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lp-ew2a-dfs02.corp.beis.gov.uk\Decc-UniDrv\Statistics\Prices Team\Quarterly Prices Publication QEP\Tables\"/>
    </mc:Choice>
  </mc:AlternateContent>
  <xr:revisionPtr revIDLastSave="0" documentId="13_ncr:1_{D40353B3-C521-4D05-816E-73FF3E5FCFCE}" xr6:coauthVersionLast="47" xr6:coauthVersionMax="47" xr10:uidLastSave="{00000000-0000-0000-0000-000000000000}"/>
  <bookViews>
    <workbookView xWindow="-28920" yWindow="-120" windowWidth="29040" windowHeight="15720" xr2:uid="{7AD369F0-C7B0-44DC-B312-FBB540A36236}"/>
  </bookViews>
  <sheets>
    <sheet name="Cover sheet" sheetId="28" r:id="rId1"/>
    <sheet name="Contents" sheetId="38" r:id="rId2"/>
    <sheet name="Annual excl tax" sheetId="36" r:id="rId3"/>
    <sheet name="Annual incl tax" sheetId="46" r:id="rId4"/>
    <sheet name="5.8.1 (Small excl tax)" sheetId="30" r:id="rId5"/>
    <sheet name="5.8.1 (Small incl tax)" sheetId="31" r:id="rId6"/>
    <sheet name="5.8.2 (Medium excl tax)" sheetId="32" r:id="rId7"/>
    <sheet name="5.8.2 (Medium incl tax)" sheetId="33" r:id="rId8"/>
    <sheet name="5.8.3 (Large excl tax)" sheetId="34" r:id="rId9"/>
    <sheet name="5.8.3 (Large incl tax)" sheetId="35" r:id="rId10"/>
    <sheet name="Methodology" sheetId="22" r:id="rId11"/>
    <sheet name="Charts" sheetId="27" r:id="rId12"/>
    <sheet name="chart_data" sheetId="24" state="hidden" r:id="rId13"/>
  </sheets>
  <externalReferences>
    <externalReference r:id="rId14"/>
  </externalReferences>
  <definedNames>
    <definedName name="_xlnm._FilterDatabase" localSheetId="12" hidden="1">chart_data!$H$4:$K$30</definedName>
    <definedName name="INPUT_BOX" localSheetId="10">[1]Calculation!$C$1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1" i="24" l="1"/>
  <c r="D21" i="24"/>
  <c r="AG64" i="46" l="1"/>
  <c r="AF64" i="46"/>
  <c r="AE64" i="46"/>
  <c r="AD64" i="46"/>
  <c r="AB64" i="46"/>
  <c r="AA64" i="46"/>
  <c r="Z64" i="46"/>
  <c r="Y64" i="46"/>
  <c r="X64" i="46"/>
  <c r="V64" i="46"/>
  <c r="U64" i="46"/>
  <c r="Q64" i="46"/>
  <c r="AJ64" i="46" s="1"/>
  <c r="P64" i="46"/>
  <c r="O64" i="46"/>
  <c r="N64" i="46"/>
  <c r="M64" i="46"/>
  <c r="L64" i="46"/>
  <c r="K64" i="46"/>
  <c r="J64" i="46"/>
  <c r="I64" i="46"/>
  <c r="H64" i="46"/>
  <c r="G64" i="46"/>
  <c r="F64" i="46"/>
  <c r="E64" i="46"/>
  <c r="D64" i="46"/>
  <c r="C64" i="46"/>
  <c r="AG63" i="46"/>
  <c r="AF63" i="46"/>
  <c r="AE63" i="46"/>
  <c r="AD63" i="46"/>
  <c r="AB63" i="46"/>
  <c r="AA63" i="46"/>
  <c r="Z63" i="46"/>
  <c r="Y63" i="46"/>
  <c r="X63" i="46"/>
  <c r="V63" i="46"/>
  <c r="U63" i="46"/>
  <c r="Q63" i="46"/>
  <c r="P63" i="46"/>
  <c r="O63" i="46"/>
  <c r="N63" i="46"/>
  <c r="M63" i="46"/>
  <c r="L63" i="46"/>
  <c r="K63" i="46"/>
  <c r="J63" i="46"/>
  <c r="I63" i="46"/>
  <c r="H63" i="46"/>
  <c r="G63" i="46"/>
  <c r="AH63" i="46" s="1"/>
  <c r="AI63" i="46" s="1"/>
  <c r="F63" i="46"/>
  <c r="E63" i="46"/>
  <c r="D63" i="46"/>
  <c r="C63" i="46"/>
  <c r="R63" i="46" s="1"/>
  <c r="S63" i="46" s="1"/>
  <c r="AG62" i="46"/>
  <c r="AF62" i="46"/>
  <c r="AE62" i="46"/>
  <c r="AD62" i="46"/>
  <c r="AB62" i="46"/>
  <c r="AA62" i="46"/>
  <c r="Z62" i="46"/>
  <c r="Y62" i="46"/>
  <c r="X62" i="46"/>
  <c r="V62" i="46"/>
  <c r="U62" i="46"/>
  <c r="Q62" i="46"/>
  <c r="P62" i="46"/>
  <c r="O62" i="46"/>
  <c r="N62" i="46"/>
  <c r="M62" i="46"/>
  <c r="L62" i="46"/>
  <c r="K62" i="46"/>
  <c r="J62" i="46"/>
  <c r="I62" i="46"/>
  <c r="H62" i="46"/>
  <c r="G62" i="46"/>
  <c r="E62" i="46"/>
  <c r="D62" i="46"/>
  <c r="C62" i="46"/>
  <c r="AG61" i="46"/>
  <c r="AF61" i="46"/>
  <c r="AE61" i="46"/>
  <c r="AD61" i="46"/>
  <c r="AB61" i="46"/>
  <c r="AA61" i="46"/>
  <c r="Z61" i="46"/>
  <c r="Y61" i="46"/>
  <c r="X61" i="46"/>
  <c r="V61" i="46"/>
  <c r="U61" i="46"/>
  <c r="Q61" i="46"/>
  <c r="P61" i="46"/>
  <c r="O61" i="46"/>
  <c r="N61" i="46"/>
  <c r="M61" i="46"/>
  <c r="L61" i="46"/>
  <c r="K61" i="46"/>
  <c r="J61" i="46"/>
  <c r="AJ61" i="46" s="1"/>
  <c r="I61" i="46"/>
  <c r="H61" i="46"/>
  <c r="G61" i="46"/>
  <c r="E61" i="46"/>
  <c r="D61" i="46"/>
  <c r="R61" i="46" s="1"/>
  <c r="C61" i="46"/>
  <c r="AH61" i="46" s="1"/>
  <c r="AG60" i="46"/>
  <c r="AF60" i="46"/>
  <c r="AE60" i="46"/>
  <c r="AD60" i="46"/>
  <c r="AB60" i="46"/>
  <c r="AA60" i="46"/>
  <c r="Z60" i="46"/>
  <c r="Y60" i="46"/>
  <c r="X60" i="46"/>
  <c r="V60" i="46"/>
  <c r="U60" i="46"/>
  <c r="Q60" i="46"/>
  <c r="AJ60" i="46" s="1"/>
  <c r="P60" i="46"/>
  <c r="O60" i="46"/>
  <c r="N60" i="46"/>
  <c r="M60" i="46"/>
  <c r="L60" i="46"/>
  <c r="K60" i="46"/>
  <c r="J60" i="46"/>
  <c r="I60" i="46"/>
  <c r="H60" i="46"/>
  <c r="G60" i="46"/>
  <c r="E60" i="46"/>
  <c r="D60" i="46"/>
  <c r="C60" i="46"/>
  <c r="AG59" i="46"/>
  <c r="AF59" i="46"/>
  <c r="AE59" i="46"/>
  <c r="AD59" i="46"/>
  <c r="AB59" i="46"/>
  <c r="AA59" i="46"/>
  <c r="Z59" i="46"/>
  <c r="Y59" i="46"/>
  <c r="X59" i="46"/>
  <c r="V59" i="46"/>
  <c r="U59" i="46"/>
  <c r="Q59" i="46"/>
  <c r="AJ59" i="46" s="1"/>
  <c r="P59" i="46"/>
  <c r="O59" i="46"/>
  <c r="N59" i="46"/>
  <c r="M59" i="46"/>
  <c r="L59" i="46"/>
  <c r="K59" i="46"/>
  <c r="J59" i="46"/>
  <c r="I59" i="46"/>
  <c r="H59" i="46"/>
  <c r="G59" i="46"/>
  <c r="E59" i="46"/>
  <c r="D59" i="46"/>
  <c r="C59" i="46"/>
  <c r="AH59" i="46" s="1"/>
  <c r="AG58" i="46"/>
  <c r="AF58" i="46"/>
  <c r="AE58" i="46"/>
  <c r="AD58" i="46"/>
  <c r="AB58" i="46"/>
  <c r="AA58" i="46"/>
  <c r="Z58" i="46"/>
  <c r="Y58" i="46"/>
  <c r="X58" i="46"/>
  <c r="V58" i="46"/>
  <c r="U58" i="46"/>
  <c r="Q58" i="46"/>
  <c r="P58" i="46"/>
  <c r="O58" i="46"/>
  <c r="N58" i="46"/>
  <c r="M58" i="46"/>
  <c r="L58" i="46"/>
  <c r="K58" i="46"/>
  <c r="J58" i="46"/>
  <c r="I58" i="46"/>
  <c r="H58" i="46"/>
  <c r="G58" i="46"/>
  <c r="F58" i="46"/>
  <c r="E58" i="46"/>
  <c r="D58" i="46"/>
  <c r="C58" i="46"/>
  <c r="R58" i="46" s="1"/>
  <c r="S58" i="46" s="1"/>
  <c r="AG57" i="46"/>
  <c r="AF57" i="46"/>
  <c r="AE57" i="46"/>
  <c r="AD57" i="46"/>
  <c r="AB57" i="46"/>
  <c r="AA57" i="46"/>
  <c r="Z57" i="46"/>
  <c r="Y57" i="46"/>
  <c r="X57" i="46"/>
  <c r="V57" i="46"/>
  <c r="U57" i="46"/>
  <c r="Q57" i="46"/>
  <c r="AJ57" i="46" s="1"/>
  <c r="P57" i="46"/>
  <c r="O57" i="46"/>
  <c r="N57" i="46"/>
  <c r="M57" i="46"/>
  <c r="L57" i="46"/>
  <c r="K57" i="46"/>
  <c r="J57" i="46"/>
  <c r="I57" i="46"/>
  <c r="H57" i="46"/>
  <c r="G57" i="46"/>
  <c r="F57" i="46"/>
  <c r="E57" i="46"/>
  <c r="D57" i="46"/>
  <c r="C57" i="46"/>
  <c r="R57" i="46" s="1"/>
  <c r="AG56" i="46"/>
  <c r="AF56" i="46"/>
  <c r="AE56" i="46"/>
  <c r="AD56" i="46"/>
  <c r="AB56" i="46"/>
  <c r="AA56" i="46"/>
  <c r="Z56" i="46"/>
  <c r="Y56" i="46"/>
  <c r="X56" i="46"/>
  <c r="V56" i="46"/>
  <c r="U56" i="46"/>
  <c r="Q56" i="46"/>
  <c r="AJ56" i="46" s="1"/>
  <c r="P56" i="46"/>
  <c r="O56" i="46"/>
  <c r="N56" i="46"/>
  <c r="M56" i="46"/>
  <c r="L56" i="46"/>
  <c r="K56" i="46"/>
  <c r="J56" i="46"/>
  <c r="I56" i="46"/>
  <c r="H56" i="46"/>
  <c r="G56" i="46"/>
  <c r="F56" i="46"/>
  <c r="E56" i="46"/>
  <c r="D56" i="46"/>
  <c r="C56" i="46"/>
  <c r="AG55" i="46"/>
  <c r="AF55" i="46"/>
  <c r="AE55" i="46"/>
  <c r="AD55" i="46"/>
  <c r="AB55" i="46"/>
  <c r="AA55" i="46"/>
  <c r="Z55" i="46"/>
  <c r="Y55" i="46"/>
  <c r="X55" i="46"/>
  <c r="V55" i="46"/>
  <c r="U55" i="46"/>
  <c r="Q55" i="46"/>
  <c r="P55" i="46"/>
  <c r="O55" i="46"/>
  <c r="N55" i="46"/>
  <c r="M55" i="46"/>
  <c r="L55" i="46"/>
  <c r="K55" i="46"/>
  <c r="J55" i="46"/>
  <c r="I55" i="46"/>
  <c r="H55" i="46"/>
  <c r="G55" i="46"/>
  <c r="F55" i="46"/>
  <c r="E55" i="46"/>
  <c r="D55" i="46"/>
  <c r="C55" i="46"/>
  <c r="AG54" i="46"/>
  <c r="AF54" i="46"/>
  <c r="AE54" i="46"/>
  <c r="AD54" i="46"/>
  <c r="AB54" i="46"/>
  <c r="AA54" i="46"/>
  <c r="Z54" i="46"/>
  <c r="Y54" i="46"/>
  <c r="X54" i="46"/>
  <c r="V54" i="46"/>
  <c r="U54" i="46"/>
  <c r="Q54" i="46"/>
  <c r="AJ54" i="46" s="1"/>
  <c r="P54" i="46"/>
  <c r="O54" i="46"/>
  <c r="N54" i="46"/>
  <c r="M54" i="46"/>
  <c r="L54" i="46"/>
  <c r="K54" i="46"/>
  <c r="J54" i="46"/>
  <c r="I54" i="46"/>
  <c r="H54" i="46"/>
  <c r="G54" i="46"/>
  <c r="F54" i="46"/>
  <c r="E54" i="46"/>
  <c r="D54" i="46"/>
  <c r="C54" i="46"/>
  <c r="AG53" i="46"/>
  <c r="AF53" i="46"/>
  <c r="AE53" i="46"/>
  <c r="AD53" i="46"/>
  <c r="AB53" i="46"/>
  <c r="AA53" i="46"/>
  <c r="Z53" i="46"/>
  <c r="Y53" i="46"/>
  <c r="X53" i="46"/>
  <c r="V53" i="46"/>
  <c r="U53" i="46"/>
  <c r="Q53" i="46"/>
  <c r="AJ53" i="46" s="1"/>
  <c r="P53" i="46"/>
  <c r="O53" i="46"/>
  <c r="N53" i="46"/>
  <c r="M53" i="46"/>
  <c r="L53" i="46"/>
  <c r="K53" i="46"/>
  <c r="J53" i="46"/>
  <c r="I53" i="46"/>
  <c r="H53" i="46"/>
  <c r="G53" i="46"/>
  <c r="F53" i="46"/>
  <c r="E53" i="46"/>
  <c r="D53" i="46"/>
  <c r="C53" i="46"/>
  <c r="AH53" i="46" s="1"/>
  <c r="AG52" i="46"/>
  <c r="AF52" i="46"/>
  <c r="AE52" i="46"/>
  <c r="AD52" i="46"/>
  <c r="AB52" i="46"/>
  <c r="AA52" i="46"/>
  <c r="Z52" i="46"/>
  <c r="Y52" i="46"/>
  <c r="X52" i="46"/>
  <c r="V52" i="46"/>
  <c r="U52" i="46"/>
  <c r="Q52" i="46"/>
  <c r="P52" i="46"/>
  <c r="O52" i="46"/>
  <c r="N52" i="46"/>
  <c r="M52" i="46"/>
  <c r="L52" i="46"/>
  <c r="K52" i="46"/>
  <c r="J52" i="46"/>
  <c r="H52" i="46"/>
  <c r="G52" i="46"/>
  <c r="F52" i="46"/>
  <c r="E52" i="46"/>
  <c r="D52" i="46"/>
  <c r="C52" i="46"/>
  <c r="AG51" i="46"/>
  <c r="AF51" i="46"/>
  <c r="AE51" i="46"/>
  <c r="AD51" i="46"/>
  <c r="AB51" i="46"/>
  <c r="AA51" i="46"/>
  <c r="Z51" i="46"/>
  <c r="Y51" i="46"/>
  <c r="X51" i="46"/>
  <c r="V51" i="46"/>
  <c r="U51" i="46"/>
  <c r="Q51" i="46"/>
  <c r="P51" i="46"/>
  <c r="O51" i="46"/>
  <c r="N51" i="46"/>
  <c r="M51" i="46"/>
  <c r="L51" i="46"/>
  <c r="K51" i="46"/>
  <c r="J51" i="46"/>
  <c r="H51" i="46"/>
  <c r="G51" i="46"/>
  <c r="F51" i="46"/>
  <c r="E51" i="46"/>
  <c r="D51" i="46"/>
  <c r="C51" i="46"/>
  <c r="R51" i="46" s="1"/>
  <c r="AG50" i="46"/>
  <c r="AF50" i="46"/>
  <c r="AE50" i="46"/>
  <c r="AD50" i="46"/>
  <c r="AB50" i="46"/>
  <c r="AA50" i="46"/>
  <c r="Z50" i="46"/>
  <c r="Y50" i="46"/>
  <c r="X50" i="46"/>
  <c r="V50" i="46"/>
  <c r="U50" i="46"/>
  <c r="Q50" i="46"/>
  <c r="T50" i="46" s="1"/>
  <c r="P50" i="46"/>
  <c r="O50" i="46"/>
  <c r="N50" i="46"/>
  <c r="M50" i="46"/>
  <c r="L50" i="46"/>
  <c r="K50" i="46"/>
  <c r="J50" i="46"/>
  <c r="H50" i="46"/>
  <c r="G50" i="46"/>
  <c r="F50" i="46"/>
  <c r="E50" i="46"/>
  <c r="D50" i="46"/>
  <c r="C50" i="46"/>
  <c r="AH50" i="46" s="1"/>
  <c r="AI50" i="46" s="1"/>
  <c r="AG49" i="46"/>
  <c r="AF49" i="46"/>
  <c r="AE49" i="46"/>
  <c r="AD49" i="46"/>
  <c r="AB49" i="46"/>
  <c r="AA49" i="46"/>
  <c r="Z49" i="46"/>
  <c r="Y49" i="46"/>
  <c r="X49" i="46"/>
  <c r="V49" i="46"/>
  <c r="U49" i="46"/>
  <c r="Q49" i="46"/>
  <c r="T49" i="46" s="1"/>
  <c r="P49" i="46"/>
  <c r="O49" i="46"/>
  <c r="N49" i="46"/>
  <c r="M49" i="46"/>
  <c r="L49" i="46"/>
  <c r="K49" i="46"/>
  <c r="J49" i="46"/>
  <c r="H49" i="46"/>
  <c r="G49" i="46"/>
  <c r="F49" i="46"/>
  <c r="E49" i="46"/>
  <c r="D49" i="46"/>
  <c r="AG48" i="46"/>
  <c r="AF48" i="46"/>
  <c r="AE48" i="46"/>
  <c r="AD48" i="46"/>
  <c r="AB48" i="46"/>
  <c r="AA48" i="46"/>
  <c r="Z48" i="46"/>
  <c r="Y48" i="46"/>
  <c r="X48" i="46"/>
  <c r="V48" i="46"/>
  <c r="U48" i="46"/>
  <c r="Q48" i="46"/>
  <c r="P48" i="46"/>
  <c r="O48" i="46"/>
  <c r="N48" i="46"/>
  <c r="M48" i="46"/>
  <c r="L48" i="46"/>
  <c r="K48" i="46"/>
  <c r="J48" i="46"/>
  <c r="I48" i="46"/>
  <c r="H48" i="46"/>
  <c r="G48" i="46"/>
  <c r="F48" i="46"/>
  <c r="E48" i="46"/>
  <c r="D48" i="46"/>
  <c r="C48" i="46"/>
  <c r="AH48" i="46" s="1"/>
  <c r="AG47" i="46"/>
  <c r="AF47" i="46"/>
  <c r="AE47" i="46"/>
  <c r="AD47" i="46"/>
  <c r="AB47" i="46"/>
  <c r="AA47" i="46"/>
  <c r="Z47" i="46"/>
  <c r="Y47" i="46"/>
  <c r="X47" i="46"/>
  <c r="V47" i="46"/>
  <c r="U47" i="46"/>
  <c r="Q47" i="46"/>
  <c r="P47" i="46"/>
  <c r="O47" i="46"/>
  <c r="N47" i="46"/>
  <c r="M47" i="46"/>
  <c r="L47" i="46"/>
  <c r="K47" i="46"/>
  <c r="J47" i="46"/>
  <c r="I47" i="46"/>
  <c r="H47" i="46"/>
  <c r="G47" i="46"/>
  <c r="F47" i="46"/>
  <c r="R47" i="46" s="1"/>
  <c r="S47" i="46" s="1"/>
  <c r="E47" i="46"/>
  <c r="D47" i="46"/>
  <c r="C47" i="46"/>
  <c r="AG46" i="46"/>
  <c r="AF46" i="46"/>
  <c r="AE46" i="46"/>
  <c r="AD46" i="46"/>
  <c r="AB46" i="46"/>
  <c r="AA46" i="46"/>
  <c r="Z46" i="46"/>
  <c r="Y46" i="46"/>
  <c r="X46" i="46"/>
  <c r="V46" i="46"/>
  <c r="U46" i="46"/>
  <c r="Q46" i="46"/>
  <c r="AJ46" i="46" s="1"/>
  <c r="P46" i="46"/>
  <c r="O46" i="46"/>
  <c r="N46" i="46"/>
  <c r="M46" i="46"/>
  <c r="L46" i="46"/>
  <c r="K46" i="46"/>
  <c r="J46" i="46"/>
  <c r="I46" i="46"/>
  <c r="H46" i="46"/>
  <c r="G46" i="46"/>
  <c r="F46" i="46"/>
  <c r="E46" i="46"/>
  <c r="D46" i="46"/>
  <c r="C46" i="46"/>
  <c r="AG45" i="46"/>
  <c r="AF45" i="46"/>
  <c r="AE45" i="46"/>
  <c r="AD45" i="46"/>
  <c r="AB45" i="46"/>
  <c r="AA45" i="46"/>
  <c r="Z45" i="46"/>
  <c r="Y45" i="46"/>
  <c r="X45" i="46"/>
  <c r="V45" i="46"/>
  <c r="U45" i="46"/>
  <c r="Q45" i="46"/>
  <c r="P45" i="46"/>
  <c r="O45" i="46"/>
  <c r="N45" i="46"/>
  <c r="M45" i="46"/>
  <c r="L45" i="46"/>
  <c r="K45" i="46"/>
  <c r="J45" i="46"/>
  <c r="AJ45" i="46" s="1"/>
  <c r="I45" i="46"/>
  <c r="H45" i="46"/>
  <c r="G45" i="46"/>
  <c r="F45" i="46"/>
  <c r="E45" i="46"/>
  <c r="D45" i="46"/>
  <c r="C45" i="46"/>
  <c r="AG44" i="46"/>
  <c r="AF44" i="46"/>
  <c r="AE44" i="46"/>
  <c r="AD44" i="46"/>
  <c r="AB44" i="46"/>
  <c r="AA44" i="46"/>
  <c r="Z44" i="46"/>
  <c r="Y44" i="46"/>
  <c r="X44" i="46"/>
  <c r="V44" i="46"/>
  <c r="U44" i="46"/>
  <c r="Q44" i="46"/>
  <c r="P44" i="46"/>
  <c r="O44" i="46"/>
  <c r="N44" i="46"/>
  <c r="M44" i="46"/>
  <c r="L44" i="46"/>
  <c r="K44" i="46"/>
  <c r="J44" i="46"/>
  <c r="I44" i="46"/>
  <c r="H44" i="46"/>
  <c r="G44" i="46"/>
  <c r="F44" i="46"/>
  <c r="E44" i="46"/>
  <c r="D44" i="46"/>
  <c r="C44" i="46"/>
  <c r="AG43" i="46"/>
  <c r="AF43" i="46"/>
  <c r="AE43" i="46"/>
  <c r="AD43" i="46"/>
  <c r="AB43" i="46"/>
  <c r="AA43" i="46"/>
  <c r="Z43" i="46"/>
  <c r="Y43" i="46"/>
  <c r="X43" i="46"/>
  <c r="V43" i="46"/>
  <c r="U43" i="46"/>
  <c r="Q43" i="46"/>
  <c r="P43" i="46"/>
  <c r="O43" i="46"/>
  <c r="N43" i="46"/>
  <c r="M43" i="46"/>
  <c r="L43" i="46"/>
  <c r="K43" i="46"/>
  <c r="J43" i="46"/>
  <c r="I43" i="46"/>
  <c r="H43" i="46"/>
  <c r="G43" i="46"/>
  <c r="F43" i="46"/>
  <c r="E43" i="46"/>
  <c r="D43" i="46"/>
  <c r="C43" i="46"/>
  <c r="AH43" i="46" s="1"/>
  <c r="AG42" i="46"/>
  <c r="AF42" i="46"/>
  <c r="AE42" i="46"/>
  <c r="AD42" i="46"/>
  <c r="AB42" i="46"/>
  <c r="AA42" i="46"/>
  <c r="Z42" i="46"/>
  <c r="Y42" i="46"/>
  <c r="X42" i="46"/>
  <c r="V42" i="46"/>
  <c r="U42" i="46"/>
  <c r="Q42" i="46"/>
  <c r="P42" i="46"/>
  <c r="O42" i="46"/>
  <c r="N42" i="46"/>
  <c r="M42" i="46"/>
  <c r="L42" i="46"/>
  <c r="K42" i="46"/>
  <c r="J42" i="46"/>
  <c r="I42" i="46"/>
  <c r="H42" i="46"/>
  <c r="G42" i="46"/>
  <c r="F42" i="46"/>
  <c r="E42" i="46"/>
  <c r="D42" i="46"/>
  <c r="C42" i="46"/>
  <c r="AG41" i="46"/>
  <c r="AF41" i="46"/>
  <c r="AE41" i="46"/>
  <c r="AD41" i="46"/>
  <c r="AB41" i="46"/>
  <c r="AA41" i="46"/>
  <c r="Z41" i="46"/>
  <c r="Y41" i="46"/>
  <c r="X41" i="46"/>
  <c r="V41" i="46"/>
  <c r="U41" i="46"/>
  <c r="Q41" i="46"/>
  <c r="P41" i="46"/>
  <c r="O41" i="46"/>
  <c r="N41" i="46"/>
  <c r="M41" i="46"/>
  <c r="L41" i="46"/>
  <c r="K41" i="46"/>
  <c r="J41" i="46"/>
  <c r="I41" i="46"/>
  <c r="H41" i="46"/>
  <c r="G41" i="46"/>
  <c r="F41" i="46"/>
  <c r="AH41" i="46" s="1"/>
  <c r="AI41" i="46" s="1"/>
  <c r="E41" i="46"/>
  <c r="D41" i="46"/>
  <c r="C41" i="46"/>
  <c r="AG40" i="46"/>
  <c r="AF40" i="46"/>
  <c r="AE40" i="46"/>
  <c r="AD40" i="46"/>
  <c r="AB40" i="46"/>
  <c r="AA40" i="46"/>
  <c r="Z40" i="46"/>
  <c r="Y40" i="46"/>
  <c r="X40" i="46"/>
  <c r="V40" i="46"/>
  <c r="U40" i="46"/>
  <c r="Q40" i="46"/>
  <c r="P40" i="46"/>
  <c r="O40" i="46"/>
  <c r="N40" i="46"/>
  <c r="M40" i="46"/>
  <c r="L40" i="46"/>
  <c r="K40" i="46"/>
  <c r="J40" i="46"/>
  <c r="I40" i="46"/>
  <c r="H40" i="46"/>
  <c r="G40" i="46"/>
  <c r="F40" i="46"/>
  <c r="E40" i="46"/>
  <c r="D40" i="46"/>
  <c r="C40" i="46"/>
  <c r="AG39" i="46"/>
  <c r="AF39" i="46"/>
  <c r="AE39" i="46"/>
  <c r="AD39" i="46"/>
  <c r="AB39" i="46"/>
  <c r="AA39" i="46"/>
  <c r="Z39" i="46"/>
  <c r="Y39" i="46"/>
  <c r="X39" i="46"/>
  <c r="V39" i="46"/>
  <c r="U39" i="46"/>
  <c r="Q39" i="46"/>
  <c r="P39" i="46"/>
  <c r="O39" i="46"/>
  <c r="N39" i="46"/>
  <c r="M39" i="46"/>
  <c r="L39" i="46"/>
  <c r="K39" i="46"/>
  <c r="J39" i="46"/>
  <c r="AJ39" i="46" s="1"/>
  <c r="I39" i="46"/>
  <c r="H39" i="46"/>
  <c r="G39" i="46"/>
  <c r="F39" i="46"/>
  <c r="E39" i="46"/>
  <c r="D39" i="46"/>
  <c r="C39" i="46"/>
  <c r="R39" i="46" s="1"/>
  <c r="AG38" i="46"/>
  <c r="AF38" i="46"/>
  <c r="AE38" i="46"/>
  <c r="AD38" i="46"/>
  <c r="AB38" i="46"/>
  <c r="AA38" i="46"/>
  <c r="Z38" i="46"/>
  <c r="Y38" i="46"/>
  <c r="X38" i="46"/>
  <c r="V38" i="46"/>
  <c r="U38" i="46"/>
  <c r="Q38" i="46"/>
  <c r="P38" i="46"/>
  <c r="O38" i="46"/>
  <c r="N38" i="46"/>
  <c r="M38" i="46"/>
  <c r="L38" i="46"/>
  <c r="K38" i="46"/>
  <c r="J38" i="46"/>
  <c r="I38" i="46"/>
  <c r="H38" i="46"/>
  <c r="G38" i="46"/>
  <c r="F38" i="46"/>
  <c r="E38" i="46"/>
  <c r="D38" i="46"/>
  <c r="C38" i="46"/>
  <c r="AG37" i="46"/>
  <c r="AF37" i="46"/>
  <c r="AE37" i="46"/>
  <c r="AD37" i="46"/>
  <c r="AB37" i="46"/>
  <c r="AA37" i="46"/>
  <c r="Z37" i="46"/>
  <c r="Y37" i="46"/>
  <c r="X37" i="46"/>
  <c r="V37" i="46"/>
  <c r="U37" i="46"/>
  <c r="Q37" i="46"/>
  <c r="AJ37" i="46" s="1"/>
  <c r="P37" i="46"/>
  <c r="O37" i="46"/>
  <c r="N37" i="46"/>
  <c r="M37" i="46"/>
  <c r="L37" i="46"/>
  <c r="K37" i="46"/>
  <c r="J37" i="46"/>
  <c r="I37" i="46"/>
  <c r="H37" i="46"/>
  <c r="G37" i="46"/>
  <c r="F37" i="46"/>
  <c r="E37" i="46"/>
  <c r="D37" i="46"/>
  <c r="C37" i="46"/>
  <c r="AG36" i="46"/>
  <c r="AF36" i="46"/>
  <c r="AE36" i="46"/>
  <c r="AD36" i="46"/>
  <c r="AB36" i="46"/>
  <c r="AA36" i="46"/>
  <c r="Z36" i="46"/>
  <c r="Y36" i="46"/>
  <c r="X36" i="46"/>
  <c r="V36" i="46"/>
  <c r="U36" i="46"/>
  <c r="Q36" i="46"/>
  <c r="P36" i="46"/>
  <c r="O36" i="46"/>
  <c r="N36" i="46"/>
  <c r="M36" i="46"/>
  <c r="L36" i="46"/>
  <c r="K36" i="46"/>
  <c r="J36" i="46"/>
  <c r="H36" i="46"/>
  <c r="G36" i="46"/>
  <c r="F36" i="46"/>
  <c r="E36" i="46"/>
  <c r="D36" i="46"/>
  <c r="C36" i="46"/>
  <c r="AH36" i="46" s="1"/>
  <c r="AG35" i="46"/>
  <c r="AF35" i="46"/>
  <c r="AE35" i="46"/>
  <c r="AD35" i="46"/>
  <c r="AB35" i="46"/>
  <c r="AA35" i="46"/>
  <c r="Z35" i="46"/>
  <c r="Y35" i="46"/>
  <c r="X35" i="46"/>
  <c r="V35" i="46"/>
  <c r="U35" i="46"/>
  <c r="Q35" i="46"/>
  <c r="P35" i="46"/>
  <c r="O35" i="46"/>
  <c r="N35" i="46"/>
  <c r="M35" i="46"/>
  <c r="L35" i="46"/>
  <c r="K35" i="46"/>
  <c r="J35" i="46"/>
  <c r="H35" i="46"/>
  <c r="G35" i="46"/>
  <c r="F35" i="46"/>
  <c r="E35" i="46"/>
  <c r="D35" i="46"/>
  <c r="C35" i="46"/>
  <c r="AG34" i="46"/>
  <c r="AF34" i="46"/>
  <c r="AE34" i="46"/>
  <c r="AD34" i="46"/>
  <c r="AB34" i="46"/>
  <c r="AA34" i="46"/>
  <c r="Z34" i="46"/>
  <c r="Y34" i="46"/>
  <c r="X34" i="46"/>
  <c r="V34" i="46"/>
  <c r="U34" i="46"/>
  <c r="Q34" i="46"/>
  <c r="T34" i="46" s="1"/>
  <c r="P34" i="46"/>
  <c r="O34" i="46"/>
  <c r="N34" i="46"/>
  <c r="M34" i="46"/>
  <c r="L34" i="46"/>
  <c r="K34" i="46"/>
  <c r="J34" i="46"/>
  <c r="H34" i="46"/>
  <c r="G34" i="46"/>
  <c r="F34" i="46"/>
  <c r="E34" i="46"/>
  <c r="D34" i="46"/>
  <c r="C34" i="46"/>
  <c r="AG33" i="46"/>
  <c r="AF33" i="46"/>
  <c r="AE33" i="46"/>
  <c r="AD33" i="46"/>
  <c r="AB33" i="46"/>
  <c r="AA33" i="46"/>
  <c r="Z33" i="46"/>
  <c r="Y33" i="46"/>
  <c r="X33" i="46"/>
  <c r="V33" i="46"/>
  <c r="U33" i="46"/>
  <c r="Q33" i="46"/>
  <c r="P33" i="46"/>
  <c r="O33" i="46"/>
  <c r="N33" i="46"/>
  <c r="M33" i="46"/>
  <c r="L33" i="46"/>
  <c r="K33" i="46"/>
  <c r="J33" i="46"/>
  <c r="H33" i="46"/>
  <c r="G33" i="46"/>
  <c r="F33" i="46"/>
  <c r="AJ33" i="46" s="1"/>
  <c r="E33" i="46"/>
  <c r="D33" i="46"/>
  <c r="R33" i="46" s="1"/>
  <c r="S33" i="46" s="1"/>
  <c r="AG32" i="46"/>
  <c r="AF32" i="46"/>
  <c r="AE32" i="46"/>
  <c r="AD32" i="46"/>
  <c r="AB32" i="46"/>
  <c r="AA32" i="46"/>
  <c r="Z32" i="46"/>
  <c r="Y32" i="46"/>
  <c r="X32" i="46"/>
  <c r="V32" i="46"/>
  <c r="U32" i="46"/>
  <c r="Q32" i="46"/>
  <c r="P32" i="46"/>
  <c r="O32" i="46"/>
  <c r="N32" i="46"/>
  <c r="M32" i="46"/>
  <c r="L32" i="46"/>
  <c r="K32" i="46"/>
  <c r="J32" i="46"/>
  <c r="I32" i="46"/>
  <c r="H32" i="46"/>
  <c r="G32" i="46"/>
  <c r="F32" i="46"/>
  <c r="E32" i="46"/>
  <c r="D32" i="46"/>
  <c r="C32" i="46"/>
  <c r="AG31" i="46"/>
  <c r="AF31" i="46"/>
  <c r="AE31" i="46"/>
  <c r="AD31" i="46"/>
  <c r="AB31" i="46"/>
  <c r="AA31" i="46"/>
  <c r="Z31" i="46"/>
  <c r="Y31" i="46"/>
  <c r="X31" i="46"/>
  <c r="V31" i="46"/>
  <c r="U31" i="46"/>
  <c r="Q31" i="46"/>
  <c r="P31" i="46"/>
  <c r="O31" i="46"/>
  <c r="N31" i="46"/>
  <c r="M31" i="46"/>
  <c r="L31" i="46"/>
  <c r="K31" i="46"/>
  <c r="J31" i="46"/>
  <c r="I31" i="46"/>
  <c r="H31" i="46"/>
  <c r="G31" i="46"/>
  <c r="F31" i="46"/>
  <c r="E31" i="46"/>
  <c r="D31" i="46"/>
  <c r="C31" i="46"/>
  <c r="AG30" i="46"/>
  <c r="AF30" i="46"/>
  <c r="AE30" i="46"/>
  <c r="AD30" i="46"/>
  <c r="AB30" i="46"/>
  <c r="AA30" i="46"/>
  <c r="Z30" i="46"/>
  <c r="Y30" i="46"/>
  <c r="X30" i="46"/>
  <c r="V30" i="46"/>
  <c r="U30" i="46"/>
  <c r="Q30" i="46"/>
  <c r="P30" i="46"/>
  <c r="O30" i="46"/>
  <c r="N30" i="46"/>
  <c r="M30" i="46"/>
  <c r="L30" i="46"/>
  <c r="K30" i="46"/>
  <c r="J30" i="46"/>
  <c r="I30" i="46"/>
  <c r="H30" i="46"/>
  <c r="G30" i="46"/>
  <c r="F30" i="46"/>
  <c r="E30" i="46"/>
  <c r="D30" i="46"/>
  <c r="C30" i="46"/>
  <c r="AG29" i="46"/>
  <c r="AF29" i="46"/>
  <c r="AE29" i="46"/>
  <c r="AD29" i="46"/>
  <c r="AB29" i="46"/>
  <c r="AA29" i="46"/>
  <c r="Z29" i="46"/>
  <c r="Y29" i="46"/>
  <c r="X29" i="46"/>
  <c r="V29" i="46"/>
  <c r="U29" i="46"/>
  <c r="Q29" i="46"/>
  <c r="T29" i="46" s="1"/>
  <c r="P29" i="46"/>
  <c r="O29" i="46"/>
  <c r="N29" i="46"/>
  <c r="M29" i="46"/>
  <c r="L29" i="46"/>
  <c r="K29" i="46"/>
  <c r="J29" i="46"/>
  <c r="I29" i="46"/>
  <c r="AJ29" i="46" s="1"/>
  <c r="H29" i="46"/>
  <c r="G29" i="46"/>
  <c r="F29" i="46"/>
  <c r="E29" i="46"/>
  <c r="D29" i="46"/>
  <c r="C29" i="46"/>
  <c r="AG28" i="46"/>
  <c r="AF28" i="46"/>
  <c r="AE28" i="46"/>
  <c r="AD28" i="46"/>
  <c r="AB28" i="46"/>
  <c r="AA28" i="46"/>
  <c r="Z28" i="46"/>
  <c r="Y28" i="46"/>
  <c r="X28" i="46"/>
  <c r="V28" i="46"/>
  <c r="U28" i="46"/>
  <c r="Q28" i="46"/>
  <c r="P28" i="46"/>
  <c r="O28" i="46"/>
  <c r="N28" i="46"/>
  <c r="M28" i="46"/>
  <c r="L28" i="46"/>
  <c r="K28" i="46"/>
  <c r="J28" i="46"/>
  <c r="I28" i="46"/>
  <c r="H28" i="46"/>
  <c r="G28" i="46"/>
  <c r="F28" i="46"/>
  <c r="E28" i="46"/>
  <c r="D28" i="46"/>
  <c r="C28" i="46"/>
  <c r="AG27" i="46"/>
  <c r="AF27" i="46"/>
  <c r="AE27" i="46"/>
  <c r="AD27" i="46"/>
  <c r="AB27" i="46"/>
  <c r="AA27" i="46"/>
  <c r="Z27" i="46"/>
  <c r="Y27" i="46"/>
  <c r="X27" i="46"/>
  <c r="V27" i="46"/>
  <c r="U27" i="46"/>
  <c r="Q27" i="46"/>
  <c r="AJ27" i="46" s="1"/>
  <c r="P27" i="46"/>
  <c r="O27" i="46"/>
  <c r="N27" i="46"/>
  <c r="M27" i="46"/>
  <c r="L27" i="46"/>
  <c r="K27" i="46"/>
  <c r="J27" i="46"/>
  <c r="I27" i="46"/>
  <c r="H27" i="46"/>
  <c r="G27" i="46"/>
  <c r="F27" i="46"/>
  <c r="E27" i="46"/>
  <c r="D27" i="46"/>
  <c r="C27" i="46"/>
  <c r="R27" i="46" s="1"/>
  <c r="AG26" i="46"/>
  <c r="AF26" i="46"/>
  <c r="AE26" i="46"/>
  <c r="AD26" i="46"/>
  <c r="AB26" i="46"/>
  <c r="AA26" i="46"/>
  <c r="Z26" i="46"/>
  <c r="Y26" i="46"/>
  <c r="X26" i="46"/>
  <c r="V26" i="46"/>
  <c r="U26" i="46"/>
  <c r="Q26" i="46"/>
  <c r="AJ26" i="46" s="1"/>
  <c r="P26" i="46"/>
  <c r="O26" i="46"/>
  <c r="N26" i="46"/>
  <c r="M26" i="46"/>
  <c r="L26" i="46"/>
  <c r="K26" i="46"/>
  <c r="J26" i="46"/>
  <c r="I26" i="46"/>
  <c r="H26" i="46"/>
  <c r="G26" i="46"/>
  <c r="F26" i="46"/>
  <c r="E26" i="46"/>
  <c r="D26" i="46"/>
  <c r="C26" i="46"/>
  <c r="AG25" i="46"/>
  <c r="AF25" i="46"/>
  <c r="AE25" i="46"/>
  <c r="AD25" i="46"/>
  <c r="AB25" i="46"/>
  <c r="AA25" i="46"/>
  <c r="Z25" i="46"/>
  <c r="Y25" i="46"/>
  <c r="X25" i="46"/>
  <c r="V25" i="46"/>
  <c r="U25" i="46"/>
  <c r="Q25" i="46"/>
  <c r="P25" i="46"/>
  <c r="O25" i="46"/>
  <c r="N25" i="46"/>
  <c r="M25" i="46"/>
  <c r="L25" i="46"/>
  <c r="K25" i="46"/>
  <c r="J25" i="46"/>
  <c r="I25" i="46"/>
  <c r="H25" i="46"/>
  <c r="G25" i="46"/>
  <c r="F25" i="46"/>
  <c r="E25" i="46"/>
  <c r="D25" i="46"/>
  <c r="C25" i="46"/>
  <c r="AG24" i="46"/>
  <c r="AF24" i="46"/>
  <c r="AE24" i="46"/>
  <c r="AD24" i="46"/>
  <c r="AB24" i="46"/>
  <c r="AA24" i="46"/>
  <c r="Z24" i="46"/>
  <c r="Y24" i="46"/>
  <c r="X24" i="46"/>
  <c r="V24" i="46"/>
  <c r="U24" i="46"/>
  <c r="Q24" i="46"/>
  <c r="P24" i="46"/>
  <c r="O24" i="46"/>
  <c r="N24" i="46"/>
  <c r="M24" i="46"/>
  <c r="L24" i="46"/>
  <c r="K24" i="46"/>
  <c r="J24" i="46"/>
  <c r="I24" i="46"/>
  <c r="H24" i="46"/>
  <c r="G24" i="46"/>
  <c r="F24" i="46"/>
  <c r="E24" i="46"/>
  <c r="D24" i="46"/>
  <c r="C24" i="46"/>
  <c r="AG23" i="46"/>
  <c r="AF23" i="46"/>
  <c r="AE23" i="46"/>
  <c r="AD23" i="46"/>
  <c r="AB23" i="46"/>
  <c r="AA23" i="46"/>
  <c r="Z23" i="46"/>
  <c r="Y23" i="46"/>
  <c r="X23" i="46"/>
  <c r="V23" i="46"/>
  <c r="U23" i="46"/>
  <c r="Q23" i="46"/>
  <c r="AJ23" i="46" s="1"/>
  <c r="P23" i="46"/>
  <c r="O23" i="46"/>
  <c r="N23" i="46"/>
  <c r="M23" i="46"/>
  <c r="L23" i="46"/>
  <c r="K23" i="46"/>
  <c r="J23" i="46"/>
  <c r="I23" i="46"/>
  <c r="H23" i="46"/>
  <c r="G23" i="46"/>
  <c r="F23" i="46"/>
  <c r="E23" i="46"/>
  <c r="D23" i="46"/>
  <c r="C23" i="46"/>
  <c r="AG22" i="46"/>
  <c r="AF22" i="46"/>
  <c r="AE22" i="46"/>
  <c r="AD22" i="46"/>
  <c r="AB22" i="46"/>
  <c r="AA22" i="46"/>
  <c r="Z22" i="46"/>
  <c r="Y22" i="46"/>
  <c r="X22" i="46"/>
  <c r="V22" i="46"/>
  <c r="U22" i="46"/>
  <c r="Q22" i="46"/>
  <c r="P22" i="46"/>
  <c r="O22" i="46"/>
  <c r="N22" i="46"/>
  <c r="M22" i="46"/>
  <c r="L22" i="46"/>
  <c r="K22" i="46"/>
  <c r="J22" i="46"/>
  <c r="I22" i="46"/>
  <c r="H22" i="46"/>
  <c r="G22" i="46"/>
  <c r="F22" i="46"/>
  <c r="E22" i="46"/>
  <c r="D22" i="46"/>
  <c r="C22" i="46"/>
  <c r="R22" i="46" s="1"/>
  <c r="S22" i="46" s="1"/>
  <c r="AG21" i="46"/>
  <c r="AF21" i="46"/>
  <c r="AE21" i="46"/>
  <c r="AD21" i="46"/>
  <c r="AB21" i="46"/>
  <c r="AA21" i="46"/>
  <c r="Z21" i="46"/>
  <c r="Y21" i="46"/>
  <c r="X21" i="46"/>
  <c r="V21" i="46"/>
  <c r="U21" i="46"/>
  <c r="Q21" i="46"/>
  <c r="AJ21" i="46" s="1"/>
  <c r="P21" i="46"/>
  <c r="O21" i="46"/>
  <c r="N21" i="46"/>
  <c r="M21" i="46"/>
  <c r="L21" i="46"/>
  <c r="K21" i="46"/>
  <c r="J21" i="46"/>
  <c r="I21" i="46"/>
  <c r="H21" i="46"/>
  <c r="G21" i="46"/>
  <c r="F21" i="46"/>
  <c r="E21" i="46"/>
  <c r="D21" i="46"/>
  <c r="C21" i="46"/>
  <c r="R21" i="46" s="1"/>
  <c r="AG20" i="46"/>
  <c r="AF20" i="46"/>
  <c r="AE20" i="46"/>
  <c r="AD20" i="46"/>
  <c r="AB20" i="46"/>
  <c r="AA20" i="46"/>
  <c r="Z20" i="46"/>
  <c r="Y20" i="46"/>
  <c r="X20" i="46"/>
  <c r="V20" i="46"/>
  <c r="U20" i="46"/>
  <c r="Q20" i="46"/>
  <c r="AJ20" i="46" s="1"/>
  <c r="P20" i="46"/>
  <c r="O20" i="46"/>
  <c r="N20" i="46"/>
  <c r="M20" i="46"/>
  <c r="L20" i="46"/>
  <c r="K20" i="46"/>
  <c r="J20" i="46"/>
  <c r="H20" i="46"/>
  <c r="G20" i="46"/>
  <c r="E20" i="46"/>
  <c r="D20" i="46"/>
  <c r="C20" i="46"/>
  <c r="AG19" i="46"/>
  <c r="AF19" i="46"/>
  <c r="AE19" i="46"/>
  <c r="AD19" i="46"/>
  <c r="AB19" i="46"/>
  <c r="AA19" i="46"/>
  <c r="Z19" i="46"/>
  <c r="Y19" i="46"/>
  <c r="X19" i="46"/>
  <c r="V19" i="46"/>
  <c r="U19" i="46"/>
  <c r="Q19" i="46"/>
  <c r="T19" i="46" s="1"/>
  <c r="P19" i="46"/>
  <c r="O19" i="46"/>
  <c r="N19" i="46"/>
  <c r="M19" i="46"/>
  <c r="L19" i="46"/>
  <c r="K19" i="46"/>
  <c r="J19" i="46"/>
  <c r="H19" i="46"/>
  <c r="G19" i="46"/>
  <c r="E19" i="46"/>
  <c r="D19" i="46"/>
  <c r="C19" i="46"/>
  <c r="AG18" i="46"/>
  <c r="AF18" i="46"/>
  <c r="AE18" i="46"/>
  <c r="AD18" i="46"/>
  <c r="AB18" i="46"/>
  <c r="AA18" i="46"/>
  <c r="Z18" i="46"/>
  <c r="Y18" i="46"/>
  <c r="X18" i="46"/>
  <c r="V18" i="46"/>
  <c r="U18" i="46"/>
  <c r="Q18" i="46"/>
  <c r="AJ18" i="46" s="1"/>
  <c r="P18" i="46"/>
  <c r="O18" i="46"/>
  <c r="N18" i="46"/>
  <c r="M18" i="46"/>
  <c r="L18" i="46"/>
  <c r="K18" i="46"/>
  <c r="J18" i="46"/>
  <c r="H18" i="46"/>
  <c r="G18" i="46"/>
  <c r="E18" i="46"/>
  <c r="D18" i="46"/>
  <c r="C18" i="46"/>
  <c r="AG17" i="46"/>
  <c r="AF17" i="46"/>
  <c r="AE17" i="46"/>
  <c r="AD17" i="46"/>
  <c r="AB17" i="46"/>
  <c r="AA17" i="46"/>
  <c r="Z17" i="46"/>
  <c r="Y17" i="46"/>
  <c r="X17" i="46"/>
  <c r="V17" i="46"/>
  <c r="U17" i="46"/>
  <c r="Q17" i="46"/>
  <c r="AJ17" i="46" s="1"/>
  <c r="P17" i="46"/>
  <c r="O17" i="46"/>
  <c r="N17" i="46"/>
  <c r="M17" i="46"/>
  <c r="L17" i="46"/>
  <c r="K17" i="46"/>
  <c r="J17" i="46"/>
  <c r="H17" i="46"/>
  <c r="G17" i="46"/>
  <c r="E17" i="46"/>
  <c r="D17" i="46"/>
  <c r="C17" i="46"/>
  <c r="R64" i="46" l="1"/>
  <c r="S64" i="46" s="1"/>
  <c r="AH55" i="46"/>
  <c r="AI55" i="46" s="1"/>
  <c r="AH54" i="46"/>
  <c r="R52" i="46"/>
  <c r="S52" i="46" s="1"/>
  <c r="AJ50" i="46"/>
  <c r="AJ58" i="46"/>
  <c r="AJ52" i="46"/>
  <c r="AH49" i="46"/>
  <c r="AI49" i="46" s="1"/>
  <c r="AI61" i="46"/>
  <c r="AH62" i="46"/>
  <c r="AI62" i="46" s="1"/>
  <c r="R55" i="46"/>
  <c r="S55" i="46" s="1"/>
  <c r="R56" i="46"/>
  <c r="S56" i="46" s="1"/>
  <c r="R60" i="46"/>
  <c r="S60" i="46" s="1"/>
  <c r="AJ48" i="46"/>
  <c r="AI48" i="46"/>
  <c r="AH37" i="46"/>
  <c r="AI37" i="46" s="1"/>
  <c r="R36" i="46"/>
  <c r="AH35" i="46"/>
  <c r="AH45" i="46"/>
  <c r="AI45" i="46" s="1"/>
  <c r="AJ36" i="46"/>
  <c r="AH38" i="46"/>
  <c r="AI38" i="46" s="1"/>
  <c r="AJ42" i="46"/>
  <c r="AJ44" i="46"/>
  <c r="R40" i="46"/>
  <c r="R46" i="46"/>
  <c r="S46" i="46" s="1"/>
  <c r="AH34" i="46"/>
  <c r="R42" i="46"/>
  <c r="S42" i="46" s="1"/>
  <c r="AH31" i="46"/>
  <c r="AJ31" i="46"/>
  <c r="AH32" i="46"/>
  <c r="AI32" i="46" s="1"/>
  <c r="AH25" i="46"/>
  <c r="AI25" i="46" s="1"/>
  <c r="R28" i="46"/>
  <c r="S28" i="46" s="1"/>
  <c r="R25" i="46"/>
  <c r="S25" i="46" s="1"/>
  <c r="AH19" i="46"/>
  <c r="AI19" i="46" s="1"/>
  <c r="R20" i="46"/>
  <c r="S20" i="46" s="1"/>
  <c r="AH24" i="46"/>
  <c r="AI24" i="46" s="1"/>
  <c r="AH28" i="46"/>
  <c r="AI28" i="46" s="1"/>
  <c r="AJ30" i="46"/>
  <c r="R17" i="46"/>
  <c r="S17" i="46" s="1"/>
  <c r="R18" i="46"/>
  <c r="S18" i="46" s="1"/>
  <c r="AH23" i="46"/>
  <c r="AI23" i="46" s="1"/>
  <c r="AJ22" i="46"/>
  <c r="R29" i="46"/>
  <c r="S29" i="46" s="1"/>
  <c r="R26" i="46"/>
  <c r="S26" i="46" s="1"/>
  <c r="AH30" i="46"/>
  <c r="AI30" i="46" s="1"/>
  <c r="AI43" i="46"/>
  <c r="AI36" i="46"/>
  <c r="R38" i="46"/>
  <c r="S38" i="46" s="1"/>
  <c r="R19" i="46"/>
  <c r="S19" i="46" s="1"/>
  <c r="T22" i="46"/>
  <c r="AH29" i="46"/>
  <c r="AI29" i="46" s="1"/>
  <c r="AH22" i="46"/>
  <c r="AI22" i="46" s="1"/>
  <c r="T28" i="46"/>
  <c r="R35" i="46"/>
  <c r="S35" i="46" s="1"/>
  <c r="AH52" i="46"/>
  <c r="AI52" i="46" s="1"/>
  <c r="T55" i="46"/>
  <c r="T63" i="46"/>
  <c r="T38" i="46"/>
  <c r="AH44" i="46"/>
  <c r="AI44" i="46" s="1"/>
  <c r="AH47" i="46"/>
  <c r="AI47" i="46" s="1"/>
  <c r="R49" i="46"/>
  <c r="S49" i="46" s="1"/>
  <c r="R24" i="46"/>
  <c r="S24" i="46" s="1"/>
  <c r="R32" i="46"/>
  <c r="S32" i="46" s="1"/>
  <c r="T35" i="46"/>
  <c r="R54" i="46"/>
  <c r="S54" i="46" s="1"/>
  <c r="T60" i="46"/>
  <c r="R62" i="46"/>
  <c r="S62" i="46" s="1"/>
  <c r="R37" i="46"/>
  <c r="S37" i="46" s="1"/>
  <c r="AJ41" i="46"/>
  <c r="R43" i="46"/>
  <c r="AJ47" i="46"/>
  <c r="S57" i="46"/>
  <c r="AJ19" i="46"/>
  <c r="T21" i="46"/>
  <c r="AH21" i="46"/>
  <c r="AI21" i="46" s="1"/>
  <c r="T24" i="46"/>
  <c r="T27" i="46"/>
  <c r="AH27" i="46"/>
  <c r="AI27" i="46" s="1"/>
  <c r="AJ28" i="46"/>
  <c r="R31" i="46"/>
  <c r="T32" i="46"/>
  <c r="AJ35" i="46"/>
  <c r="S40" i="46"/>
  <c r="S43" i="46"/>
  <c r="S51" i="46"/>
  <c r="T54" i="46"/>
  <c r="T57" i="46"/>
  <c r="AH57" i="46"/>
  <c r="AI57" i="46" s="1"/>
  <c r="T62" i="46"/>
  <c r="S31" i="46"/>
  <c r="R34" i="46"/>
  <c r="S34" i="46" s="1"/>
  <c r="T37" i="46"/>
  <c r="T40" i="46"/>
  <c r="AH40" i="46"/>
  <c r="AI40" i="46" s="1"/>
  <c r="T43" i="46"/>
  <c r="T46" i="46"/>
  <c r="AH46" i="46"/>
  <c r="AI46" i="46" s="1"/>
  <c r="AJ49" i="46"/>
  <c r="T51" i="46"/>
  <c r="AH51" i="46"/>
  <c r="AI51" i="46" s="1"/>
  <c r="AI54" i="46"/>
  <c r="R59" i="46"/>
  <c r="S59" i="46" s="1"/>
  <c r="T52" i="46"/>
  <c r="T47" i="46"/>
  <c r="AJ25" i="46"/>
  <c r="AJ55" i="46"/>
  <c r="AH60" i="46"/>
  <c r="AI60" i="46" s="1"/>
  <c r="S21" i="46"/>
  <c r="S27" i="46"/>
  <c r="AJ38" i="46"/>
  <c r="R23" i="46"/>
  <c r="S23" i="46" s="1"/>
  <c r="AJ24" i="46"/>
  <c r="R30" i="46"/>
  <c r="S30" i="46" s="1"/>
  <c r="R53" i="46"/>
  <c r="S53" i="46" s="1"/>
  <c r="AJ62" i="46"/>
  <c r="R45" i="46"/>
  <c r="S45" i="46" s="1"/>
  <c r="AJ51" i="46"/>
  <c r="T59" i="46"/>
  <c r="T18" i="46"/>
  <c r="AH18" i="46"/>
  <c r="AI18" i="46" s="1"/>
  <c r="T20" i="46"/>
  <c r="AH20" i="46"/>
  <c r="AI20" i="46" s="1"/>
  <c r="T23" i="46"/>
  <c r="T26" i="46"/>
  <c r="AH26" i="46"/>
  <c r="AI26" i="46" s="1"/>
  <c r="T30" i="46"/>
  <c r="AJ32" i="46"/>
  <c r="AI34" i="46"/>
  <c r="S36" i="46"/>
  <c r="S39" i="46"/>
  <c r="R50" i="46"/>
  <c r="S50" i="46" s="1"/>
  <c r="T53" i="46"/>
  <c r="T56" i="46"/>
  <c r="AH56" i="46"/>
  <c r="AI56" i="46" s="1"/>
  <c r="AI59" i="46"/>
  <c r="S61" i="46"/>
  <c r="T64" i="46"/>
  <c r="AH64" i="46"/>
  <c r="AI64" i="46" s="1"/>
  <c r="R41" i="46"/>
  <c r="S41" i="46" s="1"/>
  <c r="R44" i="46"/>
  <c r="S44" i="46" s="1"/>
  <c r="T25" i="46"/>
  <c r="T33" i="46"/>
  <c r="AH33" i="46"/>
  <c r="AI33" i="46" s="1"/>
  <c r="T58" i="46"/>
  <c r="AH58" i="46"/>
  <c r="AI58" i="46" s="1"/>
  <c r="T41" i="46"/>
  <c r="T44" i="46"/>
  <c r="T17" i="46"/>
  <c r="AH17" i="46"/>
  <c r="AI17" i="46" s="1"/>
  <c r="AJ63" i="46"/>
  <c r="AI35" i="46"/>
  <c r="T31" i="46"/>
  <c r="AJ40" i="46"/>
  <c r="AJ43" i="46"/>
  <c r="R48" i="46"/>
  <c r="S48" i="46" s="1"/>
  <c r="AI31" i="46"/>
  <c r="AJ34" i="46"/>
  <c r="T36" i="46"/>
  <c r="T39" i="46"/>
  <c r="AH39" i="46"/>
  <c r="AI39" i="46" s="1"/>
  <c r="T42" i="46"/>
  <c r="AH42" i="46"/>
  <c r="AI42" i="46" s="1"/>
  <c r="T45" i="46"/>
  <c r="T48" i="46"/>
  <c r="AI53" i="46"/>
  <c r="T61" i="46"/>
  <c r="S68" i="35"/>
  <c r="T68" i="35"/>
  <c r="U68" i="35"/>
  <c r="AI68" i="35"/>
  <c r="AJ68" i="35" s="1"/>
  <c r="AK68" i="35"/>
  <c r="S68" i="34"/>
  <c r="T68" i="34" s="1"/>
  <c r="U68" i="34"/>
  <c r="AI68" i="34"/>
  <c r="AJ68" i="34" s="1"/>
  <c r="AK68" i="34"/>
  <c r="S68" i="33"/>
  <c r="T68" i="33" s="1"/>
  <c r="U68" i="33"/>
  <c r="AI68" i="33"/>
  <c r="AJ68" i="33"/>
  <c r="AK68" i="33"/>
  <c r="S68" i="32"/>
  <c r="T68" i="32" s="1"/>
  <c r="U68" i="32"/>
  <c r="AI68" i="32"/>
  <c r="AJ68" i="32" s="1"/>
  <c r="AK68" i="32"/>
  <c r="S68" i="31"/>
  <c r="T68" i="31" s="1"/>
  <c r="U68" i="31"/>
  <c r="AI68" i="31"/>
  <c r="AJ68" i="31" s="1"/>
  <c r="AK68" i="31"/>
  <c r="S68" i="30"/>
  <c r="T68" i="30" s="1"/>
  <c r="U68" i="30"/>
  <c r="AI68" i="30"/>
  <c r="AJ68" i="30" s="1"/>
  <c r="AK68" i="30"/>
  <c r="D64" i="36" l="1"/>
  <c r="E64" i="36"/>
  <c r="F64" i="36"/>
  <c r="G64" i="36"/>
  <c r="H64" i="36"/>
  <c r="I64" i="36"/>
  <c r="J64" i="36"/>
  <c r="K64" i="36"/>
  <c r="L64" i="36"/>
  <c r="M64" i="36"/>
  <c r="N64" i="36"/>
  <c r="O64" i="36"/>
  <c r="P64" i="36"/>
  <c r="Q64" i="36"/>
  <c r="C64" i="36"/>
  <c r="V48" i="36"/>
  <c r="X48" i="36"/>
  <c r="Y48" i="36"/>
  <c r="Z48" i="36"/>
  <c r="AA48" i="36"/>
  <c r="AB48" i="36"/>
  <c r="AD48" i="36"/>
  <c r="AE48" i="36"/>
  <c r="AF48" i="36"/>
  <c r="AG48" i="36"/>
  <c r="U48" i="36"/>
  <c r="D48" i="36"/>
  <c r="E48" i="36"/>
  <c r="F48" i="36"/>
  <c r="G48" i="36"/>
  <c r="H48" i="36"/>
  <c r="I48" i="36"/>
  <c r="J48" i="36"/>
  <c r="K48" i="36"/>
  <c r="L48" i="36"/>
  <c r="M48" i="36"/>
  <c r="N48" i="36"/>
  <c r="O48" i="36"/>
  <c r="P48" i="36"/>
  <c r="Q48" i="36"/>
  <c r="C48" i="36"/>
  <c r="Y32" i="36"/>
  <c r="Z32" i="36"/>
  <c r="AA32" i="36"/>
  <c r="AB32" i="36"/>
  <c r="AD32" i="36"/>
  <c r="AE32" i="36"/>
  <c r="AF32" i="36"/>
  <c r="AG32" i="36"/>
  <c r="X32" i="36"/>
  <c r="V32" i="36"/>
  <c r="U32" i="36"/>
  <c r="D32" i="36"/>
  <c r="E32" i="36"/>
  <c r="F32" i="36"/>
  <c r="G32" i="36"/>
  <c r="H32" i="36"/>
  <c r="I32" i="36"/>
  <c r="J32" i="36"/>
  <c r="K32" i="36"/>
  <c r="L32" i="36"/>
  <c r="M32" i="36"/>
  <c r="N32" i="36"/>
  <c r="O32" i="36"/>
  <c r="P32" i="36"/>
  <c r="Q32" i="36"/>
  <c r="C32" i="36"/>
  <c r="S67" i="35"/>
  <c r="T67" i="35" s="1"/>
  <c r="U67" i="35"/>
  <c r="AI67" i="35"/>
  <c r="AJ67" i="35" s="1"/>
  <c r="AK67" i="35"/>
  <c r="S67" i="34"/>
  <c r="T67" i="34" s="1"/>
  <c r="U67" i="34"/>
  <c r="AI67" i="34"/>
  <c r="AJ67" i="34" s="1"/>
  <c r="AK67" i="34"/>
  <c r="S67" i="33"/>
  <c r="T67" i="33" s="1"/>
  <c r="U67" i="33"/>
  <c r="AI67" i="33"/>
  <c r="AJ67" i="33" s="1"/>
  <c r="AK67" i="33"/>
  <c r="S67" i="32"/>
  <c r="T67" i="32" s="1"/>
  <c r="U67" i="32"/>
  <c r="AI67" i="32"/>
  <c r="AJ67" i="32" s="1"/>
  <c r="AK67" i="32"/>
  <c r="U66" i="31"/>
  <c r="U67" i="31"/>
  <c r="S66" i="31"/>
  <c r="T66" i="31" s="1"/>
  <c r="S67" i="31"/>
  <c r="T67" i="31" s="1"/>
  <c r="R64" i="36" l="1"/>
  <c r="S64" i="36" s="1"/>
  <c r="AH32" i="36"/>
  <c r="T32" i="36"/>
  <c r="AJ67" i="31"/>
  <c r="AK67" i="31"/>
  <c r="AK65" i="30"/>
  <c r="AK66" i="30"/>
  <c r="AK67" i="30"/>
  <c r="AI66" i="30"/>
  <c r="AJ66" i="30" s="1"/>
  <c r="AI67" i="30"/>
  <c r="AJ67" i="30" s="1"/>
  <c r="U57" i="30"/>
  <c r="U58" i="30"/>
  <c r="U59" i="30"/>
  <c r="U60" i="30"/>
  <c r="U61" i="30"/>
  <c r="U62" i="30"/>
  <c r="U63" i="30"/>
  <c r="U64" i="30"/>
  <c r="U65" i="30"/>
  <c r="U66" i="30"/>
  <c r="U67" i="30"/>
  <c r="S57" i="30"/>
  <c r="T57" i="30" s="1"/>
  <c r="S58" i="30"/>
  <c r="T58" i="30" s="1"/>
  <c r="S59" i="30"/>
  <c r="T59" i="30" s="1"/>
  <c r="S60" i="30"/>
  <c r="T60" i="30" s="1"/>
  <c r="S61" i="30"/>
  <c r="T61" i="30" s="1"/>
  <c r="S62" i="30"/>
  <c r="T62" i="30" s="1"/>
  <c r="S63" i="30"/>
  <c r="T63" i="30" s="1"/>
  <c r="S64" i="30"/>
  <c r="T64" i="30" s="1"/>
  <c r="S65" i="30"/>
  <c r="T65" i="30" s="1"/>
  <c r="S66" i="30"/>
  <c r="T66" i="30" s="1"/>
  <c r="S67" i="30"/>
  <c r="T67" i="30" s="1"/>
  <c r="V64" i="36" l="1"/>
  <c r="X64" i="36"/>
  <c r="Y64" i="36"/>
  <c r="Z64" i="36"/>
  <c r="AA64" i="36"/>
  <c r="AB64" i="36"/>
  <c r="AD64" i="36"/>
  <c r="AE64" i="36"/>
  <c r="AF64" i="36"/>
  <c r="AG64" i="36"/>
  <c r="U64" i="36"/>
  <c r="T64" i="36"/>
  <c r="R48" i="36"/>
  <c r="S48" i="36" s="1"/>
  <c r="T48" i="36"/>
  <c r="AH48" i="36"/>
  <c r="AI48" i="36" s="1"/>
  <c r="AJ48" i="36"/>
  <c r="C31" i="36"/>
  <c r="C5" i="24"/>
  <c r="C3" i="24"/>
  <c r="C14" i="24"/>
  <c r="C15" i="24"/>
  <c r="C4" i="24"/>
  <c r="C7" i="24"/>
  <c r="C10" i="24"/>
  <c r="C8" i="24"/>
  <c r="C11" i="24"/>
  <c r="C13" i="24"/>
  <c r="C17" i="24"/>
  <c r="C6" i="24"/>
  <c r="C16" i="24"/>
  <c r="C12" i="24"/>
  <c r="C9" i="24"/>
  <c r="S66" i="33"/>
  <c r="AJ64" i="36" l="1"/>
  <c r="AH64" i="36"/>
  <c r="AI64" i="36" s="1"/>
  <c r="R32" i="36"/>
  <c r="S32" i="36" s="1"/>
  <c r="AI32" i="36"/>
  <c r="AJ32" i="36"/>
  <c r="S66" i="35"/>
  <c r="T66" i="35" s="1"/>
  <c r="U66" i="35"/>
  <c r="AI66" i="35"/>
  <c r="AJ66" i="35" s="1"/>
  <c r="AK66" i="35"/>
  <c r="AI56" i="35"/>
  <c r="AJ56" i="35" s="1"/>
  <c r="AK56" i="35"/>
  <c r="AI57" i="35"/>
  <c r="AJ57" i="35" s="1"/>
  <c r="AK57" i="35"/>
  <c r="AI58" i="35"/>
  <c r="AJ58" i="35" s="1"/>
  <c r="AK58" i="35"/>
  <c r="AI59" i="35"/>
  <c r="AJ59" i="35" s="1"/>
  <c r="AK59" i="35"/>
  <c r="AI60" i="35"/>
  <c r="AJ60" i="35" s="1"/>
  <c r="AK60" i="35"/>
  <c r="AI61" i="35"/>
  <c r="AJ61" i="35" s="1"/>
  <c r="AK61" i="35"/>
  <c r="AI62" i="35"/>
  <c r="AJ62" i="35" s="1"/>
  <c r="AK62" i="35"/>
  <c r="AI63" i="35"/>
  <c r="AJ63" i="35" s="1"/>
  <c r="AK63" i="35"/>
  <c r="AI64" i="35"/>
  <c r="AJ64" i="35" s="1"/>
  <c r="AK64" i="35"/>
  <c r="AI65" i="35"/>
  <c r="AJ65" i="35" s="1"/>
  <c r="AK65" i="35"/>
  <c r="AI52" i="35"/>
  <c r="AJ52" i="35" s="1"/>
  <c r="AK52" i="35"/>
  <c r="AI53" i="35"/>
  <c r="AJ53" i="35" s="1"/>
  <c r="AK53" i="35"/>
  <c r="AI54" i="35"/>
  <c r="AJ54" i="35"/>
  <c r="AK54" i="35"/>
  <c r="AI55" i="35"/>
  <c r="AJ55" i="35" s="1"/>
  <c r="AK55" i="35"/>
  <c r="S66" i="34"/>
  <c r="T66" i="34" s="1"/>
  <c r="U66" i="34"/>
  <c r="AI66" i="34"/>
  <c r="AJ66" i="34" s="1"/>
  <c r="AK66" i="34"/>
  <c r="S56" i="34"/>
  <c r="T56" i="34"/>
  <c r="U56" i="34"/>
  <c r="AI56" i="34"/>
  <c r="S57" i="34"/>
  <c r="T57" i="34" s="1"/>
  <c r="U57" i="34"/>
  <c r="AI57" i="34"/>
  <c r="S58" i="34"/>
  <c r="T58" i="34" s="1"/>
  <c r="U58" i="34"/>
  <c r="AI58" i="34"/>
  <c r="S59" i="34"/>
  <c r="T59" i="34" s="1"/>
  <c r="U59" i="34"/>
  <c r="AI59" i="34"/>
  <c r="S60" i="34"/>
  <c r="T60" i="34" s="1"/>
  <c r="U60" i="34"/>
  <c r="AI60" i="34"/>
  <c r="S61" i="34"/>
  <c r="T61" i="34" s="1"/>
  <c r="U61" i="34"/>
  <c r="AI61" i="34"/>
  <c r="S62" i="34"/>
  <c r="T62" i="34" s="1"/>
  <c r="U62" i="34"/>
  <c r="AI62" i="34"/>
  <c r="S63" i="34"/>
  <c r="T63" i="34" s="1"/>
  <c r="U63" i="34"/>
  <c r="AI63" i="34"/>
  <c r="S64" i="34"/>
  <c r="T64" i="34" s="1"/>
  <c r="U64" i="34"/>
  <c r="AI64" i="34"/>
  <c r="S65" i="34"/>
  <c r="T65" i="34" s="1"/>
  <c r="U65" i="34"/>
  <c r="AI65" i="34"/>
  <c r="T66" i="33"/>
  <c r="U66" i="33"/>
  <c r="AI66" i="33"/>
  <c r="AJ66" i="33" s="1"/>
  <c r="AK66" i="33"/>
  <c r="AK66" i="32"/>
  <c r="AI66" i="32"/>
  <c r="AJ66" i="32" s="1"/>
  <c r="U66" i="32"/>
  <c r="S66" i="32"/>
  <c r="T66" i="32" s="1"/>
  <c r="AJ66" i="31"/>
  <c r="AK66" i="31"/>
  <c r="AG31" i="36" l="1"/>
  <c r="AF31" i="36"/>
  <c r="AE31" i="36"/>
  <c r="AD31" i="36"/>
  <c r="AB31" i="36"/>
  <c r="AA31" i="36"/>
  <c r="Z31" i="36"/>
  <c r="Y31" i="36"/>
  <c r="X31" i="36"/>
  <c r="V31" i="36"/>
  <c r="U31" i="36"/>
  <c r="Q31" i="36"/>
  <c r="P31" i="36"/>
  <c r="O31" i="36"/>
  <c r="N31" i="36"/>
  <c r="M31" i="36"/>
  <c r="L31" i="36"/>
  <c r="K31" i="36"/>
  <c r="J31" i="36"/>
  <c r="I31" i="36"/>
  <c r="H31" i="36"/>
  <c r="G31" i="36"/>
  <c r="F31" i="36"/>
  <c r="E31" i="36"/>
  <c r="D31" i="36"/>
  <c r="AG47" i="36"/>
  <c r="AF47" i="36"/>
  <c r="AE47" i="36"/>
  <c r="AD47" i="36"/>
  <c r="AB47" i="36"/>
  <c r="AA47" i="36"/>
  <c r="Z47" i="36"/>
  <c r="Y47" i="36"/>
  <c r="X47" i="36"/>
  <c r="V47" i="36"/>
  <c r="U47" i="36"/>
  <c r="Q47" i="36"/>
  <c r="P47" i="36"/>
  <c r="O47" i="36"/>
  <c r="N47" i="36"/>
  <c r="M47" i="36"/>
  <c r="L47" i="36"/>
  <c r="K47" i="36"/>
  <c r="J47" i="36"/>
  <c r="I47" i="36"/>
  <c r="H47" i="36"/>
  <c r="G47" i="36"/>
  <c r="F47" i="36"/>
  <c r="E47" i="36"/>
  <c r="D47" i="36"/>
  <c r="AG63" i="36"/>
  <c r="AF63" i="36"/>
  <c r="AE63" i="36"/>
  <c r="AD63" i="36"/>
  <c r="AB63" i="36"/>
  <c r="AA63" i="36"/>
  <c r="Z63" i="36"/>
  <c r="Y63" i="36"/>
  <c r="X63" i="36"/>
  <c r="V63" i="36"/>
  <c r="U63" i="36"/>
  <c r="Q63" i="36"/>
  <c r="P63" i="36"/>
  <c r="O63" i="36"/>
  <c r="N63" i="36"/>
  <c r="M63" i="36"/>
  <c r="L63" i="36"/>
  <c r="K63" i="36"/>
  <c r="J63" i="36"/>
  <c r="I63" i="36"/>
  <c r="H63" i="36"/>
  <c r="G63" i="36"/>
  <c r="F63" i="36"/>
  <c r="E63" i="36"/>
  <c r="D63" i="36"/>
  <c r="C63" i="36"/>
  <c r="C47" i="36"/>
  <c r="R31" i="36" l="1"/>
  <c r="S31" i="36" s="1"/>
  <c r="R47" i="36"/>
  <c r="S47" i="36" s="1"/>
  <c r="AJ31" i="36"/>
  <c r="AH31" i="36"/>
  <c r="AI31" i="36" s="1"/>
  <c r="T31" i="36"/>
  <c r="T47" i="36"/>
  <c r="AH47" i="36"/>
  <c r="AI47" i="36" s="1"/>
  <c r="R63" i="36"/>
  <c r="S63" i="36" s="1"/>
  <c r="AJ63" i="36"/>
  <c r="AH63" i="36"/>
  <c r="AI63" i="36" s="1"/>
  <c r="T63" i="36"/>
  <c r="AJ47" i="36"/>
  <c r="S14" i="33" l="1"/>
  <c r="T14" i="33" s="1"/>
  <c r="U14" i="33"/>
  <c r="S15" i="33"/>
  <c r="T15" i="33" s="1"/>
  <c r="U15" i="33"/>
  <c r="S16" i="33"/>
  <c r="T16" i="33" s="1"/>
  <c r="U16" i="33"/>
  <c r="S17" i="33"/>
  <c r="T17" i="33" s="1"/>
  <c r="U17" i="33"/>
  <c r="S18" i="33"/>
  <c r="T18" i="33" s="1"/>
  <c r="U18" i="33"/>
  <c r="S19" i="33"/>
  <c r="T19" i="33" s="1"/>
  <c r="U19" i="33"/>
  <c r="S20" i="33"/>
  <c r="T20" i="33" s="1"/>
  <c r="U20" i="33"/>
  <c r="S21" i="33"/>
  <c r="T21" i="33" s="1"/>
  <c r="U21" i="33"/>
  <c r="S22" i="33"/>
  <c r="T22" i="33" s="1"/>
  <c r="U22" i="33"/>
  <c r="S23" i="33"/>
  <c r="T23" i="33" s="1"/>
  <c r="U23" i="33"/>
  <c r="S24" i="33"/>
  <c r="T24" i="33" s="1"/>
  <c r="U24" i="33"/>
  <c r="S25" i="33"/>
  <c r="T25" i="33" s="1"/>
  <c r="U25" i="33"/>
  <c r="S26" i="33"/>
  <c r="T26" i="33" s="1"/>
  <c r="U26" i="33"/>
  <c r="S27" i="33"/>
  <c r="T27" i="33" s="1"/>
  <c r="U27" i="33"/>
  <c r="S28" i="33"/>
  <c r="T28" i="33" s="1"/>
  <c r="U28" i="33"/>
  <c r="AI28" i="33"/>
  <c r="AJ28" i="33" s="1"/>
  <c r="AK28" i="33"/>
  <c r="S29" i="33"/>
  <c r="T29" i="33" s="1"/>
  <c r="U29" i="33"/>
  <c r="AI29" i="33"/>
  <c r="AJ29" i="33" s="1"/>
  <c r="AK29" i="33"/>
  <c r="S30" i="33"/>
  <c r="T30" i="33" s="1"/>
  <c r="U30" i="33"/>
  <c r="AI30" i="33"/>
  <c r="AJ30" i="33" s="1"/>
  <c r="AK30" i="33"/>
  <c r="S31" i="33"/>
  <c r="T31" i="33" s="1"/>
  <c r="U31" i="33"/>
  <c r="AI31" i="33"/>
  <c r="AJ31" i="33" s="1"/>
  <c r="AK31" i="33"/>
  <c r="S32" i="33"/>
  <c r="T32" i="33" s="1"/>
  <c r="U32" i="33"/>
  <c r="AI32" i="33"/>
  <c r="AJ32" i="33" s="1"/>
  <c r="AK32" i="33"/>
  <c r="S35" i="33"/>
  <c r="T35" i="33" s="1"/>
  <c r="U35" i="33"/>
  <c r="AI35" i="33"/>
  <c r="AJ35" i="33" s="1"/>
  <c r="AK35" i="33"/>
  <c r="S36" i="33"/>
  <c r="T36" i="33" s="1"/>
  <c r="U36" i="33"/>
  <c r="AI36" i="33"/>
  <c r="AJ36" i="33" s="1"/>
  <c r="AK36" i="33"/>
  <c r="S37" i="33"/>
  <c r="T37" i="33" s="1"/>
  <c r="U37" i="33"/>
  <c r="AI37" i="33"/>
  <c r="AJ37" i="33" s="1"/>
  <c r="AK37" i="33"/>
  <c r="S38" i="33"/>
  <c r="T38" i="33" s="1"/>
  <c r="U38" i="33"/>
  <c r="AI38" i="33"/>
  <c r="AJ38" i="33" s="1"/>
  <c r="AK38" i="33"/>
  <c r="S39" i="33"/>
  <c r="T39" i="33" s="1"/>
  <c r="U39" i="33"/>
  <c r="AI39" i="33"/>
  <c r="AJ39" i="33" s="1"/>
  <c r="AK39" i="33"/>
  <c r="S40" i="33"/>
  <c r="T40" i="33"/>
  <c r="U40" i="33"/>
  <c r="AI40" i="33"/>
  <c r="AJ40" i="33" s="1"/>
  <c r="AK40" i="33"/>
  <c r="S41" i="33"/>
  <c r="T41" i="33" s="1"/>
  <c r="U41" i="33"/>
  <c r="AI41" i="33"/>
  <c r="AJ41" i="33" s="1"/>
  <c r="AK41" i="33"/>
  <c r="S42" i="33"/>
  <c r="T42" i="33" s="1"/>
  <c r="U42" i="33"/>
  <c r="AI42" i="33"/>
  <c r="AJ42" i="33" s="1"/>
  <c r="AK42" i="33"/>
  <c r="S43" i="33"/>
  <c r="T43" i="33" s="1"/>
  <c r="U43" i="33"/>
  <c r="AI43" i="33"/>
  <c r="AJ43" i="33" s="1"/>
  <c r="AK43" i="33"/>
  <c r="S44" i="33"/>
  <c r="T44" i="33" s="1"/>
  <c r="U44" i="33"/>
  <c r="AI44" i="33"/>
  <c r="AJ44" i="33" s="1"/>
  <c r="AK44" i="33"/>
  <c r="S45" i="33"/>
  <c r="T45" i="33"/>
  <c r="U45" i="33"/>
  <c r="AI45" i="33"/>
  <c r="AJ45" i="33" s="1"/>
  <c r="AK45" i="33"/>
  <c r="S46" i="33"/>
  <c r="T46" i="33" s="1"/>
  <c r="U46" i="33"/>
  <c r="AI46" i="33"/>
  <c r="AJ46" i="33" s="1"/>
  <c r="AK46" i="33"/>
  <c r="S47" i="33"/>
  <c r="T47" i="33"/>
  <c r="U47" i="33"/>
  <c r="AI47" i="33"/>
  <c r="AJ47" i="33" s="1"/>
  <c r="AK47" i="33"/>
  <c r="S48" i="33"/>
  <c r="T48" i="33"/>
  <c r="U48" i="33"/>
  <c r="AI48" i="33"/>
  <c r="AJ48" i="33" s="1"/>
  <c r="AK48" i="33"/>
  <c r="S49" i="33"/>
  <c r="T49" i="33"/>
  <c r="U49" i="33"/>
  <c r="AI49" i="33"/>
  <c r="AJ49" i="33" s="1"/>
  <c r="AK49" i="33"/>
  <c r="S50" i="33"/>
  <c r="T50" i="33" s="1"/>
  <c r="U50" i="33"/>
  <c r="AI50" i="33"/>
  <c r="AJ50" i="33" s="1"/>
  <c r="AK50" i="33"/>
  <c r="S51" i="33"/>
  <c r="T51" i="33" s="1"/>
  <c r="U51" i="33"/>
  <c r="AI51" i="33"/>
  <c r="AJ51" i="33" s="1"/>
  <c r="AK51" i="33"/>
  <c r="S52" i="33"/>
  <c r="T52" i="33" s="1"/>
  <c r="U52" i="33"/>
  <c r="AI52" i="33"/>
  <c r="AJ52" i="33" s="1"/>
  <c r="AK52" i="33"/>
  <c r="S53" i="33"/>
  <c r="T53" i="33"/>
  <c r="U53" i="33"/>
  <c r="AI53" i="33"/>
  <c r="AJ53" i="33" s="1"/>
  <c r="AK53" i="33"/>
  <c r="S54" i="33"/>
  <c r="T54" i="33" s="1"/>
  <c r="U54" i="33"/>
  <c r="AI54" i="33"/>
  <c r="AJ54" i="33" s="1"/>
  <c r="AK54" i="33"/>
  <c r="S55" i="33"/>
  <c r="T55" i="33"/>
  <c r="U55" i="33"/>
  <c r="AI55" i="33"/>
  <c r="AJ55" i="33" s="1"/>
  <c r="AK55" i="33"/>
  <c r="S56" i="33"/>
  <c r="T56" i="33" s="1"/>
  <c r="U56" i="33"/>
  <c r="AI56" i="33"/>
  <c r="AJ56" i="33" s="1"/>
  <c r="AK56" i="33"/>
  <c r="S57" i="33"/>
  <c r="T57" i="33" s="1"/>
  <c r="U57" i="33"/>
  <c r="AI57" i="33"/>
  <c r="AJ57" i="33" s="1"/>
  <c r="AK57" i="33"/>
  <c r="S58" i="33"/>
  <c r="T58" i="33" s="1"/>
  <c r="U58" i="33"/>
  <c r="AI58" i="33"/>
  <c r="AJ58" i="33" s="1"/>
  <c r="AK58" i="33"/>
  <c r="S59" i="33"/>
  <c r="T59" i="33" s="1"/>
  <c r="U59" i="33"/>
  <c r="AI59" i="33"/>
  <c r="AJ59" i="33" s="1"/>
  <c r="AK59" i="33"/>
  <c r="S60" i="33"/>
  <c r="T60" i="33" s="1"/>
  <c r="U60" i="33"/>
  <c r="AI60" i="33"/>
  <c r="AJ60" i="33" s="1"/>
  <c r="AK60" i="33"/>
  <c r="S61" i="33"/>
  <c r="T61" i="33" s="1"/>
  <c r="U61" i="33"/>
  <c r="AI61" i="33"/>
  <c r="AJ61" i="33" s="1"/>
  <c r="AK61" i="33"/>
  <c r="S62" i="33"/>
  <c r="T62" i="33" s="1"/>
  <c r="U62" i="33"/>
  <c r="AI62" i="33"/>
  <c r="AJ62" i="33" s="1"/>
  <c r="AK62" i="33"/>
  <c r="S63" i="33"/>
  <c r="T63" i="33" s="1"/>
  <c r="U63" i="33"/>
  <c r="AI63" i="33"/>
  <c r="AJ63" i="33" s="1"/>
  <c r="AK63" i="33"/>
  <c r="S64" i="33"/>
  <c r="T64" i="33" s="1"/>
  <c r="U64" i="33"/>
  <c r="AI64" i="33"/>
  <c r="AJ64" i="33" s="1"/>
  <c r="AK64" i="33"/>
  <c r="S65" i="33"/>
  <c r="T65" i="33" s="1"/>
  <c r="U65" i="33"/>
  <c r="AI65" i="33"/>
  <c r="AJ65" i="33" s="1"/>
  <c r="AK65" i="33"/>
  <c r="S65" i="35" l="1"/>
  <c r="T65" i="35" s="1"/>
  <c r="U65" i="35"/>
  <c r="AJ65" i="34"/>
  <c r="AK65" i="34"/>
  <c r="S65" i="32"/>
  <c r="T65" i="32" s="1"/>
  <c r="U65" i="32"/>
  <c r="AI65" i="32"/>
  <c r="AJ65" i="32" s="1"/>
  <c r="AK65" i="32"/>
  <c r="S65" i="31"/>
  <c r="T65" i="31" s="1"/>
  <c r="U65" i="31"/>
  <c r="AJ65" i="31"/>
  <c r="AK65" i="31"/>
  <c r="AI65" i="30"/>
  <c r="AJ65" i="30" s="1"/>
  <c r="S64" i="35" l="1"/>
  <c r="T64" i="35" s="1"/>
  <c r="U64" i="35"/>
  <c r="AJ64" i="34"/>
  <c r="AK64" i="34"/>
  <c r="S64" i="32"/>
  <c r="T64" i="32" s="1"/>
  <c r="U64" i="32"/>
  <c r="AI64" i="32"/>
  <c r="AJ64" i="32" s="1"/>
  <c r="AK64" i="32"/>
  <c r="S64" i="31"/>
  <c r="T64" i="31" s="1"/>
  <c r="U64" i="31"/>
  <c r="AJ64" i="31"/>
  <c r="AK64" i="31"/>
  <c r="AI64" i="30"/>
  <c r="AJ64" i="30" s="1"/>
  <c r="AK64" i="30"/>
  <c r="AG59" i="36"/>
  <c r="AF59" i="36"/>
  <c r="AE59" i="36"/>
  <c r="AD59" i="36"/>
  <c r="AB59" i="36"/>
  <c r="AA59" i="36"/>
  <c r="Z59" i="36"/>
  <c r="Y59" i="36"/>
  <c r="X59" i="36"/>
  <c r="V59" i="36"/>
  <c r="U59" i="36"/>
  <c r="Q59" i="36"/>
  <c r="P59" i="36"/>
  <c r="O59" i="36"/>
  <c r="N59" i="36"/>
  <c r="M59" i="36"/>
  <c r="L59" i="36"/>
  <c r="K59" i="36"/>
  <c r="J59" i="36"/>
  <c r="I59" i="36"/>
  <c r="H59" i="36"/>
  <c r="G59" i="36"/>
  <c r="E59" i="36"/>
  <c r="D59" i="36"/>
  <c r="C59" i="36"/>
  <c r="AG58" i="36"/>
  <c r="AF58" i="36"/>
  <c r="AE58" i="36"/>
  <c r="AD58" i="36"/>
  <c r="AB58" i="36"/>
  <c r="AA58" i="36"/>
  <c r="Z58" i="36"/>
  <c r="Y58" i="36"/>
  <c r="X58" i="36"/>
  <c r="V58" i="36"/>
  <c r="U58" i="36"/>
  <c r="Q58" i="36"/>
  <c r="P58" i="36"/>
  <c r="O58" i="36"/>
  <c r="N58" i="36"/>
  <c r="M58" i="36"/>
  <c r="L58" i="36"/>
  <c r="K58" i="36"/>
  <c r="J58" i="36"/>
  <c r="I58" i="36"/>
  <c r="H58" i="36"/>
  <c r="G58" i="36"/>
  <c r="F58" i="36"/>
  <c r="E58" i="36"/>
  <c r="D58" i="36"/>
  <c r="C58" i="36"/>
  <c r="AG57" i="36"/>
  <c r="AF57" i="36"/>
  <c r="AE57" i="36"/>
  <c r="AD57" i="36"/>
  <c r="AB57" i="36"/>
  <c r="AA57" i="36"/>
  <c r="Z57" i="36"/>
  <c r="Y57" i="36"/>
  <c r="X57" i="36"/>
  <c r="V57" i="36"/>
  <c r="U57" i="36"/>
  <c r="Q57" i="36"/>
  <c r="P57" i="36"/>
  <c r="O57" i="36"/>
  <c r="N57" i="36"/>
  <c r="M57" i="36"/>
  <c r="L57" i="36"/>
  <c r="K57" i="36"/>
  <c r="J57" i="36"/>
  <c r="I57" i="36"/>
  <c r="H57" i="36"/>
  <c r="G57" i="36"/>
  <c r="F57" i="36"/>
  <c r="E57" i="36"/>
  <c r="D57" i="36"/>
  <c r="C57" i="36"/>
  <c r="AG56" i="36"/>
  <c r="AF56" i="36"/>
  <c r="AE56" i="36"/>
  <c r="AD56" i="36"/>
  <c r="AB56" i="36"/>
  <c r="AA56" i="36"/>
  <c r="Z56" i="36"/>
  <c r="Y56" i="36"/>
  <c r="X56" i="36"/>
  <c r="V56" i="36"/>
  <c r="U56" i="36"/>
  <c r="Q56" i="36"/>
  <c r="P56" i="36"/>
  <c r="O56" i="36"/>
  <c r="N56" i="36"/>
  <c r="M56" i="36"/>
  <c r="L56" i="36"/>
  <c r="K56" i="36"/>
  <c r="J56" i="36"/>
  <c r="I56" i="36"/>
  <c r="H56" i="36"/>
  <c r="G56" i="36"/>
  <c r="F56" i="36"/>
  <c r="E56" i="36"/>
  <c r="D56" i="36"/>
  <c r="C56" i="36"/>
  <c r="AG55" i="36"/>
  <c r="AF55" i="36"/>
  <c r="AE55" i="36"/>
  <c r="AD55" i="36"/>
  <c r="AB55" i="36"/>
  <c r="AA55" i="36"/>
  <c r="Z55" i="36"/>
  <c r="Y55" i="36"/>
  <c r="X55" i="36"/>
  <c r="V55" i="36"/>
  <c r="U55" i="36"/>
  <c r="Q55" i="36"/>
  <c r="P55" i="36"/>
  <c r="O55" i="36"/>
  <c r="N55" i="36"/>
  <c r="M55" i="36"/>
  <c r="L55" i="36"/>
  <c r="K55" i="36"/>
  <c r="J55" i="36"/>
  <c r="I55" i="36"/>
  <c r="H55" i="36"/>
  <c r="G55" i="36"/>
  <c r="F55" i="36"/>
  <c r="E55" i="36"/>
  <c r="D55" i="36"/>
  <c r="C55" i="36"/>
  <c r="AG54" i="36"/>
  <c r="AF54" i="36"/>
  <c r="AE54" i="36"/>
  <c r="AD54" i="36"/>
  <c r="AB54" i="36"/>
  <c r="AA54" i="36"/>
  <c r="Z54" i="36"/>
  <c r="Y54" i="36"/>
  <c r="X54" i="36"/>
  <c r="V54" i="36"/>
  <c r="U54" i="36"/>
  <c r="Q54" i="36"/>
  <c r="P54" i="36"/>
  <c r="O54" i="36"/>
  <c r="N54" i="36"/>
  <c r="M54" i="36"/>
  <c r="L54" i="36"/>
  <c r="K54" i="36"/>
  <c r="J54" i="36"/>
  <c r="I54" i="36"/>
  <c r="H54" i="36"/>
  <c r="G54" i="36"/>
  <c r="F54" i="36"/>
  <c r="E54" i="36"/>
  <c r="D54" i="36"/>
  <c r="C54" i="36"/>
  <c r="AG53" i="36"/>
  <c r="AF53" i="36"/>
  <c r="AE53" i="36"/>
  <c r="AD53" i="36"/>
  <c r="AB53" i="36"/>
  <c r="AA53" i="36"/>
  <c r="Z53" i="36"/>
  <c r="Y53" i="36"/>
  <c r="X53" i="36"/>
  <c r="V53" i="36"/>
  <c r="U53" i="36"/>
  <c r="Q53" i="36"/>
  <c r="P53" i="36"/>
  <c r="O53" i="36"/>
  <c r="N53" i="36"/>
  <c r="M53" i="36"/>
  <c r="L53" i="36"/>
  <c r="K53" i="36"/>
  <c r="J53" i="36"/>
  <c r="I53" i="36"/>
  <c r="H53" i="36"/>
  <c r="G53" i="36"/>
  <c r="F53" i="36"/>
  <c r="E53" i="36"/>
  <c r="D53" i="36"/>
  <c r="C53" i="36"/>
  <c r="AG52" i="36"/>
  <c r="AF52" i="36"/>
  <c r="AE52" i="36"/>
  <c r="AD52" i="36"/>
  <c r="AB52" i="36"/>
  <c r="AA52" i="36"/>
  <c r="Z52" i="36"/>
  <c r="Y52" i="36"/>
  <c r="X52" i="36"/>
  <c r="V52" i="36"/>
  <c r="U52" i="36"/>
  <c r="Q52" i="36"/>
  <c r="P52" i="36"/>
  <c r="O52" i="36"/>
  <c r="N52" i="36"/>
  <c r="M52" i="36"/>
  <c r="L52" i="36"/>
  <c r="K52" i="36"/>
  <c r="J52" i="36"/>
  <c r="H52" i="36"/>
  <c r="G52" i="36"/>
  <c r="F52" i="36"/>
  <c r="E52" i="36"/>
  <c r="D52" i="36"/>
  <c r="C52" i="36"/>
  <c r="AG51" i="36"/>
  <c r="AF51" i="36"/>
  <c r="AE51" i="36"/>
  <c r="AD51" i="36"/>
  <c r="AB51" i="36"/>
  <c r="AA51" i="36"/>
  <c r="Z51" i="36"/>
  <c r="Y51" i="36"/>
  <c r="X51" i="36"/>
  <c r="V51" i="36"/>
  <c r="U51" i="36"/>
  <c r="Q51" i="36"/>
  <c r="P51" i="36"/>
  <c r="O51" i="36"/>
  <c r="N51" i="36"/>
  <c r="M51" i="36"/>
  <c r="L51" i="36"/>
  <c r="K51" i="36"/>
  <c r="J51" i="36"/>
  <c r="H51" i="36"/>
  <c r="G51" i="36"/>
  <c r="F51" i="36"/>
  <c r="E51" i="36"/>
  <c r="D51" i="36"/>
  <c r="C51" i="36"/>
  <c r="AG50" i="36"/>
  <c r="AF50" i="36"/>
  <c r="AE50" i="36"/>
  <c r="AD50" i="36"/>
  <c r="AB50" i="36"/>
  <c r="AA50" i="36"/>
  <c r="Z50" i="36"/>
  <c r="Y50" i="36"/>
  <c r="X50" i="36"/>
  <c r="V50" i="36"/>
  <c r="U50" i="36"/>
  <c r="Q50" i="36"/>
  <c r="P50" i="36"/>
  <c r="O50" i="36"/>
  <c r="N50" i="36"/>
  <c r="M50" i="36"/>
  <c r="L50" i="36"/>
  <c r="K50" i="36"/>
  <c r="J50" i="36"/>
  <c r="H50" i="36"/>
  <c r="G50" i="36"/>
  <c r="F50" i="36"/>
  <c r="E50" i="36"/>
  <c r="D50" i="36"/>
  <c r="C50" i="36"/>
  <c r="AG49" i="36"/>
  <c r="AF49" i="36"/>
  <c r="AE49" i="36"/>
  <c r="AD49" i="36"/>
  <c r="AB49" i="36"/>
  <c r="AA49" i="36"/>
  <c r="Z49" i="36"/>
  <c r="Y49" i="36"/>
  <c r="X49" i="36"/>
  <c r="V49" i="36"/>
  <c r="U49" i="36"/>
  <c r="Q49" i="36"/>
  <c r="P49" i="36"/>
  <c r="O49" i="36"/>
  <c r="N49" i="36"/>
  <c r="M49" i="36"/>
  <c r="L49" i="36"/>
  <c r="K49" i="36"/>
  <c r="J49" i="36"/>
  <c r="H49" i="36"/>
  <c r="G49" i="36"/>
  <c r="F49" i="36"/>
  <c r="E49" i="36"/>
  <c r="D49" i="36"/>
  <c r="AG43" i="36"/>
  <c r="AF43" i="36"/>
  <c r="AE43" i="36"/>
  <c r="AD43" i="36"/>
  <c r="AB43" i="36"/>
  <c r="AA43" i="36"/>
  <c r="Z43" i="36"/>
  <c r="Y43" i="36"/>
  <c r="X43" i="36"/>
  <c r="V43" i="36"/>
  <c r="U43" i="36"/>
  <c r="Q43" i="36"/>
  <c r="P43" i="36"/>
  <c r="O43" i="36"/>
  <c r="N43" i="36"/>
  <c r="M43" i="36"/>
  <c r="L43" i="36"/>
  <c r="K43" i="36"/>
  <c r="J43" i="36"/>
  <c r="I43" i="36"/>
  <c r="H43" i="36"/>
  <c r="G43" i="36"/>
  <c r="F43" i="36"/>
  <c r="E43" i="36"/>
  <c r="D43" i="36"/>
  <c r="C43" i="36"/>
  <c r="AG42" i="36"/>
  <c r="AF42" i="36"/>
  <c r="AE42" i="36"/>
  <c r="AD42" i="36"/>
  <c r="AB42" i="36"/>
  <c r="AA42" i="36"/>
  <c r="Z42" i="36"/>
  <c r="Y42" i="36"/>
  <c r="X42" i="36"/>
  <c r="V42" i="36"/>
  <c r="U42" i="36"/>
  <c r="Q42" i="36"/>
  <c r="P42" i="36"/>
  <c r="O42" i="36"/>
  <c r="N42" i="36"/>
  <c r="M42" i="36"/>
  <c r="L42" i="36"/>
  <c r="K42" i="36"/>
  <c r="J42" i="36"/>
  <c r="I42" i="36"/>
  <c r="H42" i="36"/>
  <c r="G42" i="36"/>
  <c r="F42" i="36"/>
  <c r="E42" i="36"/>
  <c r="D42" i="36"/>
  <c r="C42" i="36"/>
  <c r="AG41" i="36"/>
  <c r="AF41" i="36"/>
  <c r="AE41" i="36"/>
  <c r="AD41" i="36"/>
  <c r="AB41" i="36"/>
  <c r="AA41" i="36"/>
  <c r="Z41" i="36"/>
  <c r="Y41" i="36"/>
  <c r="X41" i="36"/>
  <c r="V41" i="36"/>
  <c r="U41" i="36"/>
  <c r="Q41" i="36"/>
  <c r="P41" i="36"/>
  <c r="O41" i="36"/>
  <c r="N41" i="36"/>
  <c r="M41" i="36"/>
  <c r="L41" i="36"/>
  <c r="K41" i="36"/>
  <c r="J41" i="36"/>
  <c r="I41" i="36"/>
  <c r="H41" i="36"/>
  <c r="G41" i="36"/>
  <c r="F41" i="36"/>
  <c r="E41" i="36"/>
  <c r="D41" i="36"/>
  <c r="C41" i="36"/>
  <c r="AG40" i="36"/>
  <c r="AF40" i="36"/>
  <c r="AE40" i="36"/>
  <c r="AD40" i="36"/>
  <c r="AB40" i="36"/>
  <c r="AA40" i="36"/>
  <c r="Z40" i="36"/>
  <c r="Y40" i="36"/>
  <c r="X40" i="36"/>
  <c r="V40" i="36"/>
  <c r="U40" i="36"/>
  <c r="Q40" i="36"/>
  <c r="P40" i="36"/>
  <c r="O40" i="36"/>
  <c r="N40" i="36"/>
  <c r="M40" i="36"/>
  <c r="L40" i="36"/>
  <c r="K40" i="36"/>
  <c r="J40" i="36"/>
  <c r="I40" i="36"/>
  <c r="H40" i="36"/>
  <c r="G40" i="36"/>
  <c r="F40" i="36"/>
  <c r="E40" i="36"/>
  <c r="D40" i="36"/>
  <c r="C40" i="36"/>
  <c r="AG39" i="36"/>
  <c r="AF39" i="36"/>
  <c r="AE39" i="36"/>
  <c r="AD39" i="36"/>
  <c r="AB39" i="36"/>
  <c r="AA39" i="36"/>
  <c r="Z39" i="36"/>
  <c r="Y39" i="36"/>
  <c r="X39" i="36"/>
  <c r="V39" i="36"/>
  <c r="U39" i="36"/>
  <c r="Q39" i="36"/>
  <c r="P39" i="36"/>
  <c r="O39" i="36"/>
  <c r="N39" i="36"/>
  <c r="M39" i="36"/>
  <c r="L39" i="36"/>
  <c r="K39" i="36"/>
  <c r="J39" i="36"/>
  <c r="I39" i="36"/>
  <c r="H39" i="36"/>
  <c r="G39" i="36"/>
  <c r="F39" i="36"/>
  <c r="E39" i="36"/>
  <c r="D39" i="36"/>
  <c r="C39" i="36"/>
  <c r="AG38" i="36"/>
  <c r="AF38" i="36"/>
  <c r="AE38" i="36"/>
  <c r="AD38" i="36"/>
  <c r="AB38" i="36"/>
  <c r="AA38" i="36"/>
  <c r="Z38" i="36"/>
  <c r="Y38" i="36"/>
  <c r="X38" i="36"/>
  <c r="V38" i="36"/>
  <c r="U38" i="36"/>
  <c r="Q38" i="36"/>
  <c r="P38" i="36"/>
  <c r="O38" i="36"/>
  <c r="N38" i="36"/>
  <c r="M38" i="36"/>
  <c r="L38" i="36"/>
  <c r="K38" i="36"/>
  <c r="J38" i="36"/>
  <c r="I38" i="36"/>
  <c r="H38" i="36"/>
  <c r="G38" i="36"/>
  <c r="F38" i="36"/>
  <c r="E38" i="36"/>
  <c r="D38" i="36"/>
  <c r="C38" i="36"/>
  <c r="AG37" i="36"/>
  <c r="AF37" i="36"/>
  <c r="AE37" i="36"/>
  <c r="AD37" i="36"/>
  <c r="AB37" i="36"/>
  <c r="AA37" i="36"/>
  <c r="Z37" i="36"/>
  <c r="Y37" i="36"/>
  <c r="X37" i="36"/>
  <c r="V37" i="36"/>
  <c r="U37" i="36"/>
  <c r="Q37" i="36"/>
  <c r="P37" i="36"/>
  <c r="O37" i="36"/>
  <c r="N37" i="36"/>
  <c r="M37" i="36"/>
  <c r="L37" i="36"/>
  <c r="K37" i="36"/>
  <c r="J37" i="36"/>
  <c r="I37" i="36"/>
  <c r="H37" i="36"/>
  <c r="G37" i="36"/>
  <c r="F37" i="36"/>
  <c r="E37" i="36"/>
  <c r="D37" i="36"/>
  <c r="C37" i="36"/>
  <c r="AG36" i="36"/>
  <c r="AF36" i="36"/>
  <c r="AE36" i="36"/>
  <c r="AD36" i="36"/>
  <c r="AB36" i="36"/>
  <c r="AA36" i="36"/>
  <c r="Z36" i="36"/>
  <c r="Y36" i="36"/>
  <c r="X36" i="36"/>
  <c r="V36" i="36"/>
  <c r="U36" i="36"/>
  <c r="Q36" i="36"/>
  <c r="P36" i="36"/>
  <c r="O36" i="36"/>
  <c r="N36" i="36"/>
  <c r="M36" i="36"/>
  <c r="L36" i="36"/>
  <c r="K36" i="36"/>
  <c r="J36" i="36"/>
  <c r="H36" i="36"/>
  <c r="G36" i="36"/>
  <c r="F36" i="36"/>
  <c r="E36" i="36"/>
  <c r="D36" i="36"/>
  <c r="C36" i="36"/>
  <c r="AG35" i="36"/>
  <c r="AF35" i="36"/>
  <c r="AE35" i="36"/>
  <c r="AD35" i="36"/>
  <c r="AB35" i="36"/>
  <c r="AA35" i="36"/>
  <c r="Z35" i="36"/>
  <c r="Y35" i="36"/>
  <c r="X35" i="36"/>
  <c r="V35" i="36"/>
  <c r="U35" i="36"/>
  <c r="Q35" i="36"/>
  <c r="P35" i="36"/>
  <c r="O35" i="36"/>
  <c r="N35" i="36"/>
  <c r="M35" i="36"/>
  <c r="L35" i="36"/>
  <c r="K35" i="36"/>
  <c r="J35" i="36"/>
  <c r="H35" i="36"/>
  <c r="G35" i="36"/>
  <c r="F35" i="36"/>
  <c r="E35" i="36"/>
  <c r="D35" i="36"/>
  <c r="C35" i="36"/>
  <c r="AG34" i="36"/>
  <c r="AF34" i="36"/>
  <c r="AE34" i="36"/>
  <c r="AD34" i="36"/>
  <c r="AB34" i="36"/>
  <c r="AA34" i="36"/>
  <c r="Z34" i="36"/>
  <c r="Y34" i="36"/>
  <c r="X34" i="36"/>
  <c r="V34" i="36"/>
  <c r="U34" i="36"/>
  <c r="Q34" i="36"/>
  <c r="P34" i="36"/>
  <c r="O34" i="36"/>
  <c r="N34" i="36"/>
  <c r="M34" i="36"/>
  <c r="L34" i="36"/>
  <c r="K34" i="36"/>
  <c r="J34" i="36"/>
  <c r="H34" i="36"/>
  <c r="G34" i="36"/>
  <c r="F34" i="36"/>
  <c r="E34" i="36"/>
  <c r="D34" i="36"/>
  <c r="C34" i="36"/>
  <c r="AG33" i="36"/>
  <c r="AF33" i="36"/>
  <c r="AE33" i="36"/>
  <c r="AD33" i="36"/>
  <c r="AB33" i="36"/>
  <c r="AA33" i="36"/>
  <c r="Z33" i="36"/>
  <c r="Y33" i="36"/>
  <c r="X33" i="36"/>
  <c r="V33" i="36"/>
  <c r="U33" i="36"/>
  <c r="Q33" i="36"/>
  <c r="P33" i="36"/>
  <c r="O33" i="36"/>
  <c r="N33" i="36"/>
  <c r="M33" i="36"/>
  <c r="L33" i="36"/>
  <c r="K33" i="36"/>
  <c r="J33" i="36"/>
  <c r="H33" i="36"/>
  <c r="G33" i="36"/>
  <c r="F33" i="36"/>
  <c r="E33" i="36"/>
  <c r="D33" i="36"/>
  <c r="AG27" i="36"/>
  <c r="AF27" i="36"/>
  <c r="AE27" i="36"/>
  <c r="AD27" i="36"/>
  <c r="AB27" i="36"/>
  <c r="AA27" i="36"/>
  <c r="Z27" i="36"/>
  <c r="Y27" i="36"/>
  <c r="X27" i="36"/>
  <c r="V27" i="36"/>
  <c r="U27" i="36"/>
  <c r="Q27" i="36"/>
  <c r="P27" i="36"/>
  <c r="O27" i="36"/>
  <c r="N27" i="36"/>
  <c r="M27" i="36"/>
  <c r="L27" i="36"/>
  <c r="K27" i="36"/>
  <c r="J27" i="36"/>
  <c r="I27" i="36"/>
  <c r="H27" i="36"/>
  <c r="G27" i="36"/>
  <c r="F27" i="36"/>
  <c r="E27" i="36"/>
  <c r="D27" i="36"/>
  <c r="C27" i="36"/>
  <c r="AG26" i="36"/>
  <c r="AF26" i="36"/>
  <c r="AE26" i="36"/>
  <c r="AD26" i="36"/>
  <c r="AB26" i="36"/>
  <c r="AA26" i="36"/>
  <c r="Z26" i="36"/>
  <c r="Y26" i="36"/>
  <c r="X26" i="36"/>
  <c r="V26" i="36"/>
  <c r="U26" i="36"/>
  <c r="Q26" i="36"/>
  <c r="P26" i="36"/>
  <c r="O26" i="36"/>
  <c r="N26" i="36"/>
  <c r="M26" i="36"/>
  <c r="L26" i="36"/>
  <c r="K26" i="36"/>
  <c r="J26" i="36"/>
  <c r="I26" i="36"/>
  <c r="H26" i="36"/>
  <c r="G26" i="36"/>
  <c r="F26" i="36"/>
  <c r="E26" i="36"/>
  <c r="D26" i="36"/>
  <c r="C26" i="36"/>
  <c r="AG25" i="36"/>
  <c r="AF25" i="36"/>
  <c r="AE25" i="36"/>
  <c r="AD25" i="36"/>
  <c r="AB25" i="36"/>
  <c r="AA25" i="36"/>
  <c r="Z25" i="36"/>
  <c r="Y25" i="36"/>
  <c r="X25" i="36"/>
  <c r="V25" i="36"/>
  <c r="U25" i="36"/>
  <c r="Q25" i="36"/>
  <c r="P25" i="36"/>
  <c r="O25" i="36"/>
  <c r="N25" i="36"/>
  <c r="M25" i="36"/>
  <c r="L25" i="36"/>
  <c r="K25" i="36"/>
  <c r="J25" i="36"/>
  <c r="I25" i="36"/>
  <c r="H25" i="36"/>
  <c r="G25" i="36"/>
  <c r="F25" i="36"/>
  <c r="E25" i="36"/>
  <c r="D25" i="36"/>
  <c r="C25" i="36"/>
  <c r="AG24" i="36"/>
  <c r="AF24" i="36"/>
  <c r="AE24" i="36"/>
  <c r="AD24" i="36"/>
  <c r="AB24" i="36"/>
  <c r="AA24" i="36"/>
  <c r="Z24" i="36"/>
  <c r="Y24" i="36"/>
  <c r="X24" i="36"/>
  <c r="V24" i="36"/>
  <c r="U24" i="36"/>
  <c r="Q24" i="36"/>
  <c r="P24" i="36"/>
  <c r="O24" i="36"/>
  <c r="N24" i="36"/>
  <c r="M24" i="36"/>
  <c r="L24" i="36"/>
  <c r="K24" i="36"/>
  <c r="J24" i="36"/>
  <c r="I24" i="36"/>
  <c r="H24" i="36"/>
  <c r="G24" i="36"/>
  <c r="F24" i="36"/>
  <c r="E24" i="36"/>
  <c r="D24" i="36"/>
  <c r="C24" i="36"/>
  <c r="AG23" i="36"/>
  <c r="AF23" i="36"/>
  <c r="AE23" i="36"/>
  <c r="AD23" i="36"/>
  <c r="AB23" i="36"/>
  <c r="AA23" i="36"/>
  <c r="Z23" i="36"/>
  <c r="Y23" i="36"/>
  <c r="X23" i="36"/>
  <c r="V23" i="36"/>
  <c r="U23" i="36"/>
  <c r="Q23" i="36"/>
  <c r="P23" i="36"/>
  <c r="O23" i="36"/>
  <c r="N23" i="36"/>
  <c r="M23" i="36"/>
  <c r="L23" i="36"/>
  <c r="K23" i="36"/>
  <c r="J23" i="36"/>
  <c r="I23" i="36"/>
  <c r="H23" i="36"/>
  <c r="G23" i="36"/>
  <c r="F23" i="36"/>
  <c r="E23" i="36"/>
  <c r="D23" i="36"/>
  <c r="C23" i="36"/>
  <c r="AG22" i="36"/>
  <c r="AF22" i="36"/>
  <c r="AE22" i="36"/>
  <c r="AD22" i="36"/>
  <c r="AB22" i="36"/>
  <c r="AA22" i="36"/>
  <c r="Z22" i="36"/>
  <c r="Y22" i="36"/>
  <c r="X22" i="36"/>
  <c r="V22" i="36"/>
  <c r="U22" i="36"/>
  <c r="Q22" i="36"/>
  <c r="P22" i="36"/>
  <c r="O22" i="36"/>
  <c r="N22" i="36"/>
  <c r="M22" i="36"/>
  <c r="L22" i="36"/>
  <c r="K22" i="36"/>
  <c r="J22" i="36"/>
  <c r="I22" i="36"/>
  <c r="H22" i="36"/>
  <c r="G22" i="36"/>
  <c r="F22" i="36"/>
  <c r="E22" i="36"/>
  <c r="D22" i="36"/>
  <c r="C22" i="36"/>
  <c r="AG21" i="36"/>
  <c r="AF21" i="36"/>
  <c r="AE21" i="36"/>
  <c r="AD21" i="36"/>
  <c r="AB21" i="36"/>
  <c r="AA21" i="36"/>
  <c r="Z21" i="36"/>
  <c r="Y21" i="36"/>
  <c r="X21" i="36"/>
  <c r="V21" i="36"/>
  <c r="U21" i="36"/>
  <c r="Q21" i="36"/>
  <c r="P21" i="36"/>
  <c r="O21" i="36"/>
  <c r="N21" i="36"/>
  <c r="M21" i="36"/>
  <c r="L21" i="36"/>
  <c r="K21" i="36"/>
  <c r="J21" i="36"/>
  <c r="I21" i="36"/>
  <c r="H21" i="36"/>
  <c r="G21" i="36"/>
  <c r="F21" i="36"/>
  <c r="E21" i="36"/>
  <c r="D21" i="36"/>
  <c r="C21" i="36"/>
  <c r="AG20" i="36"/>
  <c r="AF20" i="36"/>
  <c r="AE20" i="36"/>
  <c r="AD20" i="36"/>
  <c r="AB20" i="36"/>
  <c r="AA20" i="36"/>
  <c r="Z20" i="36"/>
  <c r="Y20" i="36"/>
  <c r="X20" i="36"/>
  <c r="V20" i="36"/>
  <c r="U20" i="36"/>
  <c r="Q20" i="36"/>
  <c r="P20" i="36"/>
  <c r="O20" i="36"/>
  <c r="N20" i="36"/>
  <c r="M20" i="36"/>
  <c r="L20" i="36"/>
  <c r="K20" i="36"/>
  <c r="J20" i="36"/>
  <c r="H20" i="36"/>
  <c r="G20" i="36"/>
  <c r="E20" i="36"/>
  <c r="D20" i="36"/>
  <c r="C20" i="36"/>
  <c r="AG19" i="36"/>
  <c r="AF19" i="36"/>
  <c r="AE19" i="36"/>
  <c r="AD19" i="36"/>
  <c r="AB19" i="36"/>
  <c r="AA19" i="36"/>
  <c r="Z19" i="36"/>
  <c r="Y19" i="36"/>
  <c r="X19" i="36"/>
  <c r="V19" i="36"/>
  <c r="U19" i="36"/>
  <c r="Q19" i="36"/>
  <c r="P19" i="36"/>
  <c r="O19" i="36"/>
  <c r="N19" i="36"/>
  <c r="M19" i="36"/>
  <c r="L19" i="36"/>
  <c r="K19" i="36"/>
  <c r="J19" i="36"/>
  <c r="H19" i="36"/>
  <c r="G19" i="36"/>
  <c r="E19" i="36"/>
  <c r="D19" i="36"/>
  <c r="C19" i="36"/>
  <c r="AG18" i="36"/>
  <c r="AF18" i="36"/>
  <c r="AE18" i="36"/>
  <c r="AD18" i="36"/>
  <c r="AB18" i="36"/>
  <c r="AA18" i="36"/>
  <c r="Z18" i="36"/>
  <c r="Y18" i="36"/>
  <c r="X18" i="36"/>
  <c r="V18" i="36"/>
  <c r="U18" i="36"/>
  <c r="Q18" i="36"/>
  <c r="P18" i="36"/>
  <c r="O18" i="36"/>
  <c r="N18" i="36"/>
  <c r="M18" i="36"/>
  <c r="L18" i="36"/>
  <c r="K18" i="36"/>
  <c r="J18" i="36"/>
  <c r="H18" i="36"/>
  <c r="G18" i="36"/>
  <c r="E18" i="36"/>
  <c r="D18" i="36"/>
  <c r="C18" i="36"/>
  <c r="AG17" i="36"/>
  <c r="AF17" i="36"/>
  <c r="AE17" i="36"/>
  <c r="AD17" i="36"/>
  <c r="AB17" i="36"/>
  <c r="AA17" i="36"/>
  <c r="Z17" i="36"/>
  <c r="Y17" i="36"/>
  <c r="X17" i="36"/>
  <c r="V17" i="36"/>
  <c r="U17" i="36"/>
  <c r="Q17" i="36"/>
  <c r="P17" i="36"/>
  <c r="O17" i="36"/>
  <c r="N17" i="36"/>
  <c r="M17" i="36"/>
  <c r="L17" i="36"/>
  <c r="K17" i="36"/>
  <c r="J17" i="36"/>
  <c r="H17" i="36"/>
  <c r="G17" i="36"/>
  <c r="E17" i="36"/>
  <c r="D17" i="36"/>
  <c r="C17" i="36"/>
  <c r="AF62" i="36" l="1"/>
  <c r="AD62" i="36"/>
  <c r="AF61" i="36"/>
  <c r="AD61" i="36"/>
  <c r="AF60" i="36"/>
  <c r="AD60" i="36"/>
  <c r="AA62" i="36"/>
  <c r="AA61" i="36"/>
  <c r="X60" i="36"/>
  <c r="U61" i="36"/>
  <c r="P62" i="36"/>
  <c r="N62" i="36"/>
  <c r="L62" i="36"/>
  <c r="K62" i="36"/>
  <c r="I62" i="36"/>
  <c r="P61" i="36"/>
  <c r="M61" i="36"/>
  <c r="L61" i="36"/>
  <c r="J61" i="36"/>
  <c r="H61" i="36"/>
  <c r="E61" i="36"/>
  <c r="Q60" i="36"/>
  <c r="N60" i="36"/>
  <c r="L60" i="36"/>
  <c r="K60" i="36"/>
  <c r="I60" i="36"/>
  <c r="G60" i="36"/>
  <c r="D60" i="36"/>
  <c r="C61" i="36"/>
  <c r="C60" i="36"/>
  <c r="AE46" i="36"/>
  <c r="AG45" i="36"/>
  <c r="AE44" i="36"/>
  <c r="AD45" i="36"/>
  <c r="AD44" i="36"/>
  <c r="AB46" i="36"/>
  <c r="AB45" i="36"/>
  <c r="AB44" i="36"/>
  <c r="AA46" i="36"/>
  <c r="AA45" i="36"/>
  <c r="AA44" i="36"/>
  <c r="Z46" i="36"/>
  <c r="Z45" i="36"/>
  <c r="Z44" i="36"/>
  <c r="Y46" i="36"/>
  <c r="Y45" i="36"/>
  <c r="Y44" i="36"/>
  <c r="X46" i="36"/>
  <c r="X45" i="36"/>
  <c r="X44" i="36"/>
  <c r="V46" i="36"/>
  <c r="V45" i="36"/>
  <c r="V44" i="36"/>
  <c r="U46" i="36"/>
  <c r="U45" i="36"/>
  <c r="U44" i="36"/>
  <c r="P46" i="36"/>
  <c r="O46" i="36"/>
  <c r="M46" i="36"/>
  <c r="H46" i="36"/>
  <c r="G46" i="36"/>
  <c r="E46" i="36"/>
  <c r="Q45" i="36"/>
  <c r="L45" i="36"/>
  <c r="K45" i="36"/>
  <c r="I45" i="36"/>
  <c r="D45" i="36"/>
  <c r="P44" i="36"/>
  <c r="M44" i="36"/>
  <c r="H44" i="36"/>
  <c r="E44" i="36"/>
  <c r="C46" i="36"/>
  <c r="C45" i="36"/>
  <c r="C44" i="36"/>
  <c r="AD30" i="36"/>
  <c r="AD29" i="36"/>
  <c r="AD28" i="36"/>
  <c r="Z30" i="36"/>
  <c r="X30" i="36"/>
  <c r="AB29" i="36"/>
  <c r="Z29" i="36"/>
  <c r="AB28" i="36"/>
  <c r="V29" i="36"/>
  <c r="V28" i="36"/>
  <c r="U29" i="36"/>
  <c r="U28" i="36"/>
  <c r="P30" i="36"/>
  <c r="N30" i="36"/>
  <c r="P29" i="36"/>
  <c r="N29" i="36"/>
  <c r="P28" i="36"/>
  <c r="N28" i="36"/>
  <c r="M30" i="36"/>
  <c r="M28" i="36"/>
  <c r="L30" i="36"/>
  <c r="L29" i="36"/>
  <c r="K30" i="36"/>
  <c r="K29" i="36"/>
  <c r="K28" i="36"/>
  <c r="J30" i="36"/>
  <c r="J29" i="36"/>
  <c r="J28" i="36"/>
  <c r="I30" i="36"/>
  <c r="I29" i="36"/>
  <c r="I28" i="36"/>
  <c r="H30" i="36"/>
  <c r="H29" i="36"/>
  <c r="H28" i="36"/>
  <c r="G30" i="36"/>
  <c r="G29" i="36"/>
  <c r="G28" i="36"/>
  <c r="F30" i="36"/>
  <c r="F29" i="36"/>
  <c r="F28" i="36"/>
  <c r="E30" i="36"/>
  <c r="E29" i="36"/>
  <c r="E28" i="36"/>
  <c r="D30" i="36"/>
  <c r="D29" i="36"/>
  <c r="D28" i="36"/>
  <c r="C30" i="36"/>
  <c r="C28" i="36"/>
  <c r="U57" i="35"/>
  <c r="S57" i="35"/>
  <c r="T57" i="35" s="1"/>
  <c r="U56" i="35"/>
  <c r="S56" i="35"/>
  <c r="T56" i="35" s="1"/>
  <c r="U55" i="35"/>
  <c r="S55" i="35"/>
  <c r="T55" i="35" s="1"/>
  <c r="U54" i="35"/>
  <c r="S54" i="35"/>
  <c r="T54" i="35" s="1"/>
  <c r="U53" i="35"/>
  <c r="S53" i="35"/>
  <c r="T53" i="35" s="1"/>
  <c r="U52" i="35"/>
  <c r="S52" i="35"/>
  <c r="T52" i="35" s="1"/>
  <c r="AK51" i="35"/>
  <c r="AI51" i="35"/>
  <c r="AJ51" i="35" s="1"/>
  <c r="U51" i="35"/>
  <c r="S51" i="35"/>
  <c r="T51" i="35" s="1"/>
  <c r="AK50" i="35"/>
  <c r="AI50" i="35"/>
  <c r="AJ50" i="35" s="1"/>
  <c r="U50" i="35"/>
  <c r="S50" i="35"/>
  <c r="T50" i="35" s="1"/>
  <c r="AK49" i="35"/>
  <c r="AI49" i="35"/>
  <c r="AJ49" i="35" s="1"/>
  <c r="U49" i="35"/>
  <c r="S49" i="35"/>
  <c r="T49" i="35" s="1"/>
  <c r="AK48" i="35"/>
  <c r="AI48" i="35"/>
  <c r="AJ48" i="35" s="1"/>
  <c r="U48" i="35"/>
  <c r="S48" i="35"/>
  <c r="T48" i="35" s="1"/>
  <c r="AK47" i="35"/>
  <c r="AI47" i="35"/>
  <c r="AJ47" i="35" s="1"/>
  <c r="U47" i="35"/>
  <c r="S47" i="35"/>
  <c r="T47" i="35" s="1"/>
  <c r="AK46" i="35"/>
  <c r="AI46" i="35"/>
  <c r="AJ46" i="35" s="1"/>
  <c r="U46" i="35"/>
  <c r="S46" i="35"/>
  <c r="T46" i="35" s="1"/>
  <c r="AK45" i="35"/>
  <c r="AI45" i="35"/>
  <c r="AJ45" i="35" s="1"/>
  <c r="U45" i="35"/>
  <c r="S45" i="35"/>
  <c r="T45" i="35" s="1"/>
  <c r="AK44" i="35"/>
  <c r="AI44" i="35"/>
  <c r="AJ44" i="35" s="1"/>
  <c r="U44" i="35"/>
  <c r="S44" i="35"/>
  <c r="T44" i="35" s="1"/>
  <c r="AK43" i="35"/>
  <c r="AI43" i="35"/>
  <c r="AJ43" i="35" s="1"/>
  <c r="U43" i="35"/>
  <c r="S43" i="35"/>
  <c r="T43" i="35" s="1"/>
  <c r="AK42" i="35"/>
  <c r="AI42" i="35"/>
  <c r="AJ42" i="35" s="1"/>
  <c r="U42" i="35"/>
  <c r="S42" i="35"/>
  <c r="T42" i="35" s="1"/>
  <c r="AK41" i="35"/>
  <c r="AI41" i="35"/>
  <c r="AJ41" i="35" s="1"/>
  <c r="U41" i="35"/>
  <c r="S41" i="35"/>
  <c r="T41" i="35" s="1"/>
  <c r="AK40" i="35"/>
  <c r="AI40" i="35"/>
  <c r="AJ40" i="35" s="1"/>
  <c r="U40" i="35"/>
  <c r="S40" i="35"/>
  <c r="T40" i="35" s="1"/>
  <c r="AK39" i="35"/>
  <c r="AI39" i="35"/>
  <c r="AJ39" i="35" s="1"/>
  <c r="U39" i="35"/>
  <c r="S39" i="35"/>
  <c r="T39" i="35" s="1"/>
  <c r="AK38" i="35"/>
  <c r="AI38" i="35"/>
  <c r="AJ38" i="35" s="1"/>
  <c r="U38" i="35"/>
  <c r="S38" i="35"/>
  <c r="T38" i="35" s="1"/>
  <c r="AK37" i="35"/>
  <c r="AI37" i="35"/>
  <c r="AJ37" i="35" s="1"/>
  <c r="U37" i="35"/>
  <c r="S37" i="35"/>
  <c r="T37" i="35" s="1"/>
  <c r="AK36" i="35"/>
  <c r="AI36" i="35"/>
  <c r="AJ36" i="35" s="1"/>
  <c r="U36" i="35"/>
  <c r="S36" i="35"/>
  <c r="T36" i="35" s="1"/>
  <c r="AK35" i="35"/>
  <c r="AI35" i="35"/>
  <c r="AJ35" i="35" s="1"/>
  <c r="U35" i="35"/>
  <c r="S35" i="35"/>
  <c r="T35" i="35" s="1"/>
  <c r="AK32" i="35"/>
  <c r="AI32" i="35"/>
  <c r="AJ32" i="35" s="1"/>
  <c r="U32" i="35"/>
  <c r="S32" i="35"/>
  <c r="T32" i="35" s="1"/>
  <c r="AK31" i="35"/>
  <c r="AI31" i="35"/>
  <c r="AJ31" i="35" s="1"/>
  <c r="U31" i="35"/>
  <c r="S31" i="35"/>
  <c r="T31" i="35" s="1"/>
  <c r="AK30" i="35"/>
  <c r="AI30" i="35"/>
  <c r="AJ30" i="35" s="1"/>
  <c r="U30" i="35"/>
  <c r="S30" i="35"/>
  <c r="T30" i="35" s="1"/>
  <c r="AK29" i="35"/>
  <c r="AI29" i="35"/>
  <c r="AJ29" i="35" s="1"/>
  <c r="U29" i="35"/>
  <c r="S29" i="35"/>
  <c r="T29" i="35" s="1"/>
  <c r="AK28" i="35"/>
  <c r="AI28" i="35"/>
  <c r="AJ28" i="35" s="1"/>
  <c r="U28" i="35"/>
  <c r="S28" i="35"/>
  <c r="T28" i="35" s="1"/>
  <c r="U27" i="35"/>
  <c r="S27" i="35"/>
  <c r="T27" i="35" s="1"/>
  <c r="U26" i="35"/>
  <c r="S26" i="35"/>
  <c r="T26" i="35" s="1"/>
  <c r="U25" i="35"/>
  <c r="S25" i="35"/>
  <c r="T25" i="35" s="1"/>
  <c r="U24" i="35"/>
  <c r="S24" i="35"/>
  <c r="T24" i="35" s="1"/>
  <c r="U23" i="35"/>
  <c r="S23" i="35"/>
  <c r="T23" i="35" s="1"/>
  <c r="U22" i="35"/>
  <c r="S22" i="35"/>
  <c r="T22" i="35" s="1"/>
  <c r="U21" i="35"/>
  <c r="S21" i="35"/>
  <c r="T21" i="35" s="1"/>
  <c r="U20" i="35"/>
  <c r="S20" i="35"/>
  <c r="T20" i="35" s="1"/>
  <c r="U19" i="35"/>
  <c r="S19" i="35"/>
  <c r="T19" i="35" s="1"/>
  <c r="U18" i="35"/>
  <c r="S18" i="35"/>
  <c r="T18" i="35" s="1"/>
  <c r="U17" i="35"/>
  <c r="S17" i="35"/>
  <c r="T17" i="35" s="1"/>
  <c r="U16" i="35"/>
  <c r="S16" i="35"/>
  <c r="T16" i="35" s="1"/>
  <c r="U15" i="35"/>
  <c r="S15" i="35"/>
  <c r="T15" i="35" s="1"/>
  <c r="U14" i="35"/>
  <c r="S14" i="35"/>
  <c r="T14" i="35" s="1"/>
  <c r="AK57" i="34"/>
  <c r="AJ57" i="34"/>
  <c r="AK56" i="34"/>
  <c r="AJ56" i="34"/>
  <c r="AK55" i="34"/>
  <c r="AI55" i="34"/>
  <c r="AJ55" i="34" s="1"/>
  <c r="U55" i="34"/>
  <c r="S55" i="34"/>
  <c r="T55" i="34" s="1"/>
  <c r="AK54" i="34"/>
  <c r="AI54" i="34"/>
  <c r="AJ54" i="34" s="1"/>
  <c r="U54" i="34"/>
  <c r="S54" i="34"/>
  <c r="T54" i="34" s="1"/>
  <c r="AK53" i="34"/>
  <c r="AI53" i="34"/>
  <c r="AJ53" i="34" s="1"/>
  <c r="U53" i="34"/>
  <c r="S53" i="34"/>
  <c r="T53" i="34" s="1"/>
  <c r="AK52" i="34"/>
  <c r="AI52" i="34"/>
  <c r="AJ52" i="34" s="1"/>
  <c r="U52" i="34"/>
  <c r="S52" i="34"/>
  <c r="T52" i="34" s="1"/>
  <c r="AK51" i="34"/>
  <c r="AI51" i="34"/>
  <c r="AJ51" i="34" s="1"/>
  <c r="U51" i="34"/>
  <c r="S51" i="34"/>
  <c r="T51" i="34" s="1"/>
  <c r="AK50" i="34"/>
  <c r="AI50" i="34"/>
  <c r="AJ50" i="34" s="1"/>
  <c r="U50" i="34"/>
  <c r="S50" i="34"/>
  <c r="T50" i="34" s="1"/>
  <c r="AK49" i="34"/>
  <c r="AI49" i="34"/>
  <c r="AJ49" i="34" s="1"/>
  <c r="U49" i="34"/>
  <c r="S49" i="34"/>
  <c r="T49" i="34" s="1"/>
  <c r="AK48" i="34"/>
  <c r="AI48" i="34"/>
  <c r="AJ48" i="34" s="1"/>
  <c r="U48" i="34"/>
  <c r="S48" i="34"/>
  <c r="T48" i="34" s="1"/>
  <c r="AK47" i="34"/>
  <c r="AI47" i="34"/>
  <c r="AJ47" i="34" s="1"/>
  <c r="U47" i="34"/>
  <c r="S47" i="34"/>
  <c r="T47" i="34" s="1"/>
  <c r="AK46" i="34"/>
  <c r="AI46" i="34"/>
  <c r="AJ46" i="34" s="1"/>
  <c r="U46" i="34"/>
  <c r="S46" i="34"/>
  <c r="T46" i="34" s="1"/>
  <c r="AK45" i="34"/>
  <c r="AI45" i="34"/>
  <c r="AJ45" i="34" s="1"/>
  <c r="U45" i="34"/>
  <c r="S45" i="34"/>
  <c r="T45" i="34" s="1"/>
  <c r="AK44" i="34"/>
  <c r="AI44" i="34"/>
  <c r="AJ44" i="34" s="1"/>
  <c r="U44" i="34"/>
  <c r="S44" i="34"/>
  <c r="T44" i="34" s="1"/>
  <c r="AK43" i="34"/>
  <c r="AI43" i="34"/>
  <c r="AJ43" i="34" s="1"/>
  <c r="U43" i="34"/>
  <c r="S43" i="34"/>
  <c r="T43" i="34" s="1"/>
  <c r="AK42" i="34"/>
  <c r="AI42" i="34"/>
  <c r="AJ42" i="34" s="1"/>
  <c r="U42" i="34"/>
  <c r="S42" i="34"/>
  <c r="T42" i="34" s="1"/>
  <c r="AK41" i="34"/>
  <c r="AI41" i="34"/>
  <c r="AJ41" i="34" s="1"/>
  <c r="U41" i="34"/>
  <c r="S41" i="34"/>
  <c r="T41" i="34" s="1"/>
  <c r="AK40" i="34"/>
  <c r="AI40" i="34"/>
  <c r="AJ40" i="34" s="1"/>
  <c r="U40" i="34"/>
  <c r="S40" i="34"/>
  <c r="T40" i="34" s="1"/>
  <c r="AK39" i="34"/>
  <c r="AI39" i="34"/>
  <c r="AJ39" i="34" s="1"/>
  <c r="U39" i="34"/>
  <c r="S39" i="34"/>
  <c r="T39" i="34" s="1"/>
  <c r="AK38" i="34"/>
  <c r="AI38" i="34"/>
  <c r="AJ38" i="34" s="1"/>
  <c r="U38" i="34"/>
  <c r="S38" i="34"/>
  <c r="T38" i="34" s="1"/>
  <c r="AK37" i="34"/>
  <c r="AI37" i="34"/>
  <c r="AJ37" i="34" s="1"/>
  <c r="U37" i="34"/>
  <c r="S37" i="34"/>
  <c r="T37" i="34" s="1"/>
  <c r="AK36" i="34"/>
  <c r="AI36" i="34"/>
  <c r="AJ36" i="34" s="1"/>
  <c r="U36" i="34"/>
  <c r="S36" i="34"/>
  <c r="T36" i="34" s="1"/>
  <c r="AK35" i="34"/>
  <c r="AI35" i="34"/>
  <c r="AJ35" i="34" s="1"/>
  <c r="U35" i="34"/>
  <c r="S35" i="34"/>
  <c r="T35" i="34" s="1"/>
  <c r="AK32" i="34"/>
  <c r="AI32" i="34"/>
  <c r="AJ32" i="34" s="1"/>
  <c r="U32" i="34"/>
  <c r="S32" i="34"/>
  <c r="T32" i="34" s="1"/>
  <c r="AK31" i="34"/>
  <c r="AI31" i="34"/>
  <c r="AJ31" i="34" s="1"/>
  <c r="U31" i="34"/>
  <c r="S31" i="34"/>
  <c r="T31" i="34" s="1"/>
  <c r="AK30" i="34"/>
  <c r="AI30" i="34"/>
  <c r="AJ30" i="34" s="1"/>
  <c r="U30" i="34"/>
  <c r="S30" i="34"/>
  <c r="T30" i="34" s="1"/>
  <c r="AK29" i="34"/>
  <c r="AI29" i="34"/>
  <c r="AJ29" i="34" s="1"/>
  <c r="U29" i="34"/>
  <c r="S29" i="34"/>
  <c r="T29" i="34" s="1"/>
  <c r="AK28" i="34"/>
  <c r="AI28" i="34"/>
  <c r="AJ28" i="34" s="1"/>
  <c r="U28" i="34"/>
  <c r="S28" i="34"/>
  <c r="T28" i="34" s="1"/>
  <c r="U27" i="34"/>
  <c r="S27" i="34"/>
  <c r="T27" i="34" s="1"/>
  <c r="U26" i="34"/>
  <c r="S26" i="34"/>
  <c r="T26" i="34" s="1"/>
  <c r="U25" i="34"/>
  <c r="S25" i="34"/>
  <c r="T25" i="34" s="1"/>
  <c r="U24" i="34"/>
  <c r="S24" i="34"/>
  <c r="T24" i="34" s="1"/>
  <c r="U22" i="34"/>
  <c r="S22" i="34"/>
  <c r="T22" i="34" s="1"/>
  <c r="U21" i="34"/>
  <c r="S21" i="34"/>
  <c r="T21" i="34" s="1"/>
  <c r="U20" i="34"/>
  <c r="S20" i="34"/>
  <c r="T20" i="34" s="1"/>
  <c r="U19" i="34"/>
  <c r="S19" i="34"/>
  <c r="T19" i="34" s="1"/>
  <c r="U18" i="34"/>
  <c r="S18" i="34"/>
  <c r="T18" i="34" s="1"/>
  <c r="U17" i="34"/>
  <c r="S17" i="34"/>
  <c r="T17" i="34" s="1"/>
  <c r="U16" i="34"/>
  <c r="S16" i="34"/>
  <c r="T16" i="34" s="1"/>
  <c r="U15" i="34"/>
  <c r="S15" i="34"/>
  <c r="T15" i="34" s="1"/>
  <c r="U14" i="34"/>
  <c r="S14" i="34"/>
  <c r="T14" i="34" s="1"/>
  <c r="AK57" i="32"/>
  <c r="AI57" i="32"/>
  <c r="AJ57" i="32" s="1"/>
  <c r="U57" i="32"/>
  <c r="S57" i="32"/>
  <c r="T57" i="32" s="1"/>
  <c r="AK56" i="32"/>
  <c r="AI56" i="32"/>
  <c r="AJ56" i="32" s="1"/>
  <c r="U56" i="32"/>
  <c r="S56" i="32"/>
  <c r="T56" i="32" s="1"/>
  <c r="AK55" i="32"/>
  <c r="AI55" i="32"/>
  <c r="AJ55" i="32" s="1"/>
  <c r="U55" i="32"/>
  <c r="S55" i="32"/>
  <c r="T55" i="32" s="1"/>
  <c r="AK54" i="32"/>
  <c r="AI54" i="32"/>
  <c r="AJ54" i="32" s="1"/>
  <c r="U54" i="32"/>
  <c r="S54" i="32"/>
  <c r="T54" i="32" s="1"/>
  <c r="AK53" i="32"/>
  <c r="AI53" i="32"/>
  <c r="AJ53" i="32" s="1"/>
  <c r="U53" i="32"/>
  <c r="S53" i="32"/>
  <c r="T53" i="32" s="1"/>
  <c r="AK52" i="32"/>
  <c r="AI52" i="32"/>
  <c r="AJ52" i="32" s="1"/>
  <c r="U52" i="32"/>
  <c r="S52" i="32"/>
  <c r="T52" i="32" s="1"/>
  <c r="AK51" i="32"/>
  <c r="AI51" i="32"/>
  <c r="AJ51" i="32" s="1"/>
  <c r="U51" i="32"/>
  <c r="S51" i="32"/>
  <c r="T51" i="32" s="1"/>
  <c r="AK50" i="32"/>
  <c r="AI50" i="32"/>
  <c r="AJ50" i="32" s="1"/>
  <c r="U50" i="32"/>
  <c r="S50" i="32"/>
  <c r="T50" i="32" s="1"/>
  <c r="AK49" i="32"/>
  <c r="AI49" i="32"/>
  <c r="AJ49" i="32" s="1"/>
  <c r="U49" i="32"/>
  <c r="S49" i="32"/>
  <c r="T49" i="32" s="1"/>
  <c r="AK48" i="32"/>
  <c r="AI48" i="32"/>
  <c r="AJ48" i="32" s="1"/>
  <c r="U48" i="32"/>
  <c r="S48" i="32"/>
  <c r="T48" i="32" s="1"/>
  <c r="AK47" i="32"/>
  <c r="AI47" i="32"/>
  <c r="AJ47" i="32" s="1"/>
  <c r="U47" i="32"/>
  <c r="S47" i="32"/>
  <c r="T47" i="32" s="1"/>
  <c r="AK46" i="32"/>
  <c r="AI46" i="32"/>
  <c r="AJ46" i="32" s="1"/>
  <c r="U46" i="32"/>
  <c r="S46" i="32"/>
  <c r="T46" i="32" s="1"/>
  <c r="AK45" i="32"/>
  <c r="AI45" i="32"/>
  <c r="AJ45" i="32" s="1"/>
  <c r="U45" i="32"/>
  <c r="S45" i="32"/>
  <c r="T45" i="32" s="1"/>
  <c r="AK44" i="32"/>
  <c r="AI44" i="32"/>
  <c r="AJ44" i="32" s="1"/>
  <c r="U44" i="32"/>
  <c r="S44" i="32"/>
  <c r="T44" i="32" s="1"/>
  <c r="AK43" i="32"/>
  <c r="AI43" i="32"/>
  <c r="AJ43" i="32" s="1"/>
  <c r="U43" i="32"/>
  <c r="S43" i="32"/>
  <c r="T43" i="32" s="1"/>
  <c r="AK42" i="32"/>
  <c r="AI42" i="32"/>
  <c r="AJ42" i="32" s="1"/>
  <c r="U42" i="32"/>
  <c r="S42" i="32"/>
  <c r="T42" i="32" s="1"/>
  <c r="AK41" i="32"/>
  <c r="AI41" i="32"/>
  <c r="AJ41" i="32" s="1"/>
  <c r="U41" i="32"/>
  <c r="S41" i="32"/>
  <c r="T41" i="32" s="1"/>
  <c r="AK40" i="32"/>
  <c r="AI40" i="32"/>
  <c r="AJ40" i="32" s="1"/>
  <c r="U40" i="32"/>
  <c r="S40" i="32"/>
  <c r="T40" i="32" s="1"/>
  <c r="AK39" i="32"/>
  <c r="AI39" i="32"/>
  <c r="AJ39" i="32" s="1"/>
  <c r="U39" i="32"/>
  <c r="S39" i="32"/>
  <c r="T39" i="32" s="1"/>
  <c r="AK38" i="32"/>
  <c r="AI38" i="32"/>
  <c r="AJ38" i="32" s="1"/>
  <c r="U38" i="32"/>
  <c r="S38" i="32"/>
  <c r="T38" i="32" s="1"/>
  <c r="AK37" i="32"/>
  <c r="AI37" i="32"/>
  <c r="AJ37" i="32" s="1"/>
  <c r="U37" i="32"/>
  <c r="S37" i="32"/>
  <c r="T37" i="32" s="1"/>
  <c r="AK36" i="32"/>
  <c r="AI36" i="32"/>
  <c r="AJ36" i="32" s="1"/>
  <c r="U36" i="32"/>
  <c r="S36" i="32"/>
  <c r="T36" i="32" s="1"/>
  <c r="AK35" i="32"/>
  <c r="AI35" i="32"/>
  <c r="AJ35" i="32" s="1"/>
  <c r="U35" i="32"/>
  <c r="S35" i="32"/>
  <c r="T35" i="32" s="1"/>
  <c r="AK32" i="32"/>
  <c r="AI32" i="32"/>
  <c r="AJ32" i="32" s="1"/>
  <c r="U32" i="32"/>
  <c r="S32" i="32"/>
  <c r="T32" i="32" s="1"/>
  <c r="AK31" i="32"/>
  <c r="AI31" i="32"/>
  <c r="AJ31" i="32" s="1"/>
  <c r="U31" i="32"/>
  <c r="S31" i="32"/>
  <c r="T31" i="32" s="1"/>
  <c r="AK30" i="32"/>
  <c r="AI30" i="32"/>
  <c r="AJ30" i="32" s="1"/>
  <c r="U30" i="32"/>
  <c r="S30" i="32"/>
  <c r="T30" i="32" s="1"/>
  <c r="AK29" i="32"/>
  <c r="AI29" i="32"/>
  <c r="AJ29" i="32" s="1"/>
  <c r="U29" i="32"/>
  <c r="S29" i="32"/>
  <c r="T29" i="32" s="1"/>
  <c r="AK28" i="32"/>
  <c r="AI28" i="32"/>
  <c r="AJ28" i="32" s="1"/>
  <c r="U28" i="32"/>
  <c r="S28" i="32"/>
  <c r="T28" i="32" s="1"/>
  <c r="U27" i="32"/>
  <c r="S27" i="32"/>
  <c r="T27" i="32" s="1"/>
  <c r="U26" i="32"/>
  <c r="S26" i="32"/>
  <c r="T26" i="32" s="1"/>
  <c r="U25" i="32"/>
  <c r="S25" i="32"/>
  <c r="T25" i="32" s="1"/>
  <c r="U24" i="32"/>
  <c r="S24" i="32"/>
  <c r="T24" i="32" s="1"/>
  <c r="U22" i="32"/>
  <c r="S22" i="32"/>
  <c r="T22" i="32" s="1"/>
  <c r="U21" i="32"/>
  <c r="S21" i="32"/>
  <c r="T21" i="32" s="1"/>
  <c r="U20" i="32"/>
  <c r="S20" i="32"/>
  <c r="T20" i="32" s="1"/>
  <c r="U19" i="32"/>
  <c r="S19" i="32"/>
  <c r="T19" i="32" s="1"/>
  <c r="U18" i="32"/>
  <c r="S18" i="32"/>
  <c r="T18" i="32" s="1"/>
  <c r="U17" i="32"/>
  <c r="S17" i="32"/>
  <c r="T17" i="32" s="1"/>
  <c r="U16" i="32"/>
  <c r="S16" i="32"/>
  <c r="T16" i="32" s="1"/>
  <c r="U15" i="32"/>
  <c r="S15" i="32"/>
  <c r="T15" i="32" s="1"/>
  <c r="U14" i="32"/>
  <c r="S14" i="32"/>
  <c r="T14" i="32" s="1"/>
  <c r="S14" i="31"/>
  <c r="T14" i="31" s="1"/>
  <c r="U14" i="31"/>
  <c r="S15" i="31"/>
  <c r="T15" i="31" s="1"/>
  <c r="U15" i="31"/>
  <c r="S16" i="31"/>
  <c r="T16" i="31" s="1"/>
  <c r="U16" i="31"/>
  <c r="S17" i="31"/>
  <c r="T17" i="31" s="1"/>
  <c r="U17" i="31"/>
  <c r="S18" i="31"/>
  <c r="T18" i="31" s="1"/>
  <c r="U18" i="31"/>
  <c r="S19" i="31"/>
  <c r="T19" i="31" s="1"/>
  <c r="U19" i="31"/>
  <c r="S20" i="31"/>
  <c r="T20" i="31" s="1"/>
  <c r="U20" i="31"/>
  <c r="S21" i="31"/>
  <c r="T21" i="31" s="1"/>
  <c r="U21" i="31"/>
  <c r="S22" i="31"/>
  <c r="T22" i="31" s="1"/>
  <c r="U22" i="31"/>
  <c r="S23" i="31"/>
  <c r="T23" i="31" s="1"/>
  <c r="U23" i="31"/>
  <c r="S24" i="31"/>
  <c r="T24" i="31" s="1"/>
  <c r="U24" i="31"/>
  <c r="S25" i="31"/>
  <c r="T25" i="31" s="1"/>
  <c r="U25" i="31"/>
  <c r="S26" i="31"/>
  <c r="T26" i="31" s="1"/>
  <c r="U26" i="31"/>
  <c r="S27" i="31"/>
  <c r="T27" i="31" s="1"/>
  <c r="U27" i="31"/>
  <c r="S28" i="31"/>
  <c r="T28" i="31" s="1"/>
  <c r="U28" i="31"/>
  <c r="AI28" i="31"/>
  <c r="AJ28" i="31" s="1"/>
  <c r="AK28" i="31"/>
  <c r="S29" i="31"/>
  <c r="T29" i="31" s="1"/>
  <c r="U29" i="31"/>
  <c r="AI29" i="31"/>
  <c r="AJ29" i="31" s="1"/>
  <c r="AK29" i="31"/>
  <c r="S30" i="31"/>
  <c r="T30" i="31" s="1"/>
  <c r="U30" i="31"/>
  <c r="AI30" i="31"/>
  <c r="AJ30" i="31" s="1"/>
  <c r="AK30" i="31"/>
  <c r="S31" i="31"/>
  <c r="T31" i="31" s="1"/>
  <c r="U31" i="31"/>
  <c r="AI31" i="31"/>
  <c r="AJ31" i="31" s="1"/>
  <c r="AK31" i="31"/>
  <c r="S32" i="31"/>
  <c r="T32" i="31" s="1"/>
  <c r="U32" i="31"/>
  <c r="AI32" i="31"/>
  <c r="AJ32" i="31" s="1"/>
  <c r="AK32" i="31"/>
  <c r="S35" i="31"/>
  <c r="T35" i="31" s="1"/>
  <c r="U35" i="31"/>
  <c r="AI35" i="31"/>
  <c r="AJ35" i="31" s="1"/>
  <c r="AK35" i="31"/>
  <c r="S36" i="31"/>
  <c r="T36" i="31" s="1"/>
  <c r="U36" i="31"/>
  <c r="AI36" i="31"/>
  <c r="AJ36" i="31" s="1"/>
  <c r="AK36" i="31"/>
  <c r="S37" i="31"/>
  <c r="T37" i="31" s="1"/>
  <c r="U37" i="31"/>
  <c r="AI37" i="31"/>
  <c r="AJ37" i="31" s="1"/>
  <c r="AK37" i="31"/>
  <c r="S38" i="31"/>
  <c r="T38" i="31" s="1"/>
  <c r="U38" i="31"/>
  <c r="AI38" i="31"/>
  <c r="AJ38" i="31" s="1"/>
  <c r="AK38" i="31"/>
  <c r="S39" i="31"/>
  <c r="T39" i="31" s="1"/>
  <c r="U39" i="31"/>
  <c r="AI39" i="31"/>
  <c r="AJ39" i="31" s="1"/>
  <c r="AK39" i="31"/>
  <c r="S40" i="31"/>
  <c r="T40" i="31" s="1"/>
  <c r="U40" i="31"/>
  <c r="AI40" i="31"/>
  <c r="AJ40" i="31" s="1"/>
  <c r="AK40" i="31"/>
  <c r="S41" i="31"/>
  <c r="T41" i="31" s="1"/>
  <c r="U41" i="31"/>
  <c r="AI41" i="31"/>
  <c r="AJ41" i="31" s="1"/>
  <c r="AK41" i="31"/>
  <c r="S42" i="31"/>
  <c r="T42" i="31" s="1"/>
  <c r="U42" i="31"/>
  <c r="AI42" i="31"/>
  <c r="AJ42" i="31" s="1"/>
  <c r="AK42" i="31"/>
  <c r="S43" i="31"/>
  <c r="T43" i="31" s="1"/>
  <c r="U43" i="31"/>
  <c r="AI43" i="31"/>
  <c r="AJ43" i="31" s="1"/>
  <c r="AK43" i="31"/>
  <c r="S44" i="31"/>
  <c r="T44" i="31" s="1"/>
  <c r="U44" i="31"/>
  <c r="AI44" i="31"/>
  <c r="AJ44" i="31" s="1"/>
  <c r="AK44" i="31"/>
  <c r="S45" i="31"/>
  <c r="T45" i="31" s="1"/>
  <c r="U45" i="31"/>
  <c r="AI45" i="31"/>
  <c r="AJ45" i="31" s="1"/>
  <c r="AK45" i="31"/>
  <c r="S46" i="31"/>
  <c r="T46" i="31" s="1"/>
  <c r="U46" i="31"/>
  <c r="AI46" i="31"/>
  <c r="AJ46" i="31" s="1"/>
  <c r="AK46" i="31"/>
  <c r="S47" i="31"/>
  <c r="T47" i="31" s="1"/>
  <c r="U47" i="31"/>
  <c r="AI47" i="31"/>
  <c r="AJ47" i="31" s="1"/>
  <c r="AK47" i="31"/>
  <c r="S48" i="31"/>
  <c r="T48" i="31" s="1"/>
  <c r="U48" i="31"/>
  <c r="AI48" i="31"/>
  <c r="AJ48" i="31" s="1"/>
  <c r="AK48" i="31"/>
  <c r="S49" i="31"/>
  <c r="T49" i="31" s="1"/>
  <c r="U49" i="31"/>
  <c r="AI49" i="31"/>
  <c r="AJ49" i="31" s="1"/>
  <c r="AK49" i="31"/>
  <c r="S50" i="31"/>
  <c r="T50" i="31" s="1"/>
  <c r="U50" i="31"/>
  <c r="AI50" i="31"/>
  <c r="AJ50" i="31" s="1"/>
  <c r="AK50" i="31"/>
  <c r="S51" i="31"/>
  <c r="T51" i="31" s="1"/>
  <c r="U51" i="31"/>
  <c r="AI51" i="31"/>
  <c r="AJ51" i="31" s="1"/>
  <c r="AK51" i="31"/>
  <c r="S52" i="31"/>
  <c r="T52" i="31" s="1"/>
  <c r="U52" i="31"/>
  <c r="AI52" i="31"/>
  <c r="AJ52" i="31" s="1"/>
  <c r="AK52" i="31"/>
  <c r="S53" i="31"/>
  <c r="T53" i="31" s="1"/>
  <c r="U53" i="31"/>
  <c r="AI53" i="31"/>
  <c r="AJ53" i="31" s="1"/>
  <c r="AK53" i="31"/>
  <c r="S54" i="31"/>
  <c r="T54" i="31" s="1"/>
  <c r="U54" i="31"/>
  <c r="AI54" i="31"/>
  <c r="AJ54" i="31" s="1"/>
  <c r="AK54" i="31"/>
  <c r="S55" i="31"/>
  <c r="T55" i="31" s="1"/>
  <c r="U55" i="31"/>
  <c r="AI55" i="31"/>
  <c r="AJ55" i="31" s="1"/>
  <c r="AK55" i="31"/>
  <c r="S56" i="31"/>
  <c r="T56" i="31" s="1"/>
  <c r="U56" i="31"/>
  <c r="AI56" i="31"/>
  <c r="AJ56" i="31" s="1"/>
  <c r="AK56" i="31"/>
  <c r="S57" i="31"/>
  <c r="T57" i="31" s="1"/>
  <c r="U57" i="31"/>
  <c r="AJ57" i="31"/>
  <c r="AK57" i="31"/>
  <c r="AK57" i="30"/>
  <c r="AI57" i="30"/>
  <c r="AJ57" i="30" s="1"/>
  <c r="AK56" i="30"/>
  <c r="AI56" i="30"/>
  <c r="AJ56" i="30" s="1"/>
  <c r="U56" i="30"/>
  <c r="S56" i="30"/>
  <c r="T56" i="30" s="1"/>
  <c r="AK55" i="30"/>
  <c r="AI55" i="30"/>
  <c r="AJ55" i="30" s="1"/>
  <c r="U55" i="30"/>
  <c r="S55" i="30"/>
  <c r="T55" i="30" s="1"/>
  <c r="AK54" i="30"/>
  <c r="AI54" i="30"/>
  <c r="AJ54" i="30" s="1"/>
  <c r="U54" i="30"/>
  <c r="S54" i="30"/>
  <c r="T54" i="30" s="1"/>
  <c r="AK53" i="30"/>
  <c r="AI53" i="30"/>
  <c r="AJ53" i="30" s="1"/>
  <c r="U53" i="30"/>
  <c r="S53" i="30"/>
  <c r="T53" i="30" s="1"/>
  <c r="AK52" i="30"/>
  <c r="AI52" i="30"/>
  <c r="AJ52" i="30" s="1"/>
  <c r="U52" i="30"/>
  <c r="S52" i="30"/>
  <c r="T52" i="30" s="1"/>
  <c r="AK51" i="30"/>
  <c r="AI51" i="30"/>
  <c r="AJ51" i="30" s="1"/>
  <c r="U51" i="30"/>
  <c r="S51" i="30"/>
  <c r="T51" i="30" s="1"/>
  <c r="AK50" i="30"/>
  <c r="AI50" i="30"/>
  <c r="AJ50" i="30" s="1"/>
  <c r="U50" i="30"/>
  <c r="S50" i="30"/>
  <c r="T50" i="30" s="1"/>
  <c r="AK49" i="30"/>
  <c r="AI49" i="30"/>
  <c r="AJ49" i="30" s="1"/>
  <c r="U49" i="30"/>
  <c r="S49" i="30"/>
  <c r="T49" i="30" s="1"/>
  <c r="AK48" i="30"/>
  <c r="AI48" i="30"/>
  <c r="AJ48" i="30" s="1"/>
  <c r="U48" i="30"/>
  <c r="S48" i="30"/>
  <c r="T48" i="30" s="1"/>
  <c r="AK47" i="30"/>
  <c r="AI47" i="30"/>
  <c r="AJ47" i="30" s="1"/>
  <c r="U47" i="30"/>
  <c r="S47" i="30"/>
  <c r="T47" i="30" s="1"/>
  <c r="AK46" i="30"/>
  <c r="AI46" i="30"/>
  <c r="AJ46" i="30" s="1"/>
  <c r="U46" i="30"/>
  <c r="S46" i="30"/>
  <c r="T46" i="30" s="1"/>
  <c r="AK45" i="30"/>
  <c r="AI45" i="30"/>
  <c r="AJ45" i="30" s="1"/>
  <c r="U45" i="30"/>
  <c r="S45" i="30"/>
  <c r="T45" i="30" s="1"/>
  <c r="AK44" i="30"/>
  <c r="AI44" i="30"/>
  <c r="AJ44" i="30" s="1"/>
  <c r="U44" i="30"/>
  <c r="S44" i="30"/>
  <c r="T44" i="30" s="1"/>
  <c r="AK43" i="30"/>
  <c r="AI43" i="30"/>
  <c r="AJ43" i="30" s="1"/>
  <c r="U43" i="30"/>
  <c r="S43" i="30"/>
  <c r="T43" i="30" s="1"/>
  <c r="AK42" i="30"/>
  <c r="AI42" i="30"/>
  <c r="AJ42" i="30" s="1"/>
  <c r="U42" i="30"/>
  <c r="S42" i="30"/>
  <c r="T42" i="30" s="1"/>
  <c r="AK41" i="30"/>
  <c r="AI41" i="30"/>
  <c r="AJ41" i="30" s="1"/>
  <c r="U41" i="30"/>
  <c r="S41" i="30"/>
  <c r="T41" i="30" s="1"/>
  <c r="AK40" i="30"/>
  <c r="AI40" i="30"/>
  <c r="AJ40" i="30" s="1"/>
  <c r="U40" i="30"/>
  <c r="S40" i="30"/>
  <c r="T40" i="30" s="1"/>
  <c r="AK39" i="30"/>
  <c r="AI39" i="30"/>
  <c r="AJ39" i="30" s="1"/>
  <c r="U39" i="30"/>
  <c r="S39" i="30"/>
  <c r="T39" i="30" s="1"/>
  <c r="AK38" i="30"/>
  <c r="AI38" i="30"/>
  <c r="AJ38" i="30" s="1"/>
  <c r="U38" i="30"/>
  <c r="S38" i="30"/>
  <c r="T38" i="30" s="1"/>
  <c r="AK37" i="30"/>
  <c r="AI37" i="30"/>
  <c r="AJ37" i="30" s="1"/>
  <c r="U37" i="30"/>
  <c r="S37" i="30"/>
  <c r="T37" i="30" s="1"/>
  <c r="AK36" i="30"/>
  <c r="AI36" i="30"/>
  <c r="AJ36" i="30" s="1"/>
  <c r="U36" i="30"/>
  <c r="S36" i="30"/>
  <c r="T36" i="30" s="1"/>
  <c r="AK35" i="30"/>
  <c r="AI35" i="30"/>
  <c r="AJ35" i="30" s="1"/>
  <c r="U35" i="30"/>
  <c r="S35" i="30"/>
  <c r="T35" i="30" s="1"/>
  <c r="AK32" i="30"/>
  <c r="AI32" i="30"/>
  <c r="AJ32" i="30" s="1"/>
  <c r="U32" i="30"/>
  <c r="S32" i="30"/>
  <c r="T32" i="30" s="1"/>
  <c r="AK31" i="30"/>
  <c r="AI31" i="30"/>
  <c r="AJ31" i="30" s="1"/>
  <c r="U31" i="30"/>
  <c r="S31" i="30"/>
  <c r="T31" i="30" s="1"/>
  <c r="AK30" i="30"/>
  <c r="AI30" i="30"/>
  <c r="AJ30" i="30" s="1"/>
  <c r="U30" i="30"/>
  <c r="S30" i="30"/>
  <c r="T30" i="30" s="1"/>
  <c r="AK29" i="30"/>
  <c r="AI29" i="30"/>
  <c r="AJ29" i="30" s="1"/>
  <c r="U29" i="30"/>
  <c r="S29" i="30"/>
  <c r="T29" i="30" s="1"/>
  <c r="AK28" i="30"/>
  <c r="AI28" i="30"/>
  <c r="AJ28" i="30" s="1"/>
  <c r="U28" i="30"/>
  <c r="S28" i="30"/>
  <c r="T28" i="30" s="1"/>
  <c r="U27" i="30"/>
  <c r="S27" i="30"/>
  <c r="T27" i="30" s="1"/>
  <c r="U26" i="30"/>
  <c r="S26" i="30"/>
  <c r="T26" i="30" s="1"/>
  <c r="U25" i="30"/>
  <c r="S25" i="30"/>
  <c r="T25" i="30" s="1"/>
  <c r="U24" i="30"/>
  <c r="S24" i="30"/>
  <c r="T24" i="30" s="1"/>
  <c r="U22" i="30"/>
  <c r="S22" i="30"/>
  <c r="T22" i="30" s="1"/>
  <c r="U21" i="30"/>
  <c r="S21" i="30"/>
  <c r="T21" i="30" s="1"/>
  <c r="U20" i="30"/>
  <c r="S20" i="30"/>
  <c r="T20" i="30" s="1"/>
  <c r="U19" i="30"/>
  <c r="S19" i="30"/>
  <c r="T19" i="30" s="1"/>
  <c r="U18" i="30"/>
  <c r="S18" i="30"/>
  <c r="T18" i="30" s="1"/>
  <c r="U17" i="30"/>
  <c r="S17" i="30"/>
  <c r="T17" i="30" s="1"/>
  <c r="U16" i="30"/>
  <c r="S16" i="30"/>
  <c r="T16" i="30" s="1"/>
  <c r="U15" i="30"/>
  <c r="S15" i="30"/>
  <c r="T15" i="30" s="1"/>
  <c r="U14" i="30"/>
  <c r="S14" i="30"/>
  <c r="T14" i="30" s="1"/>
  <c r="U61" i="31" l="1"/>
  <c r="O28" i="36"/>
  <c r="AA29" i="36"/>
  <c r="Y30" i="36"/>
  <c r="I44" i="36"/>
  <c r="Q44" i="36"/>
  <c r="E45" i="36"/>
  <c r="M45" i="36"/>
  <c r="I46" i="36"/>
  <c r="Q46" i="36"/>
  <c r="Q28" i="36"/>
  <c r="Q29" i="36"/>
  <c r="Q30" i="36"/>
  <c r="AE28" i="36"/>
  <c r="AE29" i="36"/>
  <c r="AE30" i="36"/>
  <c r="D44" i="36"/>
  <c r="U59" i="32"/>
  <c r="H45" i="36"/>
  <c r="P45" i="36"/>
  <c r="D46" i="36"/>
  <c r="L46" i="36"/>
  <c r="L44" i="36"/>
  <c r="E60" i="36"/>
  <c r="X62" i="36"/>
  <c r="F46" i="36"/>
  <c r="O60" i="36"/>
  <c r="N61" i="36"/>
  <c r="D62" i="36"/>
  <c r="AF45" i="36"/>
  <c r="H60" i="36"/>
  <c r="G61" i="36"/>
  <c r="S58" i="35"/>
  <c r="T58" i="35" s="1"/>
  <c r="S59" i="35"/>
  <c r="T59" i="35" s="1"/>
  <c r="S60" i="35"/>
  <c r="T60" i="35" s="1"/>
  <c r="U61" i="35"/>
  <c r="S63" i="35"/>
  <c r="T63" i="35" s="1"/>
  <c r="S62" i="35"/>
  <c r="T62" i="35" s="1"/>
  <c r="G62" i="36"/>
  <c r="J62" i="36"/>
  <c r="D61" i="36"/>
  <c r="AG60" i="36"/>
  <c r="AG61" i="36"/>
  <c r="AG62" i="36"/>
  <c r="Z61" i="36"/>
  <c r="AB62" i="36"/>
  <c r="J60" i="36"/>
  <c r="I61" i="36"/>
  <c r="Q61" i="36"/>
  <c r="O62" i="36"/>
  <c r="U60" i="36"/>
  <c r="U62" i="36"/>
  <c r="X61" i="36"/>
  <c r="Z60" i="36"/>
  <c r="AB61" i="36"/>
  <c r="C62" i="36"/>
  <c r="H62" i="36"/>
  <c r="V60" i="36"/>
  <c r="V62" i="36"/>
  <c r="Y61" i="36"/>
  <c r="AA60" i="36"/>
  <c r="K61" i="36"/>
  <c r="Q62" i="36"/>
  <c r="AB60" i="36"/>
  <c r="M60" i="36"/>
  <c r="AE60" i="36"/>
  <c r="AE61" i="36"/>
  <c r="AE62" i="36"/>
  <c r="Z62" i="36"/>
  <c r="V61" i="36"/>
  <c r="Y60" i="36"/>
  <c r="Y62" i="36"/>
  <c r="P60" i="36"/>
  <c r="O61" i="36"/>
  <c r="E62" i="36"/>
  <c r="M62" i="36"/>
  <c r="AF44" i="36"/>
  <c r="G44" i="36"/>
  <c r="O44" i="36"/>
  <c r="J44" i="36"/>
  <c r="F45" i="36"/>
  <c r="N45" i="36"/>
  <c r="J46" i="36"/>
  <c r="AG44" i="36"/>
  <c r="AK60" i="32"/>
  <c r="K44" i="36"/>
  <c r="G45" i="36"/>
  <c r="O45" i="36"/>
  <c r="K46" i="36"/>
  <c r="AF46" i="36"/>
  <c r="F44" i="36"/>
  <c r="N44" i="36"/>
  <c r="J45" i="36"/>
  <c r="AK61" i="32"/>
  <c r="N46" i="36"/>
  <c r="AD46" i="36"/>
  <c r="AE45" i="36"/>
  <c r="AG46" i="36"/>
  <c r="U59" i="31"/>
  <c r="S62" i="31"/>
  <c r="T62" i="31" s="1"/>
  <c r="S60" i="31"/>
  <c r="T60" i="31" s="1"/>
  <c r="AK61" i="31"/>
  <c r="V30" i="36"/>
  <c r="L28" i="36"/>
  <c r="M29" i="36"/>
  <c r="U30" i="36"/>
  <c r="X28" i="36"/>
  <c r="AB30" i="36"/>
  <c r="AG28" i="36"/>
  <c r="AG29" i="36"/>
  <c r="AG30" i="36"/>
  <c r="C29" i="36"/>
  <c r="O29" i="36"/>
  <c r="O30" i="36"/>
  <c r="AA30" i="36"/>
  <c r="AF28" i="36"/>
  <c r="AF29" i="36"/>
  <c r="AF30" i="36"/>
  <c r="Y28" i="36"/>
  <c r="Z28" i="36"/>
  <c r="X29" i="36"/>
  <c r="AA28" i="36"/>
  <c r="Y29" i="36"/>
  <c r="S61" i="35"/>
  <c r="T61" i="35" s="1"/>
  <c r="U59" i="35"/>
  <c r="AK59" i="34"/>
  <c r="U60" i="32"/>
  <c r="U61" i="32"/>
  <c r="AI60" i="32"/>
  <c r="AJ60" i="32" s="1"/>
  <c r="U62" i="32"/>
  <c r="S59" i="32"/>
  <c r="T59" i="32" s="1"/>
  <c r="U58" i="32"/>
  <c r="U58" i="31"/>
  <c r="S58" i="31"/>
  <c r="T58" i="31" s="1"/>
  <c r="U63" i="31"/>
  <c r="S61" i="31"/>
  <c r="T61" i="31" s="1"/>
  <c r="U60" i="31"/>
  <c r="U62" i="35"/>
  <c r="U60" i="35"/>
  <c r="U58" i="35"/>
  <c r="U63" i="35"/>
  <c r="AJ59" i="34"/>
  <c r="AJ61" i="34"/>
  <c r="AK61" i="34"/>
  <c r="AK60" i="34"/>
  <c r="AJ60" i="34"/>
  <c r="AJ58" i="34"/>
  <c r="AK58" i="34"/>
  <c r="AK63" i="34"/>
  <c r="AJ63" i="34"/>
  <c r="AK62" i="34"/>
  <c r="AJ62" i="34"/>
  <c r="AK59" i="32"/>
  <c r="AI59" i="32"/>
  <c r="AJ59" i="32" s="1"/>
  <c r="AK58" i="32"/>
  <c r="S61" i="32"/>
  <c r="T61" i="32" s="1"/>
  <c r="AI61" i="32"/>
  <c r="AJ61" i="32" s="1"/>
  <c r="S58" i="32"/>
  <c r="T58" i="32" s="1"/>
  <c r="S60" i="32"/>
  <c r="T60" i="32" s="1"/>
  <c r="S63" i="32"/>
  <c r="T63" i="32" s="1"/>
  <c r="S62" i="32"/>
  <c r="T62" i="32" s="1"/>
  <c r="AI58" i="32"/>
  <c r="AJ58" i="32" s="1"/>
  <c r="AK63" i="32"/>
  <c r="AI63" i="32"/>
  <c r="AJ63" i="32" s="1"/>
  <c r="U63" i="32"/>
  <c r="AK62" i="32"/>
  <c r="AI62" i="32"/>
  <c r="AJ62" i="32" s="1"/>
  <c r="AK59" i="31"/>
  <c r="AK60" i="31"/>
  <c r="AJ60" i="31"/>
  <c r="AK58" i="31"/>
  <c r="AJ58" i="31"/>
  <c r="U62" i="31"/>
  <c r="AJ63" i="31"/>
  <c r="AJ61" i="31"/>
  <c r="AJ59" i="31"/>
  <c r="S59" i="31"/>
  <c r="T59" i="31" s="1"/>
  <c r="S63" i="31"/>
  <c r="T63" i="31" s="1"/>
  <c r="AK63" i="31"/>
  <c r="AJ62" i="31"/>
  <c r="AK62" i="31"/>
  <c r="AI59" i="30"/>
  <c r="AJ59" i="30" s="1"/>
  <c r="AK60" i="30"/>
  <c r="AK61" i="30"/>
  <c r="AI62" i="30"/>
  <c r="AJ62" i="30" s="1"/>
  <c r="AK59" i="30"/>
  <c r="AI61" i="30"/>
  <c r="AJ61" i="30" s="1"/>
  <c r="AK62" i="30"/>
  <c r="AI60" i="30"/>
  <c r="AJ60" i="30" s="1"/>
  <c r="AI63" i="30"/>
  <c r="AJ63" i="30" s="1"/>
  <c r="AI58" i="30"/>
  <c r="AJ58" i="30" s="1"/>
  <c r="AK58" i="30"/>
  <c r="AK63" i="30"/>
  <c r="AJ20" i="36"/>
  <c r="AH21" i="36"/>
  <c r="AI21" i="36" s="1"/>
  <c r="AJ23" i="36"/>
  <c r="AJ24" i="36"/>
  <c r="AJ26" i="36"/>
  <c r="AH27" i="36"/>
  <c r="AI27" i="36" s="1"/>
  <c r="AJ49" i="36"/>
  <c r="AJ18" i="36"/>
  <c r="T36" i="36"/>
  <c r="AH55" i="36"/>
  <c r="AI55" i="36" s="1"/>
  <c r="AH17" i="36"/>
  <c r="AI17" i="36" s="1"/>
  <c r="AH33" i="36"/>
  <c r="AI33" i="36" s="1"/>
  <c r="AH49" i="36"/>
  <c r="AI49" i="36" s="1"/>
  <c r="AJ59" i="36"/>
  <c r="AJ37" i="36"/>
  <c r="AJ39" i="36"/>
  <c r="AH42" i="36"/>
  <c r="AI42" i="36" s="1"/>
  <c r="AH34" i="36"/>
  <c r="AI34" i="36" s="1"/>
  <c r="AJ35" i="36"/>
  <c r="AH20" i="36"/>
  <c r="AI20" i="36" s="1"/>
  <c r="AH50" i="36"/>
  <c r="AI50" i="36" s="1"/>
  <c r="AJ52" i="36"/>
  <c r="AJ53" i="36"/>
  <c r="AJ56" i="36"/>
  <c r="AH58" i="36"/>
  <c r="AI58" i="36" s="1"/>
  <c r="AH59" i="36"/>
  <c r="AI59" i="36" s="1"/>
  <c r="AJ51" i="36"/>
  <c r="AH51" i="36"/>
  <c r="AI51" i="36" s="1"/>
  <c r="AJ57" i="36"/>
  <c r="AH54" i="36"/>
  <c r="AI54" i="36" s="1"/>
  <c r="AJ55" i="36"/>
  <c r="AJ40" i="36"/>
  <c r="AJ41" i="36"/>
  <c r="AH43" i="36"/>
  <c r="AI43" i="36" s="1"/>
  <c r="AH35" i="36"/>
  <c r="AI35" i="36" s="1"/>
  <c r="AH38" i="36"/>
  <c r="AI38" i="36" s="1"/>
  <c r="AH25" i="36"/>
  <c r="AI25" i="36" s="1"/>
  <c r="AJ22" i="36"/>
  <c r="AJ19" i="36"/>
  <c r="AJ27" i="36"/>
  <c r="AH24" i="36"/>
  <c r="AI24" i="36" s="1"/>
  <c r="AH39" i="36"/>
  <c r="AI39" i="36" s="1"/>
  <c r="AJ43" i="36"/>
  <c r="AJ42" i="36"/>
  <c r="AH36" i="36"/>
  <c r="AI36" i="36" s="1"/>
  <c r="AH41" i="36"/>
  <c r="AI41" i="36" s="1"/>
  <c r="AH52" i="36"/>
  <c r="AI52" i="36" s="1"/>
  <c r="AH23" i="36"/>
  <c r="AI23" i="36" s="1"/>
  <c r="R52" i="36"/>
  <c r="S52" i="36" s="1"/>
  <c r="AH56" i="36"/>
  <c r="AI56" i="36" s="1"/>
  <c r="AH37" i="36"/>
  <c r="AI37" i="36" s="1"/>
  <c r="AH19" i="36"/>
  <c r="AI19" i="36" s="1"/>
  <c r="AH57" i="36"/>
  <c r="AI57" i="36" s="1"/>
  <c r="AH53" i="36"/>
  <c r="AI53" i="36" s="1"/>
  <c r="R18" i="36"/>
  <c r="S18" i="36" s="1"/>
  <c r="AH18" i="36"/>
  <c r="AI18" i="36" s="1"/>
  <c r="T21" i="36"/>
  <c r="AJ21" i="36"/>
  <c r="R22" i="36"/>
  <c r="S22" i="36" s="1"/>
  <c r="AH22" i="36"/>
  <c r="AI22" i="36" s="1"/>
  <c r="T25" i="36"/>
  <c r="AJ25" i="36"/>
  <c r="R26" i="36"/>
  <c r="S26" i="36" s="1"/>
  <c r="AH26" i="36"/>
  <c r="AI26" i="36" s="1"/>
  <c r="T33" i="36"/>
  <c r="AJ33" i="36"/>
  <c r="T50" i="36"/>
  <c r="AJ50" i="36"/>
  <c r="R51" i="36"/>
  <c r="S51" i="36" s="1"/>
  <c r="T54" i="36"/>
  <c r="AJ54" i="36"/>
  <c r="R55" i="36"/>
  <c r="S55" i="36" s="1"/>
  <c r="T58" i="36"/>
  <c r="AJ58" i="36"/>
  <c r="R59" i="36"/>
  <c r="S59" i="36" s="1"/>
  <c r="AJ36" i="36"/>
  <c r="R37" i="36"/>
  <c r="S37" i="36" s="1"/>
  <c r="T40" i="36"/>
  <c r="T34" i="36"/>
  <c r="AJ34" i="36"/>
  <c r="R35" i="36"/>
  <c r="S35" i="36" s="1"/>
  <c r="T38" i="36"/>
  <c r="AJ38" i="36"/>
  <c r="R39" i="36"/>
  <c r="S39" i="36" s="1"/>
  <c r="T42" i="36"/>
  <c r="R43" i="36"/>
  <c r="S43" i="36" s="1"/>
  <c r="T18" i="36"/>
  <c r="R19" i="36"/>
  <c r="S19" i="36" s="1"/>
  <c r="T22" i="36"/>
  <c r="R23" i="36"/>
  <c r="S23" i="36" s="1"/>
  <c r="T26" i="36"/>
  <c r="R27" i="36"/>
  <c r="S27" i="36" s="1"/>
  <c r="T51" i="36"/>
  <c r="T55" i="36"/>
  <c r="R56" i="36"/>
  <c r="S56" i="36" s="1"/>
  <c r="T59" i="36"/>
  <c r="R41" i="36"/>
  <c r="S41" i="36" s="1"/>
  <c r="T17" i="36"/>
  <c r="T35" i="36"/>
  <c r="R36" i="36"/>
  <c r="S36" i="36" s="1"/>
  <c r="T39" i="36"/>
  <c r="R40" i="36"/>
  <c r="S40" i="36" s="1"/>
  <c r="AH40" i="36"/>
  <c r="AI40" i="36" s="1"/>
  <c r="T43" i="36"/>
  <c r="AJ17" i="36"/>
  <c r="T19" i="36"/>
  <c r="R20" i="36"/>
  <c r="S20" i="36" s="1"/>
  <c r="T23" i="36"/>
  <c r="R24" i="36"/>
  <c r="S24" i="36" s="1"/>
  <c r="T27" i="36"/>
  <c r="T52" i="36"/>
  <c r="R53" i="36"/>
  <c r="S53" i="36" s="1"/>
  <c r="T56" i="36"/>
  <c r="R57" i="36"/>
  <c r="S57" i="36" s="1"/>
  <c r="R49" i="36"/>
  <c r="S49" i="36" s="1"/>
  <c r="T20" i="36"/>
  <c r="R21" i="36"/>
  <c r="S21" i="36" s="1"/>
  <c r="T24" i="36"/>
  <c r="R25" i="36"/>
  <c r="S25" i="36" s="1"/>
  <c r="R33" i="36"/>
  <c r="S33" i="36" s="1"/>
  <c r="R50" i="36"/>
  <c r="S50" i="36" s="1"/>
  <c r="T53" i="36"/>
  <c r="R54" i="36"/>
  <c r="S54" i="36" s="1"/>
  <c r="T57" i="36"/>
  <c r="R58" i="36"/>
  <c r="S58" i="36" s="1"/>
  <c r="R17" i="36"/>
  <c r="S17" i="36" s="1"/>
  <c r="R34" i="36"/>
  <c r="S34" i="36" s="1"/>
  <c r="T37" i="36"/>
  <c r="R38" i="36"/>
  <c r="S38" i="36" s="1"/>
  <c r="T41" i="36"/>
  <c r="R42" i="36"/>
  <c r="S42" i="36" s="1"/>
  <c r="T49" i="36"/>
  <c r="R29" i="36" l="1"/>
  <c r="S29" i="36" s="1"/>
  <c r="T30" i="36"/>
  <c r="R60" i="36"/>
  <c r="S60" i="36" s="1"/>
  <c r="R30" i="36"/>
  <c r="S30" i="36" s="1"/>
  <c r="T29" i="36"/>
  <c r="AJ29" i="36"/>
  <c r="R61" i="36"/>
  <c r="S61" i="36" s="1"/>
  <c r="AH29" i="36"/>
  <c r="AI29" i="36" s="1"/>
  <c r="AJ60" i="36"/>
  <c r="T61" i="36"/>
  <c r="R62" i="36"/>
  <c r="S62" i="36" s="1"/>
  <c r="AH62" i="36"/>
  <c r="AI62" i="36" s="1"/>
  <c r="T62" i="36"/>
  <c r="AJ62" i="36"/>
  <c r="AJ44" i="36"/>
  <c r="AH46" i="36"/>
  <c r="AI46" i="36" s="1"/>
  <c r="R46" i="36"/>
  <c r="S46" i="36" s="1"/>
  <c r="T44" i="36"/>
  <c r="AJ46" i="36"/>
  <c r="T46" i="36"/>
  <c r="AH30" i="36"/>
  <c r="AI30" i="36" s="1"/>
  <c r="AJ30" i="36"/>
  <c r="AJ45" i="36"/>
  <c r="R44" i="36"/>
  <c r="S44" i="36" s="1"/>
  <c r="T28" i="36"/>
  <c r="T45" i="36"/>
  <c r="AJ61" i="36"/>
  <c r="AH61" i="36"/>
  <c r="AI61" i="36" s="1"/>
  <c r="AH60" i="36"/>
  <c r="AI60" i="36" s="1"/>
  <c r="T60" i="36"/>
  <c r="R45" i="36"/>
  <c r="S45" i="36" s="1"/>
  <c r="AH45" i="36"/>
  <c r="AI45" i="36" s="1"/>
  <c r="AH44" i="36"/>
  <c r="AI44" i="36" s="1"/>
  <c r="R28" i="36"/>
  <c r="S28" i="36" s="1"/>
  <c r="AH28" i="36"/>
  <c r="AI28" i="36" s="1"/>
  <c r="AJ28" i="36"/>
</calcChain>
</file>

<file path=xl/sharedStrings.xml><?xml version="1.0" encoding="utf-8"?>
<sst xmlns="http://schemas.openxmlformats.org/spreadsheetml/2006/main" count="1146" uniqueCount="209">
  <si>
    <t>Austria</t>
  </si>
  <si>
    <t>Belgium</t>
  </si>
  <si>
    <t>Denmark</t>
  </si>
  <si>
    <t>Finland</t>
  </si>
  <si>
    <t>France</t>
  </si>
  <si>
    <t>Germany</t>
  </si>
  <si>
    <t>Greece</t>
  </si>
  <si>
    <t>Ireland</t>
  </si>
  <si>
    <t>Italy</t>
  </si>
  <si>
    <t>Luxembourg</t>
  </si>
  <si>
    <t>Netherlands</t>
  </si>
  <si>
    <t>Portugal</t>
  </si>
  <si>
    <t>Spain</t>
  </si>
  <si>
    <t>Sweden</t>
  </si>
  <si>
    <t>UK</t>
  </si>
  <si>
    <t>Price (inc tax)</t>
  </si>
  <si>
    <t>Price (excl tax)</t>
  </si>
  <si>
    <t>Cyprus</t>
  </si>
  <si>
    <t>Czech Republic</t>
  </si>
  <si>
    <t>Estonia</t>
  </si>
  <si>
    <t>Hungary</t>
  </si>
  <si>
    <t>Latvia</t>
  </si>
  <si>
    <t>Lithuania</t>
  </si>
  <si>
    <t>Malta</t>
  </si>
  <si>
    <t>Poland</t>
  </si>
  <si>
    <t>Slovakia</t>
  </si>
  <si>
    <t>Slovenia</t>
  </si>
  <si>
    <t>Bulgaria</t>
  </si>
  <si>
    <t>Romania</t>
  </si>
  <si>
    <t>Tables 5.8.1 to 5.8.3</t>
  </si>
  <si>
    <t>Industrial Gas</t>
  </si>
  <si>
    <t>Eurostat size band</t>
  </si>
  <si>
    <t>Annual consumption (MWh)</t>
  </si>
  <si>
    <t>Small</t>
  </si>
  <si>
    <t>Band I2</t>
  </si>
  <si>
    <t>278 - 2,777</t>
  </si>
  <si>
    <t xml:space="preserve">Medium </t>
  </si>
  <si>
    <t>Band I3</t>
  </si>
  <si>
    <t>2,778 - 27,777</t>
  </si>
  <si>
    <t>Large</t>
  </si>
  <si>
    <t>Band I4</t>
  </si>
  <si>
    <t>27,778 - 277,777</t>
  </si>
  <si>
    <t>I2</t>
  </si>
  <si>
    <t>200 days</t>
  </si>
  <si>
    <t>Medium</t>
  </si>
  <si>
    <t>I3-1</t>
  </si>
  <si>
    <t>200 days 1600 hours</t>
  </si>
  <si>
    <t>I4-1</t>
  </si>
  <si>
    <t>250 days 4000 hours</t>
  </si>
  <si>
    <t>Annual Industrial Gas Prices (p/kWh) in the EU - including taxes</t>
  </si>
  <si>
    <t>Croatia</t>
  </si>
  <si>
    <t>Return to Contents Page</t>
  </si>
  <si>
    <t>Contents</t>
  </si>
  <si>
    <t>Tables</t>
  </si>
  <si>
    <t>Charts</t>
  </si>
  <si>
    <t>Further information</t>
  </si>
  <si>
    <t>Contacts</t>
  </si>
  <si>
    <t>Industrial gas prices in the EU</t>
  </si>
  <si>
    <t>Table 5.8.1: Industrial gas prices in the EU for small consumers excluding tax</t>
  </si>
  <si>
    <t>Table 5.8.1: Industrial gas prices in the EU for small consumers including tax</t>
  </si>
  <si>
    <t>Table 5.8.2: Industrial gas prices in the EU for medium consumers excluding tax</t>
  </si>
  <si>
    <t>Table 5.8.2: Industrial gas prices in the EU for medium consumers including tax</t>
  </si>
  <si>
    <t>Table 5.8.3: Industrial gas prices in the EU for large consumers excluding tax</t>
  </si>
  <si>
    <t>Table 5.8.3: Industrial gas prices in the EU for large consumers including tax</t>
  </si>
  <si>
    <t>Methodology</t>
  </si>
  <si>
    <t>Methodology notes</t>
  </si>
  <si>
    <t>Annual Industrial Gas Prices (p/kWh) in the EU - excluding taxes and levies and VAT</t>
  </si>
  <si>
    <t xml:space="preserve">Source: Eurostat Statistics in Focus </t>
  </si>
  <si>
    <t>The sizebands for consumers prior to January 2008 are defined as follows:</t>
  </si>
  <si>
    <t>https://ec.europa.eu/eurostat/data/database</t>
  </si>
  <si>
    <t>In the long term trends tables, there are 2 methodology changes one which effects both including and excluding tax figures</t>
  </si>
  <si>
    <r>
      <t xml:space="preserve">The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</si>
  <si>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From 1st January 2008, data shows average prices over 6-month periods (January - June and July - December), and each sizeband covers a range of consumption.</t>
  </si>
  <si>
    <t>Whilst prices using the old and new methodologies will not be comparable, the UK ranking and UK price relative to the EU median should be broadly comparable across the old and new data.</t>
  </si>
  <si>
    <t>Originally, Eurostat collected data based on observations at a single point in time (1st January and 1st July).</t>
  </si>
  <si>
    <t xml:space="preserve">Each sizeband was represented by a single consumption figure. </t>
  </si>
  <si>
    <t>This was used for all data before January 2008</t>
  </si>
  <si>
    <t>The sizebands for consumers from January 2008 onwards are defined as follows:</t>
  </si>
  <si>
    <t>The change to the methodology has created a discontinuity within the price series. The new methodology prices within the same tables, with a distinction between old and new data.</t>
  </si>
  <si>
    <t>Additional Notes</t>
  </si>
  <si>
    <r>
      <t xml:space="preserve">The main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</si>
  <si>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 xml:space="preserve">Renewable Obligation support costs </t>
  </si>
  <si>
    <t xml:space="preserve">Contract for Difference support costs </t>
  </si>
  <si>
    <t xml:space="preserve">Capacity Market costs </t>
  </si>
  <si>
    <t xml:space="preserve">Feed in Tariffs </t>
  </si>
  <si>
    <t xml:space="preserve">CRC Energy Efficiency Scheme </t>
  </si>
  <si>
    <t xml:space="preserve">Carbon Price Support </t>
  </si>
  <si>
    <t xml:space="preserve">Climate Change Levy </t>
  </si>
  <si>
    <t>These levies and charges include:</t>
  </si>
  <si>
    <r>
      <t xml:space="preserve">Since January 2015 onwards, the </t>
    </r>
    <r>
      <rPr>
        <b/>
        <sz val="11"/>
        <rFont val="Arial"/>
        <family val="2"/>
      </rPr>
      <t xml:space="preserve">Excluding Tax </t>
    </r>
    <r>
      <rPr>
        <sz val="11"/>
        <rFont val="Arial"/>
        <family val="2"/>
      </rPr>
      <t>data are presented based on last Eurostats methodology review.</t>
    </r>
  </si>
  <si>
    <t>Gas metadata and methodologies are avaliable here:</t>
  </si>
  <si>
    <t>and one that only affects the excluding tax figures. The three series are labelled:</t>
  </si>
  <si>
    <t>1998-2007 Methodology</t>
  </si>
  <si>
    <t>2007-2015 Methodology</t>
  </si>
  <si>
    <r>
      <t>2015 Methodology</t>
    </r>
    <r>
      <rPr>
        <sz val="11"/>
        <rFont val="Arial"/>
        <family val="2"/>
      </rPr>
      <t xml:space="preserve"> (with all taxes and levies excluded)</t>
    </r>
  </si>
  <si>
    <r>
      <t>2015 Methodology</t>
    </r>
    <r>
      <rPr>
        <sz val="12"/>
        <rFont val="Arial"/>
        <family val="2"/>
      </rPr>
      <t xml:space="preserve"> (with all taxes and levies excluded)</t>
    </r>
  </si>
  <si>
    <r>
      <t xml:space="preserve">This removes other levies and charges as well as tax so there is a noticeable break in the series presented in the </t>
    </r>
    <r>
      <rPr>
        <b/>
        <sz val="11"/>
        <rFont val="Arial"/>
        <family val="2"/>
      </rPr>
      <t xml:space="preserve">Long term </t>
    </r>
    <r>
      <rPr>
        <sz val="11"/>
        <rFont val="Arial"/>
        <family val="2"/>
      </rPr>
      <t>tables.</t>
    </r>
  </si>
  <si>
    <t>About this data</t>
  </si>
  <si>
    <t>EU 14 plus UK Median (inc tax)</t>
  </si>
  <si>
    <t>Average industrial gas prices in the EU14 plus UK for medium consumers</t>
  </si>
  <si>
    <t>Year</t>
  </si>
  <si>
    <t>Period</t>
  </si>
  <si>
    <t>1998-2007</t>
  </si>
  <si>
    <t>2007-2015</t>
  </si>
  <si>
    <t>UK relative to EU 14 plus UK Median(%)</t>
  </si>
  <si>
    <t>UK relative to EU 27 plus UK Median(%)</t>
  </si>
  <si>
    <t>In Pence per kWh</t>
  </si>
  <si>
    <t>Table 5.8.1 Industrial gas prices in the EU for small consumers excluding taxes and levies</t>
  </si>
  <si>
    <t>Table 5.8.1 Industrial gas prices in the EU for small consumers including taxes (excluding VAT and other recoverable taxes and levies)</t>
  </si>
  <si>
    <t>Table 5.8.2 Industrial gas prices in the EU for medium consumers excluding taxes and levies</t>
  </si>
  <si>
    <t>Table 5.8.3 Industrial gas prices in the EU for large consumers excluding taxes and levies</t>
  </si>
  <si>
    <t>Table 5.8.2 Industrial gas prices in the EU for medium consumers including taxes (excluding VAT and other recoverable taxes and levies)</t>
  </si>
  <si>
    <t>Table 5.8.3 Industrial gas prices in the EU for large consumers including taxes (excluding VAT and other recoverable taxes and levies)</t>
  </si>
  <si>
    <t>Prices are converted to sterling using the exchange rate at time of publication for each period.</t>
  </si>
  <si>
    <t>Small consumers consuming 278 - 2,777 MWh per annum for periods January - June and July - December each year</t>
  </si>
  <si>
    <t xml:space="preserve">Note 1. To preserve the time series the median is based on the current members of the EU and not the EU members at the time.  The median for the current EU members plus the UK can be found in the long- term time series.    </t>
  </si>
  <si>
    <t>Note 2. The rank orders prices from lowest to highest with 1 being the lowest per kWh price and 15 or 28 being the highest.</t>
  </si>
  <si>
    <t>Empty cells in the table represent periods where the country was not a member of the EU or data was not reported.  Note Croatia data was collected from July 2007.</t>
  </si>
  <si>
    <r>
      <t>An</t>
    </r>
    <r>
      <rPr>
        <b/>
        <sz val="12"/>
        <rFont val="Arial"/>
        <family val="2"/>
      </rPr>
      <t xml:space="preserve"> r</t>
    </r>
    <r>
      <rPr>
        <sz val="12"/>
        <rFont val="Arial"/>
        <family val="2"/>
      </rPr>
      <t xml:space="preserve"> indicates revised data. An r in the date column indicates all data in the column has been revised. An r in a cell indicates that just that cell has been revised.</t>
    </r>
  </si>
  <si>
    <t>EU 14 plus UK Median [Note 1]</t>
  </si>
  <si>
    <t>UK relative to EU 14 plus UK Rank [Note 2]</t>
  </si>
  <si>
    <t>EU 27 plus UK Median [Note 1]</t>
  </si>
  <si>
    <t>UK relative to EU 27 plus UK Rank [Note 2]</t>
  </si>
  <si>
    <t>Figures in this table include any taxes or charges relating to environmental or social policies but exclude VAT</t>
  </si>
  <si>
    <t>Figures in this table exclude any charges relating to environmental or social policies as well as VAT</t>
  </si>
  <si>
    <t>Medium consumers: consuming 2,778 - 27,777 MWh per annum for periods January - June and July - December each year</t>
  </si>
  <si>
    <t>Large consumers: consuming 27,778 - 277,777 MWh per annum for periods January - June and July - December each year</t>
  </si>
  <si>
    <t>Freeze panes are turned on. To turn off freeze panes select the 'View' ribbon then 'Freeze Panes' then 'Unfreeze Panes' or use [Alt,W,F]</t>
  </si>
  <si>
    <t>Annual average is presented as the unweighted average of semesters one and two for the year</t>
  </si>
  <si>
    <t>Note 1. To preserve the time series the median is based on the current members of the EU and not the EU members at the time.</t>
  </si>
  <si>
    <t>Customer Size</t>
  </si>
  <si>
    <r>
      <t xml:space="preserve">Energy Prices </t>
    </r>
    <r>
      <rPr>
        <sz val="18"/>
        <rFont val="Arial"/>
        <family val="2"/>
      </rPr>
      <t>International Comparisons</t>
    </r>
  </si>
  <si>
    <t>Quarterly Energy Prices Publication (opens in a new window)</t>
  </si>
  <si>
    <t>International industrial energy prices website (opens in a new window)</t>
  </si>
  <si>
    <t>International statistics data sources and methodologies (opens in a new window)</t>
  </si>
  <si>
    <t>Digest of United Kingdom Energy Statistics (DUKES): glossary and acronyms (opens in a new window)</t>
  </si>
  <si>
    <t>Energy Prices Statistics Team</t>
  </si>
  <si>
    <t>0207 215 1000</t>
  </si>
  <si>
    <t>Note 1. Eurostat publishes data on gas and electricity prices six months after the end of the reference period.</t>
  </si>
  <si>
    <t>Note 2. Prior to 2005, the Eurostat data was mainly for selected cities in the EU, but from 2005 onwards national prices are used.</t>
  </si>
  <si>
    <t>Note 3. The 'Including tax' tables include all taxes but excludes VAT (essentially all taxes that are not refundable on purchase)</t>
  </si>
  <si>
    <t>Note 4. However we no longer intend to estimate other countries data and have removed earlier estimations.</t>
  </si>
  <si>
    <t>Note 4. The most up to date data can be sourced from Eurostat's website, under Environment &amp; Energy, here:</t>
  </si>
  <si>
    <t>Note 5. The changing level of the pound will cause some changes in the relative prices) and inflation rates in individual countries.</t>
  </si>
  <si>
    <t>Note 5. It is important when comparing international prices to bear in mind the impact of the exchange rates (as the data are presented in a common pound sterling basis.</t>
  </si>
  <si>
    <t>Note 6. An r indicates revised data. An r in the date column indicates all data in the column has been revised. An r in a cell indicates that just that cell has been revised.</t>
  </si>
  <si>
    <t>Data are presented by size band, with and without tax and for six-month periods ("semesters") each year (January - June and July - December).</t>
  </si>
  <si>
    <t>Data is available back to 1998.</t>
  </si>
  <si>
    <t>Data in these tables shows prices of gas for non-domestic consumers in the UK and EU.</t>
  </si>
  <si>
    <t>United Kingdom</t>
  </si>
  <si>
    <t>UK relative to EU 14 plus UK Rank
[Note 2]</t>
  </si>
  <si>
    <t>UK relative to EU 27 plus UK Rank
[Note 2]</t>
  </si>
  <si>
    <t>Press Office (media enquiries)</t>
  </si>
  <si>
    <t xml:space="preserve">Revisions policy and standards for official statistics (opens in a new window) </t>
  </si>
  <si>
    <t>Note 1. Median price is based upon the available data, including those cases where the Department have estimated the position of prices relative to the EU median.</t>
  </si>
  <si>
    <t>Eurostat changed the methodology used to compile these statistics (which the Department collects using the Price Transparency form)</t>
  </si>
  <si>
    <t>Note 4. Previously where data were not available, the Department estimated a price in relation to the EU 15 median.</t>
  </si>
  <si>
    <t>https://ec.europa.eu/eurostat/cache/metadata/en/nrg_pc_202_sims.htm</t>
  </si>
  <si>
    <t>UK data no longer form part of the Eurostat dataset but are collected using the same methodology.</t>
  </si>
  <si>
    <t>Average prices are calculated from a sample of energy company data.</t>
  </si>
  <si>
    <t>More up to date data for EU countries and data for other countries can be sourced from Eurostat's website, under Environment &amp; Energy, here:</t>
  </si>
  <si>
    <t>The price is derived by taking the sum total of the value of energy consumed (by size band) divided by the total volume of energy (by size band).</t>
  </si>
  <si>
    <t>The EU data in these tables are derived from Eurostat’s Statistics in Focus series.</t>
  </si>
  <si>
    <t>energyprices.stats@energysecurity.gov.uk</t>
  </si>
  <si>
    <t xml:space="preserve">newsdesk@energysecurity.gov.uk </t>
  </si>
  <si>
    <t xml:space="preserve"> </t>
  </si>
  <si>
    <t xml:space="preserve">       </t>
  </si>
  <si>
    <t xml:space="preserve">   </t>
  </si>
  <si>
    <t>Average industrial gas prices in the EU27 plus UK (small, medium, large) including taxes and subsidies</t>
  </si>
  <si>
    <t>Jul 07 - Dec 07</t>
  </si>
  <si>
    <t>Jul 08 - Dec 08</t>
  </si>
  <si>
    <t>Jul 09 - Dec 09</t>
  </si>
  <si>
    <t xml:space="preserve">Jul 10 - Dec 10 </t>
  </si>
  <si>
    <t xml:space="preserve">Jul 11 - Dec 11 </t>
  </si>
  <si>
    <t>Jul 12 - Dec 12</t>
  </si>
  <si>
    <t>Jul 13 - Dec 13</t>
  </si>
  <si>
    <t>Jul 14 - Dec 14</t>
  </si>
  <si>
    <t>Jul 15 - Dec 15</t>
  </si>
  <si>
    <t>Jul 16 - Dec 16</t>
  </si>
  <si>
    <t>Jul 17 - Dec 17</t>
  </si>
  <si>
    <t>Jul 18 - Dec 18</t>
  </si>
  <si>
    <t>Jul 19 - Dec 19</t>
  </si>
  <si>
    <t>Jul 20 - Dec 20</t>
  </si>
  <si>
    <t>Jul 21 - Dec 21</t>
  </si>
  <si>
    <t>Jul 22 - Dec 22</t>
  </si>
  <si>
    <t>Jul 23 - Dec 23</t>
  </si>
  <si>
    <t>Jan 07 - Jun 07</t>
  </si>
  <si>
    <t xml:space="preserve"> Jan 08 - Jun 08</t>
  </si>
  <si>
    <t>Jan 09 - Jun 09</t>
  </si>
  <si>
    <t>Jan 10 - Jun 10</t>
  </si>
  <si>
    <t>Jan 11 - Jun 11</t>
  </si>
  <si>
    <t>Jan 12 - Jun 12</t>
  </si>
  <si>
    <t>Jan 13 - Jun 13</t>
  </si>
  <si>
    <t>Jan 14 - Jun 14</t>
  </si>
  <si>
    <t>Jan 15 - Jun 15</t>
  </si>
  <si>
    <t>Jan 16 - Jun 16</t>
  </si>
  <si>
    <t>Jan 17 - Jun 17</t>
  </si>
  <si>
    <t>Jan 18 - Jun 18</t>
  </si>
  <si>
    <t>Jan 19 - Jun 19</t>
  </si>
  <si>
    <t>Jan 20 - Jun 20</t>
  </si>
  <si>
    <t>Jan 21 - Jun 21</t>
  </si>
  <si>
    <t>Jan 22 - Jun 22</t>
  </si>
  <si>
    <t>Jan 23 - Jun 23</t>
  </si>
  <si>
    <t>Tax Component / subsidy (if outlined)</t>
  </si>
  <si>
    <t>Jan 24 - Jun 24</t>
  </si>
  <si>
    <r>
      <t>Publication date:</t>
    </r>
    <r>
      <rPr>
        <sz val="11"/>
        <rFont val="Arial"/>
        <family val="2"/>
      </rPr>
      <t xml:space="preserve"> 28/11/2024</t>
    </r>
  </si>
  <si>
    <r>
      <t>Data period:</t>
    </r>
    <r>
      <rPr>
        <sz val="11"/>
        <rFont val="Arial"/>
        <family val="2"/>
      </rPr>
      <t xml:space="preserve"> New prices data for Semester 1 2024 (January - June 2024)</t>
    </r>
  </si>
  <si>
    <r>
      <t>Next update:</t>
    </r>
    <r>
      <rPr>
        <sz val="11"/>
        <rFont val="Arial"/>
        <family val="2"/>
      </rPr>
      <t xml:space="preserve"> 29/05/2025</t>
    </r>
  </si>
  <si>
    <t>02072 151 445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</si>
</sst>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0"/>
    <numFmt numFmtId="165" formatCode="_-[$€-2]* #,##0.00_-;\-[$€-2]* #,##0.00_-;_-[$€-2]* &quot;-&quot;??_-"/>
    <numFmt numFmtId="166" formatCode="dd\-mmm\-yyyy"/>
    <numFmt numFmtId="167" formatCode="0.00\r"/>
  </numFmts>
  <fonts count="26" x14ac:knownFonts="1">
    <font>
      <sz val="10"/>
      <name val="Arial"/>
    </font>
    <font>
      <sz val="10"/>
      <name val="Arial"/>
      <family val="2"/>
    </font>
    <font>
      <b/>
      <sz val="12"/>
      <name val="Arial"/>
      <family val="2"/>
    </font>
    <font>
      <sz val="9"/>
      <name val="Arial"/>
      <family val="2"/>
    </font>
    <font>
      <b/>
      <sz val="9"/>
      <name val="Arial"/>
      <family val="2"/>
    </font>
    <font>
      <sz val="10"/>
      <name val="Arial"/>
      <family val="2"/>
    </font>
    <font>
      <b/>
      <sz val="10"/>
      <name val="Arial"/>
      <family val="2"/>
    </font>
    <font>
      <sz val="12"/>
      <name val="Arial"/>
      <family val="2"/>
    </font>
    <font>
      <u/>
      <sz val="9"/>
      <color indexed="12"/>
      <name val="Arial"/>
      <family val="2"/>
    </font>
    <font>
      <sz val="11"/>
      <name val="Arial"/>
      <family val="2"/>
    </font>
    <font>
      <b/>
      <sz val="11"/>
      <name val="Arial"/>
      <family val="2"/>
    </font>
    <font>
      <b/>
      <sz val="14"/>
      <name val="Arial"/>
      <family val="2"/>
    </font>
    <font>
      <sz val="12"/>
      <name val="MS Sans Serif"/>
      <family val="2"/>
    </font>
    <font>
      <u/>
      <sz val="12"/>
      <color indexed="12"/>
      <name val="Arial"/>
      <family val="2"/>
    </font>
    <font>
      <sz val="8"/>
      <name val="Arial"/>
      <family val="2"/>
    </font>
    <font>
      <sz val="10"/>
      <color rgb="FFFF0000"/>
      <name val="Arial"/>
      <family val="2"/>
    </font>
    <font>
      <sz val="11"/>
      <color rgb="FF000000"/>
      <name val="Arial"/>
      <family val="2"/>
    </font>
    <font>
      <u/>
      <sz val="7.5"/>
      <color indexed="12"/>
      <name val="Arial"/>
      <family val="2"/>
    </font>
    <font>
      <sz val="12"/>
      <color theme="3"/>
      <name val="Arial"/>
      <family val="2"/>
    </font>
    <font>
      <b/>
      <sz val="11"/>
      <color theme="3"/>
      <name val="Arial"/>
      <family val="2"/>
    </font>
    <font>
      <sz val="11"/>
      <color theme="4"/>
      <name val="Arial"/>
      <family val="2"/>
    </font>
    <font>
      <b/>
      <sz val="10"/>
      <color theme="1"/>
      <name val="Arial"/>
      <family val="2"/>
    </font>
    <font>
      <b/>
      <sz val="18"/>
      <name val="Arial"/>
      <family val="2"/>
    </font>
    <font>
      <sz val="18"/>
      <name val="Arial"/>
      <family val="2"/>
    </font>
    <font>
      <sz val="11"/>
      <color theme="3"/>
      <name val="Arial"/>
      <family val="2"/>
    </font>
    <font>
      <b/>
      <sz val="9"/>
      <color theme="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s>
  <borders count="7">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ck">
        <color theme="4"/>
      </bottom>
      <diagonal/>
    </border>
  </borders>
  <cellStyleXfs count="11">
    <xf numFmtId="0" fontId="0" fillId="0" borderId="0"/>
    <xf numFmtId="0" fontId="8" fillId="0" borderId="0" applyNumberFormat="0" applyFill="0" applyBorder="0" applyAlignment="0" applyProtection="0">
      <alignment vertical="top"/>
      <protection locked="0"/>
    </xf>
    <xf numFmtId="0" fontId="5" fillId="0" borderId="0"/>
    <xf numFmtId="165" fontId="5" fillId="0" borderId="0"/>
    <xf numFmtId="0" fontId="1" fillId="0" borderId="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17" fillId="0" borderId="0" applyNumberFormat="0" applyFill="0" applyBorder="0" applyAlignment="0" applyProtection="0">
      <alignment vertical="top"/>
      <protection locked="0"/>
    </xf>
    <xf numFmtId="0" fontId="9" fillId="0" borderId="0"/>
    <xf numFmtId="0" fontId="2" fillId="0" borderId="6" applyNumberFormat="0" applyFill="0" applyAlignment="0" applyProtection="0"/>
  </cellStyleXfs>
  <cellXfs count="113">
    <xf numFmtId="0" fontId="0" fillId="0" borderId="0" xfId="0"/>
    <xf numFmtId="0" fontId="3" fillId="0" borderId="0" xfId="0" applyFont="1"/>
    <xf numFmtId="0" fontId="5" fillId="0" borderId="0" xfId="0" applyFont="1"/>
    <xf numFmtId="2" fontId="5" fillId="0" borderId="0" xfId="0" applyNumberFormat="1" applyFont="1"/>
    <xf numFmtId="0" fontId="6" fillId="0" borderId="0" xfId="0" applyFont="1"/>
    <xf numFmtId="0" fontId="4" fillId="0" borderId="0" xfId="0" applyFont="1"/>
    <xf numFmtId="0" fontId="0" fillId="3" borderId="0" xfId="0" applyFill="1"/>
    <xf numFmtId="0" fontId="0" fillId="4" borderId="0" xfId="0" applyFill="1"/>
    <xf numFmtId="0" fontId="15" fillId="0" borderId="0" xfId="0" applyFont="1"/>
    <xf numFmtId="2" fontId="15" fillId="0" borderId="0" xfId="0" applyNumberFormat="1" applyFont="1"/>
    <xf numFmtId="0" fontId="10" fillId="3" borderId="0" xfId="0" applyFont="1" applyFill="1"/>
    <xf numFmtId="0" fontId="0" fillId="0" borderId="0" xfId="0" applyAlignment="1">
      <alignment vertical="center"/>
    </xf>
    <xf numFmtId="0" fontId="5" fillId="0" borderId="0" xfId="2"/>
    <xf numFmtId="0" fontId="9" fillId="0" borderId="0" xfId="2" applyFont="1"/>
    <xf numFmtId="0" fontId="16" fillId="0" borderId="0" xfId="0" applyFont="1"/>
    <xf numFmtId="0" fontId="2" fillId="0" borderId="0" xfId="2" applyFont="1"/>
    <xf numFmtId="0" fontId="16" fillId="0" borderId="0" xfId="0" applyFont="1" applyAlignment="1">
      <alignment vertical="center"/>
    </xf>
    <xf numFmtId="0" fontId="5" fillId="0" borderId="0" xfId="2" applyAlignment="1">
      <alignment vertical="center"/>
    </xf>
    <xf numFmtId="0" fontId="9" fillId="0" borderId="0" xfId="2" applyFont="1" applyAlignment="1">
      <alignment vertical="center"/>
    </xf>
    <xf numFmtId="0" fontId="14" fillId="0" borderId="0" xfId="2" applyFont="1" applyAlignment="1">
      <alignment vertical="center"/>
    </xf>
    <xf numFmtId="0" fontId="9" fillId="0" borderId="0" xfId="0" applyFont="1"/>
    <xf numFmtId="165" fontId="5" fillId="0" borderId="0" xfId="3"/>
    <xf numFmtId="165" fontId="9" fillId="0" borderId="0" xfId="3" applyFont="1"/>
    <xf numFmtId="165" fontId="10" fillId="0" borderId="0" xfId="3" quotePrefix="1" applyFont="1" applyAlignment="1">
      <alignment horizontal="left" vertical="center"/>
    </xf>
    <xf numFmtId="165" fontId="10" fillId="0" borderId="0" xfId="3" applyFont="1" applyAlignment="1">
      <alignment horizontal="left" vertical="center"/>
    </xf>
    <xf numFmtId="0" fontId="9" fillId="0" borderId="0" xfId="7" applyFont="1"/>
    <xf numFmtId="0" fontId="13" fillId="0" borderId="0" xfId="8" applyFont="1" applyFill="1" applyAlignment="1" applyProtection="1">
      <alignment horizontal="left" vertical="center"/>
    </xf>
    <xf numFmtId="0" fontId="19" fillId="0" borderId="0" xfId="8" applyFont="1" applyAlignment="1" applyProtection="1"/>
    <xf numFmtId="0" fontId="2" fillId="0" borderId="0" xfId="2" applyFont="1" applyAlignment="1">
      <alignment vertical="center"/>
    </xf>
    <xf numFmtId="0" fontId="20" fillId="0" borderId="0" xfId="1" applyFont="1" applyFill="1" applyAlignment="1" applyProtection="1">
      <alignment vertical="center"/>
    </xf>
    <xf numFmtId="0" fontId="20" fillId="0" borderId="0" xfId="1" applyFont="1" applyFill="1" applyAlignment="1" applyProtection="1"/>
    <xf numFmtId="2" fontId="1" fillId="0" borderId="0" xfId="0" applyNumberFormat="1" applyFont="1" applyAlignment="1">
      <alignment horizontal="right" vertical="center"/>
    </xf>
    <xf numFmtId="2" fontId="1" fillId="0" borderId="0" xfId="5" applyNumberFormat="1" applyFont="1" applyFill="1" applyBorder="1" applyAlignment="1">
      <alignment horizontal="right" vertical="center"/>
    </xf>
    <xf numFmtId="164" fontId="1" fillId="0" borderId="0" xfId="5" applyNumberFormat="1" applyFont="1" applyFill="1" applyBorder="1" applyAlignment="1">
      <alignment horizontal="right" vertical="center"/>
    </xf>
    <xf numFmtId="1" fontId="1" fillId="0" borderId="0" xfId="5" applyNumberFormat="1" applyFont="1" applyFill="1" applyBorder="1" applyAlignment="1">
      <alignment horizontal="right" vertical="center"/>
    </xf>
    <xf numFmtId="3" fontId="1" fillId="0" borderId="0" xfId="5" applyNumberFormat="1" applyFont="1" applyFill="1" applyBorder="1" applyAlignment="1">
      <alignment horizontal="right" vertical="center"/>
    </xf>
    <xf numFmtId="164" fontId="1" fillId="0" borderId="0" xfId="0" applyNumberFormat="1" applyFont="1" applyAlignment="1">
      <alignment horizontal="right" vertical="center"/>
    </xf>
    <xf numFmtId="2" fontId="0" fillId="0" borderId="0" xfId="0" applyNumberFormat="1" applyAlignment="1">
      <alignment horizontal="right" vertical="center"/>
    </xf>
    <xf numFmtId="17" fontId="1" fillId="0" borderId="0" xfId="0" applyNumberFormat="1" applyFont="1" applyAlignment="1">
      <alignment horizontal="right" vertical="center"/>
    </xf>
    <xf numFmtId="0" fontId="1" fillId="0" borderId="0" xfId="0" quotePrefix="1" applyFont="1" applyAlignment="1">
      <alignment horizontal="right" vertical="center"/>
    </xf>
    <xf numFmtId="0" fontId="7" fillId="0" borderId="0" xfId="0" applyFont="1"/>
    <xf numFmtId="0" fontId="7" fillId="2" borderId="0" xfId="4" applyFont="1" applyFill="1" applyAlignment="1">
      <alignment horizontal="left" vertical="center"/>
    </xf>
    <xf numFmtId="0" fontId="7" fillId="3" borderId="0" xfId="0" applyFont="1" applyFill="1" applyAlignment="1">
      <alignment horizontal="left"/>
    </xf>
    <xf numFmtId="0" fontId="6" fillId="0" borderId="0" xfId="0" applyFont="1" applyAlignment="1">
      <alignment wrapText="1"/>
    </xf>
    <xf numFmtId="0" fontId="2" fillId="0" borderId="0" xfId="10" applyBorder="1"/>
    <xf numFmtId="0" fontId="2" fillId="0" borderId="0" xfId="10" applyBorder="1" applyAlignment="1"/>
    <xf numFmtId="0" fontId="2" fillId="3" borderId="0" xfId="10" applyFill="1" applyBorder="1"/>
    <xf numFmtId="0" fontId="7" fillId="2" borderId="0" xfId="0" applyFont="1" applyFill="1" applyAlignment="1">
      <alignment horizontal="left" vertical="center"/>
    </xf>
    <xf numFmtId="0" fontId="6" fillId="0" borderId="0" xfId="1" applyFont="1" applyFill="1" applyBorder="1" applyAlignment="1" applyProtection="1">
      <alignment wrapText="1"/>
    </xf>
    <xf numFmtId="0" fontId="6" fillId="0" borderId="0" xfId="4" applyFont="1" applyAlignment="1">
      <alignment wrapText="1"/>
    </xf>
    <xf numFmtId="2" fontId="1" fillId="0" borderId="0" xfId="5" applyNumberFormat="1" applyFont="1" applyFill="1" applyBorder="1" applyAlignment="1">
      <alignment horizontal="right"/>
    </xf>
    <xf numFmtId="164" fontId="1" fillId="0" borderId="0" xfId="5" applyNumberFormat="1" applyFont="1" applyFill="1" applyBorder="1" applyAlignment="1">
      <alignment horizontal="right"/>
    </xf>
    <xf numFmtId="1" fontId="1" fillId="0" borderId="0" xfId="5" applyNumberFormat="1" applyFont="1" applyFill="1" applyBorder="1" applyAlignment="1">
      <alignment horizontal="right"/>
    </xf>
    <xf numFmtId="0" fontId="1" fillId="0" borderId="0" xfId="4" applyAlignment="1">
      <alignment vertical="center"/>
    </xf>
    <xf numFmtId="2" fontId="1" fillId="0" borderId="0" xfId="0" applyNumberFormat="1" applyFont="1" applyAlignment="1">
      <alignment horizontal="right"/>
    </xf>
    <xf numFmtId="0" fontId="7" fillId="0" borderId="0" xfId="0" applyFont="1" applyAlignment="1">
      <alignment vertical="center"/>
    </xf>
    <xf numFmtId="0" fontId="2" fillId="0" borderId="0" xfId="0" applyFont="1" applyAlignment="1">
      <alignment vertical="center"/>
    </xf>
    <xf numFmtId="0" fontId="12" fillId="0" borderId="0" xfId="0" applyFont="1" applyAlignment="1">
      <alignment vertical="center"/>
    </xf>
    <xf numFmtId="0" fontId="13" fillId="0" borderId="0" xfId="1" applyFont="1" applyFill="1" applyAlignment="1" applyProtection="1">
      <alignment horizontal="left" vertical="center"/>
    </xf>
    <xf numFmtId="0" fontId="18" fillId="0" borderId="0" xfId="8" applyFont="1" applyFill="1" applyAlignment="1" applyProtection="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18" fillId="0" borderId="0" xfId="1" applyFont="1" applyFill="1" applyAlignment="1" applyProtection="1">
      <alignment horizontal="left" vertical="center"/>
    </xf>
    <xf numFmtId="0" fontId="11" fillId="0" borderId="0" xfId="0" quotePrefix="1" applyFont="1" applyAlignment="1">
      <alignment horizontal="left"/>
    </xf>
    <xf numFmtId="0" fontId="2" fillId="0" borderId="0" xfId="0" quotePrefix="1" applyFont="1" applyAlignment="1">
      <alignment horizontal="left"/>
    </xf>
    <xf numFmtId="0" fontId="2" fillId="0" borderId="0" xfId="0" applyFont="1" applyAlignment="1">
      <alignment horizontal="left"/>
    </xf>
    <xf numFmtId="0" fontId="9" fillId="0" borderId="0" xfId="0" applyFont="1" applyAlignment="1">
      <alignment wrapText="1"/>
    </xf>
    <xf numFmtId="0" fontId="5" fillId="0" borderId="4" xfId="2" applyBorder="1" applyAlignment="1">
      <alignment vertical="top"/>
    </xf>
    <xf numFmtId="0" fontId="5" fillId="0" borderId="1" xfId="2" applyBorder="1" applyAlignment="1">
      <alignment vertical="top"/>
    </xf>
    <xf numFmtId="0" fontId="5" fillId="0" borderId="5" xfId="2" applyBorder="1" applyAlignment="1">
      <alignment vertical="top"/>
    </xf>
    <xf numFmtId="3" fontId="5" fillId="0" borderId="4" xfId="2" applyNumberFormat="1" applyBorder="1" applyAlignment="1">
      <alignment vertical="top"/>
    </xf>
    <xf numFmtId="3" fontId="5" fillId="0" borderId="1" xfId="2" applyNumberFormat="1" applyBorder="1" applyAlignment="1">
      <alignment vertical="top"/>
    </xf>
    <xf numFmtId="0" fontId="5" fillId="0" borderId="0" xfId="2" applyAlignment="1">
      <alignment vertical="top"/>
    </xf>
    <xf numFmtId="0" fontId="10" fillId="0" borderId="3" xfId="2" applyFont="1" applyBorder="1" applyAlignment="1">
      <alignment vertical="top"/>
    </xf>
    <xf numFmtId="0" fontId="10" fillId="0" borderId="2" xfId="2" applyFont="1" applyBorder="1" applyAlignment="1">
      <alignment vertical="top"/>
    </xf>
    <xf numFmtId="0" fontId="5" fillId="0" borderId="4" xfId="2" applyBorder="1"/>
    <xf numFmtId="0" fontId="5" fillId="0" borderId="1" xfId="2" applyBorder="1"/>
    <xf numFmtId="0" fontId="22" fillId="0" borderId="0" xfId="0" applyFont="1" applyAlignment="1">
      <alignment vertical="center"/>
    </xf>
    <xf numFmtId="0" fontId="11" fillId="3" borderId="0" xfId="0" applyFont="1" applyFill="1" applyAlignment="1">
      <alignment vertical="center"/>
    </xf>
    <xf numFmtId="0" fontId="7" fillId="3" borderId="0" xfId="0" applyFont="1" applyFill="1" applyAlignment="1">
      <alignment vertical="center"/>
    </xf>
    <xf numFmtId="0" fontId="0" fillId="3" borderId="0" xfId="0" applyFill="1" applyAlignment="1">
      <alignment vertical="center"/>
    </xf>
    <xf numFmtId="0" fontId="10" fillId="0" borderId="0" xfId="0" applyFont="1" applyAlignment="1">
      <alignment vertical="center"/>
    </xf>
    <xf numFmtId="166" fontId="7" fillId="3" borderId="0" xfId="0" applyNumberFormat="1" applyFont="1" applyFill="1" applyAlignment="1">
      <alignment horizontal="left" vertical="center"/>
    </xf>
    <xf numFmtId="0" fontId="7" fillId="3" borderId="0" xfId="0" applyFont="1" applyFill="1" applyAlignment="1">
      <alignment horizontal="left" vertical="center"/>
    </xf>
    <xf numFmtId="0" fontId="10" fillId="3" borderId="0" xfId="0" applyFont="1" applyFill="1" applyAlignment="1">
      <alignment vertical="center"/>
    </xf>
    <xf numFmtId="166" fontId="7" fillId="0" borderId="0" xfId="0" applyNumberFormat="1" applyFont="1" applyAlignment="1">
      <alignment horizontal="left" vertical="center"/>
    </xf>
    <xf numFmtId="0" fontId="2" fillId="3" borderId="0" xfId="0" applyFont="1" applyFill="1"/>
    <xf numFmtId="0" fontId="9" fillId="3" borderId="0" xfId="0" applyFont="1" applyFill="1" applyAlignment="1">
      <alignment horizontal="left" vertical="center"/>
    </xf>
    <xf numFmtId="0" fontId="24" fillId="0" borderId="0" xfId="1" applyFont="1" applyFill="1" applyAlignment="1" applyProtection="1">
      <alignment horizontal="left" vertical="center"/>
    </xf>
    <xf numFmtId="0" fontId="24" fillId="0" borderId="0" xfId="1" applyFont="1" applyFill="1" applyAlignment="1" applyProtection="1">
      <alignment vertical="center"/>
    </xf>
    <xf numFmtId="0" fontId="9" fillId="3" borderId="0" xfId="0" applyFont="1" applyFill="1"/>
    <xf numFmtId="0" fontId="9" fillId="3" borderId="0" xfId="0" applyFont="1" applyFill="1" applyAlignment="1">
      <alignment vertical="center"/>
    </xf>
    <xf numFmtId="0" fontId="24" fillId="0" borderId="0" xfId="8" applyFont="1" applyAlignment="1" applyProtection="1">
      <alignment horizontal="left" vertical="center"/>
    </xf>
    <xf numFmtId="0" fontId="6" fillId="0" borderId="0" xfId="0" applyFont="1" applyAlignment="1">
      <alignment horizontal="right" vertical="center" wrapText="1"/>
    </xf>
    <xf numFmtId="0" fontId="25" fillId="0" borderId="0" xfId="0" applyFont="1" applyAlignment="1">
      <alignment horizontal="right" vertical="center" wrapText="1"/>
    </xf>
    <xf numFmtId="0" fontId="21" fillId="0" borderId="0" xfId="0" applyFont="1" applyAlignment="1">
      <alignment horizontal="right" vertical="center" wrapText="1"/>
    </xf>
    <xf numFmtId="0" fontId="21" fillId="0" borderId="0" xfId="4" applyFont="1" applyAlignment="1">
      <alignment horizontal="right" vertical="center" wrapText="1"/>
    </xf>
    <xf numFmtId="49" fontId="21" fillId="0" borderId="0" xfId="4" applyNumberFormat="1" applyFont="1" applyAlignment="1">
      <alignment horizontal="right" vertical="center" wrapText="1"/>
    </xf>
    <xf numFmtId="0" fontId="1" fillId="0" borderId="0" xfId="0" applyFont="1" applyAlignment="1">
      <alignment horizontal="right" wrapText="1"/>
    </xf>
    <xf numFmtId="2" fontId="1" fillId="0" borderId="0" xfId="5" applyNumberFormat="1" applyFont="1" applyFill="1" applyAlignment="1">
      <alignment horizontal="right"/>
    </xf>
    <xf numFmtId="164" fontId="1" fillId="0" borderId="0" xfId="5" applyNumberFormat="1" applyFont="1" applyFill="1" applyAlignment="1">
      <alignment horizontal="right"/>
    </xf>
    <xf numFmtId="1" fontId="1" fillId="0" borderId="0" xfId="5" applyNumberFormat="1" applyFont="1" applyFill="1" applyAlignment="1">
      <alignment horizontal="right"/>
    </xf>
    <xf numFmtId="164" fontId="1" fillId="0" borderId="0" xfId="0" applyNumberFormat="1" applyFont="1" applyAlignment="1">
      <alignment horizontal="right"/>
    </xf>
    <xf numFmtId="1" fontId="1" fillId="0" borderId="0" xfId="0" applyNumberFormat="1" applyFont="1" applyAlignment="1">
      <alignment horizontal="right"/>
    </xf>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0" fontId="5" fillId="5" borderId="0" xfId="0" applyFont="1" applyFill="1"/>
    <xf numFmtId="2" fontId="5" fillId="5" borderId="0" xfId="0" applyNumberFormat="1" applyFont="1" applyFill="1"/>
    <xf numFmtId="0" fontId="0" fillId="5" borderId="0" xfId="0" applyFill="1"/>
    <xf numFmtId="0" fontId="1" fillId="5" borderId="0" xfId="0" applyFont="1" applyFill="1"/>
    <xf numFmtId="2" fontId="0" fillId="5" borderId="0" xfId="0" applyNumberFormat="1" applyFill="1"/>
    <xf numFmtId="167" fontId="1" fillId="0" borderId="0" xfId="0" applyNumberFormat="1" applyFont="1" applyAlignment="1">
      <alignment horizontal="right" vertical="center"/>
    </xf>
    <xf numFmtId="167" fontId="1" fillId="0" borderId="0" xfId="0" applyNumberFormat="1" applyFont="1" applyAlignment="1">
      <alignment horizontal="right"/>
    </xf>
  </cellXfs>
  <cellStyles count="11">
    <cellStyle name="Heading 1" xfId="10" builtinId="16" customBuiltin="1"/>
    <cellStyle name="Hyperlink" xfId="1" builtinId="8"/>
    <cellStyle name="Hyperlink 2" xfId="8" xr:uid="{2D91C3F6-F2C9-4631-B5F8-C920645910E2}"/>
    <cellStyle name="Hyperlink 3" xfId="6" xr:uid="{A5327577-2C8B-46E2-B412-EA010FE8ABD1}"/>
    <cellStyle name="Normal" xfId="0" builtinId="0"/>
    <cellStyle name="Normal 2" xfId="2" xr:uid="{00000000-0005-0000-0000-000003000000}"/>
    <cellStyle name="Normal 2 2" xfId="7" xr:uid="{DE55D03C-E2FE-4F42-BA90-033201C75829}"/>
    <cellStyle name="Normal 2 2 2" xfId="3" xr:uid="{00000000-0005-0000-0000-000004000000}"/>
    <cellStyle name="Normal 3 2" xfId="9" xr:uid="{E95F6A78-1745-4BA6-8ACC-366713EBDC66}"/>
    <cellStyle name="Normal_table_541" xfId="4" xr:uid="{00000000-0005-0000-0000-000006000000}"/>
    <cellStyle name="Per cent" xfId="5" builtinId="5"/>
  </cellStyles>
  <dxfs count="323">
    <dxf>
      <font>
        <color rgb="FFFF0000"/>
      </font>
    </dxf>
    <dxf>
      <font>
        <color rgb="FFFF0000"/>
      </font>
    </dxf>
    <dxf>
      <font>
        <color rgb="FFFF0000"/>
      </font>
    </dxf>
    <dxf>
      <font>
        <color rgb="FFFF0000"/>
      </font>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ill>
        <patternFill patternType="none">
          <fgColor indexed="64"/>
          <bgColor indexed="65"/>
        </patternFill>
      </fill>
      <alignment horizontal="general" vertical="bottom" textRotation="0" wrapText="0" indent="0" justifyLastLine="0" shrinkToFit="0" readingOrder="0"/>
      <border diagonalUp="0" diagonalDown="0">
        <left style="medium">
          <color indexed="64"/>
        </left>
        <right/>
        <top/>
        <bottom/>
        <vertical/>
        <horizontal/>
      </border>
    </dxf>
    <dxf>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bottom/>
        <vertical/>
        <horizontal/>
      </border>
    </dxf>
    <dxf>
      <fill>
        <patternFill patternType="none">
          <fgColor indexed="64"/>
          <bgColor indexed="65"/>
        </patternFill>
      </fill>
      <alignment horizontal="general" vertical="top" textRotation="0" wrapText="0" indent="0" justifyLastLine="0" shrinkToFit="0" readingOrder="0"/>
    </dxf>
    <dxf>
      <border outline="0">
        <left style="medium">
          <color indexed="64"/>
        </left>
        <right style="thin">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top" textRotation="0" wrapText="0" indent="0" justifyLastLine="0" shrinkToFit="0" readingOrder="0"/>
    </dxf>
    <dxf>
      <numFmt numFmtId="3" formatCode="#,##0"/>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bottom/>
        <vertical/>
        <horizontal/>
      </border>
    </dxf>
    <dxf>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bottom/>
        <vertical/>
        <horizontal/>
      </border>
    </dxf>
    <dxf>
      <fill>
        <patternFill patternType="none">
          <fgColor indexed="64"/>
          <bgColor indexed="65"/>
        </patternFill>
      </fill>
      <alignment horizontal="general" vertical="top" textRotation="0" wrapText="0" indent="0" justifyLastLine="0" shrinkToFit="0" readingOrder="0"/>
    </dxf>
    <dxf>
      <border outline="0">
        <left style="medium">
          <color indexed="64"/>
        </left>
        <right style="thin">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rgb="FF000000"/>
          <bgColor rgb="FFFFFFFF"/>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53BE34D6-5A3C-450B-B149-AA808C4A68CF}"/>
  </tableStyles>
  <colors>
    <mruColors>
      <color rgb="FF89C4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297310851212"/>
          <c:y val="2.709362032173173E-2"/>
          <c:w val="0.85037644442172"/>
          <c:h val="0.86285176767676763"/>
        </c:manualLayout>
      </c:layout>
      <c:barChart>
        <c:barDir val="bar"/>
        <c:grouping val="stacked"/>
        <c:varyColors val="0"/>
        <c:ser>
          <c:idx val="0"/>
          <c:order val="0"/>
          <c:tx>
            <c:strRef>
              <c:f>chart_data!$B$2</c:f>
              <c:strCache>
                <c:ptCount val="1"/>
                <c:pt idx="0">
                  <c:v>Price (excl tax)</c:v>
                </c:pt>
              </c:strCache>
            </c:strRef>
          </c:tx>
          <c:spPr>
            <a:solidFill>
              <a:srgbClr val="17375E"/>
            </a:solidFill>
            <a:ln>
              <a:noFill/>
            </a:ln>
          </c:spPr>
          <c:invertIfNegative val="0"/>
          <c:dPt>
            <c:idx val="3"/>
            <c:invertIfNegative val="0"/>
            <c:bubble3D val="0"/>
            <c:extLst>
              <c:ext xmlns:c16="http://schemas.microsoft.com/office/drawing/2014/chart" uri="{C3380CC4-5D6E-409C-BE32-E72D297353CC}">
                <c16:uniqueId val="{00000000-2107-417D-9180-12842CD66F6B}"/>
              </c:ext>
            </c:extLst>
          </c:dPt>
          <c:dPt>
            <c:idx val="8"/>
            <c:invertIfNegative val="0"/>
            <c:bubble3D val="0"/>
            <c:extLst>
              <c:ext xmlns:c16="http://schemas.microsoft.com/office/drawing/2014/chart" uri="{C3380CC4-5D6E-409C-BE32-E72D297353CC}">
                <c16:uniqueId val="{00000001-2107-417D-9180-12842CD66F6B}"/>
              </c:ext>
            </c:extLst>
          </c:dPt>
          <c:dPt>
            <c:idx val="9"/>
            <c:invertIfNegative val="0"/>
            <c:bubble3D val="0"/>
            <c:extLst>
              <c:ext xmlns:c16="http://schemas.microsoft.com/office/drawing/2014/chart" uri="{C3380CC4-5D6E-409C-BE32-E72D297353CC}">
                <c16:uniqueId val="{00000002-2107-417D-9180-12842CD66F6B}"/>
              </c:ext>
            </c:extLst>
          </c:dPt>
          <c:dPt>
            <c:idx val="11"/>
            <c:invertIfNegative val="0"/>
            <c:bubble3D val="0"/>
            <c:extLst>
              <c:ext xmlns:c16="http://schemas.microsoft.com/office/drawing/2014/chart" uri="{C3380CC4-5D6E-409C-BE32-E72D297353CC}">
                <c16:uniqueId val="{00000003-2107-417D-9180-12842CD66F6B}"/>
              </c:ext>
            </c:extLst>
          </c:dPt>
          <c:dPt>
            <c:idx val="13"/>
            <c:invertIfNegative val="0"/>
            <c:bubble3D val="0"/>
            <c:extLst>
              <c:ext xmlns:c16="http://schemas.microsoft.com/office/drawing/2014/chart" uri="{C3380CC4-5D6E-409C-BE32-E72D297353CC}">
                <c16:uniqueId val="{00000004-2107-417D-9180-12842CD66F6B}"/>
              </c:ext>
            </c:extLst>
          </c:dPt>
          <c:dLbls>
            <c:dLbl>
              <c:idx val="4"/>
              <c:dLblPos val="inBase"/>
              <c:showLegendKey val="0"/>
              <c:showVal val="0"/>
              <c:showCatName val="1"/>
              <c:showSerName val="0"/>
              <c:showPercent val="0"/>
              <c:showBubbleSize val="0"/>
              <c:extLst>
                <c:ext xmlns:c15="http://schemas.microsoft.com/office/drawing/2012/chart" uri="{CE6537A1-D6FC-4f65-9D91-7224C49458BB}">
                  <c15:layout>
                    <c:manualLayout>
                      <c:w val="0.34234584579557076"/>
                      <c:h val="7.9246935201401053E-2"/>
                    </c:manualLayout>
                  </c15:layout>
                </c:ext>
                <c:ext xmlns:c16="http://schemas.microsoft.com/office/drawing/2014/chart" uri="{C3380CC4-5D6E-409C-BE32-E72D297353CC}">
                  <c16:uniqueId val="{0000000B-55EB-4C29-A16D-4A4A5516F5BF}"/>
                </c:ext>
              </c:extLst>
            </c:dLbl>
            <c:dLbl>
              <c:idx val="7"/>
              <c:spPr>
                <a:noFill/>
                <a:ln w="25400">
                  <a:noFill/>
                </a:ln>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5008894183430019"/>
                      <c:h val="7.7549271636675229E-2"/>
                    </c:manualLayout>
                  </c15:layout>
                </c:ext>
                <c:ext xmlns:c16="http://schemas.microsoft.com/office/drawing/2014/chart" uri="{C3380CC4-5D6E-409C-BE32-E72D297353CC}">
                  <c16:uniqueId val="{00000005-2107-417D-9180-12842CD66F6B}"/>
                </c:ext>
              </c:extLst>
            </c:dLbl>
            <c:dLbl>
              <c:idx val="8"/>
              <c:spPr>
                <a:noFill/>
                <a:ln w="25400">
                  <a:noFill/>
                </a:ln>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1-2107-417D-9180-12842CD66F6B}"/>
                </c:ext>
              </c:extLst>
            </c:dLbl>
            <c:dLbl>
              <c:idx val="9"/>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2-2107-417D-9180-12842CD66F6B}"/>
                </c:ext>
              </c:extLst>
            </c:dLbl>
            <c:dLbl>
              <c:idx val="10"/>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6-2107-417D-9180-12842CD66F6B}"/>
                </c:ext>
              </c:extLst>
            </c:dLbl>
            <c:dLbl>
              <c:idx val="13"/>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25008894183430025"/>
                      <c:h val="7.7549271636675229E-2"/>
                    </c:manualLayout>
                  </c15:layout>
                </c:ext>
                <c:ext xmlns:c16="http://schemas.microsoft.com/office/drawing/2014/chart" uri="{C3380CC4-5D6E-409C-BE32-E72D297353CC}">
                  <c16:uniqueId val="{00000004-2107-417D-9180-12842CD66F6B}"/>
                </c:ext>
              </c:extLst>
            </c:dLbl>
            <c:dLbl>
              <c:idx val="14"/>
              <c:dLblPos val="inBase"/>
              <c:showLegendKey val="0"/>
              <c:showVal val="0"/>
              <c:showCatName val="1"/>
              <c:showSerName val="0"/>
              <c:showPercent val="0"/>
              <c:showBubbleSize val="0"/>
              <c:extLst>
                <c:ext xmlns:c15="http://schemas.microsoft.com/office/drawing/2012/chart" uri="{CE6537A1-D6FC-4f65-9D91-7224C49458BB}">
                  <c15:layout>
                    <c:manualLayout>
                      <c:w val="0.33208976184250033"/>
                      <c:h val="7.7549271636675229E-2"/>
                    </c:manualLayout>
                  </c15:layout>
                </c:ext>
                <c:ext xmlns:c16="http://schemas.microsoft.com/office/drawing/2014/chart" uri="{C3380CC4-5D6E-409C-BE32-E72D297353CC}">
                  <c16:uniqueId val="{0000000F-A795-4653-9597-D9861B706EA9}"/>
                </c:ext>
              </c:extLst>
            </c:dLbl>
            <c:spPr>
              <a:noFill/>
              <a:ln w="25400">
                <a:noFill/>
              </a:ln>
            </c:spPr>
            <c:txPr>
              <a:bodyPr wrap="square" lIns="38100" tIns="19050" rIns="38100" bIns="19050" anchor="ctr" anchorCtr="0">
                <a:spAutoFit/>
              </a:bodyPr>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chart_data!$A$3:$A$17</c:f>
              <c:strCache>
                <c:ptCount val="15"/>
                <c:pt idx="0">
                  <c:v>Sweden</c:v>
                </c:pt>
                <c:pt idx="1">
                  <c:v>Finland</c:v>
                </c:pt>
                <c:pt idx="2">
                  <c:v>Luxembourg</c:v>
                </c:pt>
                <c:pt idx="3">
                  <c:v>Netherlands</c:v>
                </c:pt>
                <c:pt idx="4">
                  <c:v>France</c:v>
                </c:pt>
                <c:pt idx="5">
                  <c:v>Germany</c:v>
                </c:pt>
                <c:pt idx="6">
                  <c:v>Ireland</c:v>
                </c:pt>
                <c:pt idx="7">
                  <c:v>United Kingdom</c:v>
                </c:pt>
                <c:pt idx="8">
                  <c:v>Italy</c:v>
                </c:pt>
                <c:pt idx="9">
                  <c:v>Austria</c:v>
                </c:pt>
                <c:pt idx="10">
                  <c:v>Denmark</c:v>
                </c:pt>
                <c:pt idx="11">
                  <c:v>Portugal</c:v>
                </c:pt>
                <c:pt idx="12">
                  <c:v>Belgium</c:v>
                </c:pt>
                <c:pt idx="13">
                  <c:v>Spain</c:v>
                </c:pt>
                <c:pt idx="14">
                  <c:v>Greece</c:v>
                </c:pt>
              </c:strCache>
            </c:strRef>
          </c:cat>
          <c:val>
            <c:numRef>
              <c:f>chart_data!$B$3:$B$17</c:f>
              <c:numCache>
                <c:formatCode>0.00</c:formatCode>
                <c:ptCount val="15"/>
                <c:pt idx="0">
                  <c:v>5.8293089448267015</c:v>
                </c:pt>
                <c:pt idx="1">
                  <c:v>5.5130561135091245</c:v>
                </c:pt>
                <c:pt idx="2">
                  <c:v>5.9233300568400358</c:v>
                </c:pt>
                <c:pt idx="3">
                  <c:v>3.4189495277575963</c:v>
                </c:pt>
                <c:pt idx="4">
                  <c:v>4.9660241890679089</c:v>
                </c:pt>
                <c:pt idx="5">
                  <c:v>4.7523398435830586</c:v>
                </c:pt>
                <c:pt idx="6">
                  <c:v>4.8463609555963929</c:v>
                </c:pt>
                <c:pt idx="7">
                  <c:v>4.6870685564080752</c:v>
                </c:pt>
                <c:pt idx="8">
                  <c:v>4.4702765075430566</c:v>
                </c:pt>
                <c:pt idx="9">
                  <c:v>4.4104448908073</c:v>
                </c:pt>
                <c:pt idx="10">
                  <c:v>3.5557075088679002</c:v>
                </c:pt>
                <c:pt idx="11">
                  <c:v>4.008718321295782</c:v>
                </c:pt>
                <c:pt idx="12">
                  <c:v>3.8377708449079022</c:v>
                </c:pt>
                <c:pt idx="13">
                  <c:v>3.6240864994230524</c:v>
                </c:pt>
                <c:pt idx="14">
                  <c:v>3.2138125560921411</c:v>
                </c:pt>
              </c:numCache>
            </c:numRef>
          </c:val>
          <c:extLst>
            <c:ext xmlns:c16="http://schemas.microsoft.com/office/drawing/2014/chart" uri="{C3380CC4-5D6E-409C-BE32-E72D297353CC}">
              <c16:uniqueId val="{00000007-2107-417D-9180-12842CD66F6B}"/>
            </c:ext>
          </c:extLst>
        </c:ser>
        <c:ser>
          <c:idx val="1"/>
          <c:order val="1"/>
          <c:tx>
            <c:strRef>
              <c:f>chart_data!$C$2</c:f>
              <c:strCache>
                <c:ptCount val="1"/>
                <c:pt idx="0">
                  <c:v>Tax Component / subsidy (if outlined)</c:v>
                </c:pt>
              </c:strCache>
            </c:strRef>
          </c:tx>
          <c:spPr>
            <a:solidFill>
              <a:srgbClr val="89C4FF"/>
            </a:solidFill>
            <a:ln>
              <a:noFill/>
            </a:ln>
          </c:spPr>
          <c:invertIfNegative val="0"/>
          <c:dPt>
            <c:idx val="2"/>
            <c:invertIfNegative val="0"/>
            <c:bubble3D val="0"/>
            <c:extLst>
              <c:ext xmlns:c16="http://schemas.microsoft.com/office/drawing/2014/chart" uri="{C3380CC4-5D6E-409C-BE32-E72D297353CC}">
                <c16:uniqueId val="{0000000C-4152-4B18-8A12-F75B6060CE14}"/>
              </c:ext>
            </c:extLst>
          </c:dPt>
          <c:dPt>
            <c:idx val="3"/>
            <c:invertIfNegative val="0"/>
            <c:bubble3D val="0"/>
            <c:extLst>
              <c:ext xmlns:c16="http://schemas.microsoft.com/office/drawing/2014/chart" uri="{C3380CC4-5D6E-409C-BE32-E72D297353CC}">
                <c16:uniqueId val="{00000008-2107-417D-9180-12842CD66F6B}"/>
              </c:ext>
            </c:extLst>
          </c:dPt>
          <c:dPt>
            <c:idx val="5"/>
            <c:invertIfNegative val="0"/>
            <c:bubble3D val="0"/>
            <c:extLst>
              <c:ext xmlns:c16="http://schemas.microsoft.com/office/drawing/2014/chart" uri="{C3380CC4-5D6E-409C-BE32-E72D297353CC}">
                <c16:uniqueId val="{0000000A-26D7-4D1A-9E97-9718BC86C89C}"/>
              </c:ext>
            </c:extLst>
          </c:dPt>
          <c:dPt>
            <c:idx val="8"/>
            <c:invertIfNegative val="0"/>
            <c:bubble3D val="0"/>
            <c:extLst>
              <c:ext xmlns:c16="http://schemas.microsoft.com/office/drawing/2014/chart" uri="{C3380CC4-5D6E-409C-BE32-E72D297353CC}">
                <c16:uniqueId val="{00000009-2107-417D-9180-12842CD66F6B}"/>
              </c:ext>
            </c:extLst>
          </c:dPt>
          <c:dPt>
            <c:idx val="9"/>
            <c:invertIfNegative val="0"/>
            <c:bubble3D val="0"/>
            <c:extLst>
              <c:ext xmlns:c16="http://schemas.microsoft.com/office/drawing/2014/chart" uri="{C3380CC4-5D6E-409C-BE32-E72D297353CC}">
                <c16:uniqueId val="{0000000A-2107-417D-9180-12842CD66F6B}"/>
              </c:ext>
            </c:extLst>
          </c:dPt>
          <c:dPt>
            <c:idx val="10"/>
            <c:invertIfNegative val="0"/>
            <c:bubble3D val="0"/>
            <c:spPr>
              <a:solidFill>
                <a:srgbClr val="89C4FF"/>
              </a:solidFill>
              <a:ln>
                <a:solidFill>
                  <a:srgbClr val="89C4FF"/>
                </a:solidFill>
              </a:ln>
            </c:spPr>
            <c:extLst>
              <c:ext xmlns:c16="http://schemas.microsoft.com/office/drawing/2014/chart" uri="{C3380CC4-5D6E-409C-BE32-E72D297353CC}">
                <c16:uniqueId val="{0000000E-A795-4653-9597-D9861B706EA9}"/>
              </c:ext>
            </c:extLst>
          </c:dPt>
          <c:dPt>
            <c:idx val="11"/>
            <c:invertIfNegative val="0"/>
            <c:bubble3D val="0"/>
            <c:extLst>
              <c:ext xmlns:c16="http://schemas.microsoft.com/office/drawing/2014/chart" uri="{C3380CC4-5D6E-409C-BE32-E72D297353CC}">
                <c16:uniqueId val="{0000000B-2107-417D-9180-12842CD66F6B}"/>
              </c:ext>
            </c:extLst>
          </c:dPt>
          <c:dPt>
            <c:idx val="13"/>
            <c:invertIfNegative val="0"/>
            <c:bubble3D val="0"/>
            <c:extLst>
              <c:ext xmlns:c16="http://schemas.microsoft.com/office/drawing/2014/chart" uri="{C3380CC4-5D6E-409C-BE32-E72D297353CC}">
                <c16:uniqueId val="{0000000C-2107-417D-9180-12842CD66F6B}"/>
              </c:ext>
            </c:extLst>
          </c:dPt>
          <c:cat>
            <c:strRef>
              <c:f>chart_data!$A$3:$A$17</c:f>
              <c:strCache>
                <c:ptCount val="15"/>
                <c:pt idx="0">
                  <c:v>Sweden</c:v>
                </c:pt>
                <c:pt idx="1">
                  <c:v>Finland</c:v>
                </c:pt>
                <c:pt idx="2">
                  <c:v>Luxembourg</c:v>
                </c:pt>
                <c:pt idx="3">
                  <c:v>Netherlands</c:v>
                </c:pt>
                <c:pt idx="4">
                  <c:v>France</c:v>
                </c:pt>
                <c:pt idx="5">
                  <c:v>Germany</c:v>
                </c:pt>
                <c:pt idx="6">
                  <c:v>Ireland</c:v>
                </c:pt>
                <c:pt idx="7">
                  <c:v>United Kingdom</c:v>
                </c:pt>
                <c:pt idx="8">
                  <c:v>Italy</c:v>
                </c:pt>
                <c:pt idx="9">
                  <c:v>Austria</c:v>
                </c:pt>
                <c:pt idx="10">
                  <c:v>Denmark</c:v>
                </c:pt>
                <c:pt idx="11">
                  <c:v>Portugal</c:v>
                </c:pt>
                <c:pt idx="12">
                  <c:v>Belgium</c:v>
                </c:pt>
                <c:pt idx="13">
                  <c:v>Spain</c:v>
                </c:pt>
                <c:pt idx="14">
                  <c:v>Greece</c:v>
                </c:pt>
              </c:strCache>
            </c:strRef>
          </c:cat>
          <c:val>
            <c:numRef>
              <c:f>chart_data!$C$3:$C$17</c:f>
              <c:numCache>
                <c:formatCode>0.00</c:formatCode>
                <c:ptCount val="15"/>
                <c:pt idx="0">
                  <c:v>2.649685884012138</c:v>
                </c:pt>
                <c:pt idx="1">
                  <c:v>1.8034958758921311</c:v>
                </c:pt>
                <c:pt idx="2">
                  <c:v>0.43591606478909384</c:v>
                </c:pt>
                <c:pt idx="3">
                  <c:v>2.7180648745672888</c:v>
                </c:pt>
                <c:pt idx="4">
                  <c:v>1.0171374845078853</c:v>
                </c:pt>
                <c:pt idx="5">
                  <c:v>1.042779605966067</c:v>
                </c:pt>
                <c:pt idx="6">
                  <c:v>0.6666951579127316</c:v>
                </c:pt>
                <c:pt idx="7">
                  <c:v>0.37124872241813023</c:v>
                </c:pt>
                <c:pt idx="8">
                  <c:v>0.282063336040002</c:v>
                </c:pt>
                <c:pt idx="9">
                  <c:v>0</c:v>
                </c:pt>
                <c:pt idx="10">
                  <c:v>0.80345313902303461</c:v>
                </c:pt>
                <c:pt idx="11">
                  <c:v>0.21368434548484938</c:v>
                </c:pt>
                <c:pt idx="12">
                  <c:v>0.15385272874909139</c:v>
                </c:pt>
                <c:pt idx="13">
                  <c:v>0.16240010256848558</c:v>
                </c:pt>
                <c:pt idx="14">
                  <c:v>0.28206333604000111</c:v>
                </c:pt>
              </c:numCache>
            </c:numRef>
          </c:val>
          <c:extLst>
            <c:ext xmlns:c16="http://schemas.microsoft.com/office/drawing/2014/chart" uri="{C3380CC4-5D6E-409C-BE32-E72D297353CC}">
              <c16:uniqueId val="{0000000D-2107-417D-9180-12842CD66F6B}"/>
            </c:ext>
          </c:extLst>
        </c:ser>
        <c:dLbls>
          <c:showLegendKey val="0"/>
          <c:showVal val="0"/>
          <c:showCatName val="0"/>
          <c:showSerName val="0"/>
          <c:showPercent val="0"/>
          <c:showBubbleSize val="0"/>
        </c:dLbls>
        <c:gapWidth val="15"/>
        <c:overlap val="100"/>
        <c:axId val="917785216"/>
        <c:axId val="1"/>
      </c:barChart>
      <c:scatterChart>
        <c:scatterStyle val="lineMarker"/>
        <c:varyColors val="0"/>
        <c:ser>
          <c:idx val="2"/>
          <c:order val="2"/>
          <c:tx>
            <c:strRef>
              <c:f>chart_data!$C$21</c:f>
              <c:strCache>
                <c:ptCount val="1"/>
                <c:pt idx="0">
                  <c:v>EU 14 plus UK Median (inc tax)</c:v>
                </c:pt>
              </c:strCache>
            </c:strRef>
          </c:tx>
          <c:spPr>
            <a:ln>
              <a:solidFill>
                <a:sysClr val="windowText" lastClr="000000"/>
              </a:solidFill>
            </a:ln>
          </c:spPr>
          <c:marker>
            <c:symbol val="none"/>
          </c:marker>
          <c:xVal>
            <c:numRef>
              <c:f>chart_data!$D$21:$E$21</c:f>
              <c:numCache>
                <c:formatCode>0.00</c:formatCode>
                <c:ptCount val="2"/>
                <c:pt idx="0">
                  <c:v>5.0583172788262054</c:v>
                </c:pt>
                <c:pt idx="1">
                  <c:v>5.0583172788262054</c:v>
                </c:pt>
              </c:numCache>
            </c:numRef>
          </c:xVal>
          <c:yVal>
            <c:numRef>
              <c:f>chart_data!$D$22:$E$22</c:f>
              <c:numCache>
                <c:formatCode>General</c:formatCode>
                <c:ptCount val="2"/>
                <c:pt idx="0">
                  <c:v>0</c:v>
                </c:pt>
                <c:pt idx="1">
                  <c:v>1</c:v>
                </c:pt>
              </c:numCache>
            </c:numRef>
          </c:yVal>
          <c:smooth val="0"/>
          <c:extLst>
            <c:ext xmlns:c16="http://schemas.microsoft.com/office/drawing/2014/chart" uri="{C3380CC4-5D6E-409C-BE32-E72D297353CC}">
              <c16:uniqueId val="{0000000E-2107-417D-9180-12842CD66F6B}"/>
            </c:ext>
          </c:extLst>
        </c:ser>
        <c:dLbls>
          <c:showLegendKey val="0"/>
          <c:showVal val="0"/>
          <c:showCatName val="0"/>
          <c:showSerName val="0"/>
          <c:showPercent val="0"/>
          <c:showBubbleSize val="0"/>
        </c:dLbls>
        <c:axId val="3"/>
        <c:axId val="4"/>
      </c:scatterChart>
      <c:catAx>
        <c:axId val="917785216"/>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901002759273"/>
              <c:y val="0.95059665644775415"/>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917785216"/>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2847623751828074"/>
          <c:y val="9.6866811956988666E-2"/>
          <c:w val="0.30276011171680461"/>
          <c:h val="0.3529473018957463"/>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2.8985353535353534E-2"/>
          <c:w val="0.81627777777777777"/>
          <c:h val="0.79529426306681605"/>
        </c:manualLayout>
      </c:layout>
      <c:barChart>
        <c:barDir val="col"/>
        <c:grouping val="clustered"/>
        <c:varyColors val="0"/>
        <c:ser>
          <c:idx val="0"/>
          <c:order val="0"/>
          <c:tx>
            <c:strRef>
              <c:f>chart_data!$I$4</c:f>
              <c:strCache>
                <c:ptCount val="1"/>
                <c:pt idx="0">
                  <c:v>Small</c:v>
                </c:pt>
              </c:strCache>
            </c:strRef>
          </c:tx>
          <c:spPr>
            <a:solidFill>
              <a:srgbClr val="4F81BD"/>
            </a:solidFill>
            <a:ln>
              <a:noFill/>
            </a:ln>
          </c:spPr>
          <c:invertIfNegative val="0"/>
          <c:dPt>
            <c:idx val="1"/>
            <c:invertIfNegative val="0"/>
            <c:bubble3D val="0"/>
            <c:extLst>
              <c:ext xmlns:c16="http://schemas.microsoft.com/office/drawing/2014/chart" uri="{C3380CC4-5D6E-409C-BE32-E72D297353CC}">
                <c16:uniqueId val="{00000000-E9EA-4BAA-88FD-49BF59E23F9C}"/>
              </c:ext>
            </c:extLst>
          </c:dPt>
          <c:dPt>
            <c:idx val="7"/>
            <c:invertIfNegative val="0"/>
            <c:bubble3D val="0"/>
            <c:extLst>
              <c:ext xmlns:c16="http://schemas.microsoft.com/office/drawing/2014/chart" uri="{C3380CC4-5D6E-409C-BE32-E72D297353CC}">
                <c16:uniqueId val="{00000001-E9EA-4BAA-88FD-49BF59E23F9C}"/>
              </c:ext>
            </c:extLst>
          </c:dPt>
          <c:dPt>
            <c:idx val="9"/>
            <c:invertIfNegative val="0"/>
            <c:bubble3D val="0"/>
            <c:extLst>
              <c:ext xmlns:c16="http://schemas.microsoft.com/office/drawing/2014/chart" uri="{C3380CC4-5D6E-409C-BE32-E72D297353CC}">
                <c16:uniqueId val="{00000002-E9EA-4BAA-88FD-49BF59E23F9C}"/>
              </c:ext>
            </c:extLst>
          </c:dPt>
          <c:dPt>
            <c:idx val="11"/>
            <c:invertIfNegative val="0"/>
            <c:bubble3D val="0"/>
            <c:extLst>
              <c:ext xmlns:c16="http://schemas.microsoft.com/office/drawing/2014/chart" uri="{C3380CC4-5D6E-409C-BE32-E72D297353CC}">
                <c16:uniqueId val="{00000003-E9EA-4BAA-88FD-49BF59E23F9C}"/>
              </c:ext>
            </c:extLst>
          </c:dPt>
          <c:dPt>
            <c:idx val="13"/>
            <c:invertIfNegative val="0"/>
            <c:bubble3D val="0"/>
            <c:extLst>
              <c:ext xmlns:c16="http://schemas.microsoft.com/office/drawing/2014/chart" uri="{C3380CC4-5D6E-409C-BE32-E72D297353CC}">
                <c16:uniqueId val="{00000004-E9EA-4BAA-88FD-49BF59E23F9C}"/>
              </c:ext>
            </c:extLst>
          </c:dPt>
          <c:dPt>
            <c:idx val="22"/>
            <c:invertIfNegative val="0"/>
            <c:bubble3D val="0"/>
            <c:extLst>
              <c:ext xmlns:c16="http://schemas.microsoft.com/office/drawing/2014/chart" uri="{C3380CC4-5D6E-409C-BE32-E72D297353CC}">
                <c16:uniqueId val="{00000005-E9EA-4BAA-88FD-49BF59E23F9C}"/>
              </c:ext>
            </c:extLst>
          </c:dPt>
          <c:cat>
            <c:strRef>
              <c:f>chart_data!$H$5:$H$30</c:f>
              <c:strCache>
                <c:ptCount val="26"/>
                <c:pt idx="0">
                  <c:v>Netherlands</c:v>
                </c:pt>
                <c:pt idx="1">
                  <c:v>Sweden</c:v>
                </c:pt>
                <c:pt idx="2">
                  <c:v>France</c:v>
                </c:pt>
                <c:pt idx="3">
                  <c:v>Luxembourg</c:v>
                </c:pt>
                <c:pt idx="4">
                  <c:v>Germany</c:v>
                </c:pt>
                <c:pt idx="5">
                  <c:v>Finland</c:v>
                </c:pt>
                <c:pt idx="6">
                  <c:v>Hungary</c:v>
                </c:pt>
                <c:pt idx="7">
                  <c:v>Slovakia</c:v>
                </c:pt>
                <c:pt idx="8">
                  <c:v>Ireland</c:v>
                </c:pt>
                <c:pt idx="9">
                  <c:v>Denmark</c:v>
                </c:pt>
                <c:pt idx="10">
                  <c:v>Austria</c:v>
                </c:pt>
                <c:pt idx="11">
                  <c:v>Portugal</c:v>
                </c:pt>
                <c:pt idx="12">
                  <c:v>Italy</c:v>
                </c:pt>
                <c:pt idx="13">
                  <c:v>Czech Republic</c:v>
                </c:pt>
                <c:pt idx="14">
                  <c:v>Slovenia</c:v>
                </c:pt>
                <c:pt idx="15">
                  <c:v>United Kingdom</c:v>
                </c:pt>
                <c:pt idx="16">
                  <c:v>Croatia</c:v>
                </c:pt>
                <c:pt idx="17">
                  <c:v>Belgium</c:v>
                </c:pt>
                <c:pt idx="18">
                  <c:v>Latvia</c:v>
                </c:pt>
                <c:pt idx="19">
                  <c:v>Estonia</c:v>
                </c:pt>
                <c:pt idx="20">
                  <c:v>Spain</c:v>
                </c:pt>
                <c:pt idx="21">
                  <c:v>Romania</c:v>
                </c:pt>
                <c:pt idx="22">
                  <c:v>Greece</c:v>
                </c:pt>
                <c:pt idx="23">
                  <c:v>Bulgaria</c:v>
                </c:pt>
                <c:pt idx="24">
                  <c:v>Lithuania</c:v>
                </c:pt>
                <c:pt idx="25">
                  <c:v>Poland</c:v>
                </c:pt>
              </c:strCache>
            </c:strRef>
          </c:cat>
          <c:val>
            <c:numRef>
              <c:f>chart_data!$I$5:$I$30</c:f>
              <c:numCache>
                <c:formatCode>0.00</c:formatCode>
                <c:ptCount val="26"/>
                <c:pt idx="0">
                  <c:v>10.607290909867944</c:v>
                </c:pt>
                <c:pt idx="1">
                  <c:v>9.5645113039018756</c:v>
                </c:pt>
                <c:pt idx="2">
                  <c:v>7.7952049232873204</c:v>
                </c:pt>
                <c:pt idx="3">
                  <c:v>7.7353733065515611</c:v>
                </c:pt>
                <c:pt idx="4">
                  <c:v>6.9746570366254961</c:v>
                </c:pt>
                <c:pt idx="5">
                  <c:v>6.9062780460703435</c:v>
                </c:pt>
                <c:pt idx="6">
                  <c:v>6.9062780460703435</c:v>
                </c:pt>
                <c:pt idx="7">
                  <c:v>6.8378990555151926</c:v>
                </c:pt>
                <c:pt idx="8">
                  <c:v>6.7096884482242825</c:v>
                </c:pt>
                <c:pt idx="9">
                  <c:v>6.4276251121842822</c:v>
                </c:pt>
                <c:pt idx="10">
                  <c:v>6.3165092525321587</c:v>
                </c:pt>
                <c:pt idx="11">
                  <c:v>6.2652250096157962</c:v>
                </c:pt>
                <c:pt idx="12">
                  <c:v>6.2395828881576136</c:v>
                </c:pt>
                <c:pt idx="13">
                  <c:v>6.1370144023248852</c:v>
                </c:pt>
                <c:pt idx="14">
                  <c:v>5.9147826830206416</c:v>
                </c:pt>
                <c:pt idx="15">
                  <c:v>5.8812233490165262</c:v>
                </c:pt>
                <c:pt idx="16">
                  <c:v>4.9745715628873022</c:v>
                </c:pt>
                <c:pt idx="17">
                  <c:v>4.8463609555963929</c:v>
                </c:pt>
                <c:pt idx="18">
                  <c:v>4.8207188341382112</c:v>
                </c:pt>
                <c:pt idx="19">
                  <c:v>4.7096029744860894</c:v>
                </c:pt>
                <c:pt idx="20">
                  <c:v>4.6412239839309377</c:v>
                </c:pt>
                <c:pt idx="21">
                  <c:v>4.5130133766400276</c:v>
                </c:pt>
                <c:pt idx="22">
                  <c:v>4.4617291337236642</c:v>
                </c:pt>
                <c:pt idx="23">
                  <c:v>4.0001709474763878</c:v>
                </c:pt>
                <c:pt idx="24">
                  <c:v>3.7437497328945675</c:v>
                </c:pt>
              </c:numCache>
            </c:numRef>
          </c:val>
          <c:extLst>
            <c:ext xmlns:c16="http://schemas.microsoft.com/office/drawing/2014/chart" uri="{C3380CC4-5D6E-409C-BE32-E72D297353CC}">
              <c16:uniqueId val="{00000006-E9EA-4BAA-88FD-49BF59E23F9C}"/>
            </c:ext>
          </c:extLst>
        </c:ser>
        <c:ser>
          <c:idx val="1"/>
          <c:order val="1"/>
          <c:tx>
            <c:strRef>
              <c:f>chart_data!$J$4</c:f>
              <c:strCache>
                <c:ptCount val="1"/>
                <c:pt idx="0">
                  <c:v>Medium</c:v>
                </c:pt>
              </c:strCache>
            </c:strRef>
          </c:tx>
          <c:spPr>
            <a:solidFill>
              <a:srgbClr val="17375E"/>
            </a:solidFill>
            <a:ln>
              <a:noFill/>
            </a:ln>
          </c:spPr>
          <c:invertIfNegative val="0"/>
          <c:dPt>
            <c:idx val="1"/>
            <c:invertIfNegative val="0"/>
            <c:bubble3D val="0"/>
            <c:extLst>
              <c:ext xmlns:c16="http://schemas.microsoft.com/office/drawing/2014/chart" uri="{C3380CC4-5D6E-409C-BE32-E72D297353CC}">
                <c16:uniqueId val="{00000007-E9EA-4BAA-88FD-49BF59E23F9C}"/>
              </c:ext>
            </c:extLst>
          </c:dPt>
          <c:dPt>
            <c:idx val="7"/>
            <c:invertIfNegative val="0"/>
            <c:bubble3D val="0"/>
            <c:extLst>
              <c:ext xmlns:c16="http://schemas.microsoft.com/office/drawing/2014/chart" uri="{C3380CC4-5D6E-409C-BE32-E72D297353CC}">
                <c16:uniqueId val="{00000008-E9EA-4BAA-88FD-49BF59E23F9C}"/>
              </c:ext>
            </c:extLst>
          </c:dPt>
          <c:dPt>
            <c:idx val="9"/>
            <c:invertIfNegative val="0"/>
            <c:bubble3D val="0"/>
            <c:extLst>
              <c:ext xmlns:c16="http://schemas.microsoft.com/office/drawing/2014/chart" uri="{C3380CC4-5D6E-409C-BE32-E72D297353CC}">
                <c16:uniqueId val="{00000009-E9EA-4BAA-88FD-49BF59E23F9C}"/>
              </c:ext>
            </c:extLst>
          </c:dPt>
          <c:dPt>
            <c:idx val="11"/>
            <c:invertIfNegative val="0"/>
            <c:bubble3D val="0"/>
            <c:extLst>
              <c:ext xmlns:c16="http://schemas.microsoft.com/office/drawing/2014/chart" uri="{C3380CC4-5D6E-409C-BE32-E72D297353CC}">
                <c16:uniqueId val="{0000000A-E9EA-4BAA-88FD-49BF59E23F9C}"/>
              </c:ext>
            </c:extLst>
          </c:dPt>
          <c:dPt>
            <c:idx val="13"/>
            <c:invertIfNegative val="0"/>
            <c:bubble3D val="0"/>
            <c:extLst>
              <c:ext xmlns:c16="http://schemas.microsoft.com/office/drawing/2014/chart" uri="{C3380CC4-5D6E-409C-BE32-E72D297353CC}">
                <c16:uniqueId val="{0000000B-E9EA-4BAA-88FD-49BF59E23F9C}"/>
              </c:ext>
            </c:extLst>
          </c:dPt>
          <c:dPt>
            <c:idx val="22"/>
            <c:invertIfNegative val="0"/>
            <c:bubble3D val="0"/>
            <c:extLst>
              <c:ext xmlns:c16="http://schemas.microsoft.com/office/drawing/2014/chart" uri="{C3380CC4-5D6E-409C-BE32-E72D297353CC}">
                <c16:uniqueId val="{0000000C-E9EA-4BAA-88FD-49BF59E23F9C}"/>
              </c:ext>
            </c:extLst>
          </c:dPt>
          <c:cat>
            <c:strRef>
              <c:f>chart_data!$H$5:$H$30</c:f>
              <c:strCache>
                <c:ptCount val="26"/>
                <c:pt idx="0">
                  <c:v>Netherlands</c:v>
                </c:pt>
                <c:pt idx="1">
                  <c:v>Sweden</c:v>
                </c:pt>
                <c:pt idx="2">
                  <c:v>France</c:v>
                </c:pt>
                <c:pt idx="3">
                  <c:v>Luxembourg</c:v>
                </c:pt>
                <c:pt idx="4">
                  <c:v>Germany</c:v>
                </c:pt>
                <c:pt idx="5">
                  <c:v>Finland</c:v>
                </c:pt>
                <c:pt idx="6">
                  <c:v>Hungary</c:v>
                </c:pt>
                <c:pt idx="7">
                  <c:v>Slovakia</c:v>
                </c:pt>
                <c:pt idx="8">
                  <c:v>Ireland</c:v>
                </c:pt>
                <c:pt idx="9">
                  <c:v>Denmark</c:v>
                </c:pt>
                <c:pt idx="10">
                  <c:v>Austria</c:v>
                </c:pt>
                <c:pt idx="11">
                  <c:v>Portugal</c:v>
                </c:pt>
                <c:pt idx="12">
                  <c:v>Italy</c:v>
                </c:pt>
                <c:pt idx="13">
                  <c:v>Czech Republic</c:v>
                </c:pt>
                <c:pt idx="14">
                  <c:v>Slovenia</c:v>
                </c:pt>
                <c:pt idx="15">
                  <c:v>United Kingdom</c:v>
                </c:pt>
                <c:pt idx="16">
                  <c:v>Croatia</c:v>
                </c:pt>
                <c:pt idx="17">
                  <c:v>Belgium</c:v>
                </c:pt>
                <c:pt idx="18">
                  <c:v>Latvia</c:v>
                </c:pt>
                <c:pt idx="19">
                  <c:v>Estonia</c:v>
                </c:pt>
                <c:pt idx="20">
                  <c:v>Spain</c:v>
                </c:pt>
                <c:pt idx="21">
                  <c:v>Romania</c:v>
                </c:pt>
                <c:pt idx="22">
                  <c:v>Greece</c:v>
                </c:pt>
                <c:pt idx="23">
                  <c:v>Bulgaria</c:v>
                </c:pt>
                <c:pt idx="24">
                  <c:v>Lithuania</c:v>
                </c:pt>
                <c:pt idx="25">
                  <c:v>Poland</c:v>
                </c:pt>
              </c:strCache>
            </c:strRef>
          </c:cat>
          <c:val>
            <c:numRef>
              <c:f>chart_data!$J$5:$J$30</c:f>
              <c:numCache>
                <c:formatCode>0.00</c:formatCode>
                <c:ptCount val="26"/>
                <c:pt idx="0">
                  <c:v>6.1370144023248852</c:v>
                </c:pt>
                <c:pt idx="1">
                  <c:v>8.4789948288388395</c:v>
                </c:pt>
                <c:pt idx="2">
                  <c:v>5.9831616735757942</c:v>
                </c:pt>
                <c:pt idx="3">
                  <c:v>6.3592461216291296</c:v>
                </c:pt>
                <c:pt idx="4">
                  <c:v>5.7951194495491256</c:v>
                </c:pt>
                <c:pt idx="5">
                  <c:v>7.3165519894012556</c:v>
                </c:pt>
                <c:pt idx="6">
                  <c:v>5.5130561135091245</c:v>
                </c:pt>
                <c:pt idx="7">
                  <c:v>6.0600880379503401</c:v>
                </c:pt>
                <c:pt idx="8">
                  <c:v>5.5130561135091245</c:v>
                </c:pt>
                <c:pt idx="9">
                  <c:v>4.3591606478909348</c:v>
                </c:pt>
                <c:pt idx="10">
                  <c:v>4.4104448908073</c:v>
                </c:pt>
                <c:pt idx="11">
                  <c:v>4.2224026667806314</c:v>
                </c:pt>
                <c:pt idx="12">
                  <c:v>4.7523398435830586</c:v>
                </c:pt>
                <c:pt idx="13">
                  <c:v>5.4532244967733661</c:v>
                </c:pt>
                <c:pt idx="14">
                  <c:v>4.9489294414291205</c:v>
                </c:pt>
                <c:pt idx="15">
                  <c:v>5.0583172788262054</c:v>
                </c:pt>
                <c:pt idx="16">
                  <c:v>4.5386554980982092</c:v>
                </c:pt>
                <c:pt idx="17">
                  <c:v>3.9916235736569936</c:v>
                </c:pt>
                <c:pt idx="18">
                  <c:v>4.7437924697636653</c:v>
                </c:pt>
                <c:pt idx="19">
                  <c:v>4.4018975169879049</c:v>
                </c:pt>
                <c:pt idx="20">
                  <c:v>3.786486601991538</c:v>
                </c:pt>
                <c:pt idx="21">
                  <c:v>4.0941920594897212</c:v>
                </c:pt>
                <c:pt idx="22">
                  <c:v>3.4958758921321422</c:v>
                </c:pt>
                <c:pt idx="23">
                  <c:v>3.3847600324800204</c:v>
                </c:pt>
                <c:pt idx="24">
                  <c:v>3.5300653874097185</c:v>
                </c:pt>
                <c:pt idx="25">
                  <c:v>6.1370144023248852</c:v>
                </c:pt>
              </c:numCache>
            </c:numRef>
          </c:val>
          <c:extLst>
            <c:ext xmlns:c16="http://schemas.microsoft.com/office/drawing/2014/chart" uri="{C3380CC4-5D6E-409C-BE32-E72D297353CC}">
              <c16:uniqueId val="{0000000D-E9EA-4BAA-88FD-49BF59E23F9C}"/>
            </c:ext>
          </c:extLst>
        </c:ser>
        <c:ser>
          <c:idx val="2"/>
          <c:order val="2"/>
          <c:tx>
            <c:strRef>
              <c:f>chart_data!$K$4</c:f>
              <c:strCache>
                <c:ptCount val="1"/>
                <c:pt idx="0">
                  <c:v>Large</c:v>
                </c:pt>
              </c:strCache>
            </c:strRef>
          </c:tx>
          <c:spPr>
            <a:solidFill>
              <a:srgbClr val="89C4FF"/>
            </a:solidFill>
            <a:ln>
              <a:noFill/>
            </a:ln>
          </c:spPr>
          <c:invertIfNegative val="0"/>
          <c:dPt>
            <c:idx val="1"/>
            <c:invertIfNegative val="0"/>
            <c:bubble3D val="0"/>
            <c:extLst>
              <c:ext xmlns:c16="http://schemas.microsoft.com/office/drawing/2014/chart" uri="{C3380CC4-5D6E-409C-BE32-E72D297353CC}">
                <c16:uniqueId val="{0000000E-E9EA-4BAA-88FD-49BF59E23F9C}"/>
              </c:ext>
            </c:extLst>
          </c:dPt>
          <c:dPt>
            <c:idx val="7"/>
            <c:invertIfNegative val="0"/>
            <c:bubble3D val="0"/>
            <c:extLst>
              <c:ext xmlns:c16="http://schemas.microsoft.com/office/drawing/2014/chart" uri="{C3380CC4-5D6E-409C-BE32-E72D297353CC}">
                <c16:uniqueId val="{0000000F-E9EA-4BAA-88FD-49BF59E23F9C}"/>
              </c:ext>
            </c:extLst>
          </c:dPt>
          <c:dPt>
            <c:idx val="9"/>
            <c:invertIfNegative val="0"/>
            <c:bubble3D val="0"/>
            <c:extLst>
              <c:ext xmlns:c16="http://schemas.microsoft.com/office/drawing/2014/chart" uri="{C3380CC4-5D6E-409C-BE32-E72D297353CC}">
                <c16:uniqueId val="{00000010-E9EA-4BAA-88FD-49BF59E23F9C}"/>
              </c:ext>
            </c:extLst>
          </c:dPt>
          <c:dPt>
            <c:idx val="11"/>
            <c:invertIfNegative val="0"/>
            <c:bubble3D val="0"/>
            <c:extLst>
              <c:ext xmlns:c16="http://schemas.microsoft.com/office/drawing/2014/chart" uri="{C3380CC4-5D6E-409C-BE32-E72D297353CC}">
                <c16:uniqueId val="{00000011-E9EA-4BAA-88FD-49BF59E23F9C}"/>
              </c:ext>
            </c:extLst>
          </c:dPt>
          <c:dPt>
            <c:idx val="13"/>
            <c:invertIfNegative val="0"/>
            <c:bubble3D val="0"/>
            <c:extLst>
              <c:ext xmlns:c16="http://schemas.microsoft.com/office/drawing/2014/chart" uri="{C3380CC4-5D6E-409C-BE32-E72D297353CC}">
                <c16:uniqueId val="{00000012-E9EA-4BAA-88FD-49BF59E23F9C}"/>
              </c:ext>
            </c:extLst>
          </c:dPt>
          <c:dPt>
            <c:idx val="22"/>
            <c:invertIfNegative val="0"/>
            <c:bubble3D val="0"/>
            <c:extLst>
              <c:ext xmlns:c16="http://schemas.microsoft.com/office/drawing/2014/chart" uri="{C3380CC4-5D6E-409C-BE32-E72D297353CC}">
                <c16:uniqueId val="{00000013-E9EA-4BAA-88FD-49BF59E23F9C}"/>
              </c:ext>
            </c:extLst>
          </c:dPt>
          <c:cat>
            <c:strRef>
              <c:f>chart_data!$H$5:$H$30</c:f>
              <c:strCache>
                <c:ptCount val="26"/>
                <c:pt idx="0">
                  <c:v>Netherlands</c:v>
                </c:pt>
                <c:pt idx="1">
                  <c:v>Sweden</c:v>
                </c:pt>
                <c:pt idx="2">
                  <c:v>France</c:v>
                </c:pt>
                <c:pt idx="3">
                  <c:v>Luxembourg</c:v>
                </c:pt>
                <c:pt idx="4">
                  <c:v>Germany</c:v>
                </c:pt>
                <c:pt idx="5">
                  <c:v>Finland</c:v>
                </c:pt>
                <c:pt idx="6">
                  <c:v>Hungary</c:v>
                </c:pt>
                <c:pt idx="7">
                  <c:v>Slovakia</c:v>
                </c:pt>
                <c:pt idx="8">
                  <c:v>Ireland</c:v>
                </c:pt>
                <c:pt idx="9">
                  <c:v>Denmark</c:v>
                </c:pt>
                <c:pt idx="10">
                  <c:v>Austria</c:v>
                </c:pt>
                <c:pt idx="11">
                  <c:v>Portugal</c:v>
                </c:pt>
                <c:pt idx="12">
                  <c:v>Italy</c:v>
                </c:pt>
                <c:pt idx="13">
                  <c:v>Czech Republic</c:v>
                </c:pt>
                <c:pt idx="14">
                  <c:v>Slovenia</c:v>
                </c:pt>
                <c:pt idx="15">
                  <c:v>United Kingdom</c:v>
                </c:pt>
                <c:pt idx="16">
                  <c:v>Croatia</c:v>
                </c:pt>
                <c:pt idx="17">
                  <c:v>Belgium</c:v>
                </c:pt>
                <c:pt idx="18">
                  <c:v>Latvia</c:v>
                </c:pt>
                <c:pt idx="19">
                  <c:v>Estonia</c:v>
                </c:pt>
                <c:pt idx="20">
                  <c:v>Spain</c:v>
                </c:pt>
                <c:pt idx="21">
                  <c:v>Romania</c:v>
                </c:pt>
                <c:pt idx="22">
                  <c:v>Greece</c:v>
                </c:pt>
                <c:pt idx="23">
                  <c:v>Bulgaria</c:v>
                </c:pt>
                <c:pt idx="24">
                  <c:v>Lithuania</c:v>
                </c:pt>
                <c:pt idx="25">
                  <c:v>Poland</c:v>
                </c:pt>
              </c:strCache>
            </c:strRef>
          </c:cat>
          <c:val>
            <c:numRef>
              <c:f>chart_data!$K$5:$K$30</c:f>
              <c:numCache>
                <c:formatCode>0.00</c:formatCode>
                <c:ptCount val="26"/>
                <c:pt idx="0">
                  <c:v>5.3250138894824568</c:v>
                </c:pt>
                <c:pt idx="1">
                  <c:v>7.4704047181503492</c:v>
                </c:pt>
                <c:pt idx="2">
                  <c:v>3.829223471088508</c:v>
                </c:pt>
                <c:pt idx="4">
                  <c:v>4.7352450959442711</c:v>
                </c:pt>
                <c:pt idx="5">
                  <c:v>7.0515834010000429</c:v>
                </c:pt>
                <c:pt idx="6">
                  <c:v>4.8378135817769987</c:v>
                </c:pt>
                <c:pt idx="7">
                  <c:v>5.1027821701782123</c:v>
                </c:pt>
                <c:pt idx="8">
                  <c:v>4.3164237787939657</c:v>
                </c:pt>
                <c:pt idx="9">
                  <c:v>3.8805077140048723</c:v>
                </c:pt>
                <c:pt idx="10">
                  <c:v>3.8805077140048723</c:v>
                </c:pt>
                <c:pt idx="11">
                  <c:v>3.5984443779648698</c:v>
                </c:pt>
                <c:pt idx="12">
                  <c:v>4.1027394333091154</c:v>
                </c:pt>
                <c:pt idx="13">
                  <c:v>4.6412239839309377</c:v>
                </c:pt>
                <c:pt idx="14">
                  <c:v>3.9488867045600236</c:v>
                </c:pt>
                <c:pt idx="15">
                  <c:v>4.6650390498779579</c:v>
                </c:pt>
                <c:pt idx="16">
                  <c:v>4.2907816573357831</c:v>
                </c:pt>
                <c:pt idx="17">
                  <c:v>3.4445916492157789</c:v>
                </c:pt>
                <c:pt idx="18">
                  <c:v>3.8548655925466897</c:v>
                </c:pt>
                <c:pt idx="19">
                  <c:v>4.324971152613359</c:v>
                </c:pt>
                <c:pt idx="20">
                  <c:v>3.3249284157442625</c:v>
                </c:pt>
                <c:pt idx="21">
                  <c:v>3.2907389204666861</c:v>
                </c:pt>
                <c:pt idx="22">
                  <c:v>2.9146544724133507</c:v>
                </c:pt>
                <c:pt idx="23">
                  <c:v>2.7864438651224406</c:v>
                </c:pt>
                <c:pt idx="24">
                  <c:v>3.5813496303260819</c:v>
                </c:pt>
                <c:pt idx="25">
                  <c:v>5.0429505534424548</c:v>
                </c:pt>
              </c:numCache>
            </c:numRef>
          </c:val>
          <c:extLst>
            <c:ext xmlns:c16="http://schemas.microsoft.com/office/drawing/2014/chart" uri="{C3380CC4-5D6E-409C-BE32-E72D297353CC}">
              <c16:uniqueId val="{00000014-E9EA-4BAA-88FD-49BF59E23F9C}"/>
            </c:ext>
          </c:extLst>
        </c:ser>
        <c:dLbls>
          <c:showLegendKey val="0"/>
          <c:showVal val="0"/>
          <c:showCatName val="0"/>
          <c:showSerName val="0"/>
          <c:showPercent val="0"/>
          <c:showBubbleSize val="0"/>
        </c:dLbls>
        <c:gapWidth val="110"/>
        <c:axId val="1273750160"/>
        <c:axId val="1"/>
      </c:barChart>
      <c:catAx>
        <c:axId val="1273750160"/>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36729230109717E-3"/>
              <c:y val="0.28856934041781362"/>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273750160"/>
        <c:crosses val="autoZero"/>
        <c:crossBetween val="between"/>
        <c:majorUnit val="1"/>
      </c:valAx>
      <c:spPr>
        <a:noFill/>
        <a:ln w="25400">
          <a:noFill/>
        </a:ln>
      </c:spPr>
    </c:plotArea>
    <c:legend>
      <c:legendPos val="r"/>
      <c:layout>
        <c:manualLayout>
          <c:xMode val="edge"/>
          <c:yMode val="edge"/>
          <c:x val="0.89920545370965754"/>
          <c:y val="0.31353226425965047"/>
          <c:w val="9.1777376056036197E-2"/>
          <c:h val="0.254126122954143"/>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82297310851212"/>
          <c:y val="2.709362032173173E-2"/>
          <c:w val="0.85037644442172"/>
          <c:h val="0.86285176767676763"/>
        </c:manualLayout>
      </c:layout>
      <c:barChart>
        <c:barDir val="bar"/>
        <c:grouping val="stacked"/>
        <c:varyColors val="0"/>
        <c:ser>
          <c:idx val="0"/>
          <c:order val="0"/>
          <c:tx>
            <c:strRef>
              <c:f>chart_data!$B$2</c:f>
              <c:strCache>
                <c:ptCount val="1"/>
                <c:pt idx="0">
                  <c:v>Price (excl tax)</c:v>
                </c:pt>
              </c:strCache>
            </c:strRef>
          </c:tx>
          <c:spPr>
            <a:solidFill>
              <a:srgbClr val="17375E"/>
            </a:solidFill>
            <a:ln>
              <a:noFill/>
            </a:ln>
          </c:spPr>
          <c:invertIfNegative val="0"/>
          <c:dPt>
            <c:idx val="3"/>
            <c:invertIfNegative val="0"/>
            <c:bubble3D val="0"/>
            <c:extLst>
              <c:ext xmlns:c16="http://schemas.microsoft.com/office/drawing/2014/chart" uri="{C3380CC4-5D6E-409C-BE32-E72D297353CC}">
                <c16:uniqueId val="{00000000-8D4D-45F9-9DDA-20C4BD773648}"/>
              </c:ext>
            </c:extLst>
          </c:dPt>
          <c:dPt>
            <c:idx val="8"/>
            <c:invertIfNegative val="0"/>
            <c:bubble3D val="0"/>
            <c:extLst>
              <c:ext xmlns:c16="http://schemas.microsoft.com/office/drawing/2014/chart" uri="{C3380CC4-5D6E-409C-BE32-E72D297353CC}">
                <c16:uniqueId val="{00000001-8D4D-45F9-9DDA-20C4BD773648}"/>
              </c:ext>
            </c:extLst>
          </c:dPt>
          <c:dPt>
            <c:idx val="9"/>
            <c:invertIfNegative val="0"/>
            <c:bubble3D val="0"/>
            <c:extLst>
              <c:ext xmlns:c16="http://schemas.microsoft.com/office/drawing/2014/chart" uri="{C3380CC4-5D6E-409C-BE32-E72D297353CC}">
                <c16:uniqueId val="{00000002-8D4D-45F9-9DDA-20C4BD773648}"/>
              </c:ext>
            </c:extLst>
          </c:dPt>
          <c:dPt>
            <c:idx val="11"/>
            <c:invertIfNegative val="0"/>
            <c:bubble3D val="0"/>
            <c:extLst>
              <c:ext xmlns:c16="http://schemas.microsoft.com/office/drawing/2014/chart" uri="{C3380CC4-5D6E-409C-BE32-E72D297353CC}">
                <c16:uniqueId val="{00000003-8D4D-45F9-9DDA-20C4BD773648}"/>
              </c:ext>
            </c:extLst>
          </c:dPt>
          <c:dPt>
            <c:idx val="13"/>
            <c:invertIfNegative val="0"/>
            <c:bubble3D val="0"/>
            <c:extLst>
              <c:ext xmlns:c16="http://schemas.microsoft.com/office/drawing/2014/chart" uri="{C3380CC4-5D6E-409C-BE32-E72D297353CC}">
                <c16:uniqueId val="{00000004-8D4D-45F9-9DDA-20C4BD773648}"/>
              </c:ext>
            </c:extLst>
          </c:dPt>
          <c:dLbls>
            <c:dLbl>
              <c:idx val="7"/>
              <c:spPr>
                <a:noFill/>
                <a:ln w="25400">
                  <a:noFill/>
                </a:ln>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5-8D4D-45F9-9DDA-20C4BD773648}"/>
                </c:ext>
              </c:extLst>
            </c:dLbl>
            <c:dLbl>
              <c:idx val="9"/>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2-8D4D-45F9-9DDA-20C4BD773648}"/>
                </c:ext>
              </c:extLst>
            </c:dLbl>
            <c:dLbl>
              <c:idx val="10"/>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6-8D4D-45F9-9DDA-20C4BD773648}"/>
                </c:ext>
              </c:extLst>
            </c:dLbl>
            <c:dLbl>
              <c:idx val="13"/>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4-8D4D-45F9-9DDA-20C4BD773648}"/>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chart_data!$A$3:$A$17</c:f>
              <c:strCache>
                <c:ptCount val="15"/>
                <c:pt idx="0">
                  <c:v>Sweden</c:v>
                </c:pt>
                <c:pt idx="1">
                  <c:v>Finland</c:v>
                </c:pt>
                <c:pt idx="2">
                  <c:v>Luxembourg</c:v>
                </c:pt>
                <c:pt idx="3">
                  <c:v>Netherlands</c:v>
                </c:pt>
                <c:pt idx="4">
                  <c:v>France</c:v>
                </c:pt>
                <c:pt idx="5">
                  <c:v>Germany</c:v>
                </c:pt>
                <c:pt idx="6">
                  <c:v>Ireland</c:v>
                </c:pt>
                <c:pt idx="7">
                  <c:v>United Kingdom</c:v>
                </c:pt>
                <c:pt idx="8">
                  <c:v>Italy</c:v>
                </c:pt>
                <c:pt idx="9">
                  <c:v>Austria</c:v>
                </c:pt>
                <c:pt idx="10">
                  <c:v>Denmark</c:v>
                </c:pt>
                <c:pt idx="11">
                  <c:v>Portugal</c:v>
                </c:pt>
                <c:pt idx="12">
                  <c:v>Belgium</c:v>
                </c:pt>
                <c:pt idx="13">
                  <c:v>Spain</c:v>
                </c:pt>
                <c:pt idx="14">
                  <c:v>Greece</c:v>
                </c:pt>
              </c:strCache>
            </c:strRef>
          </c:cat>
          <c:val>
            <c:numRef>
              <c:f>chart_data!$B$3:$B$17</c:f>
              <c:numCache>
                <c:formatCode>0.00</c:formatCode>
                <c:ptCount val="15"/>
                <c:pt idx="0">
                  <c:v>5.8293089448267015</c:v>
                </c:pt>
                <c:pt idx="1">
                  <c:v>5.5130561135091245</c:v>
                </c:pt>
                <c:pt idx="2">
                  <c:v>5.9233300568400358</c:v>
                </c:pt>
                <c:pt idx="3">
                  <c:v>3.4189495277575963</c:v>
                </c:pt>
                <c:pt idx="4">
                  <c:v>4.9660241890679089</c:v>
                </c:pt>
                <c:pt idx="5">
                  <c:v>4.7523398435830586</c:v>
                </c:pt>
                <c:pt idx="6">
                  <c:v>4.8463609555963929</c:v>
                </c:pt>
                <c:pt idx="7">
                  <c:v>4.6870685564080752</c:v>
                </c:pt>
                <c:pt idx="8">
                  <c:v>4.4702765075430566</c:v>
                </c:pt>
                <c:pt idx="9">
                  <c:v>4.4104448908073</c:v>
                </c:pt>
                <c:pt idx="10">
                  <c:v>3.5557075088679002</c:v>
                </c:pt>
                <c:pt idx="11">
                  <c:v>4.008718321295782</c:v>
                </c:pt>
                <c:pt idx="12">
                  <c:v>3.8377708449079022</c:v>
                </c:pt>
                <c:pt idx="13">
                  <c:v>3.6240864994230524</c:v>
                </c:pt>
                <c:pt idx="14">
                  <c:v>3.2138125560921411</c:v>
                </c:pt>
              </c:numCache>
            </c:numRef>
          </c:val>
          <c:extLst>
            <c:ext xmlns:c16="http://schemas.microsoft.com/office/drawing/2014/chart" uri="{C3380CC4-5D6E-409C-BE32-E72D297353CC}">
              <c16:uniqueId val="{00000007-8D4D-45F9-9DDA-20C4BD773648}"/>
            </c:ext>
          </c:extLst>
        </c:ser>
        <c:ser>
          <c:idx val="1"/>
          <c:order val="1"/>
          <c:tx>
            <c:strRef>
              <c:f>chart_data!$C$2</c:f>
              <c:strCache>
                <c:ptCount val="1"/>
                <c:pt idx="0">
                  <c:v>Tax Component / subsidy (if outlined)</c:v>
                </c:pt>
              </c:strCache>
            </c:strRef>
          </c:tx>
          <c:spPr>
            <a:solidFill>
              <a:srgbClr val="89C4FF"/>
            </a:solidFill>
            <a:ln>
              <a:noFill/>
            </a:ln>
          </c:spPr>
          <c:invertIfNegative val="0"/>
          <c:dPt>
            <c:idx val="3"/>
            <c:invertIfNegative val="0"/>
            <c:bubble3D val="0"/>
            <c:extLst>
              <c:ext xmlns:c16="http://schemas.microsoft.com/office/drawing/2014/chart" uri="{C3380CC4-5D6E-409C-BE32-E72D297353CC}">
                <c16:uniqueId val="{00000008-8D4D-45F9-9DDA-20C4BD773648}"/>
              </c:ext>
            </c:extLst>
          </c:dPt>
          <c:dPt>
            <c:idx val="8"/>
            <c:invertIfNegative val="0"/>
            <c:bubble3D val="0"/>
            <c:extLst>
              <c:ext xmlns:c16="http://schemas.microsoft.com/office/drawing/2014/chart" uri="{C3380CC4-5D6E-409C-BE32-E72D297353CC}">
                <c16:uniqueId val="{00000009-8D4D-45F9-9DDA-20C4BD773648}"/>
              </c:ext>
            </c:extLst>
          </c:dPt>
          <c:dPt>
            <c:idx val="9"/>
            <c:invertIfNegative val="0"/>
            <c:bubble3D val="0"/>
            <c:extLst>
              <c:ext xmlns:c16="http://schemas.microsoft.com/office/drawing/2014/chart" uri="{C3380CC4-5D6E-409C-BE32-E72D297353CC}">
                <c16:uniqueId val="{0000000A-8D4D-45F9-9DDA-20C4BD773648}"/>
              </c:ext>
            </c:extLst>
          </c:dPt>
          <c:dPt>
            <c:idx val="11"/>
            <c:invertIfNegative val="0"/>
            <c:bubble3D val="0"/>
            <c:extLst>
              <c:ext xmlns:c16="http://schemas.microsoft.com/office/drawing/2014/chart" uri="{C3380CC4-5D6E-409C-BE32-E72D297353CC}">
                <c16:uniqueId val="{0000000B-8D4D-45F9-9DDA-20C4BD773648}"/>
              </c:ext>
            </c:extLst>
          </c:dPt>
          <c:dPt>
            <c:idx val="13"/>
            <c:invertIfNegative val="0"/>
            <c:bubble3D val="0"/>
            <c:extLst>
              <c:ext xmlns:c16="http://schemas.microsoft.com/office/drawing/2014/chart" uri="{C3380CC4-5D6E-409C-BE32-E72D297353CC}">
                <c16:uniqueId val="{0000000C-8D4D-45F9-9DDA-20C4BD773648}"/>
              </c:ext>
            </c:extLst>
          </c:dPt>
          <c:cat>
            <c:strRef>
              <c:f>chart_data!$A$3:$A$17</c:f>
              <c:strCache>
                <c:ptCount val="15"/>
                <c:pt idx="0">
                  <c:v>Sweden</c:v>
                </c:pt>
                <c:pt idx="1">
                  <c:v>Finland</c:v>
                </c:pt>
                <c:pt idx="2">
                  <c:v>Luxembourg</c:v>
                </c:pt>
                <c:pt idx="3">
                  <c:v>Netherlands</c:v>
                </c:pt>
                <c:pt idx="4">
                  <c:v>France</c:v>
                </c:pt>
                <c:pt idx="5">
                  <c:v>Germany</c:v>
                </c:pt>
                <c:pt idx="6">
                  <c:v>Ireland</c:v>
                </c:pt>
                <c:pt idx="7">
                  <c:v>United Kingdom</c:v>
                </c:pt>
                <c:pt idx="8">
                  <c:v>Italy</c:v>
                </c:pt>
                <c:pt idx="9">
                  <c:v>Austria</c:v>
                </c:pt>
                <c:pt idx="10">
                  <c:v>Denmark</c:v>
                </c:pt>
                <c:pt idx="11">
                  <c:v>Portugal</c:v>
                </c:pt>
                <c:pt idx="12">
                  <c:v>Belgium</c:v>
                </c:pt>
                <c:pt idx="13">
                  <c:v>Spain</c:v>
                </c:pt>
                <c:pt idx="14">
                  <c:v>Greece</c:v>
                </c:pt>
              </c:strCache>
            </c:strRef>
          </c:cat>
          <c:val>
            <c:numRef>
              <c:f>chart_data!$C$3:$C$17</c:f>
              <c:numCache>
                <c:formatCode>0.00</c:formatCode>
                <c:ptCount val="15"/>
                <c:pt idx="0">
                  <c:v>2.649685884012138</c:v>
                </c:pt>
                <c:pt idx="1">
                  <c:v>1.8034958758921311</c:v>
                </c:pt>
                <c:pt idx="2">
                  <c:v>0.43591606478909384</c:v>
                </c:pt>
                <c:pt idx="3">
                  <c:v>2.7180648745672888</c:v>
                </c:pt>
                <c:pt idx="4">
                  <c:v>1.0171374845078853</c:v>
                </c:pt>
                <c:pt idx="5">
                  <c:v>1.042779605966067</c:v>
                </c:pt>
                <c:pt idx="6">
                  <c:v>0.6666951579127316</c:v>
                </c:pt>
                <c:pt idx="7">
                  <c:v>0.37124872241813023</c:v>
                </c:pt>
                <c:pt idx="8">
                  <c:v>0.282063336040002</c:v>
                </c:pt>
                <c:pt idx="9">
                  <c:v>0</c:v>
                </c:pt>
                <c:pt idx="10">
                  <c:v>0.80345313902303461</c:v>
                </c:pt>
                <c:pt idx="11">
                  <c:v>0.21368434548484938</c:v>
                </c:pt>
                <c:pt idx="12">
                  <c:v>0.15385272874909139</c:v>
                </c:pt>
                <c:pt idx="13">
                  <c:v>0.16240010256848558</c:v>
                </c:pt>
                <c:pt idx="14">
                  <c:v>0.28206333604000111</c:v>
                </c:pt>
              </c:numCache>
            </c:numRef>
          </c:val>
          <c:extLst>
            <c:ext xmlns:c16="http://schemas.microsoft.com/office/drawing/2014/chart" uri="{C3380CC4-5D6E-409C-BE32-E72D297353CC}">
              <c16:uniqueId val="{0000000D-8D4D-45F9-9DDA-20C4BD773648}"/>
            </c:ext>
          </c:extLst>
        </c:ser>
        <c:dLbls>
          <c:showLegendKey val="0"/>
          <c:showVal val="0"/>
          <c:showCatName val="0"/>
          <c:showSerName val="0"/>
          <c:showPercent val="0"/>
          <c:showBubbleSize val="0"/>
        </c:dLbls>
        <c:gapWidth val="15"/>
        <c:overlap val="100"/>
        <c:axId val="1374149808"/>
        <c:axId val="1"/>
      </c:barChart>
      <c:scatterChart>
        <c:scatterStyle val="lineMarker"/>
        <c:varyColors val="0"/>
        <c:ser>
          <c:idx val="2"/>
          <c:order val="2"/>
          <c:tx>
            <c:strRef>
              <c:f>chart_data!$C$21</c:f>
              <c:strCache>
                <c:ptCount val="1"/>
                <c:pt idx="0">
                  <c:v>EU 14 plus UK Median (inc tax)</c:v>
                </c:pt>
              </c:strCache>
            </c:strRef>
          </c:tx>
          <c:spPr>
            <a:ln>
              <a:solidFill>
                <a:sysClr val="windowText" lastClr="000000"/>
              </a:solidFill>
            </a:ln>
          </c:spPr>
          <c:marker>
            <c:symbol val="none"/>
          </c:marker>
          <c:xVal>
            <c:numRef>
              <c:f>chart_data!$D$21:$E$21</c:f>
              <c:numCache>
                <c:formatCode>0.00</c:formatCode>
                <c:ptCount val="2"/>
                <c:pt idx="0">
                  <c:v>5.0583172788262054</c:v>
                </c:pt>
                <c:pt idx="1">
                  <c:v>5.0583172788262054</c:v>
                </c:pt>
              </c:numCache>
            </c:numRef>
          </c:xVal>
          <c:yVal>
            <c:numRef>
              <c:f>chart_data!$D$22:$E$22</c:f>
              <c:numCache>
                <c:formatCode>General</c:formatCode>
                <c:ptCount val="2"/>
                <c:pt idx="0">
                  <c:v>0</c:v>
                </c:pt>
                <c:pt idx="1">
                  <c:v>1</c:v>
                </c:pt>
              </c:numCache>
            </c:numRef>
          </c:yVal>
          <c:smooth val="0"/>
          <c:extLst>
            <c:ext xmlns:c16="http://schemas.microsoft.com/office/drawing/2014/chart" uri="{C3380CC4-5D6E-409C-BE32-E72D297353CC}">
              <c16:uniqueId val="{0000000E-8D4D-45F9-9DDA-20C4BD773648}"/>
            </c:ext>
          </c:extLst>
        </c:ser>
        <c:dLbls>
          <c:showLegendKey val="0"/>
          <c:showVal val="0"/>
          <c:showCatName val="0"/>
          <c:showSerName val="0"/>
          <c:showPercent val="0"/>
          <c:showBubbleSize val="0"/>
        </c:dLbls>
        <c:axId val="3"/>
        <c:axId val="4"/>
      </c:scatterChart>
      <c:catAx>
        <c:axId val="1374149808"/>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88091626433"/>
              <c:y val="0.95059664673063404"/>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74149808"/>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8587712507159615"/>
          <c:y val="9.972295129775445E-2"/>
          <c:w val="0.30275999672702791"/>
          <c:h val="0.28439563223995906"/>
        </c:manualLayout>
      </c:layout>
      <c:overlay val="0"/>
      <c:spPr>
        <a:noFill/>
        <a:ln w="25400">
          <a:noFill/>
        </a:ln>
      </c:spPr>
      <c:txPr>
        <a:bodyPr/>
        <a:lstStyle/>
        <a:p>
          <a:pPr>
            <a:defRPr sz="59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722376543209887E-2"/>
          <c:y val="2.8985353535353534E-2"/>
          <c:w val="0.81627777777777777"/>
          <c:h val="0.79529426306681605"/>
        </c:manualLayout>
      </c:layout>
      <c:barChart>
        <c:barDir val="col"/>
        <c:grouping val="clustered"/>
        <c:varyColors val="0"/>
        <c:ser>
          <c:idx val="0"/>
          <c:order val="0"/>
          <c:tx>
            <c:strRef>
              <c:f>chart_data!$I$4</c:f>
              <c:strCache>
                <c:ptCount val="1"/>
                <c:pt idx="0">
                  <c:v>Small</c:v>
                </c:pt>
              </c:strCache>
            </c:strRef>
          </c:tx>
          <c:spPr>
            <a:solidFill>
              <a:srgbClr val="4F81BD"/>
            </a:solidFill>
            <a:ln>
              <a:noFill/>
            </a:ln>
          </c:spPr>
          <c:invertIfNegative val="0"/>
          <c:dPt>
            <c:idx val="1"/>
            <c:invertIfNegative val="0"/>
            <c:bubble3D val="0"/>
            <c:extLst>
              <c:ext xmlns:c16="http://schemas.microsoft.com/office/drawing/2014/chart" uri="{C3380CC4-5D6E-409C-BE32-E72D297353CC}">
                <c16:uniqueId val="{00000000-6238-4885-8442-9584D0A4AC61}"/>
              </c:ext>
            </c:extLst>
          </c:dPt>
          <c:dPt>
            <c:idx val="7"/>
            <c:invertIfNegative val="0"/>
            <c:bubble3D val="0"/>
            <c:extLst>
              <c:ext xmlns:c16="http://schemas.microsoft.com/office/drawing/2014/chart" uri="{C3380CC4-5D6E-409C-BE32-E72D297353CC}">
                <c16:uniqueId val="{00000001-6238-4885-8442-9584D0A4AC61}"/>
              </c:ext>
            </c:extLst>
          </c:dPt>
          <c:dPt>
            <c:idx val="9"/>
            <c:invertIfNegative val="0"/>
            <c:bubble3D val="0"/>
            <c:extLst>
              <c:ext xmlns:c16="http://schemas.microsoft.com/office/drawing/2014/chart" uri="{C3380CC4-5D6E-409C-BE32-E72D297353CC}">
                <c16:uniqueId val="{00000002-6238-4885-8442-9584D0A4AC61}"/>
              </c:ext>
            </c:extLst>
          </c:dPt>
          <c:dPt>
            <c:idx val="11"/>
            <c:invertIfNegative val="0"/>
            <c:bubble3D val="0"/>
            <c:extLst>
              <c:ext xmlns:c16="http://schemas.microsoft.com/office/drawing/2014/chart" uri="{C3380CC4-5D6E-409C-BE32-E72D297353CC}">
                <c16:uniqueId val="{00000003-6238-4885-8442-9584D0A4AC61}"/>
              </c:ext>
            </c:extLst>
          </c:dPt>
          <c:dPt>
            <c:idx val="13"/>
            <c:invertIfNegative val="0"/>
            <c:bubble3D val="0"/>
            <c:extLst>
              <c:ext xmlns:c16="http://schemas.microsoft.com/office/drawing/2014/chart" uri="{C3380CC4-5D6E-409C-BE32-E72D297353CC}">
                <c16:uniqueId val="{00000004-6238-4885-8442-9584D0A4AC61}"/>
              </c:ext>
            </c:extLst>
          </c:dPt>
          <c:dPt>
            <c:idx val="22"/>
            <c:invertIfNegative val="0"/>
            <c:bubble3D val="0"/>
            <c:extLst>
              <c:ext xmlns:c16="http://schemas.microsoft.com/office/drawing/2014/chart" uri="{C3380CC4-5D6E-409C-BE32-E72D297353CC}">
                <c16:uniqueId val="{00000005-6238-4885-8442-9584D0A4AC61}"/>
              </c:ext>
            </c:extLst>
          </c:dPt>
          <c:cat>
            <c:strRef>
              <c:f>chart_data!$H$5:$H$30</c:f>
              <c:strCache>
                <c:ptCount val="26"/>
                <c:pt idx="0">
                  <c:v>Netherlands</c:v>
                </c:pt>
                <c:pt idx="1">
                  <c:v>Sweden</c:v>
                </c:pt>
                <c:pt idx="2">
                  <c:v>France</c:v>
                </c:pt>
                <c:pt idx="3">
                  <c:v>Luxembourg</c:v>
                </c:pt>
                <c:pt idx="4">
                  <c:v>Germany</c:v>
                </c:pt>
                <c:pt idx="5">
                  <c:v>Finland</c:v>
                </c:pt>
                <c:pt idx="6">
                  <c:v>Hungary</c:v>
                </c:pt>
                <c:pt idx="7">
                  <c:v>Slovakia</c:v>
                </c:pt>
                <c:pt idx="8">
                  <c:v>Ireland</c:v>
                </c:pt>
                <c:pt idx="9">
                  <c:v>Denmark</c:v>
                </c:pt>
                <c:pt idx="10">
                  <c:v>Austria</c:v>
                </c:pt>
                <c:pt idx="11">
                  <c:v>Portugal</c:v>
                </c:pt>
                <c:pt idx="12">
                  <c:v>Italy</c:v>
                </c:pt>
                <c:pt idx="13">
                  <c:v>Czech Republic</c:v>
                </c:pt>
                <c:pt idx="14">
                  <c:v>Slovenia</c:v>
                </c:pt>
                <c:pt idx="15">
                  <c:v>United Kingdom</c:v>
                </c:pt>
                <c:pt idx="16">
                  <c:v>Croatia</c:v>
                </c:pt>
                <c:pt idx="17">
                  <c:v>Belgium</c:v>
                </c:pt>
                <c:pt idx="18">
                  <c:v>Latvia</c:v>
                </c:pt>
                <c:pt idx="19">
                  <c:v>Estonia</c:v>
                </c:pt>
                <c:pt idx="20">
                  <c:v>Spain</c:v>
                </c:pt>
                <c:pt idx="21">
                  <c:v>Romania</c:v>
                </c:pt>
                <c:pt idx="22">
                  <c:v>Greece</c:v>
                </c:pt>
                <c:pt idx="23">
                  <c:v>Bulgaria</c:v>
                </c:pt>
                <c:pt idx="24">
                  <c:v>Lithuania</c:v>
                </c:pt>
                <c:pt idx="25">
                  <c:v>Poland</c:v>
                </c:pt>
              </c:strCache>
            </c:strRef>
          </c:cat>
          <c:val>
            <c:numRef>
              <c:f>chart_data!$I$5:$I$30</c:f>
              <c:numCache>
                <c:formatCode>0.00</c:formatCode>
                <c:ptCount val="26"/>
                <c:pt idx="0">
                  <c:v>10.607290909867944</c:v>
                </c:pt>
                <c:pt idx="1">
                  <c:v>9.5645113039018756</c:v>
                </c:pt>
                <c:pt idx="2">
                  <c:v>7.7952049232873204</c:v>
                </c:pt>
                <c:pt idx="3">
                  <c:v>7.7353733065515611</c:v>
                </c:pt>
                <c:pt idx="4">
                  <c:v>6.9746570366254961</c:v>
                </c:pt>
                <c:pt idx="5">
                  <c:v>6.9062780460703435</c:v>
                </c:pt>
                <c:pt idx="6">
                  <c:v>6.9062780460703435</c:v>
                </c:pt>
                <c:pt idx="7">
                  <c:v>6.8378990555151926</c:v>
                </c:pt>
                <c:pt idx="8">
                  <c:v>6.7096884482242825</c:v>
                </c:pt>
                <c:pt idx="9">
                  <c:v>6.4276251121842822</c:v>
                </c:pt>
                <c:pt idx="10">
                  <c:v>6.3165092525321587</c:v>
                </c:pt>
                <c:pt idx="11">
                  <c:v>6.2652250096157962</c:v>
                </c:pt>
                <c:pt idx="12">
                  <c:v>6.2395828881576136</c:v>
                </c:pt>
                <c:pt idx="13">
                  <c:v>6.1370144023248852</c:v>
                </c:pt>
                <c:pt idx="14">
                  <c:v>5.9147826830206416</c:v>
                </c:pt>
                <c:pt idx="15">
                  <c:v>5.8812233490165262</c:v>
                </c:pt>
                <c:pt idx="16">
                  <c:v>4.9745715628873022</c:v>
                </c:pt>
                <c:pt idx="17">
                  <c:v>4.8463609555963929</c:v>
                </c:pt>
                <c:pt idx="18">
                  <c:v>4.8207188341382112</c:v>
                </c:pt>
                <c:pt idx="19">
                  <c:v>4.7096029744860894</c:v>
                </c:pt>
                <c:pt idx="20">
                  <c:v>4.6412239839309377</c:v>
                </c:pt>
                <c:pt idx="21">
                  <c:v>4.5130133766400276</c:v>
                </c:pt>
                <c:pt idx="22">
                  <c:v>4.4617291337236642</c:v>
                </c:pt>
                <c:pt idx="23">
                  <c:v>4.0001709474763878</c:v>
                </c:pt>
                <c:pt idx="24">
                  <c:v>3.7437497328945675</c:v>
                </c:pt>
              </c:numCache>
            </c:numRef>
          </c:val>
          <c:extLst>
            <c:ext xmlns:c16="http://schemas.microsoft.com/office/drawing/2014/chart" uri="{C3380CC4-5D6E-409C-BE32-E72D297353CC}">
              <c16:uniqueId val="{00000006-6238-4885-8442-9584D0A4AC61}"/>
            </c:ext>
          </c:extLst>
        </c:ser>
        <c:ser>
          <c:idx val="1"/>
          <c:order val="1"/>
          <c:tx>
            <c:strRef>
              <c:f>chart_data!$J$4</c:f>
              <c:strCache>
                <c:ptCount val="1"/>
                <c:pt idx="0">
                  <c:v>Medium</c:v>
                </c:pt>
              </c:strCache>
            </c:strRef>
          </c:tx>
          <c:spPr>
            <a:solidFill>
              <a:srgbClr val="17375E"/>
            </a:solidFill>
            <a:ln>
              <a:noFill/>
            </a:ln>
          </c:spPr>
          <c:invertIfNegative val="0"/>
          <c:dPt>
            <c:idx val="1"/>
            <c:invertIfNegative val="0"/>
            <c:bubble3D val="0"/>
            <c:extLst>
              <c:ext xmlns:c16="http://schemas.microsoft.com/office/drawing/2014/chart" uri="{C3380CC4-5D6E-409C-BE32-E72D297353CC}">
                <c16:uniqueId val="{00000007-6238-4885-8442-9584D0A4AC61}"/>
              </c:ext>
            </c:extLst>
          </c:dPt>
          <c:dPt>
            <c:idx val="7"/>
            <c:invertIfNegative val="0"/>
            <c:bubble3D val="0"/>
            <c:extLst>
              <c:ext xmlns:c16="http://schemas.microsoft.com/office/drawing/2014/chart" uri="{C3380CC4-5D6E-409C-BE32-E72D297353CC}">
                <c16:uniqueId val="{00000008-6238-4885-8442-9584D0A4AC61}"/>
              </c:ext>
            </c:extLst>
          </c:dPt>
          <c:dPt>
            <c:idx val="9"/>
            <c:invertIfNegative val="0"/>
            <c:bubble3D val="0"/>
            <c:extLst>
              <c:ext xmlns:c16="http://schemas.microsoft.com/office/drawing/2014/chart" uri="{C3380CC4-5D6E-409C-BE32-E72D297353CC}">
                <c16:uniqueId val="{00000009-6238-4885-8442-9584D0A4AC61}"/>
              </c:ext>
            </c:extLst>
          </c:dPt>
          <c:dPt>
            <c:idx val="11"/>
            <c:invertIfNegative val="0"/>
            <c:bubble3D val="0"/>
            <c:extLst>
              <c:ext xmlns:c16="http://schemas.microsoft.com/office/drawing/2014/chart" uri="{C3380CC4-5D6E-409C-BE32-E72D297353CC}">
                <c16:uniqueId val="{0000000A-6238-4885-8442-9584D0A4AC61}"/>
              </c:ext>
            </c:extLst>
          </c:dPt>
          <c:dPt>
            <c:idx val="13"/>
            <c:invertIfNegative val="0"/>
            <c:bubble3D val="0"/>
            <c:extLst>
              <c:ext xmlns:c16="http://schemas.microsoft.com/office/drawing/2014/chart" uri="{C3380CC4-5D6E-409C-BE32-E72D297353CC}">
                <c16:uniqueId val="{0000000B-6238-4885-8442-9584D0A4AC61}"/>
              </c:ext>
            </c:extLst>
          </c:dPt>
          <c:dPt>
            <c:idx val="22"/>
            <c:invertIfNegative val="0"/>
            <c:bubble3D val="0"/>
            <c:extLst>
              <c:ext xmlns:c16="http://schemas.microsoft.com/office/drawing/2014/chart" uri="{C3380CC4-5D6E-409C-BE32-E72D297353CC}">
                <c16:uniqueId val="{0000000C-6238-4885-8442-9584D0A4AC61}"/>
              </c:ext>
            </c:extLst>
          </c:dPt>
          <c:cat>
            <c:strRef>
              <c:f>chart_data!$H$5:$H$30</c:f>
              <c:strCache>
                <c:ptCount val="26"/>
                <c:pt idx="0">
                  <c:v>Netherlands</c:v>
                </c:pt>
                <c:pt idx="1">
                  <c:v>Sweden</c:v>
                </c:pt>
                <c:pt idx="2">
                  <c:v>France</c:v>
                </c:pt>
                <c:pt idx="3">
                  <c:v>Luxembourg</c:v>
                </c:pt>
                <c:pt idx="4">
                  <c:v>Germany</c:v>
                </c:pt>
                <c:pt idx="5">
                  <c:v>Finland</c:v>
                </c:pt>
                <c:pt idx="6">
                  <c:v>Hungary</c:v>
                </c:pt>
                <c:pt idx="7">
                  <c:v>Slovakia</c:v>
                </c:pt>
                <c:pt idx="8">
                  <c:v>Ireland</c:v>
                </c:pt>
                <c:pt idx="9">
                  <c:v>Denmark</c:v>
                </c:pt>
                <c:pt idx="10">
                  <c:v>Austria</c:v>
                </c:pt>
                <c:pt idx="11">
                  <c:v>Portugal</c:v>
                </c:pt>
                <c:pt idx="12">
                  <c:v>Italy</c:v>
                </c:pt>
                <c:pt idx="13">
                  <c:v>Czech Republic</c:v>
                </c:pt>
                <c:pt idx="14">
                  <c:v>Slovenia</c:v>
                </c:pt>
                <c:pt idx="15">
                  <c:v>United Kingdom</c:v>
                </c:pt>
                <c:pt idx="16">
                  <c:v>Croatia</c:v>
                </c:pt>
                <c:pt idx="17">
                  <c:v>Belgium</c:v>
                </c:pt>
                <c:pt idx="18">
                  <c:v>Latvia</c:v>
                </c:pt>
                <c:pt idx="19">
                  <c:v>Estonia</c:v>
                </c:pt>
                <c:pt idx="20">
                  <c:v>Spain</c:v>
                </c:pt>
                <c:pt idx="21">
                  <c:v>Romania</c:v>
                </c:pt>
                <c:pt idx="22">
                  <c:v>Greece</c:v>
                </c:pt>
                <c:pt idx="23">
                  <c:v>Bulgaria</c:v>
                </c:pt>
                <c:pt idx="24">
                  <c:v>Lithuania</c:v>
                </c:pt>
                <c:pt idx="25">
                  <c:v>Poland</c:v>
                </c:pt>
              </c:strCache>
            </c:strRef>
          </c:cat>
          <c:val>
            <c:numRef>
              <c:f>chart_data!$J$5:$J$30</c:f>
              <c:numCache>
                <c:formatCode>0.00</c:formatCode>
                <c:ptCount val="26"/>
                <c:pt idx="0">
                  <c:v>6.1370144023248852</c:v>
                </c:pt>
                <c:pt idx="1">
                  <c:v>8.4789948288388395</c:v>
                </c:pt>
                <c:pt idx="2">
                  <c:v>5.9831616735757942</c:v>
                </c:pt>
                <c:pt idx="3">
                  <c:v>6.3592461216291296</c:v>
                </c:pt>
                <c:pt idx="4">
                  <c:v>5.7951194495491256</c:v>
                </c:pt>
                <c:pt idx="5">
                  <c:v>7.3165519894012556</c:v>
                </c:pt>
                <c:pt idx="6">
                  <c:v>5.5130561135091245</c:v>
                </c:pt>
                <c:pt idx="7">
                  <c:v>6.0600880379503401</c:v>
                </c:pt>
                <c:pt idx="8">
                  <c:v>5.5130561135091245</c:v>
                </c:pt>
                <c:pt idx="9">
                  <c:v>4.3591606478909348</c:v>
                </c:pt>
                <c:pt idx="10">
                  <c:v>4.4104448908073</c:v>
                </c:pt>
                <c:pt idx="11">
                  <c:v>4.2224026667806314</c:v>
                </c:pt>
                <c:pt idx="12">
                  <c:v>4.7523398435830586</c:v>
                </c:pt>
                <c:pt idx="13">
                  <c:v>5.4532244967733661</c:v>
                </c:pt>
                <c:pt idx="14">
                  <c:v>4.9489294414291205</c:v>
                </c:pt>
                <c:pt idx="15">
                  <c:v>5.0583172788262054</c:v>
                </c:pt>
                <c:pt idx="16">
                  <c:v>4.5386554980982092</c:v>
                </c:pt>
                <c:pt idx="17">
                  <c:v>3.9916235736569936</c:v>
                </c:pt>
                <c:pt idx="18">
                  <c:v>4.7437924697636653</c:v>
                </c:pt>
                <c:pt idx="19">
                  <c:v>4.4018975169879049</c:v>
                </c:pt>
                <c:pt idx="20">
                  <c:v>3.786486601991538</c:v>
                </c:pt>
                <c:pt idx="21">
                  <c:v>4.0941920594897212</c:v>
                </c:pt>
                <c:pt idx="22">
                  <c:v>3.4958758921321422</c:v>
                </c:pt>
                <c:pt idx="23">
                  <c:v>3.3847600324800204</c:v>
                </c:pt>
                <c:pt idx="24">
                  <c:v>3.5300653874097185</c:v>
                </c:pt>
                <c:pt idx="25">
                  <c:v>6.1370144023248852</c:v>
                </c:pt>
              </c:numCache>
            </c:numRef>
          </c:val>
          <c:extLst>
            <c:ext xmlns:c16="http://schemas.microsoft.com/office/drawing/2014/chart" uri="{C3380CC4-5D6E-409C-BE32-E72D297353CC}">
              <c16:uniqueId val="{0000000D-6238-4885-8442-9584D0A4AC61}"/>
            </c:ext>
          </c:extLst>
        </c:ser>
        <c:ser>
          <c:idx val="2"/>
          <c:order val="2"/>
          <c:tx>
            <c:strRef>
              <c:f>chart_data!$K$4</c:f>
              <c:strCache>
                <c:ptCount val="1"/>
                <c:pt idx="0">
                  <c:v>Large</c:v>
                </c:pt>
              </c:strCache>
            </c:strRef>
          </c:tx>
          <c:spPr>
            <a:solidFill>
              <a:srgbClr val="89C4FF"/>
            </a:solidFill>
            <a:ln>
              <a:noFill/>
            </a:ln>
          </c:spPr>
          <c:invertIfNegative val="0"/>
          <c:dPt>
            <c:idx val="1"/>
            <c:invertIfNegative val="0"/>
            <c:bubble3D val="0"/>
            <c:extLst>
              <c:ext xmlns:c16="http://schemas.microsoft.com/office/drawing/2014/chart" uri="{C3380CC4-5D6E-409C-BE32-E72D297353CC}">
                <c16:uniqueId val="{0000000E-6238-4885-8442-9584D0A4AC61}"/>
              </c:ext>
            </c:extLst>
          </c:dPt>
          <c:dPt>
            <c:idx val="7"/>
            <c:invertIfNegative val="0"/>
            <c:bubble3D val="0"/>
            <c:extLst>
              <c:ext xmlns:c16="http://schemas.microsoft.com/office/drawing/2014/chart" uri="{C3380CC4-5D6E-409C-BE32-E72D297353CC}">
                <c16:uniqueId val="{0000000F-6238-4885-8442-9584D0A4AC61}"/>
              </c:ext>
            </c:extLst>
          </c:dPt>
          <c:dPt>
            <c:idx val="9"/>
            <c:invertIfNegative val="0"/>
            <c:bubble3D val="0"/>
            <c:extLst>
              <c:ext xmlns:c16="http://schemas.microsoft.com/office/drawing/2014/chart" uri="{C3380CC4-5D6E-409C-BE32-E72D297353CC}">
                <c16:uniqueId val="{00000010-6238-4885-8442-9584D0A4AC61}"/>
              </c:ext>
            </c:extLst>
          </c:dPt>
          <c:dPt>
            <c:idx val="11"/>
            <c:invertIfNegative val="0"/>
            <c:bubble3D val="0"/>
            <c:extLst>
              <c:ext xmlns:c16="http://schemas.microsoft.com/office/drawing/2014/chart" uri="{C3380CC4-5D6E-409C-BE32-E72D297353CC}">
                <c16:uniqueId val="{00000011-6238-4885-8442-9584D0A4AC61}"/>
              </c:ext>
            </c:extLst>
          </c:dPt>
          <c:dPt>
            <c:idx val="13"/>
            <c:invertIfNegative val="0"/>
            <c:bubble3D val="0"/>
            <c:extLst>
              <c:ext xmlns:c16="http://schemas.microsoft.com/office/drawing/2014/chart" uri="{C3380CC4-5D6E-409C-BE32-E72D297353CC}">
                <c16:uniqueId val="{00000012-6238-4885-8442-9584D0A4AC61}"/>
              </c:ext>
            </c:extLst>
          </c:dPt>
          <c:dPt>
            <c:idx val="22"/>
            <c:invertIfNegative val="0"/>
            <c:bubble3D val="0"/>
            <c:extLst>
              <c:ext xmlns:c16="http://schemas.microsoft.com/office/drawing/2014/chart" uri="{C3380CC4-5D6E-409C-BE32-E72D297353CC}">
                <c16:uniqueId val="{00000013-6238-4885-8442-9584D0A4AC61}"/>
              </c:ext>
            </c:extLst>
          </c:dPt>
          <c:cat>
            <c:strRef>
              <c:f>chart_data!$H$5:$H$30</c:f>
              <c:strCache>
                <c:ptCount val="26"/>
                <c:pt idx="0">
                  <c:v>Netherlands</c:v>
                </c:pt>
                <c:pt idx="1">
                  <c:v>Sweden</c:v>
                </c:pt>
                <c:pt idx="2">
                  <c:v>France</c:v>
                </c:pt>
                <c:pt idx="3">
                  <c:v>Luxembourg</c:v>
                </c:pt>
                <c:pt idx="4">
                  <c:v>Germany</c:v>
                </c:pt>
                <c:pt idx="5">
                  <c:v>Finland</c:v>
                </c:pt>
                <c:pt idx="6">
                  <c:v>Hungary</c:v>
                </c:pt>
                <c:pt idx="7">
                  <c:v>Slovakia</c:v>
                </c:pt>
                <c:pt idx="8">
                  <c:v>Ireland</c:v>
                </c:pt>
                <c:pt idx="9">
                  <c:v>Denmark</c:v>
                </c:pt>
                <c:pt idx="10">
                  <c:v>Austria</c:v>
                </c:pt>
                <c:pt idx="11">
                  <c:v>Portugal</c:v>
                </c:pt>
                <c:pt idx="12">
                  <c:v>Italy</c:v>
                </c:pt>
                <c:pt idx="13">
                  <c:v>Czech Republic</c:v>
                </c:pt>
                <c:pt idx="14">
                  <c:v>Slovenia</c:v>
                </c:pt>
                <c:pt idx="15">
                  <c:v>United Kingdom</c:v>
                </c:pt>
                <c:pt idx="16">
                  <c:v>Croatia</c:v>
                </c:pt>
                <c:pt idx="17">
                  <c:v>Belgium</c:v>
                </c:pt>
                <c:pt idx="18">
                  <c:v>Latvia</c:v>
                </c:pt>
                <c:pt idx="19">
                  <c:v>Estonia</c:v>
                </c:pt>
                <c:pt idx="20">
                  <c:v>Spain</c:v>
                </c:pt>
                <c:pt idx="21">
                  <c:v>Romania</c:v>
                </c:pt>
                <c:pt idx="22">
                  <c:v>Greece</c:v>
                </c:pt>
                <c:pt idx="23">
                  <c:v>Bulgaria</c:v>
                </c:pt>
                <c:pt idx="24">
                  <c:v>Lithuania</c:v>
                </c:pt>
                <c:pt idx="25">
                  <c:v>Poland</c:v>
                </c:pt>
              </c:strCache>
            </c:strRef>
          </c:cat>
          <c:val>
            <c:numRef>
              <c:f>chart_data!$K$5:$K$30</c:f>
              <c:numCache>
                <c:formatCode>0.00</c:formatCode>
                <c:ptCount val="26"/>
                <c:pt idx="0">
                  <c:v>5.3250138894824568</c:v>
                </c:pt>
                <c:pt idx="1">
                  <c:v>7.4704047181503492</c:v>
                </c:pt>
                <c:pt idx="2">
                  <c:v>3.829223471088508</c:v>
                </c:pt>
                <c:pt idx="4">
                  <c:v>4.7352450959442711</c:v>
                </c:pt>
                <c:pt idx="5">
                  <c:v>7.0515834010000429</c:v>
                </c:pt>
                <c:pt idx="6">
                  <c:v>4.8378135817769987</c:v>
                </c:pt>
                <c:pt idx="7">
                  <c:v>5.1027821701782123</c:v>
                </c:pt>
                <c:pt idx="8">
                  <c:v>4.3164237787939657</c:v>
                </c:pt>
                <c:pt idx="9">
                  <c:v>3.8805077140048723</c:v>
                </c:pt>
                <c:pt idx="10">
                  <c:v>3.8805077140048723</c:v>
                </c:pt>
                <c:pt idx="11">
                  <c:v>3.5984443779648698</c:v>
                </c:pt>
                <c:pt idx="12">
                  <c:v>4.1027394333091154</c:v>
                </c:pt>
                <c:pt idx="13">
                  <c:v>4.6412239839309377</c:v>
                </c:pt>
                <c:pt idx="14">
                  <c:v>3.9488867045600236</c:v>
                </c:pt>
                <c:pt idx="15">
                  <c:v>4.6650390498779579</c:v>
                </c:pt>
                <c:pt idx="16">
                  <c:v>4.2907816573357831</c:v>
                </c:pt>
                <c:pt idx="17">
                  <c:v>3.4445916492157789</c:v>
                </c:pt>
                <c:pt idx="18">
                  <c:v>3.8548655925466897</c:v>
                </c:pt>
                <c:pt idx="19">
                  <c:v>4.324971152613359</c:v>
                </c:pt>
                <c:pt idx="20">
                  <c:v>3.3249284157442625</c:v>
                </c:pt>
                <c:pt idx="21">
                  <c:v>3.2907389204666861</c:v>
                </c:pt>
                <c:pt idx="22">
                  <c:v>2.9146544724133507</c:v>
                </c:pt>
                <c:pt idx="23">
                  <c:v>2.7864438651224406</c:v>
                </c:pt>
                <c:pt idx="24">
                  <c:v>3.5813496303260819</c:v>
                </c:pt>
                <c:pt idx="25">
                  <c:v>5.0429505534424548</c:v>
                </c:pt>
              </c:numCache>
            </c:numRef>
          </c:val>
          <c:extLst>
            <c:ext xmlns:c16="http://schemas.microsoft.com/office/drawing/2014/chart" uri="{C3380CC4-5D6E-409C-BE32-E72D297353CC}">
              <c16:uniqueId val="{00000014-6238-4885-8442-9584D0A4AC61}"/>
            </c:ext>
          </c:extLst>
        </c:ser>
        <c:dLbls>
          <c:showLegendKey val="0"/>
          <c:showVal val="0"/>
          <c:showCatName val="0"/>
          <c:showSerName val="0"/>
          <c:showPercent val="0"/>
          <c:showBubbleSize val="0"/>
        </c:dLbls>
        <c:gapWidth val="110"/>
        <c:axId val="1374145544"/>
        <c:axId val="1"/>
      </c:barChart>
      <c:catAx>
        <c:axId val="1374145544"/>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2.2036163685344081E-3"/>
              <c:y val="0.28856940959303162"/>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374145544"/>
        <c:crosses val="autoZero"/>
        <c:crossBetween val="between"/>
        <c:majorUnit val="1"/>
      </c:valAx>
      <c:spPr>
        <a:noFill/>
        <a:ln w="25400">
          <a:noFill/>
        </a:ln>
      </c:spPr>
    </c:plotArea>
    <c:legend>
      <c:legendPos val="r"/>
      <c:layout>
        <c:manualLayout>
          <c:xMode val="edge"/>
          <c:yMode val="edge"/>
          <c:x val="0.89920539615925321"/>
          <c:y val="0.31353234691817367"/>
          <c:w val="9.1777505384386338E-2"/>
          <c:h val="0.25412621499235666"/>
        </c:manualLayout>
      </c:layout>
      <c:overlay val="0"/>
      <c:spPr>
        <a:solidFill>
          <a:srgbClr val="FFFFFF"/>
        </a:solidFill>
        <a:ln w="25400">
          <a:noFill/>
        </a:ln>
      </c:spPr>
      <c:txPr>
        <a:bodyPr/>
        <a:lstStyle/>
        <a:p>
          <a:pPr>
            <a:defRPr sz="59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488448</xdr:colOff>
      <xdr:row>3</xdr:row>
      <xdr:rowOff>55500</xdr:rowOff>
    </xdr:to>
    <xdr:pic>
      <xdr:nvPicPr>
        <xdr:cNvPr id="2" name="Picture 1">
          <a:extLst>
            <a:ext uri="{FF2B5EF4-FFF2-40B4-BE49-F238E27FC236}">
              <a16:creationId xmlns:a16="http://schemas.microsoft.com/office/drawing/2014/main" id="{507E315D-3A49-4F3A-95F7-0984049AC9A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572375" y="38100"/>
          <a:ext cx="1650498" cy="1008000"/>
        </a:xfrm>
        <a:prstGeom prst="rect">
          <a:avLst/>
        </a:prstGeom>
      </xdr:spPr>
    </xdr:pic>
    <xdr:clientData/>
  </xdr:twoCellAnchor>
  <xdr:twoCellAnchor editAs="oneCell">
    <xdr:from>
      <xdr:col>15</xdr:col>
      <xdr:colOff>0</xdr:colOff>
      <xdr:row>0</xdr:row>
      <xdr:rowOff>0</xdr:rowOff>
    </xdr:from>
    <xdr:to>
      <xdr:col>16</xdr:col>
      <xdr:colOff>282138</xdr:colOff>
      <xdr:row>2</xdr:row>
      <xdr:rowOff>95250</xdr:rowOff>
    </xdr:to>
    <xdr:pic>
      <xdr:nvPicPr>
        <xdr:cNvPr id="4" name="Graphic 35" descr="Accredited Official Statistics logo">
          <a:extLst>
            <a:ext uri="{FF2B5EF4-FFF2-40B4-BE49-F238E27FC236}">
              <a16:creationId xmlns:a16="http://schemas.microsoft.com/office/drawing/2014/main" id="{7CEC4F0A-43D2-44C0-AE14-2047D9813556}"/>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300990</xdr:rowOff>
    </xdr:from>
    <xdr:to>
      <xdr:col>7</xdr:col>
      <xdr:colOff>1207770</xdr:colOff>
      <xdr:row>28</xdr:row>
      <xdr:rowOff>822960</xdr:rowOff>
    </xdr:to>
    <xdr:graphicFrame macro="">
      <xdr:nvGraphicFramePr>
        <xdr:cNvPr id="14886793" name="Chart 37">
          <a:extLst>
            <a:ext uri="{FF2B5EF4-FFF2-40B4-BE49-F238E27FC236}">
              <a16:creationId xmlns:a16="http://schemas.microsoft.com/office/drawing/2014/main" id="{AE12E29B-182B-4D23-A1A1-5AA9A3E816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581024</xdr:colOff>
      <xdr:row>1</xdr:row>
      <xdr:rowOff>228599</xdr:rowOff>
    </xdr:from>
    <xdr:to>
      <xdr:col>24</xdr:col>
      <xdr:colOff>542925</xdr:colOff>
      <xdr:row>31</xdr:row>
      <xdr:rowOff>142875</xdr:rowOff>
    </xdr:to>
    <xdr:graphicFrame macro="">
      <xdr:nvGraphicFramePr>
        <xdr:cNvPr id="4" name="Chart 36">
          <a:extLst>
            <a:ext uri="{FF2B5EF4-FFF2-40B4-BE49-F238E27FC236}">
              <a16:creationId xmlns:a16="http://schemas.microsoft.com/office/drawing/2014/main" id="{AE4B3651-B839-4167-93F2-DCD57FD422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0.8067</cdr:x>
      <cdr:y>0.63999</cdr:y>
    </cdr:from>
    <cdr:to>
      <cdr:x>0.87126</cdr:x>
      <cdr:y>0.73253</cdr:y>
    </cdr:to>
    <cdr:sp macro="" textlink="">
      <cdr:nvSpPr>
        <cdr:cNvPr id="3" name="Freeform 14">
          <a:extLst xmlns:a="http://schemas.openxmlformats.org/drawingml/2006/main">
            <a:ext uri="{FF2B5EF4-FFF2-40B4-BE49-F238E27FC236}">
              <a16:creationId xmlns:a16="http://schemas.microsoft.com/office/drawing/2014/main" id="{097C4422-A206-4C7D-8B0C-C958DB677F87}"/>
            </a:ext>
          </a:extLst>
        </cdr:cNvPr>
        <cdr:cNvSpPr/>
      </cdr:nvSpPr>
      <cdr:spPr bwMode="auto">
        <a:xfrm xmlns:a="http://schemas.openxmlformats.org/drawingml/2006/main">
          <a:off x="3748181" y="2845547"/>
          <a:ext cx="299944" cy="41148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0.92399</cdr:x>
      <cdr:y>0.58268</cdr:y>
    </cdr:from>
    <cdr:to>
      <cdr:x>0.96268</cdr:x>
      <cdr:y>0.68815</cdr:y>
    </cdr:to>
    <cdr:sp macro="" textlink="">
      <cdr:nvSpPr>
        <cdr:cNvPr id="3" name="Freeform 77">
          <a:extLst xmlns:a="http://schemas.openxmlformats.org/drawingml/2006/main">
            <a:ext uri="{FF2B5EF4-FFF2-40B4-BE49-F238E27FC236}">
              <a16:creationId xmlns:a16="http://schemas.microsoft.com/office/drawing/2014/main" id="{828B45D8-7C39-4AE3-824B-8ED34FFE8EEB}"/>
            </a:ext>
          </a:extLst>
        </cdr:cNvPr>
        <cdr:cNvSpPr/>
      </cdr:nvSpPr>
      <cdr:spPr bwMode="auto">
        <a:xfrm xmlns:a="http://schemas.openxmlformats.org/drawingml/2006/main">
          <a:off x="8017751" y="2858279"/>
          <a:ext cx="335676" cy="51737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23</xdr:row>
      <xdr:rowOff>0</xdr:rowOff>
    </xdr:from>
    <xdr:to>
      <xdr:col>4</xdr:col>
      <xdr:colOff>626745</xdr:colOff>
      <xdr:row>49</xdr:row>
      <xdr:rowOff>98515</xdr:rowOff>
    </xdr:to>
    <xdr:graphicFrame macro="">
      <xdr:nvGraphicFramePr>
        <xdr:cNvPr id="2" name="Chart 37">
          <a:extLst>
            <a:ext uri="{FF2B5EF4-FFF2-40B4-BE49-F238E27FC236}">
              <a16:creationId xmlns:a16="http://schemas.microsoft.com/office/drawing/2014/main" id="{244967A7-AE4F-4427-85E9-E23C9565E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20</xdr:col>
      <xdr:colOff>2944</xdr:colOff>
      <xdr:row>23</xdr:row>
      <xdr:rowOff>123132</xdr:rowOff>
    </xdr:to>
    <xdr:graphicFrame macro="">
      <xdr:nvGraphicFramePr>
        <xdr:cNvPr id="3" name="Chart 36">
          <a:extLst>
            <a:ext uri="{FF2B5EF4-FFF2-40B4-BE49-F238E27FC236}">
              <a16:creationId xmlns:a16="http://schemas.microsoft.com/office/drawing/2014/main" id="{9D766C3B-20D0-470A-92CD-4605F5D198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0.61163</cdr:x>
      <cdr:y>0.39888</cdr:y>
    </cdr:from>
    <cdr:to>
      <cdr:x>0.67722</cdr:x>
      <cdr:y>0.49205</cdr:y>
    </cdr:to>
    <cdr:sp macro="" textlink="">
      <cdr:nvSpPr>
        <cdr:cNvPr id="3" name="Freeform 14">
          <a:extLst xmlns:a="http://schemas.openxmlformats.org/drawingml/2006/main">
            <a:ext uri="{FF2B5EF4-FFF2-40B4-BE49-F238E27FC236}">
              <a16:creationId xmlns:a16="http://schemas.microsoft.com/office/drawing/2014/main" id="{097C4422-A206-4C7D-8B0C-C958DB677F87}"/>
            </a:ext>
          </a:extLst>
        </cdr:cNvPr>
        <cdr:cNvSpPr/>
      </cdr:nvSpPr>
      <cdr:spPr bwMode="auto">
        <a:xfrm xmlns:a="http://schemas.openxmlformats.org/drawingml/2006/main">
          <a:off x="3681506" y="1893047"/>
          <a:ext cx="335280" cy="411480"/>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0.21262</cdr:x>
      <cdr:y>0.27123</cdr:y>
    </cdr:from>
    <cdr:to>
      <cdr:x>0.2685</cdr:x>
      <cdr:y>0.30997</cdr:y>
    </cdr:to>
    <cdr:pic>
      <cdr:nvPicPr>
        <cdr:cNvPr id="4" name="Picture 3" descr="Flag of the United Kingdom.svg">
          <a:extLst xmlns:a="http://schemas.openxmlformats.org/drawingml/2006/main">
            <a:ext uri="{FF2B5EF4-FFF2-40B4-BE49-F238E27FC236}">
              <a16:creationId xmlns:a16="http://schemas.microsoft.com/office/drawing/2014/main" id="{41BBB11D-7018-4321-A2EE-A09D5815056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033780" y="1189768"/>
          <a:ext cx="271699" cy="16993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7.xml><?xml version="1.0" encoding="utf-8"?>
<c:userShapes xmlns:c="http://schemas.openxmlformats.org/drawingml/2006/chart">
  <cdr:relSizeAnchor xmlns:cdr="http://schemas.openxmlformats.org/drawingml/2006/chartDrawing">
    <cdr:from>
      <cdr:x>0.91468</cdr:x>
      <cdr:y>0.59765</cdr:y>
    </cdr:from>
    <cdr:to>
      <cdr:x>0.96133</cdr:x>
      <cdr:y>0.6781</cdr:y>
    </cdr:to>
    <cdr:sp macro="" textlink="">
      <cdr:nvSpPr>
        <cdr:cNvPr id="3" name="Freeform 77">
          <a:extLst xmlns:a="http://schemas.openxmlformats.org/drawingml/2006/main">
            <a:ext uri="{FF2B5EF4-FFF2-40B4-BE49-F238E27FC236}">
              <a16:creationId xmlns:a16="http://schemas.microsoft.com/office/drawing/2014/main" id="{828B45D8-7C39-4AE3-824B-8ED34FFE8EEB}"/>
            </a:ext>
          </a:extLst>
        </cdr:cNvPr>
        <cdr:cNvSpPr/>
      </cdr:nvSpPr>
      <cdr:spPr bwMode="auto">
        <a:xfrm xmlns:a="http://schemas.openxmlformats.org/drawingml/2006/main">
          <a:off x="6624879" y="2065298"/>
          <a:ext cx="337877" cy="278008"/>
        </a:xfrm>
        <a:custGeom xmlns:a="http://schemas.openxmlformats.org/drawingml/2006/main">
          <a:avLst/>
          <a:gdLst>
            <a:gd name="connsiteX0" fmla="*/ 752856 w 1432560"/>
            <a:gd name="connsiteY0" fmla="*/ 2612136 h 2612136"/>
            <a:gd name="connsiteX1" fmla="*/ 963168 w 1432560"/>
            <a:gd name="connsiteY1" fmla="*/ 2493264 h 2612136"/>
            <a:gd name="connsiteX2" fmla="*/ 1112520 w 1432560"/>
            <a:gd name="connsiteY2" fmla="*/ 2377440 h 2612136"/>
            <a:gd name="connsiteX3" fmla="*/ 1277112 w 1432560"/>
            <a:gd name="connsiteY3" fmla="*/ 2200656 h 2612136"/>
            <a:gd name="connsiteX4" fmla="*/ 1386840 w 1432560"/>
            <a:gd name="connsiteY4" fmla="*/ 1965960 h 2612136"/>
            <a:gd name="connsiteX5" fmla="*/ 1432560 w 1432560"/>
            <a:gd name="connsiteY5" fmla="*/ 1776984 h 2612136"/>
            <a:gd name="connsiteX6" fmla="*/ 1417320 w 1432560"/>
            <a:gd name="connsiteY6" fmla="*/ 1572768 h 2612136"/>
            <a:gd name="connsiteX7" fmla="*/ 1386840 w 1432560"/>
            <a:gd name="connsiteY7" fmla="*/ 1475232 h 2612136"/>
            <a:gd name="connsiteX8" fmla="*/ 1277112 w 1432560"/>
            <a:gd name="connsiteY8" fmla="*/ 1280160 h 2612136"/>
            <a:gd name="connsiteX9" fmla="*/ 963168 w 1432560"/>
            <a:gd name="connsiteY9" fmla="*/ 749808 h 2612136"/>
            <a:gd name="connsiteX10" fmla="*/ 923544 w 1432560"/>
            <a:gd name="connsiteY10" fmla="*/ 643128 h 2612136"/>
            <a:gd name="connsiteX11" fmla="*/ 899160 w 1432560"/>
            <a:gd name="connsiteY11" fmla="*/ 536448 h 2612136"/>
            <a:gd name="connsiteX12" fmla="*/ 893064 w 1432560"/>
            <a:gd name="connsiteY12" fmla="*/ 426720 h 2612136"/>
            <a:gd name="connsiteX13" fmla="*/ 890016 w 1432560"/>
            <a:gd name="connsiteY13" fmla="*/ 329184 h 2612136"/>
            <a:gd name="connsiteX14" fmla="*/ 896112 w 1432560"/>
            <a:gd name="connsiteY14" fmla="*/ 271272 h 2612136"/>
            <a:gd name="connsiteX15" fmla="*/ 926592 w 1432560"/>
            <a:gd name="connsiteY15" fmla="*/ 173736 h 2612136"/>
            <a:gd name="connsiteX16" fmla="*/ 993648 w 1432560"/>
            <a:gd name="connsiteY16" fmla="*/ 42672 h 2612136"/>
            <a:gd name="connsiteX17" fmla="*/ 1014984 w 1432560"/>
            <a:gd name="connsiteY17" fmla="*/ 0 h 2612136"/>
            <a:gd name="connsiteX18" fmla="*/ 816864 w 1432560"/>
            <a:gd name="connsiteY18" fmla="*/ 167640 h 2612136"/>
            <a:gd name="connsiteX19" fmla="*/ 649224 w 1432560"/>
            <a:gd name="connsiteY19" fmla="*/ 320040 h 2612136"/>
            <a:gd name="connsiteX20" fmla="*/ 490728 w 1432560"/>
            <a:gd name="connsiteY20" fmla="*/ 509016 h 2612136"/>
            <a:gd name="connsiteX21" fmla="*/ 426720 w 1432560"/>
            <a:gd name="connsiteY21" fmla="*/ 624840 h 2612136"/>
            <a:gd name="connsiteX22" fmla="*/ 381000 w 1432560"/>
            <a:gd name="connsiteY22" fmla="*/ 746760 h 2612136"/>
            <a:gd name="connsiteX23" fmla="*/ 359664 w 1432560"/>
            <a:gd name="connsiteY23" fmla="*/ 838200 h 2612136"/>
            <a:gd name="connsiteX24" fmla="*/ 359664 w 1432560"/>
            <a:gd name="connsiteY24" fmla="*/ 868680 h 2612136"/>
            <a:gd name="connsiteX25" fmla="*/ 353568 w 1432560"/>
            <a:gd name="connsiteY25" fmla="*/ 954024 h 2612136"/>
            <a:gd name="connsiteX26" fmla="*/ 350520 w 1432560"/>
            <a:gd name="connsiteY26" fmla="*/ 1057656 h 2612136"/>
            <a:gd name="connsiteX27" fmla="*/ 374904 w 1432560"/>
            <a:gd name="connsiteY27" fmla="*/ 1127760 h 2612136"/>
            <a:gd name="connsiteX28" fmla="*/ 387096 w 1432560"/>
            <a:gd name="connsiteY28" fmla="*/ 1155192 h 2612136"/>
            <a:gd name="connsiteX29" fmla="*/ 411480 w 1432560"/>
            <a:gd name="connsiteY29" fmla="*/ 1216152 h 2612136"/>
            <a:gd name="connsiteX30" fmla="*/ 423672 w 1432560"/>
            <a:gd name="connsiteY30" fmla="*/ 1246632 h 2612136"/>
            <a:gd name="connsiteX31" fmla="*/ 460248 w 1432560"/>
            <a:gd name="connsiteY31" fmla="*/ 1298448 h 2612136"/>
            <a:gd name="connsiteX32" fmla="*/ 518160 w 1432560"/>
            <a:gd name="connsiteY32" fmla="*/ 1344168 h 2612136"/>
            <a:gd name="connsiteX33" fmla="*/ 594360 w 1432560"/>
            <a:gd name="connsiteY33" fmla="*/ 1417320 h 2612136"/>
            <a:gd name="connsiteX34" fmla="*/ 685800 w 1432560"/>
            <a:gd name="connsiteY34" fmla="*/ 1475232 h 2612136"/>
            <a:gd name="connsiteX35" fmla="*/ 902208 w 1432560"/>
            <a:gd name="connsiteY35" fmla="*/ 1633728 h 2612136"/>
            <a:gd name="connsiteX36" fmla="*/ 978408 w 1432560"/>
            <a:gd name="connsiteY36" fmla="*/ 1734312 h 2612136"/>
            <a:gd name="connsiteX37" fmla="*/ 1030224 w 1432560"/>
            <a:gd name="connsiteY37" fmla="*/ 1847088 h 2612136"/>
            <a:gd name="connsiteX38" fmla="*/ 1057656 w 1432560"/>
            <a:gd name="connsiteY38" fmla="*/ 1935480 h 2612136"/>
            <a:gd name="connsiteX39" fmla="*/ 1063752 w 1432560"/>
            <a:gd name="connsiteY39" fmla="*/ 2011680 h 2612136"/>
            <a:gd name="connsiteX40" fmla="*/ 1051560 w 1432560"/>
            <a:gd name="connsiteY40" fmla="*/ 2063496 h 2612136"/>
            <a:gd name="connsiteX41" fmla="*/ 1048512 w 1432560"/>
            <a:gd name="connsiteY41" fmla="*/ 2100072 h 2612136"/>
            <a:gd name="connsiteX42" fmla="*/ 1027176 w 1432560"/>
            <a:gd name="connsiteY42" fmla="*/ 2148840 h 2612136"/>
            <a:gd name="connsiteX43" fmla="*/ 1014984 w 1432560"/>
            <a:gd name="connsiteY43" fmla="*/ 2179320 h 2612136"/>
            <a:gd name="connsiteX44" fmla="*/ 993648 w 1432560"/>
            <a:gd name="connsiteY44" fmla="*/ 2231136 h 2612136"/>
            <a:gd name="connsiteX45" fmla="*/ 856488 w 1432560"/>
            <a:gd name="connsiteY45" fmla="*/ 2468880 h 2612136"/>
            <a:gd name="connsiteX46" fmla="*/ 777240 w 1432560"/>
            <a:gd name="connsiteY46" fmla="*/ 2563368 h 2612136"/>
            <a:gd name="connsiteX47" fmla="*/ 752856 w 1432560"/>
            <a:gd name="connsiteY47" fmla="*/ 2502408 h 2612136"/>
            <a:gd name="connsiteX48" fmla="*/ 762000 w 1432560"/>
            <a:gd name="connsiteY48" fmla="*/ 2441448 h 2612136"/>
            <a:gd name="connsiteX49" fmla="*/ 795528 w 1432560"/>
            <a:gd name="connsiteY49" fmla="*/ 2343912 h 2612136"/>
            <a:gd name="connsiteX50" fmla="*/ 795528 w 1432560"/>
            <a:gd name="connsiteY50" fmla="*/ 2249424 h 2612136"/>
            <a:gd name="connsiteX51" fmla="*/ 795528 w 1432560"/>
            <a:gd name="connsiteY51" fmla="*/ 2203704 h 2612136"/>
            <a:gd name="connsiteX52" fmla="*/ 777240 w 1432560"/>
            <a:gd name="connsiteY52" fmla="*/ 2112264 h 2612136"/>
            <a:gd name="connsiteX53" fmla="*/ 743712 w 1432560"/>
            <a:gd name="connsiteY53" fmla="*/ 2029968 h 2612136"/>
            <a:gd name="connsiteX54" fmla="*/ 704088 w 1432560"/>
            <a:gd name="connsiteY54" fmla="*/ 1987296 h 2612136"/>
            <a:gd name="connsiteX55" fmla="*/ 609600 w 1432560"/>
            <a:gd name="connsiteY55" fmla="*/ 1914144 h 2612136"/>
            <a:gd name="connsiteX56" fmla="*/ 457200 w 1432560"/>
            <a:gd name="connsiteY56" fmla="*/ 1816608 h 2612136"/>
            <a:gd name="connsiteX57" fmla="*/ 347472 w 1432560"/>
            <a:gd name="connsiteY57" fmla="*/ 1740408 h 2612136"/>
            <a:gd name="connsiteX58" fmla="*/ 286512 w 1432560"/>
            <a:gd name="connsiteY58" fmla="*/ 1697736 h 2612136"/>
            <a:gd name="connsiteX59" fmla="*/ 234696 w 1432560"/>
            <a:gd name="connsiteY59" fmla="*/ 1627632 h 2612136"/>
            <a:gd name="connsiteX60" fmla="*/ 185928 w 1432560"/>
            <a:gd name="connsiteY60" fmla="*/ 1545336 h 2612136"/>
            <a:gd name="connsiteX61" fmla="*/ 173736 w 1432560"/>
            <a:gd name="connsiteY61" fmla="*/ 1520952 h 2612136"/>
            <a:gd name="connsiteX62" fmla="*/ 161544 w 1432560"/>
            <a:gd name="connsiteY62" fmla="*/ 1463040 h 2612136"/>
            <a:gd name="connsiteX63" fmla="*/ 161544 w 1432560"/>
            <a:gd name="connsiteY63" fmla="*/ 1395984 h 2612136"/>
            <a:gd name="connsiteX64" fmla="*/ 182880 w 1432560"/>
            <a:gd name="connsiteY64" fmla="*/ 1264920 h 2612136"/>
            <a:gd name="connsiteX65" fmla="*/ 94488 w 1432560"/>
            <a:gd name="connsiteY65" fmla="*/ 1423416 h 2612136"/>
            <a:gd name="connsiteX66" fmla="*/ 57912 w 1432560"/>
            <a:gd name="connsiteY66" fmla="*/ 1533144 h 2612136"/>
            <a:gd name="connsiteX67" fmla="*/ 12192 w 1432560"/>
            <a:gd name="connsiteY67" fmla="*/ 1648968 h 2612136"/>
            <a:gd name="connsiteX68" fmla="*/ 0 w 1432560"/>
            <a:gd name="connsiteY68" fmla="*/ 1737360 h 2612136"/>
            <a:gd name="connsiteX69" fmla="*/ 0 w 1432560"/>
            <a:gd name="connsiteY69" fmla="*/ 1825752 h 2612136"/>
            <a:gd name="connsiteX70" fmla="*/ 3048 w 1432560"/>
            <a:gd name="connsiteY70" fmla="*/ 1892808 h 2612136"/>
            <a:gd name="connsiteX71" fmla="*/ 27432 w 1432560"/>
            <a:gd name="connsiteY71" fmla="*/ 1984248 h 2612136"/>
            <a:gd name="connsiteX72" fmla="*/ 54864 w 1432560"/>
            <a:gd name="connsiteY72" fmla="*/ 2048256 h 2612136"/>
            <a:gd name="connsiteX73" fmla="*/ 124968 w 1432560"/>
            <a:gd name="connsiteY73" fmla="*/ 2115312 h 2612136"/>
            <a:gd name="connsiteX74" fmla="*/ 152400 w 1432560"/>
            <a:gd name="connsiteY74" fmla="*/ 2139696 h 2612136"/>
            <a:gd name="connsiteX75" fmla="*/ 225552 w 1432560"/>
            <a:gd name="connsiteY75" fmla="*/ 2194560 h 2612136"/>
            <a:gd name="connsiteX76" fmla="*/ 252984 w 1432560"/>
            <a:gd name="connsiteY76" fmla="*/ 2209800 h 2612136"/>
            <a:gd name="connsiteX77" fmla="*/ 344424 w 1432560"/>
            <a:gd name="connsiteY77" fmla="*/ 2255520 h 2612136"/>
            <a:gd name="connsiteX78" fmla="*/ 438912 w 1432560"/>
            <a:gd name="connsiteY78" fmla="*/ 2304288 h 2612136"/>
            <a:gd name="connsiteX79" fmla="*/ 463296 w 1432560"/>
            <a:gd name="connsiteY79" fmla="*/ 2316480 h 2612136"/>
            <a:gd name="connsiteX80" fmla="*/ 539496 w 1432560"/>
            <a:gd name="connsiteY80" fmla="*/ 2346960 h 2612136"/>
            <a:gd name="connsiteX81" fmla="*/ 618744 w 1432560"/>
            <a:gd name="connsiteY81" fmla="*/ 2383536 h 2612136"/>
            <a:gd name="connsiteX82" fmla="*/ 685800 w 1432560"/>
            <a:gd name="connsiteY82" fmla="*/ 2432304 h 2612136"/>
            <a:gd name="connsiteX83" fmla="*/ 719328 w 1432560"/>
            <a:gd name="connsiteY83" fmla="*/ 2478024 h 2612136"/>
            <a:gd name="connsiteX84" fmla="*/ 722376 w 1432560"/>
            <a:gd name="connsiteY84" fmla="*/ 2511552 h 2612136"/>
            <a:gd name="connsiteX85" fmla="*/ 731520 w 1432560"/>
            <a:gd name="connsiteY85" fmla="*/ 2526792 h 2612136"/>
            <a:gd name="connsiteX86" fmla="*/ 752856 w 1432560"/>
            <a:gd name="connsiteY86" fmla="*/ 2612136 h 26121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Lst>
          <a:rect l="l" t="t" r="r" b="b"/>
          <a:pathLst>
            <a:path w="1432560" h="2612136">
              <a:moveTo>
                <a:pt x="752856" y="2612136"/>
              </a:moveTo>
              <a:lnTo>
                <a:pt x="963168" y="2493264"/>
              </a:lnTo>
              <a:lnTo>
                <a:pt x="1112520" y="2377440"/>
              </a:lnTo>
              <a:lnTo>
                <a:pt x="1277112" y="2200656"/>
              </a:lnTo>
              <a:lnTo>
                <a:pt x="1386840" y="1965960"/>
              </a:lnTo>
              <a:lnTo>
                <a:pt x="1432560" y="1776984"/>
              </a:lnTo>
              <a:lnTo>
                <a:pt x="1417320" y="1572768"/>
              </a:lnTo>
              <a:lnTo>
                <a:pt x="1386840" y="1475232"/>
              </a:lnTo>
              <a:lnTo>
                <a:pt x="1277112" y="1280160"/>
              </a:lnTo>
              <a:lnTo>
                <a:pt x="963168" y="749808"/>
              </a:lnTo>
              <a:lnTo>
                <a:pt x="923544" y="643128"/>
              </a:lnTo>
              <a:lnTo>
                <a:pt x="899160" y="536448"/>
              </a:lnTo>
              <a:lnTo>
                <a:pt x="893064" y="426720"/>
              </a:lnTo>
              <a:lnTo>
                <a:pt x="890016" y="329184"/>
              </a:lnTo>
              <a:lnTo>
                <a:pt x="896112" y="271272"/>
              </a:lnTo>
              <a:lnTo>
                <a:pt x="926592" y="173736"/>
              </a:lnTo>
              <a:lnTo>
                <a:pt x="993648" y="42672"/>
              </a:lnTo>
              <a:lnTo>
                <a:pt x="1014984" y="0"/>
              </a:lnTo>
              <a:lnTo>
                <a:pt x="816864" y="167640"/>
              </a:lnTo>
              <a:lnTo>
                <a:pt x="649224" y="320040"/>
              </a:lnTo>
              <a:lnTo>
                <a:pt x="490728" y="509016"/>
              </a:lnTo>
              <a:lnTo>
                <a:pt x="426720" y="624840"/>
              </a:lnTo>
              <a:lnTo>
                <a:pt x="381000" y="746760"/>
              </a:lnTo>
              <a:lnTo>
                <a:pt x="359664" y="838200"/>
              </a:lnTo>
              <a:lnTo>
                <a:pt x="359664" y="868680"/>
              </a:lnTo>
              <a:lnTo>
                <a:pt x="353568" y="954024"/>
              </a:lnTo>
              <a:lnTo>
                <a:pt x="350520" y="1057656"/>
              </a:lnTo>
              <a:lnTo>
                <a:pt x="374904" y="1127760"/>
              </a:lnTo>
              <a:lnTo>
                <a:pt x="387096" y="1155192"/>
              </a:lnTo>
              <a:lnTo>
                <a:pt x="411480" y="1216152"/>
              </a:lnTo>
              <a:cubicBezTo>
                <a:pt x="424581" y="1242353"/>
                <a:pt x="423672" y="1231449"/>
                <a:pt x="423672" y="1246632"/>
              </a:cubicBezTo>
              <a:lnTo>
                <a:pt x="460248" y="1298448"/>
              </a:lnTo>
              <a:lnTo>
                <a:pt x="518160" y="1344168"/>
              </a:lnTo>
              <a:lnTo>
                <a:pt x="594360" y="1417320"/>
              </a:lnTo>
              <a:lnTo>
                <a:pt x="685800" y="1475232"/>
              </a:lnTo>
              <a:lnTo>
                <a:pt x="902208" y="1633728"/>
              </a:lnTo>
              <a:lnTo>
                <a:pt x="978408" y="1734312"/>
              </a:lnTo>
              <a:lnTo>
                <a:pt x="1030224" y="1847088"/>
              </a:lnTo>
              <a:lnTo>
                <a:pt x="1057656" y="1935480"/>
              </a:lnTo>
              <a:lnTo>
                <a:pt x="1063752" y="2011680"/>
              </a:lnTo>
              <a:lnTo>
                <a:pt x="1051560" y="2063496"/>
              </a:lnTo>
              <a:lnTo>
                <a:pt x="1048512" y="2100072"/>
              </a:lnTo>
              <a:lnTo>
                <a:pt x="1027176" y="2148840"/>
              </a:lnTo>
              <a:cubicBezTo>
                <a:pt x="1017234" y="2175351"/>
                <a:pt x="1021914" y="2165460"/>
                <a:pt x="1014984" y="2179320"/>
              </a:cubicBezTo>
              <a:lnTo>
                <a:pt x="993648" y="2231136"/>
              </a:lnTo>
              <a:lnTo>
                <a:pt x="856488" y="2468880"/>
              </a:lnTo>
              <a:lnTo>
                <a:pt x="777240" y="2563368"/>
              </a:lnTo>
              <a:lnTo>
                <a:pt x="752856" y="2502408"/>
              </a:lnTo>
              <a:lnTo>
                <a:pt x="762000" y="2441448"/>
              </a:lnTo>
              <a:lnTo>
                <a:pt x="795528" y="2343912"/>
              </a:lnTo>
              <a:lnTo>
                <a:pt x="795528" y="2249424"/>
              </a:lnTo>
              <a:lnTo>
                <a:pt x="795528" y="2203704"/>
              </a:lnTo>
              <a:lnTo>
                <a:pt x="777240" y="2112264"/>
              </a:lnTo>
              <a:lnTo>
                <a:pt x="743712" y="2029968"/>
              </a:lnTo>
              <a:lnTo>
                <a:pt x="704088" y="1987296"/>
              </a:lnTo>
              <a:lnTo>
                <a:pt x="609600" y="1914144"/>
              </a:lnTo>
              <a:lnTo>
                <a:pt x="457200" y="1816608"/>
              </a:lnTo>
              <a:lnTo>
                <a:pt x="347472" y="1740408"/>
              </a:lnTo>
              <a:lnTo>
                <a:pt x="286512" y="1697736"/>
              </a:lnTo>
              <a:lnTo>
                <a:pt x="234696" y="1627632"/>
              </a:lnTo>
              <a:lnTo>
                <a:pt x="185928" y="1545336"/>
              </a:lnTo>
              <a:lnTo>
                <a:pt x="173736" y="1520952"/>
              </a:lnTo>
              <a:lnTo>
                <a:pt x="161544" y="1463040"/>
              </a:lnTo>
              <a:lnTo>
                <a:pt x="161544" y="1395984"/>
              </a:lnTo>
              <a:lnTo>
                <a:pt x="182880" y="1264920"/>
              </a:lnTo>
              <a:lnTo>
                <a:pt x="94488" y="1423416"/>
              </a:lnTo>
              <a:lnTo>
                <a:pt x="57912" y="1533144"/>
              </a:lnTo>
              <a:lnTo>
                <a:pt x="12192" y="1648968"/>
              </a:lnTo>
              <a:lnTo>
                <a:pt x="0" y="1737360"/>
              </a:lnTo>
              <a:lnTo>
                <a:pt x="0" y="1825752"/>
              </a:lnTo>
              <a:lnTo>
                <a:pt x="3048" y="1892808"/>
              </a:lnTo>
              <a:lnTo>
                <a:pt x="27432" y="1984248"/>
              </a:lnTo>
              <a:lnTo>
                <a:pt x="54864" y="2048256"/>
              </a:lnTo>
              <a:lnTo>
                <a:pt x="124968" y="2115312"/>
              </a:lnTo>
              <a:cubicBezTo>
                <a:pt x="148486" y="2135470"/>
                <a:pt x="139680" y="2126976"/>
                <a:pt x="152400" y="2139696"/>
              </a:cubicBezTo>
              <a:lnTo>
                <a:pt x="225552" y="2194560"/>
              </a:lnTo>
              <a:cubicBezTo>
                <a:pt x="250798" y="2210338"/>
                <a:pt x="240351" y="2209800"/>
                <a:pt x="252984" y="2209800"/>
              </a:cubicBezTo>
              <a:lnTo>
                <a:pt x="344424" y="2255520"/>
              </a:lnTo>
              <a:lnTo>
                <a:pt x="438912" y="2304288"/>
              </a:lnTo>
              <a:lnTo>
                <a:pt x="463296" y="2316480"/>
              </a:lnTo>
              <a:lnTo>
                <a:pt x="539496" y="2346960"/>
              </a:lnTo>
              <a:lnTo>
                <a:pt x="618744" y="2383536"/>
              </a:lnTo>
              <a:lnTo>
                <a:pt x="685800" y="2432304"/>
              </a:lnTo>
              <a:lnTo>
                <a:pt x="719328" y="2478024"/>
              </a:lnTo>
              <a:cubicBezTo>
                <a:pt x="722600" y="2507476"/>
                <a:pt x="722376" y="2496256"/>
                <a:pt x="722376" y="2511552"/>
              </a:cubicBezTo>
              <a:lnTo>
                <a:pt x="731520" y="2526792"/>
              </a:lnTo>
              <a:lnTo>
                <a:pt x="752856" y="2612136"/>
              </a:lnTo>
              <a:close/>
            </a:path>
          </a:pathLst>
        </a:custGeom>
        <a:solidFill xmlns:a="http://schemas.openxmlformats.org/drawingml/2006/main">
          <a:srgbClr val="1F497D">
            <a:lumMod val="75000"/>
          </a:srgbClr>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0.75832</cdr:x>
      <cdr:y>0.99322</cdr:y>
    </cdr:from>
    <cdr:to>
      <cdr:x>0.7768</cdr:x>
      <cdr:y>1</cdr:y>
    </cdr:to>
    <cdr:pic>
      <cdr:nvPicPr>
        <cdr:cNvPr id="5" name="Picture 4">
          <a:extLst xmlns:a="http://schemas.openxmlformats.org/drawingml/2006/main">
            <a:ext uri="{FF2B5EF4-FFF2-40B4-BE49-F238E27FC236}">
              <a16:creationId xmlns:a16="http://schemas.microsoft.com/office/drawing/2014/main" id="{27254994-4AAC-45E7-98CE-DE88D99FED3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rot="5400000">
          <a:off x="5651711" y="3575750"/>
          <a:ext cx="24790" cy="13637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tatistics\Prices%20Team\Quarterly%20Prices%20Publication%20QEP\Tables\methodology%20pages\new%20tables\table_311%20inc%20methodology%20p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sheetData sheetId="1"/>
      <sheetData sheetId="2"/>
      <sheetData sheetId="3"/>
      <sheetData sheetId="4"/>
      <sheetData sheetId="5"/>
      <sheetData sheetId="6"/>
      <sheetData sheetId="7" refreshError="1"/>
      <sheetData sheetId="8"/>
      <sheetData sheetId="9"/>
      <sheetData sheetId="10">
        <row r="1">
          <cell r="C1">
            <v>2009</v>
          </cell>
        </row>
      </sheetData>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D078E13-21AE-443B-9EA1-335C6C85F789}" name="Annual_Industrial_Gas_Prices__in_pence_per_kWh_in_the_EU_excluding_taxes_and_levies_and_VAT" displayName="Annual_Industrial_Gas_Prices__in_pence_per_kWh_in_the_EU_excluding_taxes_and_levies_and_VAT" ref="A16:AJ64" totalsRowShown="0" headerRowDxfId="322" dataDxfId="321" headerRowCellStyle="Normal_table_541">
  <autoFilter ref="A16:AJ64" xr:uid="{ED078E13-21AE-443B-9EA1-335C6C85F78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072439EF-9D6B-4C4B-B156-2A8E831BA555}" name="Customer Size" dataDxfId="320" dataCellStyle="Normal_table_541"/>
    <tableColumn id="2" xr3:uid="{6C97D90B-188C-4AFC-AB9E-D979E8505256}" name="Year" dataDxfId="319"/>
    <tableColumn id="3" xr3:uid="{8A22DDB6-EC15-4F88-AD33-CDB13C35DC07}" name="Austria" dataDxfId="318"/>
    <tableColumn id="4" xr3:uid="{58E3E8B8-66D2-41F8-9AE7-506C073D4E01}" name="Belgium" dataDxfId="317"/>
    <tableColumn id="5" xr3:uid="{9F3D4D93-58D8-4E37-AD8F-403E8EC959E8}" name="Denmark" dataDxfId="316"/>
    <tableColumn id="6" xr3:uid="{59AC887B-B9A3-470C-BC0A-11BDD24A8174}" name="Finland" dataDxfId="315"/>
    <tableColumn id="7" xr3:uid="{9C13C712-7B0E-4CBC-BAE5-F16ADD47773A}" name="France" dataDxfId="314"/>
    <tableColumn id="8" xr3:uid="{C219D686-1581-412C-9128-CAEE4B76225C}" name="Germany" dataDxfId="313"/>
    <tableColumn id="9" xr3:uid="{7BFA5947-7825-45D1-AEA6-8B56F655CCFC}" name="Greece" dataDxfId="312"/>
    <tableColumn id="10" xr3:uid="{66A4B038-51A2-48CB-9997-6602C278DDD2}" name="Ireland" dataDxfId="311"/>
    <tableColumn id="11" xr3:uid="{394E2C1A-7084-4693-B75B-BABEC77F06EF}" name="Italy" dataDxfId="310"/>
    <tableColumn id="12" xr3:uid="{076CDE94-437E-4BEE-98D7-000F2F0AA7F0}" name="Luxembourg" dataDxfId="309"/>
    <tableColumn id="13" xr3:uid="{B255AA13-CA22-4890-855D-26A917EFA695}" name="Netherlands" dataDxfId="308"/>
    <tableColumn id="14" xr3:uid="{C40B4FDB-46BE-4918-8DAD-9789D32E363F}" name="Portugal" dataDxfId="307"/>
    <tableColumn id="15" xr3:uid="{3E3F4CDF-3A95-41F6-8A5B-EC5A87576F7A}" name="Spain" dataDxfId="306"/>
    <tableColumn id="16" xr3:uid="{2B2F9035-51AB-4680-9B95-01C75CDE2DEC}" name="Sweden" dataDxfId="305"/>
    <tableColumn id="17" xr3:uid="{F6DC4AC5-CDE6-4BCA-99DF-64063863E571}" name="UK" dataDxfId="304"/>
    <tableColumn id="18" xr3:uid="{B7B143C2-74A8-4C9B-A2AB-7474D82BFC47}" name="EU 14 plus UK Median [Note 1]" dataDxfId="303">
      <calculatedColumnFormula>MEDIAN(C17:Q17)</calculatedColumnFormula>
    </tableColumn>
    <tableColumn id="19" xr3:uid="{93AB7C69-430C-43A3-A28E-2530B04DC96F}" name="UK relative to EU 14 plus UK Median(%)" dataDxfId="302">
      <calculatedColumnFormula>(Q17-R17)/R17*100</calculatedColumnFormula>
    </tableColumn>
    <tableColumn id="20" xr3:uid="{8B8157AA-EB80-43B6-8CC1-DAF1C32B18EF}" name="UK relative to EU 14 plus UK Rank [Note 2]" dataDxfId="301">
      <calculatedColumnFormula>RANK(Q17,(C17:Q17),1)</calculatedColumnFormula>
    </tableColumn>
    <tableColumn id="21" xr3:uid="{0F91809B-F7AF-4980-81C6-5621BC21B2A8}" name="Bulgaria" dataDxfId="300"/>
    <tableColumn id="22" xr3:uid="{AE2DD95E-AD8A-4596-9950-67CCF67C79A3}" name="Croatia" dataDxfId="299"/>
    <tableColumn id="23" xr3:uid="{B01F985E-51F3-4D33-8795-9DD3C6D10179}" name="Cyprus" dataDxfId="298"/>
    <tableColumn id="24" xr3:uid="{0DDC983A-D1D9-45F9-B953-0EE6C3C50FA1}" name="Czech Republic" dataDxfId="297"/>
    <tableColumn id="25" xr3:uid="{5E57EA58-85B7-4C6C-911A-A99976994715}" name="Estonia" dataDxfId="296"/>
    <tableColumn id="26" xr3:uid="{9978073F-2F6D-4DFB-88E9-B37E8B0D6D0E}" name="Hungary" dataDxfId="295"/>
    <tableColumn id="27" xr3:uid="{5FDF3EE3-9769-47FE-8E0E-37BB11CC96C3}" name="Latvia" dataDxfId="294"/>
    <tableColumn id="28" xr3:uid="{10EC08D6-9C6B-4143-82CD-9F57F01DA81B}" name="Lithuania" dataDxfId="293"/>
    <tableColumn id="29" xr3:uid="{A6C5B6B9-9CBC-4144-879A-49DF23B43859}" name="Malta" dataDxfId="292"/>
    <tableColumn id="30" xr3:uid="{35380807-C901-4262-BDE3-49F8F3CB604E}" name="Poland" dataDxfId="291"/>
    <tableColumn id="31" xr3:uid="{45A71492-8E85-4A54-9D7F-1D687E388B7F}" name="Romania" dataDxfId="290"/>
    <tableColumn id="32" xr3:uid="{30774AC2-42B8-42C9-B7B5-CD93B4433375}" name="Slovakia" dataDxfId="289"/>
    <tableColumn id="33" xr3:uid="{5863F820-C9F2-4374-939B-DDEAA2A62384}" name="Slovenia" dataDxfId="288"/>
    <tableColumn id="34" xr3:uid="{706B647B-5A8F-4EAC-899F-ACD84C16A644}" name="EU 27 plus UK Median [Note 1]" dataDxfId="287">
      <calculatedColumnFormula>MEDIAN(C17:Q17,U17:AG17)</calculatedColumnFormula>
    </tableColumn>
    <tableColumn id="35" xr3:uid="{C21964F4-D192-43C9-97FD-27FAA1F5C74F}" name="UK relative to EU 27 plus UK Median(%)" dataDxfId="286">
      <calculatedColumnFormula>(Q17-AH17)/AH17*100</calculatedColumnFormula>
    </tableColumn>
    <tableColumn id="36" xr3:uid="{839D5DA6-8BF4-4EFB-BC0E-C34E55A6B14F}" name="UK relative to EU 27 plus UK Rank [Note 2]" dataDxfId="285">
      <calculatedColumnFormula>RANK(Q17,(C17:Q17,U17:AG17),1)</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5BB6DEC-23AD-4724-87F0-59B7D320F13D}" name="_2007_2015_Methodology" displayName="_2007_2015_Methodology" ref="A32:C35" totalsRowShown="0" headerRowDxfId="12" headerRowBorderDxfId="11" tableBorderDxfId="10" headerRowCellStyle="Normal 2">
  <autoFilter ref="A32:C35" xr:uid="{95BB6DEC-23AD-4724-87F0-59B7D320F13D}">
    <filterColumn colId="0" hiddenButton="1"/>
    <filterColumn colId="1" hiddenButton="1"/>
    <filterColumn colId="2" hiddenButton="1"/>
  </autoFilter>
  <tableColumns count="3">
    <tableColumn id="1" xr3:uid="{68795461-793D-46C1-A35E-E1F150498ED1}" name="Industrial Gas" dataDxfId="9" dataCellStyle="Normal 2"/>
    <tableColumn id="2" xr3:uid="{F8E846C4-E538-4429-8246-CD7229E24388}" name="Eurostat size band" dataDxfId="8" dataCellStyle="Normal 2"/>
    <tableColumn id="3" xr3:uid="{38CDCAC7-11D1-409B-8CED-2237BC13DE64}" name="Annual consumption (MWh)" dataDxfId="7"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3B4FADB-FDE9-4470-BD37-24545C5F2FD4}" name="Annual_Industrial_Gas_Prices_in_pence_per_kWh_in_the_EU_including_taxes19" displayName="Annual_Industrial_Gas_Prices_in_pence_per_kWh_in_the_EU_including_taxes19" ref="A16:AJ64" totalsRowShown="0" headerRowDxfId="284" dataDxfId="283" headerRowCellStyle="Normal_table_541">
  <autoFilter ref="A16:AJ64" xr:uid="{1E8A45E1-A2F9-4FFC-B377-54167639FC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D26BCC2A-37AB-429F-8C53-CE1D0B5C312B}" name="Customer Size" dataDxfId="282" dataCellStyle="Normal_table_541"/>
    <tableColumn id="2" xr3:uid="{06960493-691A-4294-BEC8-FDA634728B4C}" name="Year" dataDxfId="281"/>
    <tableColumn id="3" xr3:uid="{8D0755D6-0B6A-4F6C-A9CB-85CBB21F6177}" name="Austria" dataDxfId="280"/>
    <tableColumn id="4" xr3:uid="{B652DE3D-2782-43B6-9FB6-57331F7D31E0}" name="Belgium" dataDxfId="279"/>
    <tableColumn id="5" xr3:uid="{082B1545-D5A8-4205-BDFA-A6FEEE7CAA75}" name="Denmark" dataDxfId="278"/>
    <tableColumn id="6" xr3:uid="{E872B075-95EF-4E4F-ABD2-984B65BB452A}" name="Finland" dataDxfId="277"/>
    <tableColumn id="7" xr3:uid="{7D7D3CD0-F084-4760-8722-DFC4FC4ACAA6}" name="France" dataDxfId="276"/>
    <tableColumn id="8" xr3:uid="{F48AC7CB-4139-4193-9BD6-C0D5A8344A99}" name="Germany" dataDxfId="275"/>
    <tableColumn id="9" xr3:uid="{EB5F55CD-692A-4FF9-B5CD-60026BF4702F}" name="Greece" dataDxfId="274"/>
    <tableColumn id="10" xr3:uid="{D8DC2F23-9EBB-446B-B242-8B65927160C7}" name="Ireland" dataDxfId="273"/>
    <tableColumn id="11" xr3:uid="{0E6F6497-1D5C-4021-BF78-9833C7731AEA}" name="Italy" dataDxfId="272"/>
    <tableColumn id="12" xr3:uid="{3AD98F3B-4D14-4E8A-867C-13F72DC0D78F}" name="Luxembourg" dataDxfId="271"/>
    <tableColumn id="13" xr3:uid="{B970C3DD-203A-409E-BCDA-3F72252D1C46}" name="Netherlands" dataDxfId="270"/>
    <tableColumn id="14" xr3:uid="{8DD1A54E-FE02-4F64-A71A-164792F14331}" name="Portugal" dataDxfId="269"/>
    <tableColumn id="15" xr3:uid="{C407E3BE-C74E-4CFB-8C29-AEB2A0DA2DBC}" name="Spain" dataDxfId="268"/>
    <tableColumn id="16" xr3:uid="{7E5FB3ED-AA26-4F74-911E-BD997ED16638}" name="Sweden" dataDxfId="267"/>
    <tableColumn id="17" xr3:uid="{578BEC78-D681-4A45-9702-440C328E1450}" name="UK" dataDxfId="266"/>
    <tableColumn id="18" xr3:uid="{CEB91FD2-9BB4-44E3-A636-8FBC966A8E7C}" name="EU 14 plus UK Median [Note 1]" dataDxfId="265">
      <calculatedColumnFormula>MEDIAN(C17:Q17)</calculatedColumnFormula>
    </tableColumn>
    <tableColumn id="19" xr3:uid="{ED35F62B-BC84-4ED8-8281-A3E9F76C3780}" name="UK relative to EU 14 plus UK Median(%)" dataDxfId="264">
      <calculatedColumnFormula>(Q17-R17)/R17*100</calculatedColumnFormula>
    </tableColumn>
    <tableColumn id="20" xr3:uid="{E43013C0-F186-477E-9E7C-02F2C0591240}" name="UK relative to EU 14 plus UK Rank [Note 2]" dataDxfId="263">
      <calculatedColumnFormula>RANK(Q17,(C17:Q17),1)</calculatedColumnFormula>
    </tableColumn>
    <tableColumn id="21" xr3:uid="{3427AF45-1489-47DE-88B1-13C94B95088A}" name="Bulgaria" dataDxfId="262"/>
    <tableColumn id="22" xr3:uid="{3D88E9A3-9817-4C35-B295-DB2F5BD3C8E2}" name="Croatia" dataDxfId="261"/>
    <tableColumn id="23" xr3:uid="{89C8D14C-4B22-4DA5-AAC6-1E73A3836AB4}" name="Cyprus" dataDxfId="260"/>
    <tableColumn id="24" xr3:uid="{1A6220D2-7D6C-4261-BEB3-673BC3AA6126}" name="Czech Republic" dataDxfId="259"/>
    <tableColumn id="25" xr3:uid="{F1C6FE3F-5CD5-4222-8993-347DF3FD65FE}" name="Estonia" dataDxfId="258"/>
    <tableColumn id="26" xr3:uid="{71C0C720-D194-4678-9987-14B0AF42C516}" name="Hungary" dataDxfId="257"/>
    <tableColumn id="27" xr3:uid="{2BCC83D1-C964-49E9-ABA4-C342CF648D18}" name="Latvia" dataDxfId="256"/>
    <tableColumn id="28" xr3:uid="{B4C37E5B-8BD5-4CC2-A754-41266AFC4D23}" name="Lithuania" dataDxfId="255"/>
    <tableColumn id="29" xr3:uid="{BFA065CE-D202-40BF-AC30-DA02CA64ADDE}" name="Malta" dataDxfId="254"/>
    <tableColumn id="30" xr3:uid="{1AA4613B-437E-476C-B023-E9E77821ABC7}" name="Poland" dataDxfId="253"/>
    <tableColumn id="31" xr3:uid="{38F517FD-0F06-4746-A57C-E09AA136DCDE}" name="Romania" dataDxfId="252"/>
    <tableColumn id="32" xr3:uid="{33800F7D-7774-42DE-BF85-4E348CF3A212}" name="Slovakia" dataDxfId="251"/>
    <tableColumn id="33" xr3:uid="{D2262392-E970-40D5-8AC8-F4769F7D8EF9}" name="Slovenia" dataDxfId="250"/>
    <tableColumn id="34" xr3:uid="{DB96E463-405F-402B-A13F-A04D06CF949D}" name="EU 27 plus UK Median [Note 1]" dataDxfId="249">
      <calculatedColumnFormula>MEDIAN(C17:Q17,U17:AG17)</calculatedColumnFormula>
    </tableColumn>
    <tableColumn id="35" xr3:uid="{DBB19C1D-474A-4DAF-AA97-83624B2621C4}" name="UK relative to EU 27 plus UK Median(%)" dataDxfId="248">
      <calculatedColumnFormula>(Q17-AH17)/AH17*100</calculatedColumnFormula>
    </tableColumn>
    <tableColumn id="36" xr3:uid="{AD683785-A2BB-404B-A594-F1A3C6F3FED5}" name="UK relative to EU 27 plus UK Rank [Note 2]" dataDxfId="247">
      <calculatedColumnFormula>RANK(Q17,(C17:Q17,U17:AG17),1)</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635665-1C7E-43A8-A9E0-10F44C1B9E1E}" name="Industrial_gas_prices_in_the_EU_for_small_consumers_excluding_taxes_and_levies" displayName="Industrial_gas_prices_in_the_EU_for_small_consumers_excluding_taxes_and_levies" ref="A13:AK68" totalsRowShown="0" headerRowDxfId="246" dataDxfId="245">
  <autoFilter ref="A13:AK68" xr:uid="{0E635665-1C7E-43A8-A9E0-10F44C1B9E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B929FCDD-838C-4FCD-8A12-CE78BFDF8D3A}" name="Year"/>
    <tableColumn id="2" xr3:uid="{B6C5BDB8-DA14-4FEA-9892-8D02D6452AB1}" name="Period" dataDxfId="244"/>
    <tableColumn id="3" xr3:uid="{02E838E3-DE1F-47B8-BFBE-4C8E1DD367C8}" name="Methodology" dataDxfId="243"/>
    <tableColumn id="4" xr3:uid="{D1BF8D5D-7FBA-4693-89DA-5DC3056E7E71}" name="Austria" dataDxfId="242"/>
    <tableColumn id="5" xr3:uid="{AF5B5675-B365-4DAC-AD1F-624972E455E2}" name="Belgium" dataDxfId="241"/>
    <tableColumn id="6" xr3:uid="{B64A9BA5-2616-4BD4-B15B-E4FC4110FBDA}" name="Denmark" dataDxfId="240"/>
    <tableColumn id="7" xr3:uid="{694DDF84-DE60-4188-96C5-F21346E59380}" name="Finland" dataDxfId="239"/>
    <tableColumn id="8" xr3:uid="{A9641CF0-E0D2-4DE4-A8A3-5AF4ACF6F46D}" name="France" dataDxfId="238"/>
    <tableColumn id="9" xr3:uid="{447FAE7D-63F9-4782-81C4-68D673F6F758}" name="Germany" dataDxfId="237"/>
    <tableColumn id="10" xr3:uid="{E79EE85B-6EFA-4DB1-853F-879E026DBA8E}" name="Greece" dataDxfId="236"/>
    <tableColumn id="11" xr3:uid="{4380547F-D8B6-4CAF-A136-4A4DEAA7FA92}" name="Ireland" dataDxfId="235"/>
    <tableColumn id="12" xr3:uid="{BD6B0D47-42E4-473D-850B-7369AC067390}" name="Italy" dataDxfId="234"/>
    <tableColumn id="13" xr3:uid="{9C3857F0-6198-4311-B1FB-62AB44761147}" name="Luxembourg" dataDxfId="233"/>
    <tableColumn id="14" xr3:uid="{984B4E0F-C8AE-47DB-88CC-37F63CF1D08D}" name="Netherlands" dataDxfId="232"/>
    <tableColumn id="15" xr3:uid="{8FE79ECC-7B96-42D3-8324-A61B130F05A1}" name="Portugal" dataDxfId="231"/>
    <tableColumn id="16" xr3:uid="{A27FA13C-599E-40EB-AAD9-1EE30E515901}" name="Spain" dataDxfId="230"/>
    <tableColumn id="17" xr3:uid="{18487408-5817-4AF6-8C6F-B40D95EF9208}" name="Sweden" dataDxfId="229"/>
    <tableColumn id="18" xr3:uid="{723F51C5-8944-4ED8-973B-6A2D33220162}" name="United Kingdom" dataDxfId="228"/>
    <tableColumn id="19" xr3:uid="{31EF5F80-85F5-4B1C-9191-90E5A9C7F2CB}" name="EU 14 plus UK Median [Note 1]" dataDxfId="227">
      <calculatedColumnFormula>MEDIAN(D14:R14)</calculatedColumnFormula>
    </tableColumn>
    <tableColumn id="20" xr3:uid="{B8941E94-CC12-4EEB-960F-DC2459D07306}" name="UK relative to EU 14 plus UK Median(%)" dataDxfId="226">
      <calculatedColumnFormula>(R14-S14)/S14*100</calculatedColumnFormula>
    </tableColumn>
    <tableColumn id="21" xr3:uid="{824B6532-5B55-46B7-BD1E-D12FE70BC1B0}" name="UK relative to EU 14 plus UK Rank_x000a_[Note 2]" dataDxfId="225">
      <calculatedColumnFormula>RANK(R14,D14:R14,1)</calculatedColumnFormula>
    </tableColumn>
    <tableColumn id="22" xr3:uid="{252057F8-3E5F-406F-AA42-7ADDF148CF0F}" name="Bulgaria" dataDxfId="224"/>
    <tableColumn id="23" xr3:uid="{4E8E9BE0-F000-4D2B-9085-900483359A85}" name="Croatia" dataDxfId="223"/>
    <tableColumn id="24" xr3:uid="{777056B8-A2FE-4ABB-B1DB-8DB8EA8543E7}" name="Cyprus" dataDxfId="222"/>
    <tableColumn id="25" xr3:uid="{BD741B12-AED9-4F80-BAA0-D5480123BD5F}" name="Czech Republic" dataDxfId="221"/>
    <tableColumn id="26" xr3:uid="{E2358CEA-CDB5-4EFE-B0DD-0C3F29A4D3FD}" name="Estonia" dataDxfId="220"/>
    <tableColumn id="27" xr3:uid="{4BB9A22B-E038-46B7-85FC-42E162757CDD}" name="Hungary" dataDxfId="219"/>
    <tableColumn id="28" xr3:uid="{A0325401-DCD8-4271-A5EB-937F71C74EA4}" name="Latvia" dataDxfId="218"/>
    <tableColumn id="29" xr3:uid="{84556D50-6E36-47D8-AC0E-36A8FCA519D1}" name="Lithuania" dataDxfId="217"/>
    <tableColumn id="30" xr3:uid="{B1915E16-737B-471A-A731-73B41962BDF3}" name="Malta" dataDxfId="216"/>
    <tableColumn id="31" xr3:uid="{C07BCE8E-7D89-44FC-8F4D-FC81B78E9B6E}" name="Poland" dataDxfId="215"/>
    <tableColumn id="32" xr3:uid="{BBBBA5CC-8840-4DE1-B04C-FFBB8ECD828A}" name="Romania" dataDxfId="214"/>
    <tableColumn id="33" xr3:uid="{2A109217-EC5C-4003-9D0E-A2B9FA52C901}" name="Slovakia" dataDxfId="213"/>
    <tableColumn id="34" xr3:uid="{C1F46962-7D52-48A8-8FBC-1E0D256D8D2E}" name="Slovenia" dataDxfId="212"/>
    <tableColumn id="35" xr3:uid="{9510038E-36C8-42F8-AEAB-4CDB35B91308}" name="EU 27 plus UK Median [Note 1]" dataDxfId="211">
      <calculatedColumnFormula>MEDIAN(D14:R14,V14:AH14)</calculatedColumnFormula>
    </tableColumn>
    <tableColumn id="36" xr3:uid="{AFE1B48A-0795-4E5D-88BC-84CD4A3AA8E1}" name="UK relative to EU 27 plus UK Median(%)" dataDxfId="210">
      <calculatedColumnFormula>(R14-AI14)/AI14*100</calculatedColumnFormula>
    </tableColumn>
    <tableColumn id="37" xr3:uid="{08F8229D-E221-4692-941C-F4297D96B835}" name="UK relative to EU 27 plus UK Rank_x000a_[Note 2]" dataDxfId="209">
      <calculatedColumnFormula>RANK(R14,(D14:R14,V14:AH14),1)</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105D6C2-188D-40F4-B11A-4BFDD513973E}" name="Industrial_gas_prices_in_the_EU_for_small_consumers_including_taxes_excluding_VAT_and_other_recoverable_taxes_and_levies" displayName="Industrial_gas_prices_in_the_EU_for_small_consumers_including_taxes_excluding_VAT_and_other_recoverable_taxes_and_levies" ref="A13:AK68" totalsRowShown="0" headerRowDxfId="208" dataDxfId="207">
  <autoFilter ref="A13:AK68" xr:uid="{0105D6C2-188D-40F4-B11A-4BFDD513973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6784577-2496-44B2-B73E-FA2F5926E48A}" name="Year"/>
    <tableColumn id="2" xr3:uid="{7C89E582-A8FE-4B08-A006-22707181D5A8}" name="Period" dataDxfId="206"/>
    <tableColumn id="3" xr3:uid="{77744B8F-C26B-4B16-9485-D8C8DD13A6CE}" name="Methodology" dataDxfId="205"/>
    <tableColumn id="4" xr3:uid="{627094A9-F0A9-4552-8425-D95B17BE22BA}" name="Austria" dataDxfId="204"/>
    <tableColumn id="5" xr3:uid="{99485C76-A8B8-4C53-84B9-6830D6E4AC6B}" name="Belgium" dataDxfId="203"/>
    <tableColumn id="6" xr3:uid="{FB210624-1AF5-489E-A48C-AC51A42E6295}" name="Denmark" dataDxfId="202"/>
    <tableColumn id="7" xr3:uid="{4D770EBE-1A4D-4B04-906E-083006F71B9C}" name="Finland" dataDxfId="201"/>
    <tableColumn id="8" xr3:uid="{8235B7A3-6000-4131-A626-BF1CBAD03342}" name="France" dataDxfId="200"/>
    <tableColumn id="9" xr3:uid="{22B78357-AF11-4B1F-8DC9-34F74273C5B8}" name="Germany" dataDxfId="199"/>
    <tableColumn id="10" xr3:uid="{43A10B0C-FEEE-4E27-ABC0-FD5D4EF7E0AA}" name="Greece" dataDxfId="198"/>
    <tableColumn id="11" xr3:uid="{1A2BAFDB-3054-410C-BC1A-737E6676B83F}" name="Ireland" dataDxfId="197"/>
    <tableColumn id="12" xr3:uid="{9A7D2139-5629-474A-82C3-0E24B3608F2A}" name="Italy" dataDxfId="196"/>
    <tableColumn id="13" xr3:uid="{4940D1AD-6BA9-4968-8D6A-4C89B0049348}" name="Luxembourg" dataDxfId="195"/>
    <tableColumn id="14" xr3:uid="{FBDB1037-DF53-40EA-88CE-0B510ED6A4FA}" name="Netherlands" dataDxfId="194"/>
    <tableColumn id="15" xr3:uid="{C011B0DF-F357-4027-9E70-21AD6C72C885}" name="Portugal" dataDxfId="193"/>
    <tableColumn id="16" xr3:uid="{C104C89C-B8CE-40C9-970A-B57B5423431A}" name="Spain" dataDxfId="192"/>
    <tableColumn id="17" xr3:uid="{5976CE97-7DB7-49A3-8325-7CEBDDEBCF4C}" name="Sweden" dataDxfId="191"/>
    <tableColumn id="18" xr3:uid="{AA4D0C9E-3251-441E-B519-58D5FE19FE82}" name="United Kingdom" dataDxfId="190"/>
    <tableColumn id="19" xr3:uid="{AF93FE3E-93B7-408E-A7FD-BA7ED021C877}" name="EU 14 plus UK Median [Note 1]" dataDxfId="189">
      <calculatedColumnFormula>MEDIAN(D14:R14)</calculatedColumnFormula>
    </tableColumn>
    <tableColumn id="20" xr3:uid="{7084798F-6CE6-4E87-AD4F-DE0A340DE47C}" name="UK relative to EU 14 plus UK Median(%)" dataDxfId="188">
      <calculatedColumnFormula>(R14-S14)/S14*100</calculatedColumnFormula>
    </tableColumn>
    <tableColumn id="21" xr3:uid="{C9F9424A-8220-466D-9809-374378519E13}" name="UK relative to EU 14 plus UK Rank_x000a_[Note 2]" dataDxfId="187">
      <calculatedColumnFormula>RANK(R14,D14:R14,1)</calculatedColumnFormula>
    </tableColumn>
    <tableColumn id="22" xr3:uid="{E0665410-B678-47CC-A4C3-9191C1187FFE}" name="Bulgaria" dataDxfId="186"/>
    <tableColumn id="23" xr3:uid="{EED3A3CE-A92F-435D-9DA3-DED2224C68DC}" name="Croatia" dataDxfId="185"/>
    <tableColumn id="24" xr3:uid="{0557E792-087A-4DB4-84DD-1706E69F728F}" name="Cyprus" dataDxfId="184"/>
    <tableColumn id="25" xr3:uid="{111E471A-CA7F-4FB0-A0EE-13B3407DA208}" name="Czech Republic" dataDxfId="183"/>
    <tableColumn id="26" xr3:uid="{891C82F2-E3A8-4049-8FBD-2D2E87CCDB3B}" name="Estonia" dataDxfId="182"/>
    <tableColumn id="27" xr3:uid="{CB133D74-D0B0-496E-B5B1-547929607353}" name="Hungary" dataDxfId="181"/>
    <tableColumn id="28" xr3:uid="{4B22E6F5-A55C-409B-A16C-1B6E180E44CF}" name="Latvia" dataDxfId="180"/>
    <tableColumn id="29" xr3:uid="{4A0C2D7F-66B2-4C4D-BB2A-5F3236E0AE49}" name="Lithuania" dataDxfId="179"/>
    <tableColumn id="30" xr3:uid="{F890977B-097A-431E-BA74-3012AC0FBBD3}" name="Malta" dataDxfId="178"/>
    <tableColumn id="31" xr3:uid="{80B7B996-C5B5-4363-B2A7-176A03907ECF}" name="Poland" dataDxfId="177"/>
    <tableColumn id="32" xr3:uid="{2B500A72-BDBC-4EA4-A0FA-D3091B1BC051}" name="Romania" dataDxfId="176"/>
    <tableColumn id="33" xr3:uid="{87758E09-CA8A-430E-B8DA-6A80F91EFCC5}" name="Slovakia" dataDxfId="175"/>
    <tableColumn id="34" xr3:uid="{799BE438-6BBF-404F-9DDD-63E70D1DEBEF}" name="Slovenia" dataDxfId="174"/>
    <tableColumn id="35" xr3:uid="{160323C9-669D-409B-A43C-576B4609DB09}" name="EU 27 plus UK Median [Note 1]" dataDxfId="173">
      <calculatedColumnFormula>MEDIAN(D14:R14,V14:AH14)</calculatedColumnFormula>
    </tableColumn>
    <tableColumn id="36" xr3:uid="{68513423-4433-44FE-BC11-8D21F74789F7}" name="UK relative to EU 27 plus UK Median(%)" dataDxfId="172">
      <calculatedColumnFormula>(R14-AI14)/AI14*100</calculatedColumnFormula>
    </tableColumn>
    <tableColumn id="37" xr3:uid="{555A7847-850C-4149-A0BC-6A1ECB8CBD59}" name="UK relative to EU 27 plus UK Rank_x000a_[Note 2]" dataDxfId="171">
      <calculatedColumnFormula>RANK(R14,(D14:R14,V14:AH14),1)</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C11A8C-A4A5-49B6-B997-0DEA72DCA7EA}" name="Industrial_gas_prices_in_the_EU_for_medium_consumers_excluding_taxes_and_levies" displayName="Industrial_gas_prices_in_the_EU_for_medium_consumers_excluding_taxes_and_levies" ref="A13:AK68" totalsRowShown="0" headerRowDxfId="170" dataDxfId="169">
  <autoFilter ref="A13:AK68" xr:uid="{E5C11A8C-A4A5-49B6-B997-0DEA72DCA7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3F74E040-D650-46D8-82B1-45A93B0CEF28}" name="Year"/>
    <tableColumn id="2" xr3:uid="{3048BF23-F9B0-4C78-9941-96EE69980643}" name="Period" dataDxfId="168"/>
    <tableColumn id="3" xr3:uid="{BE8861AD-9321-4CCE-B689-F99492BFC15B}" name="Methodology" dataDxfId="167"/>
    <tableColumn id="4" xr3:uid="{7CEC66EB-912E-41A5-9E41-5B941874DAFE}" name="Austria" dataDxfId="166"/>
    <tableColumn id="5" xr3:uid="{6B688E1A-D93F-4CB2-BADC-FDBE4B0DF404}" name="Belgium" dataDxfId="165"/>
    <tableColumn id="6" xr3:uid="{5A03AD85-BFFD-4647-BE27-35165E924837}" name="Denmark" dataDxfId="164"/>
    <tableColumn id="7" xr3:uid="{B8AFF4E6-F141-4CF8-9EDD-916AB059098D}" name="Finland" dataDxfId="163"/>
    <tableColumn id="8" xr3:uid="{15CC5743-F2D4-4A3F-A783-A76E67CE0036}" name="France" dataDxfId="162"/>
    <tableColumn id="9" xr3:uid="{E2A3D95C-8274-4FBB-AB84-876F2CF17C18}" name="Germany" dataDxfId="161"/>
    <tableColumn id="10" xr3:uid="{E0943C04-89C9-4DE5-800B-1FC6DAADFBD5}" name="Greece" dataDxfId="160"/>
    <tableColumn id="11" xr3:uid="{1F8EBA15-4A15-42B9-99CA-2077DE59DF6D}" name="Ireland" dataDxfId="159"/>
    <tableColumn id="12" xr3:uid="{9EEFA2CE-D4D4-4E44-8561-D96254486F7E}" name="Italy" dataDxfId="158"/>
    <tableColumn id="13" xr3:uid="{03DFAB6D-126E-45C4-A239-DF8ED1027313}" name="Luxembourg" dataDxfId="157"/>
    <tableColumn id="14" xr3:uid="{5DCEFA35-778B-483B-8AD5-6DE6DBEC60AB}" name="Netherlands" dataDxfId="156"/>
    <tableColumn id="15" xr3:uid="{EDF4EDF6-AE32-4844-A617-08282DBA110A}" name="Portugal" dataDxfId="155"/>
    <tableColumn id="16" xr3:uid="{1302421B-0FD0-407F-95E7-D63C7A1DEC9B}" name="Spain" dataDxfId="154"/>
    <tableColumn id="17" xr3:uid="{C6D8224D-2C11-4DE6-8431-78825714AD6F}" name="Sweden" dataDxfId="153"/>
    <tableColumn id="18" xr3:uid="{E5132511-FC4C-49D1-A0DA-7A53A891B14F}" name="United Kingdom" dataDxfId="152"/>
    <tableColumn id="19" xr3:uid="{ACC116F0-2DA3-44A9-A6D8-F646E9F1E668}" name="EU 14 plus UK Median [Note 1]" dataDxfId="151">
      <calculatedColumnFormula>MEDIAN(D14:R14)</calculatedColumnFormula>
    </tableColumn>
    <tableColumn id="20" xr3:uid="{2A68BE06-0BFA-4FAA-96EB-9AA0A2D7B034}" name="UK relative to EU 14 plus UK Median(%)" dataDxfId="150">
      <calculatedColumnFormula>(R14-S14)/S14*100</calculatedColumnFormula>
    </tableColumn>
    <tableColumn id="21" xr3:uid="{871625F4-59CC-4216-8D9E-509D02BF3DA0}" name="UK relative to EU 14 plus UK Rank_x000a_[Note 2]" dataDxfId="149">
      <calculatedColumnFormula>RANK(R14,D14:R14,1)</calculatedColumnFormula>
    </tableColumn>
    <tableColumn id="22" xr3:uid="{E91F6B4F-7F33-45F9-8E72-7E733732F2DF}" name="Bulgaria" dataDxfId="148"/>
    <tableColumn id="23" xr3:uid="{3EEEB0C0-73DC-4826-A18B-FAC4DC6F2CDE}" name="Croatia" dataDxfId="147"/>
    <tableColumn id="24" xr3:uid="{79FABF13-3B5C-438F-8E57-AC7075334589}" name="Cyprus" dataDxfId="146"/>
    <tableColumn id="25" xr3:uid="{2732EF45-5A39-4728-A53F-920004E5C122}" name="Czech Republic" dataDxfId="145"/>
    <tableColumn id="26" xr3:uid="{8D9C0BDC-9F74-4413-9047-65A72C31BF16}" name="Estonia" dataDxfId="144"/>
    <tableColumn id="27" xr3:uid="{8D647E8A-9FEF-4CCA-9E4B-1172AE18C99A}" name="Hungary" dataDxfId="143"/>
    <tableColumn id="28" xr3:uid="{98C07126-FA3E-4E11-B5B2-174E1F574611}" name="Latvia" dataDxfId="142"/>
    <tableColumn id="29" xr3:uid="{BB993500-474F-4F22-A816-469A92BCE484}" name="Lithuania" dataDxfId="141"/>
    <tableColumn id="30" xr3:uid="{34138A42-89F4-4929-B8CE-0CA6B77787B3}" name="Malta" dataDxfId="140"/>
    <tableColumn id="31" xr3:uid="{3B0DF361-E3AD-4DB4-ABE3-6E6BA42541E4}" name="Poland" dataDxfId="139"/>
    <tableColumn id="32" xr3:uid="{6633DDD0-D678-4BE1-A9F7-DB8D1126BB2D}" name="Romania" dataDxfId="138"/>
    <tableColumn id="33" xr3:uid="{B6E89033-E9C8-402F-89A5-3B20F53E7444}" name="Slovakia" dataDxfId="137"/>
    <tableColumn id="34" xr3:uid="{4792675F-B520-4C27-986C-456963789036}" name="Slovenia" dataDxfId="136"/>
    <tableColumn id="35" xr3:uid="{662CE22A-23F3-47C3-8D78-702EEE8B1F48}" name="EU 27 plus UK Median [Note 1]" dataDxfId="135">
      <calculatedColumnFormula>MEDIAN(D14:R14,V14:AH14)</calculatedColumnFormula>
    </tableColumn>
    <tableColumn id="36" xr3:uid="{A5984543-4CDE-412B-9D8D-878429045D9C}" name="UK relative to EU 27 plus UK Median(%)" dataDxfId="134">
      <calculatedColumnFormula>(R14-AI14)/AI14*100</calculatedColumnFormula>
    </tableColumn>
    <tableColumn id="37" xr3:uid="{37703156-B7EE-4E31-9FCC-ED448513D656}" name="UK relative to EU 27 plus UK Rank_x000a_[Note 2]" dataDxfId="133">
      <calculatedColumnFormula>RANK(R14,(D14:R14,V14:AH14),1)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77E2FA-2844-44C0-9483-9A3E743DE9E1}" name="Industrial_gas_prices_in_the_EU_for_medium_consumers_including_taxes_excluding_VAT_and_other_recoverable_taxes_and_levies" displayName="Industrial_gas_prices_in_the_EU_for_medium_consumers_including_taxes_excluding_VAT_and_other_recoverable_taxes_and_levies" ref="A13:AK68" totalsRowShown="0" headerRowDxfId="132" dataDxfId="131">
  <autoFilter ref="A13:AK68" xr:uid="{EC77E2FA-2844-44C0-9483-9A3E743DE9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D2D2B746-5A95-4517-8A0A-4ADDFBCE4687}" name="Year"/>
    <tableColumn id="2" xr3:uid="{E30C9B36-C390-4868-A475-E7621AA02D97}" name="Period" dataDxfId="130"/>
    <tableColumn id="3" xr3:uid="{47F9892D-E5B4-4F80-B24D-50792A1E903E}" name="Methodology" dataDxfId="129"/>
    <tableColumn id="4" xr3:uid="{07B092D2-B29A-4897-AAE5-3C005ECE7633}" name="Austria" dataDxfId="128"/>
    <tableColumn id="5" xr3:uid="{55277FBC-D64F-4E01-A69E-9DC6888BC154}" name="Belgium" dataDxfId="127"/>
    <tableColumn id="6" xr3:uid="{A5E43BFA-B632-44E4-83AC-DBEE54757429}" name="Denmark" dataDxfId="126"/>
    <tableColumn id="7" xr3:uid="{EC47B319-B621-4FAA-B712-38216A0D3D4D}" name="Finland" dataDxfId="125"/>
    <tableColumn id="8" xr3:uid="{C473374E-394B-46B6-8884-ABA3671F4A8E}" name="France" dataDxfId="124"/>
    <tableColumn id="9" xr3:uid="{2096467E-EA54-4E47-BC53-E45491169B9B}" name="Germany" dataDxfId="123"/>
    <tableColumn id="10" xr3:uid="{073002FF-9BF5-4755-881A-04621845FEC4}" name="Greece" dataDxfId="122"/>
    <tableColumn id="11" xr3:uid="{C839CABD-ED6A-4045-B75A-4D8320127BA1}" name="Ireland" dataDxfId="121"/>
    <tableColumn id="12" xr3:uid="{B98B742D-C00D-4A91-8E4B-91E0BA8272AC}" name="Italy" dataDxfId="120"/>
    <tableColumn id="13" xr3:uid="{ECDC97CB-9420-4A4C-B3AF-A388BA6BAE6B}" name="Luxembourg" dataDxfId="119"/>
    <tableColumn id="14" xr3:uid="{A383CD10-082B-46FA-A070-2F6B1420D12A}" name="Netherlands" dataDxfId="118"/>
    <tableColumn id="15" xr3:uid="{7892B0F8-539F-4BDE-90D2-A7F0B6ADAC19}" name="Portugal" dataDxfId="117"/>
    <tableColumn id="16" xr3:uid="{E612F5C1-332C-4503-9852-2668C7F3E550}" name="Spain" dataDxfId="116"/>
    <tableColumn id="17" xr3:uid="{904DBACC-7EE7-41B5-A56B-E163FE445B89}" name="Sweden" dataDxfId="115"/>
    <tableColumn id="18" xr3:uid="{B9C90FF3-E08B-4014-82C3-9F78734A3567}" name="United Kingdom" dataDxfId="114"/>
    <tableColumn id="19" xr3:uid="{1DD1840B-337E-4AE7-9208-28B095C310EC}" name="EU 14 plus UK Median [Note 1]" dataDxfId="113">
      <calculatedColumnFormula>MEDIAN(D14:R14)</calculatedColumnFormula>
    </tableColumn>
    <tableColumn id="20" xr3:uid="{CC1FDE5E-A737-466E-A735-C10ED594D50E}" name="UK relative to EU 14 plus UK Median(%)" dataDxfId="112">
      <calculatedColumnFormula>(R14-S14)/S14*100</calculatedColumnFormula>
    </tableColumn>
    <tableColumn id="21" xr3:uid="{3D923313-FF12-4E2E-8F57-3F0B5D48C398}" name="UK relative to EU 14 plus UK Rank_x000a_[Note 2]" dataDxfId="111">
      <calculatedColumnFormula>RANK(R14,D14:R14,1)</calculatedColumnFormula>
    </tableColumn>
    <tableColumn id="22" xr3:uid="{F83DF85D-F7A6-4398-AF0E-F02625C5F478}" name="Bulgaria" dataDxfId="110"/>
    <tableColumn id="23" xr3:uid="{E0E9F8F1-C669-4EE9-993E-2A6BF0DDD525}" name="Croatia" dataDxfId="109"/>
    <tableColumn id="24" xr3:uid="{E52B11FA-AE15-4013-BB1A-B61C865CBE86}" name="Cyprus" dataDxfId="108"/>
    <tableColumn id="25" xr3:uid="{21C009A0-302F-4D82-B76F-A6D356CDB57F}" name="Czech Republic" dataDxfId="107"/>
    <tableColumn id="26" xr3:uid="{58B6BD70-0BB2-453F-B712-B7D4DD7C9B18}" name="Estonia" dataDxfId="106"/>
    <tableColumn id="27" xr3:uid="{18BAC6E7-4F69-4A5D-B6D9-0A51E7DD3F1F}" name="Hungary" dataDxfId="105"/>
    <tableColumn id="28" xr3:uid="{9F7DE60F-94C1-44B4-A32A-5CC11FBC1041}" name="Latvia" dataDxfId="104"/>
    <tableColumn id="29" xr3:uid="{DAF3C946-2A95-4E62-A3CE-F09714B73DB8}" name="Lithuania" dataDxfId="103"/>
    <tableColumn id="30" xr3:uid="{4D1E9D20-65E2-48D5-A6A2-62BC87240A03}" name="Malta" dataDxfId="102"/>
    <tableColumn id="31" xr3:uid="{21C924A9-41FB-471A-B9F6-C804B2D60EFF}" name="Poland" dataDxfId="101"/>
    <tableColumn id="32" xr3:uid="{40904287-DD95-4A6B-80E2-3A9A1FC18617}" name="Romania" dataDxfId="100"/>
    <tableColumn id="33" xr3:uid="{F3F93262-1DEE-4F02-8679-42B237766984}" name="Slovakia" dataDxfId="99"/>
    <tableColumn id="34" xr3:uid="{4DBF0378-DE1B-458C-A252-8DDABE0D32A2}" name="Slovenia" dataDxfId="98"/>
    <tableColumn id="35" xr3:uid="{AF6FA689-C67C-41BA-BF62-B2F1F314B81A}" name="EU 27 plus UK Median [Note 1]" dataDxfId="97">
      <calculatedColumnFormula>MEDIAN(D14:R14,V14:AH14)</calculatedColumnFormula>
    </tableColumn>
    <tableColumn id="36" xr3:uid="{BA3B2C23-0E09-462E-931F-2C79DDAF826F}" name="UK relative to EU 27 plus UK Median(%)" dataDxfId="96">
      <calculatedColumnFormula>(R14-AI14)/AI14*100</calculatedColumnFormula>
    </tableColumn>
    <tableColumn id="37" xr3:uid="{C519AF43-5FA0-4AAB-8C13-7CE1A2045004}" name="UK relative to EU 27 plus UK Rank_x000a_[Note 2]" dataDxfId="95">
      <calculatedColumnFormula>RANK(R14,(D14:R14,V14:AH14),1)</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6F94DF8-FFE3-4E0D-9769-ABC4F6865EC5}" name="Industrial_gas_prices_in_the_EU_for_large_consumers_excluding_taxes_and_levies" displayName="Industrial_gas_prices_in_the_EU_for_large_consumers_excluding_taxes_and_levies" ref="A13:AK68" totalsRowShown="0" headerRowDxfId="94" dataDxfId="93">
  <autoFilter ref="A13:AK68" xr:uid="{96F94DF8-FFE3-4E0D-9769-ABC4F6865E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07AEC34B-F2A1-490A-BFCC-CA2A2F6FCEC9}" name="Year"/>
    <tableColumn id="2" xr3:uid="{EE7ADF63-FEEC-4229-91F2-591C4576D101}" name="Period" dataDxfId="92"/>
    <tableColumn id="3" xr3:uid="{82C013E7-A87F-4D80-8BD9-EFECEEA032C5}" name="Methodology" dataDxfId="91"/>
    <tableColumn id="4" xr3:uid="{515369E9-808D-45B6-9412-FCA41507C69F}" name="Austria" dataDxfId="90"/>
    <tableColumn id="5" xr3:uid="{BF5543E3-67F0-4000-BA6D-342195A5A442}" name="Belgium" dataDxfId="89"/>
    <tableColumn id="6" xr3:uid="{84957823-9B3A-4ECC-AEB1-C14DA92D5AA4}" name="Denmark" dataDxfId="88"/>
    <tableColumn id="7" xr3:uid="{65C3A353-7CEC-4B9C-B448-30C001F9C1F0}" name="Finland" dataDxfId="87"/>
    <tableColumn id="8" xr3:uid="{71DC8228-A5FF-4D19-B3A2-BF7A33B78177}" name="France" dataDxfId="86"/>
    <tableColumn id="9" xr3:uid="{4560FABA-D3E1-46F9-A3C2-8D41E86C2BB1}" name="Germany" dataDxfId="85"/>
    <tableColumn id="10" xr3:uid="{D3F734E4-FF4C-425E-98BB-737BC4277804}" name="Greece" dataDxfId="84"/>
    <tableColumn id="11" xr3:uid="{5D7B8B1E-5B59-4714-B83E-E0A45C1150C1}" name="Ireland" dataDxfId="83"/>
    <tableColumn id="12" xr3:uid="{972D6847-EC7A-47CC-8A05-ADC216487D5F}" name="Italy" dataDxfId="82"/>
    <tableColumn id="13" xr3:uid="{D1D8BF95-1F20-4184-AC44-DD84BCC8B730}" name="Luxembourg" dataDxfId="81"/>
    <tableColumn id="14" xr3:uid="{8CA7C6A6-08EB-400A-B90E-29D0C2054B60}" name="Netherlands" dataDxfId="80"/>
    <tableColumn id="15" xr3:uid="{7A7CFE67-EEC4-420A-9319-43253049917B}" name="Portugal" dataDxfId="79"/>
    <tableColumn id="16" xr3:uid="{359F2904-7D8D-4393-A439-04887BFBFF27}" name="Spain" dataDxfId="78"/>
    <tableColumn id="17" xr3:uid="{FF056DB6-CA2D-4D36-A054-113C3A8327FC}" name="Sweden" dataDxfId="77"/>
    <tableColumn id="18" xr3:uid="{DC32C3B5-07AD-49AE-B93F-C1E44DDA7254}" name="United Kingdom" dataDxfId="76"/>
    <tableColumn id="19" xr3:uid="{DAB2EB3B-AFC4-499F-80B1-DC2FF2B910E3}" name="EU 14 plus UK Median [Note 1]" dataDxfId="75">
      <calculatedColumnFormula>MEDIAN(D14:R14)</calculatedColumnFormula>
    </tableColumn>
    <tableColumn id="20" xr3:uid="{9B77CE2A-C9EB-4E19-A5AF-E75C0A54B80D}" name="UK relative to EU 14 plus UK Median(%)" dataDxfId="74">
      <calculatedColumnFormula>(R14-S14)/S14*100</calculatedColumnFormula>
    </tableColumn>
    <tableColumn id="21" xr3:uid="{CF584985-C706-4F7A-BDA1-D288F37B2379}" name="UK relative to EU 14 plus UK Rank_x000a_[Note 2]" dataDxfId="73">
      <calculatedColumnFormula>RANK(R14,D14:R14,1)</calculatedColumnFormula>
    </tableColumn>
    <tableColumn id="22" xr3:uid="{E97624DD-78E8-44BB-A0D3-998BEF668C96}" name="Bulgaria" dataDxfId="72"/>
    <tableColumn id="23" xr3:uid="{7F8CA7E1-D0B5-4944-BD0A-8C69784D9C84}" name="Croatia" dataDxfId="71"/>
    <tableColumn id="24" xr3:uid="{BFC0222D-3732-420C-B27B-B41971F6E1D1}" name="Cyprus" dataDxfId="70"/>
    <tableColumn id="25" xr3:uid="{1A798A2C-7DC7-4FC1-A195-24561D1BD6DC}" name="Czech Republic" dataDxfId="69"/>
    <tableColumn id="26" xr3:uid="{80468754-C80B-4DEE-8E82-A4E9E25020B0}" name="Estonia" dataDxfId="68"/>
    <tableColumn id="27" xr3:uid="{32A68715-DFED-415C-B279-3C22C9DDB198}" name="Hungary" dataDxfId="67"/>
    <tableColumn id="28" xr3:uid="{CBD5B46E-EF6C-429B-889A-748E869B9643}" name="Latvia" dataDxfId="66"/>
    <tableColumn id="29" xr3:uid="{6700C3D8-F721-46F0-AAC6-5B44BE5C9F5B}" name="Lithuania" dataDxfId="65"/>
    <tableColumn id="30" xr3:uid="{FBE717EC-9C76-417A-AAEB-4E738374C616}" name="Malta" dataDxfId="64"/>
    <tableColumn id="31" xr3:uid="{2441763D-FED4-40BE-890D-4D121289E931}" name="Poland" dataDxfId="63"/>
    <tableColumn id="32" xr3:uid="{EF9C06F7-DC3C-4273-83C7-6E90A0743922}" name="Romania" dataDxfId="62"/>
    <tableColumn id="33" xr3:uid="{E4A74AD8-BD89-4192-B57C-55768E599A4D}" name="Slovakia" dataDxfId="61"/>
    <tableColumn id="34" xr3:uid="{FCA29769-1533-4CD6-93A6-4949448339B3}" name="Slovenia" dataDxfId="60"/>
    <tableColumn id="35" xr3:uid="{87857DA6-FCC2-48E6-BF3B-6CA356FB4419}" name="EU 27 plus UK Median [Note 1]" dataDxfId="59">
      <calculatedColumnFormula>MEDIAN(D14:R14,V14:AH14)</calculatedColumnFormula>
    </tableColumn>
    <tableColumn id="36" xr3:uid="{B14073A1-6AEE-475B-A60B-B8EE5E887530}" name="UK relative to EU 27 plus UK Median(%)" dataDxfId="58">
      <calculatedColumnFormula>(R14-AI14)/AI14*100</calculatedColumnFormula>
    </tableColumn>
    <tableColumn id="37" xr3:uid="{31C8E4F7-5A73-4BE8-87CC-DB20C0BE9AEC}" name="UK relative to EU 27 plus UK Rank_x000a_[Note 2]" dataDxfId="57">
      <calculatedColumnFormula>RANK(R14,(D14:R14,V14:AH14),1)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385C786-0A69-4E5E-B6FC-1F352BD0CD44}" name="Industrial_gas_prices_in_the_EU_for_large_consumers_including_taxes_excluding_VAT_and_other_recoverable_taxes_and_levies" displayName="Industrial_gas_prices_in_the_EU_for_large_consumers_including_taxes_excluding_VAT_and_other_recoverable_taxes_and_levies" ref="A13:AK68" totalsRowShown="0" headerRowDxfId="56" dataDxfId="55">
  <autoFilter ref="A13:AK68" xr:uid="{E385C786-0A69-4E5E-B6FC-1F352BD0CD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DECA8DBA-6D75-4A2D-9FB6-EAC0BFD06E93}" name="Year"/>
    <tableColumn id="2" xr3:uid="{0ED27E80-26ED-4D18-8D3B-603579C09C67}" name="Period" dataDxfId="54"/>
    <tableColumn id="3" xr3:uid="{F2CEA3F3-784C-4D41-9328-8A4F096C3670}" name="Methodology" dataDxfId="53"/>
    <tableColumn id="4" xr3:uid="{5F7F6790-6405-467E-A215-6C623989240F}" name="Austria" dataDxfId="52"/>
    <tableColumn id="5" xr3:uid="{AA4A16B5-19F5-4B00-8D45-C6BE5844DBD6}" name="Belgium" dataDxfId="51"/>
    <tableColumn id="6" xr3:uid="{11E1CCDE-A386-4C71-A6DE-6C6C635A0A42}" name="Denmark" dataDxfId="50"/>
    <tableColumn id="7" xr3:uid="{36A0A212-474C-4F44-8BAF-2E4483F2ACEE}" name="Finland" dataDxfId="49"/>
    <tableColumn id="8" xr3:uid="{37A6D981-4C5F-4FAF-9992-7D2C41092CC4}" name="France" dataDxfId="48"/>
    <tableColumn id="9" xr3:uid="{6D96B058-E2E1-4635-8914-10CFBC56AE8F}" name="Germany" dataDxfId="47"/>
    <tableColumn id="10" xr3:uid="{68B7BD84-5D8E-4DBC-B80E-C05B481F6935}" name="Greece" dataDxfId="46"/>
    <tableColumn id="11" xr3:uid="{84AFACBA-74DC-492F-968F-AE8EF2327C6E}" name="Ireland" dataDxfId="45"/>
    <tableColumn id="12" xr3:uid="{9915C556-91B5-491E-9EC0-34ACD73AAE2A}" name="Italy" dataDxfId="44"/>
    <tableColumn id="13" xr3:uid="{3DEC0299-3BCB-454E-B43C-E6B0F0557D04}" name="Luxembourg" dataDxfId="43"/>
    <tableColumn id="14" xr3:uid="{88D16C82-CC0F-4618-934E-982312AFFD40}" name="Netherlands" dataDxfId="42"/>
    <tableColumn id="15" xr3:uid="{C18FF1EC-4EF2-4E34-AE51-1AEAE9568667}" name="Portugal" dataDxfId="41"/>
    <tableColumn id="16" xr3:uid="{60B377D7-1C13-4EAD-AD55-61D28159A7DD}" name="Spain" dataDxfId="40"/>
    <tableColumn id="17" xr3:uid="{1AECA526-DD53-490C-83C1-17034574138F}" name="Sweden" dataDxfId="39"/>
    <tableColumn id="18" xr3:uid="{FBD217DF-19E3-4C27-816F-658C380A314C}" name="United Kingdom" dataDxfId="38"/>
    <tableColumn id="19" xr3:uid="{9DCF92F7-798C-40E8-B4DF-7380059BDB21}" name="EU 14 plus UK Median [Note 1]" dataDxfId="37">
      <calculatedColumnFormula>MEDIAN(D14:R14)</calculatedColumnFormula>
    </tableColumn>
    <tableColumn id="20" xr3:uid="{5B983CE8-9307-4313-87DD-A59DD10A40C2}" name="UK relative to EU 14 plus UK Median(%)" dataDxfId="36">
      <calculatedColumnFormula>(R14-S14)/S14*100</calculatedColumnFormula>
    </tableColumn>
    <tableColumn id="21" xr3:uid="{C05B6449-49CA-4A52-BB6F-9FF3C867DAC1}" name="UK relative to EU 14 plus UK Rank_x000a_[Note 2]" dataDxfId="35">
      <calculatedColumnFormula>RANK(R14,D14:R14,1)</calculatedColumnFormula>
    </tableColumn>
    <tableColumn id="22" xr3:uid="{F4B9F261-B71A-44D1-AF33-F5DE796F1CA9}" name="Bulgaria" dataDxfId="34"/>
    <tableColumn id="23" xr3:uid="{E556DEBB-0C65-44A9-86FA-F3CF881DF3E6}" name="Croatia" dataDxfId="33"/>
    <tableColumn id="24" xr3:uid="{E1A9992A-C30C-4BF4-8E7C-01D917AEB42F}" name="Cyprus" dataDxfId="32"/>
    <tableColumn id="25" xr3:uid="{7BBF57CA-2933-4C72-A192-B939FE5A8604}" name="Czech Republic" dataDxfId="31"/>
    <tableColumn id="26" xr3:uid="{C3436C78-92FF-438B-B033-40A2CAFEEF1A}" name="Estonia" dataDxfId="30"/>
    <tableColumn id="27" xr3:uid="{D76C38BD-1855-4FAB-B486-BA4D4F63482A}" name="Hungary" dataDxfId="29"/>
    <tableColumn id="28" xr3:uid="{84153039-6E04-4F31-B493-7B5E1608B2E9}" name="Latvia" dataDxfId="28"/>
    <tableColumn id="29" xr3:uid="{B9B31928-5DF4-427D-A7F0-4845FD454676}" name="Lithuania" dataDxfId="27"/>
    <tableColumn id="30" xr3:uid="{0E67AEF6-AB6B-4AD3-A9DB-CF82D13B964B}" name="Malta" dataDxfId="26"/>
    <tableColumn id="31" xr3:uid="{AAD564A1-6E8B-4305-9FD3-10756825A88D}" name="Poland" dataDxfId="25"/>
    <tableColumn id="32" xr3:uid="{D7BE0107-1463-4FD5-BDA7-58858E8FEA6C}" name="Romania" dataDxfId="24"/>
    <tableColumn id="33" xr3:uid="{3423375C-C91D-42D9-BEB0-B2E6C9A8CC68}" name="Slovakia" dataDxfId="23"/>
    <tableColumn id="34" xr3:uid="{3721D3E3-BC0F-438A-B06F-6FE6DD1CA6E2}" name="Slovenia" dataDxfId="22"/>
    <tableColumn id="35" xr3:uid="{69153C61-985E-47CA-BBDA-E084DCCA5073}" name="EU 27 plus UK Median [Note 1]" dataDxfId="21">
      <calculatedColumnFormula>MEDIAN(D14:R14,V14:AH14)</calculatedColumnFormula>
    </tableColumn>
    <tableColumn id="36" xr3:uid="{D3EAACFE-1338-41A3-A540-5EB21C962CF2}" name="UK relative to EU 27 plus UK Median(%)" dataDxfId="20">
      <calculatedColumnFormula>(R14-AI14)/AI14*100</calculatedColumnFormula>
    </tableColumn>
    <tableColumn id="37" xr3:uid="{8DCC4895-A51A-402C-9B15-EB94C970FDAA}" name="UK relative to EU 27 plus UK Rank_x000a_[Note 2]" dataDxfId="19">
      <calculatedColumnFormula>RANK(R14,(D14:R14,V14:AH14),1)</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BF83454-0A4C-4D6E-8CAE-6C6C84218B63}" name="_1998_2007_Methodology" displayName="_1998_2007_Methodology" ref="A22:D25" totalsRowShown="0" headerRowDxfId="18" headerRowBorderDxfId="17" tableBorderDxfId="16" headerRowCellStyle="Normal 2">
  <autoFilter ref="A22:D25" xr:uid="{4BF83454-0A4C-4D6E-8CAE-6C6C84218B63}">
    <filterColumn colId="0" hiddenButton="1"/>
    <filterColumn colId="1" hiddenButton="1"/>
    <filterColumn colId="2" hiddenButton="1"/>
    <filterColumn colId="3" hiddenButton="1"/>
  </autoFilter>
  <tableColumns count="4">
    <tableColumn id="1" xr3:uid="{A4027F55-4B18-4452-B5FB-E9966044BFE4}" name="Industrial Gas" dataDxfId="15" dataCellStyle="Normal 2"/>
    <tableColumn id="2" xr3:uid="{8C1345FA-6DA0-410E-B55A-D59C2FC59C3F}" name="Eurostat size band" dataDxfId="14" dataCellStyle="Normal 2"/>
    <tableColumn id="3" xr3:uid="{337C92F0-F6CC-4D80-A98C-992E35364641}" name="Annual consumption (MWh)" dataDxfId="13" dataCellStyle="Normal 2"/>
    <tableColumn id="4" xr3:uid="{A6DC0759-CBCB-448B-B734-7D1C91D4B10A}" name="Period"/>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875"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08D5E92C-612F-40C3-BAF6-3CC84DE857D2}">
  <we:reference id="wa104380526" version="1.0.32.412" store="en-US" storeType="OMEX"/>
  <we:alternateReferences>
    <we:reference id="wa104380526" version="1.0.32.412" store="en-US"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international-comparisons-data-sources-and-methodologi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international-industrial-energy-price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ec.europa.eu/eurostat/cache/metadata/en/nrg_pc_202_sims.htm" TargetMode="External"/><Relationship Id="rId2" Type="http://schemas.openxmlformats.org/officeDocument/2006/relationships/hyperlink" Target="https://ec.europa.eu/eurostat/data/database" TargetMode="External"/><Relationship Id="rId1" Type="http://schemas.openxmlformats.org/officeDocument/2006/relationships/hyperlink" Target="https://ec.europa.eu/eurostat/data/database" TargetMode="External"/><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pageSetUpPr fitToPage="1"/>
  </sheetPr>
  <dimension ref="A1:Z22"/>
  <sheetViews>
    <sheetView showGridLines="0" tabSelected="1" workbookViewId="0"/>
  </sheetViews>
  <sheetFormatPr defaultColWidth="8.85546875" defaultRowHeight="12.75" x14ac:dyDescent="0.2"/>
  <cols>
    <col min="1" max="2" width="8.7109375" customWidth="1"/>
    <col min="3" max="3" width="9.7109375" customWidth="1"/>
    <col min="4" max="4" width="16.7109375" customWidth="1"/>
    <col min="5" max="25" width="8.7109375" customWidth="1"/>
  </cols>
  <sheetData>
    <row r="1" spans="1:26" ht="36" customHeight="1" x14ac:dyDescent="0.2">
      <c r="A1" s="77" t="s">
        <v>131</v>
      </c>
      <c r="B1" s="55"/>
      <c r="C1" s="55"/>
      <c r="D1" s="55"/>
      <c r="E1" s="55"/>
      <c r="F1" s="55"/>
      <c r="G1" s="55"/>
      <c r="H1" s="55"/>
      <c r="I1" s="55"/>
      <c r="J1" s="55"/>
      <c r="K1" s="11"/>
      <c r="L1" s="11"/>
      <c r="M1" s="11"/>
      <c r="N1" s="11"/>
      <c r="O1" s="11"/>
      <c r="P1" s="11"/>
      <c r="Q1" s="11"/>
      <c r="R1" s="11"/>
      <c r="S1" s="11"/>
      <c r="T1" s="11"/>
      <c r="U1" s="11"/>
      <c r="V1" s="11"/>
      <c r="W1" s="11"/>
    </row>
    <row r="2" spans="1:26" ht="24" customHeight="1" x14ac:dyDescent="0.2">
      <c r="A2" s="78" t="s">
        <v>57</v>
      </c>
      <c r="B2" s="79"/>
      <c r="C2" s="79"/>
      <c r="D2" s="79"/>
      <c r="E2" s="79"/>
      <c r="F2" s="79"/>
      <c r="G2" s="79"/>
      <c r="H2" s="79"/>
      <c r="I2" s="79"/>
      <c r="J2" s="79"/>
      <c r="K2" s="80"/>
      <c r="L2" s="80"/>
      <c r="M2" s="80"/>
      <c r="N2" s="80"/>
      <c r="O2" s="80"/>
      <c r="P2" s="80"/>
      <c r="Q2" s="80"/>
      <c r="R2" s="80"/>
      <c r="S2" s="80"/>
      <c r="T2" s="80"/>
      <c r="U2" s="80"/>
      <c r="V2" s="80"/>
      <c r="W2" s="80"/>
    </row>
    <row r="3" spans="1:26" ht="18" customHeight="1" x14ac:dyDescent="0.2">
      <c r="A3" s="81" t="s">
        <v>205</v>
      </c>
      <c r="B3" s="82"/>
      <c r="C3" s="83"/>
      <c r="D3" s="83"/>
      <c r="E3" s="83"/>
      <c r="F3" s="83"/>
      <c r="G3" s="83"/>
      <c r="H3" s="83"/>
      <c r="I3" s="83"/>
      <c r="J3" s="11"/>
      <c r="K3" s="11"/>
      <c r="L3" s="11"/>
      <c r="M3" s="11"/>
      <c r="N3" s="11"/>
      <c r="O3" s="11"/>
      <c r="P3" s="11"/>
      <c r="Q3" s="11"/>
      <c r="R3" s="11"/>
      <c r="S3" s="11"/>
      <c r="T3" s="11"/>
      <c r="U3" s="11"/>
      <c r="V3" s="11"/>
      <c r="W3" s="11"/>
      <c r="X3" s="11"/>
      <c r="Y3" s="11"/>
      <c r="Z3" s="11"/>
    </row>
    <row r="4" spans="1:26" ht="18" customHeight="1" x14ac:dyDescent="0.2">
      <c r="A4" s="84" t="s">
        <v>206</v>
      </c>
      <c r="B4" s="83"/>
      <c r="C4" s="83"/>
      <c r="D4" s="83"/>
      <c r="E4" s="83"/>
      <c r="F4" s="83"/>
      <c r="G4" s="83"/>
      <c r="H4" s="83"/>
      <c r="I4" s="83"/>
      <c r="J4" s="11"/>
      <c r="K4" s="11"/>
      <c r="L4" s="11"/>
      <c r="M4" s="11"/>
      <c r="N4" s="11"/>
      <c r="O4" s="11"/>
      <c r="P4" s="11"/>
      <c r="Q4" s="11"/>
      <c r="R4" s="11"/>
      <c r="S4" s="11"/>
      <c r="T4" s="11"/>
      <c r="U4" s="11"/>
      <c r="V4" s="11"/>
      <c r="W4" s="11"/>
      <c r="X4" s="11"/>
      <c r="Y4" s="11"/>
      <c r="Z4" s="11"/>
    </row>
    <row r="5" spans="1:26" ht="18" customHeight="1" x14ac:dyDescent="0.2">
      <c r="A5" s="84" t="s">
        <v>207</v>
      </c>
      <c r="B5" s="85"/>
      <c r="C5" s="83"/>
      <c r="D5" s="83"/>
      <c r="E5" s="83"/>
      <c r="F5" s="83"/>
      <c r="G5" s="83"/>
      <c r="H5" s="83"/>
      <c r="I5" s="83"/>
      <c r="J5" s="11"/>
      <c r="K5" s="11"/>
      <c r="L5" s="11"/>
      <c r="M5" s="11"/>
      <c r="N5" s="11"/>
      <c r="O5" s="11"/>
      <c r="P5" s="11"/>
      <c r="Q5" s="11"/>
      <c r="R5" s="11"/>
      <c r="S5" s="11"/>
      <c r="T5" s="11"/>
      <c r="U5" s="11"/>
      <c r="V5" s="11"/>
      <c r="W5" s="11"/>
      <c r="X5" s="11"/>
      <c r="Y5" s="11"/>
      <c r="Z5" s="11"/>
    </row>
    <row r="6" spans="1:26" ht="36" customHeight="1" x14ac:dyDescent="0.25">
      <c r="A6" s="86" t="s">
        <v>97</v>
      </c>
      <c r="B6" s="83"/>
      <c r="C6" s="83"/>
      <c r="D6" s="83"/>
      <c r="E6" s="83"/>
      <c r="F6" s="83"/>
      <c r="G6" s="83"/>
      <c r="H6" s="83"/>
      <c r="I6" s="83"/>
      <c r="J6" s="11"/>
      <c r="K6" s="11"/>
      <c r="L6" s="11"/>
      <c r="M6" s="11"/>
      <c r="N6" s="11"/>
      <c r="O6" s="11"/>
      <c r="P6" s="11"/>
      <c r="Q6" s="11"/>
      <c r="R6" s="11"/>
      <c r="S6" s="11"/>
      <c r="T6" s="11"/>
      <c r="U6" s="11"/>
      <c r="V6" s="11"/>
      <c r="W6" s="11"/>
    </row>
    <row r="7" spans="1:26" ht="15.95" customHeight="1" x14ac:dyDescent="0.2">
      <c r="A7" s="87" t="s">
        <v>148</v>
      </c>
      <c r="B7" s="83"/>
      <c r="C7" s="83"/>
      <c r="D7" s="83"/>
      <c r="E7" s="83"/>
      <c r="F7" s="83"/>
      <c r="G7" s="83"/>
      <c r="H7" s="83"/>
      <c r="I7" s="83"/>
      <c r="J7" s="11"/>
      <c r="K7" s="11"/>
      <c r="L7" s="11"/>
      <c r="M7" s="11"/>
      <c r="N7" s="11"/>
      <c r="O7" s="11"/>
      <c r="P7" s="11"/>
      <c r="Q7" s="11"/>
      <c r="R7" s="11"/>
      <c r="S7" s="11"/>
      <c r="T7" s="11"/>
      <c r="U7" s="11"/>
      <c r="V7" s="11"/>
      <c r="W7" s="11"/>
    </row>
    <row r="8" spans="1:26" ht="15.95" customHeight="1" x14ac:dyDescent="0.2">
      <c r="A8" s="20" t="s">
        <v>146</v>
      </c>
      <c r="B8" s="83"/>
      <c r="C8" s="83"/>
      <c r="D8" s="83"/>
      <c r="E8" s="83"/>
      <c r="F8" s="83"/>
      <c r="G8" s="83"/>
      <c r="H8" s="83"/>
      <c r="I8" s="83"/>
      <c r="J8" s="11"/>
      <c r="K8" s="11"/>
      <c r="L8" s="11"/>
      <c r="M8" s="11"/>
      <c r="N8" s="11"/>
      <c r="O8" s="11"/>
      <c r="P8" s="11"/>
      <c r="Q8" s="11"/>
      <c r="R8" s="11"/>
      <c r="S8" s="11"/>
      <c r="T8" s="11"/>
      <c r="U8" s="11"/>
      <c r="V8" s="11"/>
      <c r="W8" s="11"/>
    </row>
    <row r="9" spans="1:26" ht="15.95" customHeight="1" x14ac:dyDescent="0.2">
      <c r="A9" s="87" t="s">
        <v>147</v>
      </c>
      <c r="B9" s="83"/>
      <c r="C9" s="83"/>
      <c r="D9" s="83"/>
      <c r="E9" s="83"/>
      <c r="F9" s="83"/>
      <c r="G9" s="83"/>
      <c r="H9" s="83"/>
      <c r="I9" s="83"/>
      <c r="J9" s="11"/>
      <c r="K9" s="11"/>
      <c r="L9" s="11"/>
      <c r="M9" s="11"/>
      <c r="N9" s="11"/>
      <c r="O9" s="11"/>
      <c r="P9" s="11"/>
      <c r="Q9" s="11"/>
      <c r="R9" s="11"/>
      <c r="S9" s="11"/>
      <c r="T9" s="11"/>
      <c r="U9" s="11"/>
      <c r="V9" s="11"/>
      <c r="W9" s="11"/>
    </row>
    <row r="10" spans="1:26" ht="36" customHeight="1" x14ac:dyDescent="0.25">
      <c r="A10" s="86" t="s">
        <v>55</v>
      </c>
      <c r="B10" s="83"/>
      <c r="C10" s="83"/>
      <c r="D10" s="83"/>
      <c r="E10" s="83"/>
      <c r="F10" s="83"/>
      <c r="G10" s="83"/>
      <c r="H10" s="83"/>
      <c r="I10" s="83"/>
      <c r="J10" s="11"/>
      <c r="K10" s="11"/>
      <c r="L10" s="11"/>
      <c r="M10" s="11"/>
      <c r="N10" s="11"/>
      <c r="O10" s="11"/>
      <c r="P10" s="11"/>
      <c r="Q10" s="11"/>
      <c r="R10" s="11"/>
      <c r="S10" s="11"/>
      <c r="T10" s="11"/>
      <c r="U10" s="11"/>
      <c r="V10" s="11"/>
      <c r="W10" s="11"/>
    </row>
    <row r="11" spans="1:26" ht="15.95" customHeight="1" x14ac:dyDescent="0.2">
      <c r="A11" s="88" t="s">
        <v>132</v>
      </c>
      <c r="B11" s="88"/>
      <c r="C11" s="83"/>
      <c r="D11" s="83"/>
      <c r="E11" s="83"/>
      <c r="F11" s="83"/>
      <c r="G11" s="83"/>
      <c r="H11" s="83"/>
      <c r="I11" s="11"/>
      <c r="J11" s="11"/>
      <c r="K11" s="11"/>
      <c r="L11" s="11"/>
      <c r="M11" s="11"/>
      <c r="N11" s="11"/>
      <c r="O11" s="11"/>
      <c r="P11" s="11"/>
      <c r="Q11" s="11"/>
      <c r="R11" s="11"/>
      <c r="S11" s="11"/>
      <c r="T11" s="11"/>
      <c r="U11" s="11"/>
      <c r="V11" s="11"/>
    </row>
    <row r="12" spans="1:26" ht="15.95" customHeight="1" x14ac:dyDescent="0.2">
      <c r="A12" s="88" t="s">
        <v>133</v>
      </c>
      <c r="B12" s="88"/>
      <c r="C12" s="83"/>
      <c r="D12" s="83"/>
      <c r="E12" s="83"/>
      <c r="F12" s="83"/>
      <c r="G12" s="83"/>
      <c r="H12" s="83"/>
      <c r="I12" s="11"/>
      <c r="J12" s="11"/>
      <c r="K12" s="11"/>
      <c r="L12" s="11"/>
      <c r="M12" s="11"/>
      <c r="N12" s="11"/>
      <c r="O12" s="11"/>
      <c r="P12" s="11"/>
      <c r="Q12" s="11"/>
      <c r="R12" s="11"/>
      <c r="S12" s="11"/>
      <c r="T12" s="11"/>
      <c r="U12" s="11"/>
      <c r="V12" s="11"/>
    </row>
    <row r="13" spans="1:26" ht="15.95" customHeight="1" x14ac:dyDescent="0.2">
      <c r="A13" s="88" t="s">
        <v>134</v>
      </c>
      <c r="B13" s="88"/>
      <c r="C13" s="83"/>
      <c r="D13" s="83"/>
      <c r="E13" s="83"/>
      <c r="F13" s="83"/>
      <c r="G13" s="83"/>
      <c r="H13" s="83"/>
      <c r="I13" s="11"/>
      <c r="J13" s="11"/>
      <c r="K13" s="11"/>
      <c r="L13" s="11"/>
      <c r="M13" s="11"/>
      <c r="N13" s="11"/>
      <c r="O13" s="11"/>
      <c r="P13" s="11"/>
      <c r="Q13" s="11"/>
      <c r="R13" s="11"/>
      <c r="S13" s="11"/>
      <c r="T13" s="11"/>
      <c r="U13" s="11"/>
      <c r="V13" s="11"/>
    </row>
    <row r="14" spans="1:26" ht="15.95" customHeight="1" x14ac:dyDescent="0.2">
      <c r="A14" s="88" t="s">
        <v>153</v>
      </c>
      <c r="B14" s="88"/>
      <c r="C14" s="83"/>
      <c r="D14" s="83"/>
      <c r="E14" s="83"/>
      <c r="F14" s="83"/>
      <c r="G14" s="83"/>
      <c r="H14" s="83"/>
      <c r="I14" s="11"/>
      <c r="J14" s="11"/>
      <c r="K14" s="11"/>
      <c r="L14" s="11"/>
      <c r="M14" s="11"/>
      <c r="N14" s="11"/>
      <c r="O14" s="11"/>
      <c r="P14" s="11"/>
      <c r="Q14" s="11"/>
      <c r="R14" s="11"/>
      <c r="S14" s="11"/>
      <c r="T14" s="11"/>
      <c r="U14" s="11"/>
      <c r="V14" s="11"/>
    </row>
    <row r="15" spans="1:26" ht="15.95" customHeight="1" x14ac:dyDescent="0.2">
      <c r="A15" s="89" t="s">
        <v>135</v>
      </c>
      <c r="B15" s="89"/>
      <c r="C15" s="40"/>
      <c r="D15" s="40"/>
    </row>
    <row r="16" spans="1:26" ht="36" customHeight="1" x14ac:dyDescent="0.25">
      <c r="A16" s="86" t="s">
        <v>56</v>
      </c>
      <c r="B16" s="83"/>
      <c r="C16" s="83"/>
      <c r="D16" s="83"/>
      <c r="E16" s="83"/>
      <c r="F16" s="83"/>
      <c r="G16" s="83"/>
      <c r="H16" s="83"/>
      <c r="I16" s="83"/>
      <c r="J16" s="11"/>
      <c r="K16" s="11"/>
      <c r="L16" s="11"/>
      <c r="M16" s="11"/>
      <c r="N16" s="11"/>
      <c r="O16" s="11"/>
      <c r="P16" s="11"/>
      <c r="Q16" s="11"/>
      <c r="R16" s="11"/>
      <c r="S16" s="11"/>
      <c r="T16" s="11"/>
      <c r="U16" s="11"/>
      <c r="V16" s="11"/>
      <c r="W16" s="11"/>
    </row>
    <row r="17" spans="1:23" ht="15.95" customHeight="1" x14ac:dyDescent="0.2">
      <c r="A17" s="90" t="s">
        <v>136</v>
      </c>
    </row>
    <row r="18" spans="1:23" ht="15.95" customHeight="1" x14ac:dyDescent="0.2">
      <c r="A18" s="91" t="s">
        <v>208</v>
      </c>
      <c r="B18" s="11"/>
      <c r="C18" s="11"/>
      <c r="D18" s="11"/>
      <c r="E18" s="11"/>
      <c r="F18" s="11"/>
      <c r="G18" s="11"/>
      <c r="H18" s="11"/>
      <c r="I18" s="11"/>
      <c r="J18" s="11"/>
      <c r="K18" s="11"/>
      <c r="L18" s="11"/>
      <c r="M18" s="11"/>
      <c r="N18" s="11"/>
      <c r="O18" s="11"/>
      <c r="P18" s="11"/>
      <c r="Q18" s="11"/>
      <c r="R18" s="11"/>
      <c r="S18" s="11"/>
      <c r="T18" s="11"/>
      <c r="U18" s="11"/>
      <c r="V18" s="11"/>
      <c r="W18" s="11"/>
    </row>
    <row r="19" spans="1:23" ht="15.95" customHeight="1" x14ac:dyDescent="0.2">
      <c r="A19" s="92" t="s">
        <v>163</v>
      </c>
      <c r="B19" s="92"/>
      <c r="C19" s="92"/>
      <c r="D19" s="11"/>
      <c r="E19" s="11"/>
      <c r="F19" s="11"/>
      <c r="G19" s="11"/>
      <c r="H19" s="11"/>
      <c r="I19" s="11"/>
      <c r="J19" s="11"/>
      <c r="K19" s="11"/>
      <c r="L19" s="11"/>
      <c r="M19" s="11"/>
      <c r="N19" s="11"/>
      <c r="O19" s="11"/>
      <c r="P19" s="11"/>
      <c r="Q19" s="11"/>
      <c r="R19" s="11"/>
      <c r="S19" s="11"/>
      <c r="T19" s="11"/>
      <c r="U19" s="11"/>
      <c r="V19" s="11"/>
      <c r="W19" s="11"/>
    </row>
    <row r="20" spans="1:23" ht="36" customHeight="1" x14ac:dyDescent="0.2">
      <c r="A20" s="20" t="s">
        <v>152</v>
      </c>
    </row>
    <row r="21" spans="1:23" ht="15.95" customHeight="1" x14ac:dyDescent="0.2">
      <c r="A21" s="91" t="s">
        <v>137</v>
      </c>
    </row>
    <row r="22" spans="1:23" ht="15.95" customHeight="1" x14ac:dyDescent="0.2">
      <c r="A22" s="92" t="s">
        <v>164</v>
      </c>
    </row>
  </sheetData>
  <hyperlinks>
    <hyperlink ref="A11" r:id="rId1" xr:uid="{8BF4BD53-B6E4-45FE-8876-B2A3DCFA7143}"/>
    <hyperlink ref="A12" r:id="rId2" xr:uid="{95EE87A4-DAF7-4484-B966-6713ECD19DC4}"/>
    <hyperlink ref="A13" r:id="rId3" xr:uid="{3ACB77DC-3ABC-4148-914A-40A98D589B70}"/>
    <hyperlink ref="A15" r:id="rId4" xr:uid="{4A31BEDA-3F44-4A1D-97DF-16D638081BD6}"/>
    <hyperlink ref="A14" r:id="rId5" display="Revisions policy BEIS standards for official statistics (opens in a new window) " xr:uid="{18D9EC72-2D04-4AA0-8F18-A233FA569FDB}"/>
    <hyperlink ref="A22" r:id="rId6" xr:uid="{D17CAE69-783A-4F2B-9C6F-F4B3ED69BAEB}"/>
    <hyperlink ref="A19" r:id="rId7" xr:uid="{D3C904E9-E7E0-494D-81D1-1D0A95BF80A9}"/>
  </hyperlinks>
  <pageMargins left="0.70866141732283472" right="0" top="0.74803149606299213" bottom="0.74803149606299213" header="0.31496062992125984" footer="0.31496062992125984"/>
  <pageSetup paperSize="9" scale="53"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6D3E1-DBEE-4458-9C3E-AE4DF52B81D0}">
  <sheetPr>
    <tabColor theme="4"/>
  </sheetPr>
  <dimension ref="A1:AK68"/>
  <sheetViews>
    <sheetView showGridLines="0" zoomScaleNormal="100" workbookViewId="0">
      <pane ySplit="13" topLeftCell="A56" activePane="bottomLeft" state="frozen"/>
      <selection activeCell="A34" sqref="A3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5">
      <c r="A1" s="45" t="s">
        <v>112</v>
      </c>
    </row>
    <row r="2" spans="1:37" ht="15" x14ac:dyDescent="0.2">
      <c r="A2" s="40" t="s">
        <v>106</v>
      </c>
    </row>
    <row r="3" spans="1:37" ht="15" x14ac:dyDescent="0.2">
      <c r="A3" s="40" t="s">
        <v>113</v>
      </c>
    </row>
    <row r="4" spans="1:37" ht="15" x14ac:dyDescent="0.2">
      <c r="A4" s="40" t="s">
        <v>126</v>
      </c>
    </row>
    <row r="5" spans="1:37" ht="15" x14ac:dyDescent="0.2">
      <c r="A5" s="40" t="s">
        <v>123</v>
      </c>
    </row>
    <row r="6" spans="1:37" ht="15" x14ac:dyDescent="0.2">
      <c r="A6" s="40" t="s">
        <v>154</v>
      </c>
    </row>
    <row r="7" spans="1:37" ht="15" x14ac:dyDescent="0.2">
      <c r="A7" s="40" t="s">
        <v>115</v>
      </c>
    </row>
    <row r="8" spans="1:37" ht="15" x14ac:dyDescent="0.2">
      <c r="A8" s="40" t="s">
        <v>116</v>
      </c>
    </row>
    <row r="9" spans="1:37" ht="15" x14ac:dyDescent="0.2">
      <c r="A9" s="41" t="s">
        <v>117</v>
      </c>
    </row>
    <row r="10" spans="1:37" ht="15.75" x14ac:dyDescent="0.25">
      <c r="A10" s="42" t="s">
        <v>118</v>
      </c>
    </row>
    <row r="11" spans="1:37" ht="15" x14ac:dyDescent="0.2">
      <c r="A11" s="42" t="s">
        <v>127</v>
      </c>
    </row>
    <row r="12" spans="1:37" ht="15" x14ac:dyDescent="0.2">
      <c r="A12" s="40" t="s">
        <v>67</v>
      </c>
    </row>
    <row r="13" spans="1:37" ht="63.95" customHeight="1" x14ac:dyDescent="0.2">
      <c r="A13" s="93" t="s">
        <v>100</v>
      </c>
      <c r="B13" s="93" t="s">
        <v>101</v>
      </c>
      <c r="C13" s="94" t="s">
        <v>64</v>
      </c>
      <c r="D13" s="95" t="s">
        <v>0</v>
      </c>
      <c r="E13" s="95" t="s">
        <v>1</v>
      </c>
      <c r="F13" s="95" t="s">
        <v>2</v>
      </c>
      <c r="G13" s="95" t="s">
        <v>3</v>
      </c>
      <c r="H13" s="95" t="s">
        <v>4</v>
      </c>
      <c r="I13" s="95" t="s">
        <v>5</v>
      </c>
      <c r="J13" s="95" t="s">
        <v>6</v>
      </c>
      <c r="K13" s="95" t="s">
        <v>7</v>
      </c>
      <c r="L13" s="95" t="s">
        <v>8</v>
      </c>
      <c r="M13" s="95" t="s">
        <v>9</v>
      </c>
      <c r="N13" s="95" t="s">
        <v>10</v>
      </c>
      <c r="O13" s="95" t="s">
        <v>11</v>
      </c>
      <c r="P13" s="95" t="s">
        <v>12</v>
      </c>
      <c r="Q13" s="95" t="s">
        <v>13</v>
      </c>
      <c r="R13" s="95" t="s">
        <v>149</v>
      </c>
      <c r="S13" s="95" t="s">
        <v>119</v>
      </c>
      <c r="T13" s="95" t="s">
        <v>104</v>
      </c>
      <c r="U13" s="95" t="s">
        <v>150</v>
      </c>
      <c r="V13" s="95" t="s">
        <v>27</v>
      </c>
      <c r="W13" s="95" t="s">
        <v>50</v>
      </c>
      <c r="X13" s="96" t="s">
        <v>17</v>
      </c>
      <c r="Y13" s="96" t="s">
        <v>18</v>
      </c>
      <c r="Z13" s="96" t="s">
        <v>19</v>
      </c>
      <c r="AA13" s="97" t="s">
        <v>20</v>
      </c>
      <c r="AB13" s="97" t="s">
        <v>21</v>
      </c>
      <c r="AC13" s="97" t="s">
        <v>22</v>
      </c>
      <c r="AD13" s="97" t="s">
        <v>23</v>
      </c>
      <c r="AE13" s="97" t="s">
        <v>24</v>
      </c>
      <c r="AF13" s="97" t="s">
        <v>28</v>
      </c>
      <c r="AG13" s="97" t="s">
        <v>25</v>
      </c>
      <c r="AH13" s="97" t="s">
        <v>26</v>
      </c>
      <c r="AI13" s="95" t="s">
        <v>121</v>
      </c>
      <c r="AJ13" s="95" t="s">
        <v>105</v>
      </c>
      <c r="AK13" s="95" t="s">
        <v>151</v>
      </c>
    </row>
    <row r="14" spans="1:37" ht="12.75" customHeight="1" x14ac:dyDescent="0.2">
      <c r="A14">
        <v>1998</v>
      </c>
      <c r="B14" s="38">
        <v>35796</v>
      </c>
      <c r="C14" s="39" t="s">
        <v>102</v>
      </c>
      <c r="D14" s="31">
        <v>1.1346843448696353</v>
      </c>
      <c r="E14" s="31">
        <v>0.73121903551680623</v>
      </c>
      <c r="F14" s="31">
        <v>0.8175379903860075</v>
      </c>
      <c r="G14" s="31">
        <v>0.85989562116169493</v>
      </c>
      <c r="H14" s="31">
        <v>0.78548775801228643</v>
      </c>
      <c r="I14" s="31">
        <v>1.050471330856305</v>
      </c>
      <c r="J14" s="31"/>
      <c r="K14" s="31"/>
      <c r="L14" s="31">
        <v>0.94486285146435889</v>
      </c>
      <c r="M14" s="31">
        <v>1.1540926946108629</v>
      </c>
      <c r="N14" s="31">
        <v>0.79563527390927014</v>
      </c>
      <c r="O14" s="31">
        <v>1.3680137492133031</v>
      </c>
      <c r="P14" s="31">
        <v>0.83796012544872045</v>
      </c>
      <c r="Q14" s="31"/>
      <c r="R14" s="31">
        <v>0.68106551475881927</v>
      </c>
      <c r="S14" s="32">
        <f t="shared" ref="S14:S32" si="0">MEDIAN(D14:R14)</f>
        <v>0.84892787330520769</v>
      </c>
      <c r="T14" s="33">
        <f t="shared" ref="T14:T32" si="1">(R14-S14)/S14*100</f>
        <v>-19.77345353178648</v>
      </c>
      <c r="U14" s="34">
        <f t="shared" ref="U14:U32" si="2">RANK(R14,D14:R14,1)</f>
        <v>1</v>
      </c>
      <c r="V14" s="32"/>
      <c r="W14" s="32"/>
      <c r="X14" s="37"/>
      <c r="Y14" s="37"/>
      <c r="Z14" s="37"/>
      <c r="AA14" s="37"/>
      <c r="AB14" s="37"/>
      <c r="AC14" s="37"/>
      <c r="AD14" s="37"/>
      <c r="AE14" s="37"/>
      <c r="AF14" s="37"/>
      <c r="AG14" s="37"/>
      <c r="AH14" s="37"/>
      <c r="AI14" s="31"/>
      <c r="AJ14" s="36"/>
      <c r="AK14" s="35"/>
    </row>
    <row r="15" spans="1:37" ht="12.75" customHeight="1" x14ac:dyDescent="0.2">
      <c r="A15">
        <v>1998</v>
      </c>
      <c r="B15" s="38">
        <v>35977</v>
      </c>
      <c r="C15" s="39" t="s">
        <v>102</v>
      </c>
      <c r="D15" s="31">
        <v>1.1432753680100847</v>
      </c>
      <c r="E15" s="31">
        <v>0.6594804490094528</v>
      </c>
      <c r="F15" s="31">
        <v>0.72198106796325656</v>
      </c>
      <c r="G15" s="31">
        <v>0.69697874707461915</v>
      </c>
      <c r="H15" s="31">
        <v>0.72609861609746662</v>
      </c>
      <c r="I15" s="31">
        <v>1.0455493959941564</v>
      </c>
      <c r="J15" s="31"/>
      <c r="K15" s="31"/>
      <c r="L15" s="31">
        <v>0.89900120039830378</v>
      </c>
      <c r="M15" s="31">
        <v>0.89782624781439102</v>
      </c>
      <c r="N15" s="31">
        <v>0.70614735626280623</v>
      </c>
      <c r="O15" s="31">
        <v>1.3745849761056634</v>
      </c>
      <c r="P15" s="31">
        <v>0.71922461557013617</v>
      </c>
      <c r="Q15" s="31"/>
      <c r="R15" s="31">
        <v>0.69726421886249101</v>
      </c>
      <c r="S15" s="32">
        <f t="shared" si="0"/>
        <v>0.72403984203036154</v>
      </c>
      <c r="T15" s="33">
        <f t="shared" si="1"/>
        <v>-3.698086985487703</v>
      </c>
      <c r="U15" s="34">
        <f t="shared" si="2"/>
        <v>3</v>
      </c>
      <c r="V15" s="32"/>
      <c r="W15" s="32"/>
      <c r="X15" s="37"/>
      <c r="Y15" s="37"/>
      <c r="Z15" s="37"/>
      <c r="AA15" s="37"/>
      <c r="AB15" s="37"/>
      <c r="AC15" s="37"/>
      <c r="AD15" s="37"/>
      <c r="AE15" s="37"/>
      <c r="AF15" s="37"/>
      <c r="AG15" s="37"/>
      <c r="AH15" s="37"/>
      <c r="AI15" s="31"/>
      <c r="AJ15" s="36"/>
      <c r="AK15" s="35"/>
    </row>
    <row r="16" spans="1:37" ht="12.75" customHeight="1" x14ac:dyDescent="0.2">
      <c r="A16">
        <v>1999</v>
      </c>
      <c r="B16" s="38">
        <v>36161</v>
      </c>
      <c r="C16" s="39" t="s">
        <v>102</v>
      </c>
      <c r="D16" s="31">
        <v>1.2095134945107966</v>
      </c>
      <c r="E16" s="31">
        <v>0.56842395709342497</v>
      </c>
      <c r="F16" s="31">
        <v>0.67059151396920502</v>
      </c>
      <c r="G16" s="31">
        <v>0.64544689849034165</v>
      </c>
      <c r="H16" s="31">
        <v>0.70413007205659184</v>
      </c>
      <c r="I16" s="31">
        <v>0.98816634634359135</v>
      </c>
      <c r="J16" s="31"/>
      <c r="K16" s="31"/>
      <c r="L16" s="31">
        <v>0.83821066267990196</v>
      </c>
      <c r="M16" s="31">
        <v>0.93764967251971465</v>
      </c>
      <c r="N16" s="31"/>
      <c r="O16" s="31">
        <v>1.4516850244043602</v>
      </c>
      <c r="P16" s="31">
        <v>0.67255807375733045</v>
      </c>
      <c r="Q16" s="31"/>
      <c r="R16" s="31">
        <v>0.71094312455003594</v>
      </c>
      <c r="S16" s="32">
        <f t="shared" si="0"/>
        <v>0.71094312455003594</v>
      </c>
      <c r="T16" s="33">
        <f t="shared" si="1"/>
        <v>0</v>
      </c>
      <c r="U16" s="34">
        <f t="shared" si="2"/>
        <v>6</v>
      </c>
      <c r="V16" s="32"/>
      <c r="W16" s="32"/>
      <c r="X16" s="37"/>
      <c r="Y16" s="37"/>
      <c r="Z16" s="37"/>
      <c r="AA16" s="37"/>
      <c r="AB16" s="37"/>
      <c r="AC16" s="37"/>
      <c r="AD16" s="37"/>
      <c r="AE16" s="37"/>
      <c r="AF16" s="37"/>
      <c r="AG16" s="37"/>
      <c r="AH16" s="37"/>
      <c r="AI16" s="31"/>
      <c r="AJ16" s="36"/>
      <c r="AK16" s="35"/>
    </row>
    <row r="17" spans="1:37" ht="12.75" customHeight="1" x14ac:dyDescent="0.2">
      <c r="A17">
        <v>1999</v>
      </c>
      <c r="B17" s="38">
        <v>36342</v>
      </c>
      <c r="C17" s="39" t="s">
        <v>102</v>
      </c>
      <c r="D17" s="31">
        <v>1.1921170097297935</v>
      </c>
      <c r="E17" s="31">
        <v>0.57342109078215842</v>
      </c>
      <c r="F17" s="31">
        <v>0.85348010868807889</v>
      </c>
      <c r="G17" s="31">
        <v>0.77385819871527506</v>
      </c>
      <c r="H17" s="31">
        <v>0.74139172889755733</v>
      </c>
      <c r="I17" s="31">
        <v>1.0268169205160917</v>
      </c>
      <c r="J17" s="31"/>
      <c r="K17" s="31"/>
      <c r="L17" s="31">
        <v>0.82988191211143203</v>
      </c>
      <c r="M17" s="31">
        <v>0.98362330245606189</v>
      </c>
      <c r="N17" s="31">
        <v>0.69635171389210282</v>
      </c>
      <c r="O17" s="31">
        <v>1.4516850244043602</v>
      </c>
      <c r="P17" s="31">
        <v>0.73464967705399908</v>
      </c>
      <c r="Q17" s="31"/>
      <c r="R17" s="31">
        <v>0.70950323974082075</v>
      </c>
      <c r="S17" s="32">
        <f t="shared" si="0"/>
        <v>0.80187005541335354</v>
      </c>
      <c r="T17" s="33">
        <f t="shared" si="1"/>
        <v>-11.51892567242942</v>
      </c>
      <c r="U17" s="34">
        <f t="shared" si="2"/>
        <v>3</v>
      </c>
      <c r="V17" s="32"/>
      <c r="W17" s="32"/>
      <c r="X17" s="37"/>
      <c r="Y17" s="37"/>
      <c r="Z17" s="37"/>
      <c r="AA17" s="37"/>
      <c r="AB17" s="37"/>
      <c r="AC17" s="37"/>
      <c r="AD17" s="37"/>
      <c r="AE17" s="37"/>
      <c r="AF17" s="37"/>
      <c r="AG17" s="37"/>
      <c r="AH17" s="37"/>
      <c r="AI17" s="31"/>
      <c r="AJ17" s="36"/>
      <c r="AK17" s="35"/>
    </row>
    <row r="18" spans="1:37" ht="12.75" customHeight="1" x14ac:dyDescent="0.2">
      <c r="A18">
        <v>2000</v>
      </c>
      <c r="B18" s="38">
        <v>36526</v>
      </c>
      <c r="C18" s="39" t="s">
        <v>102</v>
      </c>
      <c r="D18" s="31"/>
      <c r="E18" s="31">
        <v>0.71812380488305316</v>
      </c>
      <c r="F18" s="31">
        <v>0.95692344612431002</v>
      </c>
      <c r="G18" s="31">
        <v>0.96694132869045535</v>
      </c>
      <c r="H18" s="31">
        <v>0.85570105319760248</v>
      </c>
      <c r="I18" s="31">
        <v>0.94141755663018634</v>
      </c>
      <c r="J18" s="31"/>
      <c r="K18" s="31"/>
      <c r="L18" s="31">
        <v>0.88661037078247829</v>
      </c>
      <c r="M18" s="31">
        <v>1.0763005007854325</v>
      </c>
      <c r="N18" s="31">
        <v>0.82033270165755134</v>
      </c>
      <c r="O18" s="31">
        <v>1.2857781644724333</v>
      </c>
      <c r="P18" s="31">
        <v>0.86919590733343555</v>
      </c>
      <c r="Q18" s="31"/>
      <c r="R18" s="31">
        <v>0.66342692584593221</v>
      </c>
      <c r="S18" s="32">
        <f t="shared" si="0"/>
        <v>0.88661037078247829</v>
      </c>
      <c r="T18" s="33">
        <f t="shared" si="1"/>
        <v>-25.172663471054985</v>
      </c>
      <c r="U18" s="34">
        <f t="shared" si="2"/>
        <v>1</v>
      </c>
      <c r="V18" s="32"/>
      <c r="W18" s="32"/>
      <c r="X18" s="37"/>
      <c r="Y18" s="37"/>
      <c r="Z18" s="37"/>
      <c r="AA18" s="37"/>
      <c r="AB18" s="37"/>
      <c r="AC18" s="37"/>
      <c r="AD18" s="37"/>
      <c r="AE18" s="37"/>
      <c r="AF18" s="37"/>
      <c r="AG18" s="37"/>
      <c r="AH18" s="37"/>
      <c r="AI18" s="31"/>
      <c r="AJ18" s="36"/>
      <c r="AK18" s="35"/>
    </row>
    <row r="19" spans="1:37" ht="12.75" customHeight="1" x14ac:dyDescent="0.2">
      <c r="A19">
        <v>2000</v>
      </c>
      <c r="B19" s="38">
        <v>36708</v>
      </c>
      <c r="C19" s="39" t="s">
        <v>102</v>
      </c>
      <c r="D19" s="31"/>
      <c r="E19" s="31">
        <v>0.90291066993000191</v>
      </c>
      <c r="F19" s="31">
        <v>1.2325877200601429</v>
      </c>
      <c r="G19" s="31">
        <v>1.074295839562144</v>
      </c>
      <c r="H19" s="31">
        <v>0.99281736510163188</v>
      </c>
      <c r="I19" s="31">
        <v>1.1890389018286718</v>
      </c>
      <c r="J19" s="31"/>
      <c r="K19" s="31"/>
      <c r="L19" s="31">
        <v>1.0975434153134112</v>
      </c>
      <c r="M19" s="31">
        <v>1.341087906807797</v>
      </c>
      <c r="N19" s="31"/>
      <c r="O19" s="31"/>
      <c r="P19" s="31">
        <v>1.0458519273887033</v>
      </c>
      <c r="Q19" s="31"/>
      <c r="R19" s="31">
        <v>0.67638588912886966</v>
      </c>
      <c r="S19" s="32">
        <f t="shared" si="0"/>
        <v>1.074295839562144</v>
      </c>
      <c r="T19" s="33">
        <f t="shared" si="1"/>
        <v>-37.039140968418202</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
      <c r="A20">
        <v>2001</v>
      </c>
      <c r="B20" s="38">
        <v>36892</v>
      </c>
      <c r="C20" s="39" t="s">
        <v>102</v>
      </c>
      <c r="D20" s="31"/>
      <c r="E20" s="31">
        <v>1.1575235548239846</v>
      </c>
      <c r="F20" s="31">
        <v>1.2585481097169062</v>
      </c>
      <c r="G20" s="31">
        <v>1.1835453403900047</v>
      </c>
      <c r="H20" s="31">
        <v>1.2491106139151229</v>
      </c>
      <c r="I20" s="31">
        <v>1.5270841855554875</v>
      </c>
      <c r="J20" s="31"/>
      <c r="K20" s="31"/>
      <c r="L20" s="31">
        <v>1.3253644888988036</v>
      </c>
      <c r="M20" s="31">
        <v>1.4979782730373914</v>
      </c>
      <c r="N20" s="31"/>
      <c r="O20" s="31"/>
      <c r="P20" s="31">
        <v>1.2205543335841487</v>
      </c>
      <c r="Q20" s="31">
        <v>1.9110830684107065</v>
      </c>
      <c r="R20" s="31">
        <v>0.82073434125269973</v>
      </c>
      <c r="S20" s="32">
        <f t="shared" si="0"/>
        <v>1.2538293618160146</v>
      </c>
      <c r="T20" s="33">
        <f t="shared" si="1"/>
        <v>-34.541783256377968</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
      <c r="A21">
        <v>2001</v>
      </c>
      <c r="B21" s="38">
        <v>37073</v>
      </c>
      <c r="C21" s="39" t="s">
        <v>102</v>
      </c>
      <c r="D21" s="31"/>
      <c r="E21" s="31">
        <v>1.0107952168885499</v>
      </c>
      <c r="F21" s="31">
        <v>1.1126294883004533</v>
      </c>
      <c r="G21" s="31">
        <v>1.1465476291370782</v>
      </c>
      <c r="H21" s="31">
        <v>1.0790130711400769</v>
      </c>
      <c r="I21" s="31">
        <v>1.4076539113624615</v>
      </c>
      <c r="J21" s="31"/>
      <c r="K21" s="31"/>
      <c r="L21" s="31">
        <v>1.3463295157203736</v>
      </c>
      <c r="M21" s="31">
        <v>1.5572880035055461</v>
      </c>
      <c r="N21" s="31"/>
      <c r="O21" s="31"/>
      <c r="P21" s="31">
        <v>1.0364148690758086</v>
      </c>
      <c r="Q21" s="31">
        <v>1.9161792899264687</v>
      </c>
      <c r="R21" s="31">
        <v>1.144708423326134</v>
      </c>
      <c r="S21" s="32">
        <f t="shared" si="0"/>
        <v>1.1456280262316061</v>
      </c>
      <c r="T21" s="33">
        <f t="shared" si="1"/>
        <v>-8.0270636228848141E-2</v>
      </c>
      <c r="U21" s="34">
        <f t="shared" si="2"/>
        <v>5</v>
      </c>
      <c r="V21" s="32"/>
      <c r="W21" s="32"/>
      <c r="X21" s="37"/>
      <c r="Y21" s="37"/>
      <c r="Z21" s="37"/>
      <c r="AA21" s="37"/>
      <c r="AB21" s="37"/>
      <c r="AC21" s="37"/>
      <c r="AD21" s="37"/>
      <c r="AE21" s="37"/>
      <c r="AF21" s="37"/>
      <c r="AG21" s="37"/>
      <c r="AH21" s="37"/>
      <c r="AI21" s="31"/>
      <c r="AJ21" s="36"/>
      <c r="AK21" s="35"/>
    </row>
    <row r="22" spans="1:37" ht="12.75" customHeight="1" x14ac:dyDescent="0.2">
      <c r="A22">
        <v>2002</v>
      </c>
      <c r="B22" s="38">
        <v>37257</v>
      </c>
      <c r="C22" s="39" t="s">
        <v>102</v>
      </c>
      <c r="D22" s="31">
        <v>1.3123110151187904</v>
      </c>
      <c r="E22" s="31">
        <v>0.90165586753059757</v>
      </c>
      <c r="F22" s="31">
        <v>0.96722275676896052</v>
      </c>
      <c r="G22" s="31">
        <v>1.093592512598992</v>
      </c>
      <c r="H22" s="31">
        <v>0.96191504679625606</v>
      </c>
      <c r="I22" s="31">
        <v>1.2520518358531316</v>
      </c>
      <c r="J22" s="31"/>
      <c r="K22" s="31"/>
      <c r="L22" s="31">
        <v>1.165010799136069</v>
      </c>
      <c r="M22" s="31">
        <v>1.1426925845932323</v>
      </c>
      <c r="N22" s="31"/>
      <c r="O22" s="31">
        <v>0.93290136789056854</v>
      </c>
      <c r="P22" s="31">
        <v>0.93290136789056854</v>
      </c>
      <c r="Q22" s="31">
        <v>1.7240397582927922</v>
      </c>
      <c r="R22" s="31">
        <v>1.1303095752339813</v>
      </c>
      <c r="S22" s="32">
        <f t="shared" si="0"/>
        <v>1.1119510439164868</v>
      </c>
      <c r="T22" s="33">
        <f t="shared" si="1"/>
        <v>1.6510197474910919</v>
      </c>
      <c r="U22" s="34">
        <f t="shared" si="2"/>
        <v>7</v>
      </c>
      <c r="V22" s="32"/>
      <c r="W22" s="32"/>
      <c r="X22" s="37"/>
      <c r="Y22" s="37"/>
      <c r="Z22" s="37"/>
      <c r="AA22" s="37"/>
      <c r="AB22" s="37"/>
      <c r="AC22" s="37"/>
      <c r="AD22" s="37"/>
      <c r="AE22" s="37"/>
      <c r="AF22" s="37"/>
      <c r="AG22" s="37"/>
      <c r="AH22" s="37"/>
      <c r="AI22" s="31"/>
      <c r="AJ22" s="36"/>
      <c r="AK22" s="35"/>
    </row>
    <row r="23" spans="1:37" ht="12.75" customHeight="1" x14ac:dyDescent="0.2">
      <c r="A23">
        <v>2002</v>
      </c>
      <c r="B23" s="38">
        <v>37438</v>
      </c>
      <c r="C23" s="39" t="s">
        <v>102</v>
      </c>
      <c r="D23" s="31"/>
      <c r="E23" s="31">
        <v>0.98803599712023038</v>
      </c>
      <c r="F23" s="31">
        <v>1.1373275818183304</v>
      </c>
      <c r="G23" s="31">
        <v>1.1380881929445645</v>
      </c>
      <c r="H23" s="31">
        <v>1.0134294456443484</v>
      </c>
      <c r="I23" s="31">
        <v>1.186566594672426</v>
      </c>
      <c r="J23" s="31"/>
      <c r="K23" s="31">
        <v>1.07183437724982</v>
      </c>
      <c r="L23" s="31">
        <v>1.1473221742260618</v>
      </c>
      <c r="M23" s="31">
        <v>1.2512044636429085</v>
      </c>
      <c r="N23" s="31"/>
      <c r="O23" s="31">
        <v>1.0226634269258457</v>
      </c>
      <c r="P23" s="31">
        <v>0.92596055795536347</v>
      </c>
      <c r="Q23" s="31">
        <v>1.2666743803352873</v>
      </c>
      <c r="R23" s="31">
        <v>0.95752339812814979</v>
      </c>
      <c r="S23" s="32">
        <f t="shared" si="0"/>
        <v>1.1045809795340751</v>
      </c>
      <c r="T23" s="33">
        <f t="shared" si="1"/>
        <v>-13.313426913068508</v>
      </c>
      <c r="U23" s="34">
        <f t="shared" si="2"/>
        <v>2</v>
      </c>
      <c r="V23" s="32"/>
      <c r="W23" s="32"/>
      <c r="X23" s="37"/>
      <c r="Y23" s="37"/>
      <c r="Z23" s="37"/>
      <c r="AA23" s="37"/>
      <c r="AB23" s="37"/>
      <c r="AC23" s="37"/>
      <c r="AD23" s="37"/>
      <c r="AE23" s="37"/>
      <c r="AF23" s="37"/>
      <c r="AG23" s="37"/>
      <c r="AH23" s="37"/>
      <c r="AI23" s="31"/>
      <c r="AJ23" s="36"/>
      <c r="AK23" s="35"/>
    </row>
    <row r="24" spans="1:37" ht="12.75" customHeight="1" x14ac:dyDescent="0.2">
      <c r="A24">
        <v>2003</v>
      </c>
      <c r="B24" s="38">
        <v>37622</v>
      </c>
      <c r="C24" s="39" t="s">
        <v>102</v>
      </c>
      <c r="D24" s="31"/>
      <c r="E24" s="31">
        <v>1.0925797231821455</v>
      </c>
      <c r="F24" s="31">
        <v>1.2252792418932077</v>
      </c>
      <c r="G24" s="31">
        <v>1.1968940028797697</v>
      </c>
      <c r="H24" s="31">
        <v>1.1235665046796257</v>
      </c>
      <c r="I24" s="31">
        <v>1.4003186753059755</v>
      </c>
      <c r="J24" s="31"/>
      <c r="K24" s="31">
        <v>1.1429628106551475</v>
      </c>
      <c r="L24" s="31">
        <v>1.1758419146868251</v>
      </c>
      <c r="M24" s="31">
        <v>1.000589193988481</v>
      </c>
      <c r="N24" s="31"/>
      <c r="O24" s="31">
        <v>0.93906505759539238</v>
      </c>
      <c r="P24" s="31">
        <v>1.0669387528437726</v>
      </c>
      <c r="Q24" s="31">
        <v>2.2149828809478684</v>
      </c>
      <c r="R24" s="31">
        <v>0.92152627789776809</v>
      </c>
      <c r="S24" s="32">
        <f t="shared" si="0"/>
        <v>1.1332646576673866</v>
      </c>
      <c r="T24" s="33">
        <f t="shared" si="1"/>
        <v>-18.68393038969753</v>
      </c>
      <c r="U24" s="34">
        <f t="shared" si="2"/>
        <v>1</v>
      </c>
      <c r="V24" s="32"/>
      <c r="W24" s="32"/>
      <c r="X24" s="37"/>
      <c r="Y24" s="37"/>
      <c r="Z24" s="37"/>
      <c r="AA24" s="37"/>
      <c r="AB24" s="37"/>
      <c r="AC24" s="37"/>
      <c r="AD24" s="37"/>
      <c r="AE24" s="37"/>
      <c r="AF24" s="37"/>
      <c r="AG24" s="37"/>
      <c r="AH24" s="37"/>
      <c r="AI24" s="31"/>
      <c r="AJ24" s="36"/>
      <c r="AK24" s="35"/>
    </row>
    <row r="25" spans="1:37" ht="12.75" customHeight="1" x14ac:dyDescent="0.2">
      <c r="A25">
        <v>2003</v>
      </c>
      <c r="B25" s="38">
        <v>37803</v>
      </c>
      <c r="C25" s="39" t="s">
        <v>102</v>
      </c>
      <c r="D25" s="31"/>
      <c r="E25" s="31">
        <v>1.0415199784017277</v>
      </c>
      <c r="F25" s="31">
        <v>1.2932700194034406</v>
      </c>
      <c r="G25" s="31">
        <v>1.2805161087113028</v>
      </c>
      <c r="H25" s="31">
        <v>1.1346026817854591</v>
      </c>
      <c r="I25" s="31">
        <v>1.6000161987041037</v>
      </c>
      <c r="J25" s="31"/>
      <c r="K25" s="31">
        <v>1.1647916666666667</v>
      </c>
      <c r="L25" s="31">
        <v>1.353472822174226</v>
      </c>
      <c r="M25" s="31">
        <v>1.1119609431245501</v>
      </c>
      <c r="N25" s="31"/>
      <c r="O25" s="31">
        <v>0.9509530237580992</v>
      </c>
      <c r="P25" s="31">
        <v>1.0993821994240462</v>
      </c>
      <c r="Q25" s="31">
        <v>1.4551295331410614</v>
      </c>
      <c r="R25" s="31">
        <v>0.68826493880489548</v>
      </c>
      <c r="S25" s="32">
        <f t="shared" si="0"/>
        <v>1.1496971742260629</v>
      </c>
      <c r="T25" s="33">
        <f t="shared" si="1"/>
        <v>-40.135110859238907</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
      <c r="A26">
        <v>2004</v>
      </c>
      <c r="B26" s="38">
        <v>37987</v>
      </c>
      <c r="C26" s="39" t="s">
        <v>102</v>
      </c>
      <c r="D26" s="31"/>
      <c r="E26" s="31">
        <v>1.112742980561555</v>
      </c>
      <c r="F26" s="31">
        <v>1.1702204763216257</v>
      </c>
      <c r="G26" s="31">
        <v>1.1003239740820732</v>
      </c>
      <c r="H26" s="31">
        <v>1.0854211663066953</v>
      </c>
      <c r="I26" s="31">
        <v>1.3735421166306696</v>
      </c>
      <c r="J26" s="31"/>
      <c r="K26" s="31"/>
      <c r="L26" s="31">
        <v>1.2344492440604746</v>
      </c>
      <c r="M26" s="31">
        <v>0.94384449244060453</v>
      </c>
      <c r="N26" s="31"/>
      <c r="O26" s="31">
        <v>0.92645788336933022</v>
      </c>
      <c r="P26" s="31">
        <v>1.0208423326133909</v>
      </c>
      <c r="Q26" s="31">
        <v>1.6685492294095681</v>
      </c>
      <c r="R26" s="31">
        <v>0.92872570194384441</v>
      </c>
      <c r="S26" s="32">
        <f t="shared" si="0"/>
        <v>1.1003239740820732</v>
      </c>
      <c r="T26" s="33">
        <f t="shared" si="1"/>
        <v>-15.595249779173606</v>
      </c>
      <c r="U26" s="34">
        <f t="shared" si="2"/>
        <v>2</v>
      </c>
      <c r="V26" s="32"/>
      <c r="W26" s="32"/>
      <c r="X26" s="37"/>
      <c r="Y26" s="37"/>
      <c r="Z26" s="37"/>
      <c r="AA26" s="37"/>
      <c r="AB26" s="37"/>
      <c r="AC26" s="37"/>
      <c r="AD26" s="37"/>
      <c r="AE26" s="37"/>
      <c r="AF26" s="37"/>
      <c r="AG26" s="37"/>
      <c r="AH26" s="37"/>
      <c r="AI26" s="31"/>
      <c r="AJ26" s="36"/>
      <c r="AK26" s="35"/>
    </row>
    <row r="27" spans="1:37" ht="12.75" customHeight="1" x14ac:dyDescent="0.2">
      <c r="A27">
        <v>2004</v>
      </c>
      <c r="B27" s="38">
        <v>38169</v>
      </c>
      <c r="C27" s="39" t="s">
        <v>102</v>
      </c>
      <c r="D27" s="31"/>
      <c r="E27" s="31">
        <v>0.93412526997840173</v>
      </c>
      <c r="F27" s="31">
        <v>1.3006701745739533</v>
      </c>
      <c r="G27" s="31">
        <v>1.2679193664506836</v>
      </c>
      <c r="H27" s="31">
        <v>1.1832253419726422</v>
      </c>
      <c r="I27" s="31">
        <v>1.4696904247660187</v>
      </c>
      <c r="J27" s="31"/>
      <c r="K27" s="31"/>
      <c r="L27" s="31">
        <v>1.238027357811375</v>
      </c>
      <c r="M27" s="31">
        <v>0.98892728581713463</v>
      </c>
      <c r="N27" s="31">
        <v>1</v>
      </c>
      <c r="O27" s="31"/>
      <c r="P27" s="31">
        <v>0.97149028077753774</v>
      </c>
      <c r="Q27" s="31">
        <v>1.8260070922991367</v>
      </c>
      <c r="R27" s="31">
        <v>0.83153347732181426</v>
      </c>
      <c r="S27" s="32">
        <f t="shared" si="0"/>
        <v>1.1832253419726422</v>
      </c>
      <c r="T27" s="33">
        <f t="shared" si="1"/>
        <v>-29.723151810161241</v>
      </c>
      <c r="U27" s="34">
        <f t="shared" si="2"/>
        <v>1</v>
      </c>
      <c r="V27" s="32"/>
      <c r="W27" s="32"/>
      <c r="X27" s="37"/>
      <c r="Y27" s="37"/>
      <c r="Z27" s="37"/>
      <c r="AA27" s="37"/>
      <c r="AB27" s="37"/>
      <c r="AC27" s="37"/>
      <c r="AD27" s="37"/>
      <c r="AE27" s="37"/>
      <c r="AF27" s="37"/>
      <c r="AG27" s="37"/>
      <c r="AH27" s="37"/>
      <c r="AI27" s="31"/>
      <c r="AJ27" s="36"/>
      <c r="AK27" s="35"/>
    </row>
    <row r="28" spans="1:37" ht="12.75" customHeight="1" x14ac:dyDescent="0.2">
      <c r="A28">
        <v>2005</v>
      </c>
      <c r="B28" s="38">
        <v>38353</v>
      </c>
      <c r="C28" s="39" t="s">
        <v>102</v>
      </c>
      <c r="D28" s="31"/>
      <c r="E28" s="31"/>
      <c r="F28" s="31">
        <v>1.4669910447215293</v>
      </c>
      <c r="G28" s="31">
        <v>1.2876855291576672</v>
      </c>
      <c r="H28" s="31">
        <v>1.3908009719222463</v>
      </c>
      <c r="I28" s="31">
        <v>1.4260111231101511</v>
      </c>
      <c r="J28" s="31"/>
      <c r="K28" s="31"/>
      <c r="L28" s="31">
        <v>1.38828596112311</v>
      </c>
      <c r="M28" s="31">
        <v>1.0789396328293701</v>
      </c>
      <c r="N28" s="31">
        <v>1.0814546436285095</v>
      </c>
      <c r="O28" s="31">
        <v>1.0437294816414688</v>
      </c>
      <c r="P28" s="31">
        <v>1.1015747300215981</v>
      </c>
      <c r="Q28" s="31"/>
      <c r="R28" s="31">
        <v>1.1015118790496758</v>
      </c>
      <c r="S28" s="32">
        <f t="shared" si="0"/>
        <v>1.1946301295896327</v>
      </c>
      <c r="T28" s="33">
        <f t="shared" si="1"/>
        <v>-7.7947348081655914</v>
      </c>
      <c r="U28" s="34">
        <f t="shared" si="2"/>
        <v>4</v>
      </c>
      <c r="V28" s="32"/>
      <c r="W28" s="32"/>
      <c r="X28" s="37"/>
      <c r="Y28" s="37">
        <v>1.2384421749142056</v>
      </c>
      <c r="Z28" s="37">
        <v>0.6147275656240806</v>
      </c>
      <c r="AA28" s="37">
        <v>1.244387432880278</v>
      </c>
      <c r="AB28" s="37">
        <v>0.84448887397451633</v>
      </c>
      <c r="AC28" s="37">
        <v>0.86637748660366676</v>
      </c>
      <c r="AD28" s="37"/>
      <c r="AE28" s="37">
        <v>1.1532521995287515</v>
      </c>
      <c r="AF28" s="37"/>
      <c r="AG28" s="37">
        <v>1.2447921512029911</v>
      </c>
      <c r="AH28" s="37">
        <v>1.4015277142996629</v>
      </c>
      <c r="AI28" s="31">
        <f>MEDIAN(D28:R28,V28:AH28)</f>
        <v>1.1958471872214784</v>
      </c>
      <c r="AJ28" s="36">
        <f>(R28-AI28)/AI28*100</f>
        <v>-7.8885754952510574</v>
      </c>
      <c r="AK28" s="35">
        <f>RANK(R28,(D28:R28,X28:AH28),1)</f>
        <v>7</v>
      </c>
    </row>
    <row r="29" spans="1:37" ht="12.75" customHeight="1" x14ac:dyDescent="0.2">
      <c r="A29">
        <v>2005</v>
      </c>
      <c r="B29" s="38">
        <v>38534</v>
      </c>
      <c r="C29" s="39" t="s">
        <v>102</v>
      </c>
      <c r="D29" s="31"/>
      <c r="E29" s="31"/>
      <c r="F29" s="31">
        <v>1.3927067872039081</v>
      </c>
      <c r="G29" s="31">
        <v>1.3394492440604751</v>
      </c>
      <c r="H29" s="31">
        <v>1.4792818574514039</v>
      </c>
      <c r="I29" s="31">
        <v>1.9895482361411088</v>
      </c>
      <c r="J29" s="31"/>
      <c r="K29" s="31"/>
      <c r="L29" s="31">
        <v>1.4645626349892009</v>
      </c>
      <c r="M29" s="31">
        <v>1.1628185745140389</v>
      </c>
      <c r="N29" s="31">
        <v>1.0794096472282217</v>
      </c>
      <c r="O29" s="31">
        <v>1.1554589632829373</v>
      </c>
      <c r="P29" s="31">
        <v>1.1186609071274296</v>
      </c>
      <c r="Q29" s="31"/>
      <c r="R29" s="31">
        <v>1.17</v>
      </c>
      <c r="S29" s="32">
        <f t="shared" si="0"/>
        <v>1.2547246220302375</v>
      </c>
      <c r="T29" s="33">
        <f t="shared" si="1"/>
        <v>-6.7524475524475518</v>
      </c>
      <c r="U29" s="34">
        <f t="shared" si="2"/>
        <v>5</v>
      </c>
      <c r="V29" s="32"/>
      <c r="W29" s="32"/>
      <c r="X29" s="37"/>
      <c r="Y29" s="37">
        <v>1.2397063720064116</v>
      </c>
      <c r="Z29" s="37">
        <v>0.59017323019971812</v>
      </c>
      <c r="AA29" s="37">
        <v>1.3322519748209309</v>
      </c>
      <c r="AB29" s="37">
        <v>0.81098999009122663</v>
      </c>
      <c r="AC29" s="37">
        <v>0.70081163664460133</v>
      </c>
      <c r="AD29" s="37"/>
      <c r="AE29" s="37">
        <v>1.1864716321165711</v>
      </c>
      <c r="AF29" s="37"/>
      <c r="AG29" s="37">
        <v>1.2758472993046632</v>
      </c>
      <c r="AH29" s="37">
        <v>1.5178667936675738</v>
      </c>
      <c r="AI29" s="31">
        <f>MEDIAN(D29:R29,V29:AH29)</f>
        <v>1.2130890020614915</v>
      </c>
      <c r="AJ29" s="36">
        <f>(R29-AI29)/AI29*100</f>
        <v>-3.5520066531200314</v>
      </c>
      <c r="AK29" s="35">
        <f>RANK(R29,(D29:R29,X29:AH29),1)</f>
        <v>8</v>
      </c>
    </row>
    <row r="30" spans="1:37" ht="12.75" customHeight="1" x14ac:dyDescent="0.2">
      <c r="A30">
        <v>2006</v>
      </c>
      <c r="B30" s="38">
        <v>38718</v>
      </c>
      <c r="C30" s="39" t="s">
        <v>102</v>
      </c>
      <c r="D30" s="31">
        <v>2.34031101511879</v>
      </c>
      <c r="E30" s="31">
        <v>1.5972375809935204</v>
      </c>
      <c r="F30" s="31">
        <v>1.4557861827214864</v>
      </c>
      <c r="G30" s="31">
        <v>1.5355205183585314</v>
      </c>
      <c r="H30" s="31">
        <v>1.8292937365010797</v>
      </c>
      <c r="I30" s="31">
        <v>2.4069654427645788</v>
      </c>
      <c r="J30" s="31"/>
      <c r="K30" s="31"/>
      <c r="L30" s="31">
        <v>1.6268617710583151</v>
      </c>
      <c r="M30" s="31">
        <v>1.3972742980561554</v>
      </c>
      <c r="N30" s="31">
        <v>1.5626760259179264</v>
      </c>
      <c r="O30" s="31">
        <v>1.4120863930885528</v>
      </c>
      <c r="P30" s="31">
        <v>1.6095809935205183</v>
      </c>
      <c r="Q30" s="31"/>
      <c r="R30" s="31">
        <v>1.93</v>
      </c>
      <c r="S30" s="32">
        <f t="shared" si="0"/>
        <v>1.6034092872570194</v>
      </c>
      <c r="T30" s="33">
        <f t="shared" si="1"/>
        <v>20.368518215438623</v>
      </c>
      <c r="U30" s="34">
        <f t="shared" si="2"/>
        <v>10</v>
      </c>
      <c r="V30" s="32"/>
      <c r="W30" s="32"/>
      <c r="X30" s="37"/>
      <c r="Y30" s="37">
        <v>1.7020558162443109</v>
      </c>
      <c r="Z30" s="37">
        <v>0.63000583155832413</v>
      </c>
      <c r="AA30" s="37">
        <v>1.650126043341678</v>
      </c>
      <c r="AB30" s="37">
        <v>0.9432196874982548</v>
      </c>
      <c r="AC30" s="37">
        <v>1.0116965202561368</v>
      </c>
      <c r="AD30" s="37"/>
      <c r="AE30" s="37">
        <v>1.3503849732109365</v>
      </c>
      <c r="AF30" s="37"/>
      <c r="AG30" s="37">
        <v>1.8515933752369662</v>
      </c>
      <c r="AH30" s="37">
        <v>1.8667156648344958</v>
      </c>
      <c r="AI30" s="31">
        <f>MEDIAN(D30:R30,V30:AH30)</f>
        <v>1.6034092872570194</v>
      </c>
      <c r="AJ30" s="36">
        <f>(R30-AI30)/AI30*100</f>
        <v>20.368518215438623</v>
      </c>
      <c r="AK30" s="35">
        <f>RANK(R30,(D30:R30,X30:AH30),1)</f>
        <v>18</v>
      </c>
    </row>
    <row r="31" spans="1:37" ht="12.75" customHeight="1" x14ac:dyDescent="0.2">
      <c r="A31">
        <v>2006</v>
      </c>
      <c r="B31" s="38">
        <v>38899</v>
      </c>
      <c r="C31" s="39" t="s">
        <v>102</v>
      </c>
      <c r="D31" s="31"/>
      <c r="E31" s="31">
        <v>1.7240215982721381</v>
      </c>
      <c r="F31" s="31">
        <v>1.7067317047068669</v>
      </c>
      <c r="G31" s="31">
        <v>1.596962203023758</v>
      </c>
      <c r="H31" s="31">
        <v>1.8710118790496761</v>
      </c>
      <c r="I31" s="31">
        <v>2.5959978401727861</v>
      </c>
      <c r="J31" s="31"/>
      <c r="K31" s="31"/>
      <c r="L31" s="31">
        <v>1.8685205183585314</v>
      </c>
      <c r="M31" s="31">
        <v>1.467411447084233</v>
      </c>
      <c r="N31" s="31">
        <v>1.70907343412527</v>
      </c>
      <c r="O31" s="31">
        <v>1.4748855291576675</v>
      </c>
      <c r="P31" s="31">
        <v>1.6044362850971923</v>
      </c>
      <c r="Q31" s="31"/>
      <c r="R31" s="31">
        <v>2.1094312455003599</v>
      </c>
      <c r="S31" s="32">
        <f t="shared" si="0"/>
        <v>1.70907343412527</v>
      </c>
      <c r="T31" s="33">
        <f t="shared" si="1"/>
        <v>23.425430609422531</v>
      </c>
      <c r="U31" s="34">
        <f t="shared" si="2"/>
        <v>10</v>
      </c>
      <c r="V31" s="32"/>
      <c r="W31" s="32"/>
      <c r="X31" s="37"/>
      <c r="Y31" s="37">
        <v>1.8037510861483241</v>
      </c>
      <c r="Z31" s="37">
        <v>0.72193507686335112</v>
      </c>
      <c r="AA31" s="37">
        <v>1.6676773682351043</v>
      </c>
      <c r="AB31" s="37">
        <v>1.0880242064473373</v>
      </c>
      <c r="AC31" s="37">
        <v>1.0895373736180809</v>
      </c>
      <c r="AD31" s="37"/>
      <c r="AE31" s="37">
        <v>1.4187717249181504</v>
      </c>
      <c r="AF31" s="37"/>
      <c r="AG31" s="37">
        <v>1.7865037550581353</v>
      </c>
      <c r="AH31" s="37">
        <v>1.9213097513814719</v>
      </c>
      <c r="AI31" s="31">
        <f>MEDIAN(D31:R31,V31:AH31)</f>
        <v>1.7067317047068669</v>
      </c>
      <c r="AJ31" s="36">
        <f>(R31-AI31)/AI31*100</f>
        <v>23.594777063255947</v>
      </c>
      <c r="AK31" s="35">
        <f>RANK(R31,(D31:R31,X31:AH31),1)</f>
        <v>18</v>
      </c>
    </row>
    <row r="32" spans="1:37" ht="12.75" customHeight="1" x14ac:dyDescent="0.2">
      <c r="A32">
        <v>2007</v>
      </c>
      <c r="B32" s="38">
        <v>39083</v>
      </c>
      <c r="C32" s="39" t="s">
        <v>102</v>
      </c>
      <c r="D32" s="31"/>
      <c r="E32" s="31"/>
      <c r="F32" s="31">
        <v>1.357558625447612</v>
      </c>
      <c r="G32" s="31">
        <v>1.5255032397408206</v>
      </c>
      <c r="H32" s="31">
        <v>1.6042850971922242</v>
      </c>
      <c r="I32" s="31">
        <v>2.6523225341972636</v>
      </c>
      <c r="J32" s="31"/>
      <c r="K32" s="31"/>
      <c r="L32" s="31">
        <v>1.8573419726421887</v>
      </c>
      <c r="M32" s="31">
        <v>1.339291576673866</v>
      </c>
      <c r="N32" s="31">
        <v>1.6568063354931606</v>
      </c>
      <c r="O32" s="31">
        <v>1.4132987760979121</v>
      </c>
      <c r="P32" s="31">
        <v>1.6424823614110868</v>
      </c>
      <c r="Q32" s="31"/>
      <c r="R32" s="31">
        <v>2.1454283657307416</v>
      </c>
      <c r="S32" s="32">
        <f t="shared" si="0"/>
        <v>1.6233837293016555</v>
      </c>
      <c r="T32" s="33">
        <f t="shared" si="1"/>
        <v>32.157808841268739</v>
      </c>
      <c r="U32" s="34">
        <f t="shared" si="2"/>
        <v>9</v>
      </c>
      <c r="V32" s="32"/>
      <c r="W32" s="32"/>
      <c r="X32" s="37"/>
      <c r="Y32" s="37">
        <v>1.4652754012437623</v>
      </c>
      <c r="Z32" s="37">
        <v>0.80449399795079668</v>
      </c>
      <c r="AA32" s="37">
        <v>1.9983797396728193</v>
      </c>
      <c r="AB32" s="37">
        <v>1.2154410872936614</v>
      </c>
      <c r="AC32" s="37">
        <v>1.3417761843186002</v>
      </c>
      <c r="AD32" s="37"/>
      <c r="AE32" s="37">
        <v>1.5007478066531066</v>
      </c>
      <c r="AF32" s="37"/>
      <c r="AG32" s="37">
        <v>1.8554370733648267</v>
      </c>
      <c r="AH32" s="37">
        <v>1.8406306695464363</v>
      </c>
      <c r="AI32" s="31">
        <f>MEDIAN(D32:R32,V32:AH32)</f>
        <v>1.5648941684665223</v>
      </c>
      <c r="AJ32" s="36">
        <f>(R32-AI32)/AI32*100</f>
        <v>37.097345556159802</v>
      </c>
      <c r="AK32" s="35">
        <f>RANK(R32,(D32:R32,X32:AH32),1)</f>
        <v>17</v>
      </c>
    </row>
    <row r="33" spans="1:37" ht="12.75" customHeight="1" x14ac:dyDescent="0.2">
      <c r="A33">
        <v>2007</v>
      </c>
      <c r="B33" s="38">
        <v>39264</v>
      </c>
      <c r="C33" s="39" t="s">
        <v>102</v>
      </c>
      <c r="D33" s="31"/>
      <c r="E33" s="31">
        <v>1.4839514038876891</v>
      </c>
      <c r="F33" s="31">
        <v>1.3937371483691778</v>
      </c>
      <c r="G33" s="31"/>
      <c r="H33" s="31">
        <v>1.6393898488120948</v>
      </c>
      <c r="I33" s="31">
        <v>2.2878596112311009</v>
      </c>
      <c r="J33" s="31"/>
      <c r="K33" s="31"/>
      <c r="L33" s="31"/>
      <c r="M33" s="31">
        <v>1.3758245356371488</v>
      </c>
      <c r="N33" s="31"/>
      <c r="O33" s="31">
        <v>1.2556511879049674</v>
      </c>
      <c r="P33" s="31">
        <v>1.6175556047516197</v>
      </c>
      <c r="Q33" s="31"/>
      <c r="R33" s="31"/>
      <c r="S33" s="32"/>
      <c r="T33" s="33"/>
      <c r="U33" s="34"/>
      <c r="V33" s="32"/>
      <c r="W33" s="32"/>
      <c r="X33" s="37"/>
      <c r="Y33" s="37">
        <v>1.4460239309068534</v>
      </c>
      <c r="Z33" s="37">
        <v>1.0415544704348438</v>
      </c>
      <c r="AA33" s="37">
        <v>2.0889159486925131</v>
      </c>
      <c r="AB33" s="37">
        <v>1.2436067533882695</v>
      </c>
      <c r="AC33" s="37">
        <v>1.3295523012468549</v>
      </c>
      <c r="AD33" s="37"/>
      <c r="AE33" s="37">
        <v>1.595796034634728</v>
      </c>
      <c r="AF33" s="37"/>
      <c r="AG33" s="37">
        <v>1.8065659110231032</v>
      </c>
      <c r="AH33" s="37">
        <v>1.7875421166306695</v>
      </c>
      <c r="AI33" s="31"/>
      <c r="AJ33" s="36"/>
      <c r="AK33" s="35"/>
    </row>
    <row r="34" spans="1:37" ht="12.75" customHeight="1" x14ac:dyDescent="0.2">
      <c r="A34">
        <v>2007</v>
      </c>
      <c r="B34" s="38" t="s">
        <v>186</v>
      </c>
      <c r="C34" s="39" t="s">
        <v>103</v>
      </c>
      <c r="D34" s="31"/>
      <c r="E34" s="31"/>
      <c r="F34" s="31"/>
      <c r="G34" s="31">
        <v>1.4741425449964003</v>
      </c>
      <c r="H34" s="31"/>
      <c r="I34" s="31"/>
      <c r="J34" s="31"/>
      <c r="K34" s="31"/>
      <c r="L34" s="31">
        <v>1.8044281893448522</v>
      </c>
      <c r="M34" s="31"/>
      <c r="N34" s="31">
        <v>1.8772853167746579</v>
      </c>
      <c r="O34" s="31"/>
      <c r="P34" s="31"/>
      <c r="Q34" s="31">
        <v>2.4566304792011331</v>
      </c>
      <c r="R34" s="31">
        <v>1.7314614830813533</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
      <c r="A35">
        <v>2007</v>
      </c>
      <c r="B35" s="38" t="s">
        <v>169</v>
      </c>
      <c r="C35" s="39" t="s">
        <v>103</v>
      </c>
      <c r="D35" s="31"/>
      <c r="E35" s="31">
        <v>1.7948578473722101</v>
      </c>
      <c r="F35" s="31">
        <v>1.7659351380489559</v>
      </c>
      <c r="G35" s="31">
        <v>1.6748673506119511</v>
      </c>
      <c r="H35" s="31">
        <v>1.9023493340532756</v>
      </c>
      <c r="I35" s="31">
        <v>2.1698281497480201</v>
      </c>
      <c r="J35" s="31"/>
      <c r="K35" s="31">
        <v>1.7273631929445643</v>
      </c>
      <c r="L35" s="31">
        <v>1.8326048578113749</v>
      </c>
      <c r="M35" s="31"/>
      <c r="N35" s="31">
        <v>1.9673441864650829</v>
      </c>
      <c r="O35" s="31">
        <v>1.4606343178545715</v>
      </c>
      <c r="P35" s="31">
        <v>1.6741174100071992</v>
      </c>
      <c r="Q35" s="31">
        <v>2.7410079123470124</v>
      </c>
      <c r="R35" s="31">
        <v>1.5256541682865372</v>
      </c>
      <c r="S35" s="32">
        <f t="shared" ref="S35:S61" si="3">MEDIAN(D35:R35)</f>
        <v>1.7803964927105831</v>
      </c>
      <c r="T35" s="33">
        <f t="shared" ref="T35:T61" si="4">(R35-S35)/S35*100</f>
        <v>-14.308179412115713</v>
      </c>
      <c r="U35" s="34">
        <f t="shared" ref="U35:U61" si="5">RANK(R35,D35:R35,1)</f>
        <v>2</v>
      </c>
      <c r="V35" s="32">
        <v>1.1426595014398846</v>
      </c>
      <c r="W35" s="32"/>
      <c r="X35" s="37"/>
      <c r="Y35" s="37">
        <v>1.5935237930165587</v>
      </c>
      <c r="Z35" s="37">
        <v>1.204179629049676</v>
      </c>
      <c r="AA35" s="37">
        <v>1.7802090075593953</v>
      </c>
      <c r="AB35" s="37">
        <v>1.8507784184665226</v>
      </c>
      <c r="AC35" s="37">
        <v>1.470783514038877</v>
      </c>
      <c r="AD35" s="37"/>
      <c r="AE35" s="37">
        <v>1.5700006560475162</v>
      </c>
      <c r="AF35" s="37">
        <v>1.8562529848812095</v>
      </c>
      <c r="AG35" s="37">
        <v>1.8404542361411087</v>
      </c>
      <c r="AH35" s="37">
        <v>1.8948499280057596</v>
      </c>
      <c r="AI35" s="31">
        <f t="shared" ref="AI35:AI61" si="6">MEDIAN(D35:R35,V35:AH35)</f>
        <v>1.7730720728041756</v>
      </c>
      <c r="AJ35" s="36">
        <f t="shared" ref="AJ35:AJ61" si="7">(R35-AI35)/AI35*100</f>
        <v>-13.954193307344706</v>
      </c>
      <c r="AK35" s="35">
        <f>RANK(R35,(D35:R35,V35:AH35),1)</f>
        <v>5</v>
      </c>
    </row>
    <row r="36" spans="1:37" ht="12.75" customHeight="1" x14ac:dyDescent="0.2">
      <c r="A36">
        <v>2008</v>
      </c>
      <c r="B36" s="38" t="s">
        <v>187</v>
      </c>
      <c r="C36" s="39" t="s">
        <v>103</v>
      </c>
      <c r="D36" s="31"/>
      <c r="E36" s="31">
        <v>2.4363184125269979</v>
      </c>
      <c r="F36" s="31">
        <v>2.1653809251259899</v>
      </c>
      <c r="G36" s="31">
        <v>2.0930570554355654</v>
      </c>
      <c r="H36" s="31">
        <v>2.2967812754979606</v>
      </c>
      <c r="I36" s="31">
        <v>2.8995817074634025</v>
      </c>
      <c r="J36" s="31"/>
      <c r="K36" s="31">
        <v>2.2465479061675064</v>
      </c>
      <c r="L36" s="31">
        <v>2.3260840742740583</v>
      </c>
      <c r="M36" s="31">
        <v>1.6437474742020637</v>
      </c>
      <c r="N36" s="31">
        <v>2.3414331593472517</v>
      </c>
      <c r="O36" s="31">
        <v>1.8402157631389489</v>
      </c>
      <c r="P36" s="31">
        <v>1.9917530939524837</v>
      </c>
      <c r="Q36" s="31">
        <v>3.6034628414926808</v>
      </c>
      <c r="R36" s="31">
        <v>2.034758439584833</v>
      </c>
      <c r="S36" s="32">
        <f t="shared" si="3"/>
        <v>2.2465479061675064</v>
      </c>
      <c r="T36" s="33">
        <f t="shared" si="4"/>
        <v>-9.4273291925465852</v>
      </c>
      <c r="U36" s="34">
        <f t="shared" si="5"/>
        <v>4</v>
      </c>
      <c r="V36" s="32">
        <v>1.5082290067194626</v>
      </c>
      <c r="W36" s="32"/>
      <c r="X36" s="37"/>
      <c r="Y36" s="37">
        <v>2.2966696457883367</v>
      </c>
      <c r="Z36" s="37">
        <v>1.778428718862491</v>
      </c>
      <c r="AA36" s="37">
        <v>2.1175318692704583</v>
      </c>
      <c r="AB36" s="37">
        <v>2.177449115910727</v>
      </c>
      <c r="AC36" s="37">
        <v>2.2560085240580752</v>
      </c>
      <c r="AD36" s="37"/>
      <c r="AE36" s="37">
        <v>2.0726009111471084</v>
      </c>
      <c r="AF36" s="37">
        <v>1.8844490355771539</v>
      </c>
      <c r="AG36" s="37">
        <v>2.3999550346172307</v>
      </c>
      <c r="AH36" s="37">
        <v>2.5674833213342931</v>
      </c>
      <c r="AI36" s="31">
        <f t="shared" si="6"/>
        <v>2.177449115910727</v>
      </c>
      <c r="AJ36" s="36">
        <f t="shared" si="7"/>
        <v>-6.5531118630165084</v>
      </c>
      <c r="AK36" s="35">
        <f>RANK(R36,(D36:R36,V36:AH36),1)</f>
        <v>7</v>
      </c>
    </row>
    <row r="37" spans="1:37" ht="12.75" customHeight="1" x14ac:dyDescent="0.2">
      <c r="A37">
        <v>2008</v>
      </c>
      <c r="B37" s="38" t="s">
        <v>170</v>
      </c>
      <c r="C37" s="39" t="s">
        <v>103</v>
      </c>
      <c r="D37" s="31"/>
      <c r="E37" s="31">
        <v>2.9144654427645791</v>
      </c>
      <c r="F37" s="31">
        <v>2.3617768142548599</v>
      </c>
      <c r="G37" s="31">
        <v>2.6200749940004799</v>
      </c>
      <c r="H37" s="31">
        <v>2.8726619990400764</v>
      </c>
      <c r="I37" s="31">
        <v>3.3413315934725225</v>
      </c>
      <c r="J37" s="31"/>
      <c r="K37" s="31">
        <v>2.670121370290377</v>
      </c>
      <c r="L37" s="31">
        <v>3.0089647768178547</v>
      </c>
      <c r="M37" s="31">
        <v>2.0695648548116155</v>
      </c>
      <c r="N37" s="31">
        <v>2.6760091792656588</v>
      </c>
      <c r="O37" s="31">
        <v>2.13168123950084</v>
      </c>
      <c r="P37" s="31">
        <v>2.4846553875689947</v>
      </c>
      <c r="Q37" s="31">
        <v>3.5950078431725467</v>
      </c>
      <c r="R37" s="31">
        <v>2.442881382889369</v>
      </c>
      <c r="S37" s="32">
        <f t="shared" si="3"/>
        <v>2.670121370290377</v>
      </c>
      <c r="T37" s="33">
        <f t="shared" si="4"/>
        <v>-8.5104740904079428</v>
      </c>
      <c r="U37" s="34">
        <f t="shared" si="5"/>
        <v>4</v>
      </c>
      <c r="V37" s="32">
        <v>2.0260245074394052</v>
      </c>
      <c r="W37" s="32">
        <v>1.8875726793856491</v>
      </c>
      <c r="X37" s="37"/>
      <c r="Y37" s="37">
        <v>3.009936265298776</v>
      </c>
      <c r="Z37" s="37">
        <v>2.3439073140148787</v>
      </c>
      <c r="AA37" s="37">
        <v>3.0666947438204941</v>
      </c>
      <c r="AB37" s="37">
        <v>3.1198910979121668</v>
      </c>
      <c r="AC37" s="37">
        <v>3.1404689902807776</v>
      </c>
      <c r="AD37" s="37"/>
      <c r="AE37" s="37">
        <v>2.4403790640748744</v>
      </c>
      <c r="AF37" s="37">
        <v>2.1400124892008643</v>
      </c>
      <c r="AG37" s="37">
        <v>3.5550884983201345</v>
      </c>
      <c r="AH37" s="37">
        <v>3.4237609191264706</v>
      </c>
      <c r="AI37" s="31">
        <f t="shared" si="6"/>
        <v>2.6730652747780179</v>
      </c>
      <c r="AJ37" s="36">
        <f t="shared" si="7"/>
        <v>-8.611233480176212</v>
      </c>
      <c r="AK37" s="35">
        <f>RANK(R37,(D37:R37,V37:AH37),1)</f>
        <v>9</v>
      </c>
    </row>
    <row r="38" spans="1:37" ht="12.75" customHeight="1" x14ac:dyDescent="0.2">
      <c r="A38">
        <v>2009</v>
      </c>
      <c r="B38" s="38" t="s">
        <v>188</v>
      </c>
      <c r="C38" s="39" t="s">
        <v>103</v>
      </c>
      <c r="D38" s="31">
        <v>2.3425719222462202</v>
      </c>
      <c r="E38" s="31">
        <v>2.834898164146868</v>
      </c>
      <c r="F38" s="31">
        <v>2.2410497462203023</v>
      </c>
      <c r="G38" s="31">
        <v>2.6386112311015113</v>
      </c>
      <c r="H38" s="31">
        <v>2.7383636069114465</v>
      </c>
      <c r="I38" s="31">
        <v>3.2049473002159825</v>
      </c>
      <c r="J38" s="31"/>
      <c r="K38" s="31">
        <v>2.8059377969762416</v>
      </c>
      <c r="L38" s="31">
        <v>2.9352941036717062</v>
      </c>
      <c r="M38" s="31">
        <v>2.3908392008639305</v>
      </c>
      <c r="N38" s="31">
        <v>2.8735119870410366</v>
      </c>
      <c r="O38" s="31">
        <v>2.2846511879049674</v>
      </c>
      <c r="P38" s="31">
        <v>2.4057698790496755</v>
      </c>
      <c r="Q38" s="31">
        <v>2.8297496544276459</v>
      </c>
      <c r="R38" s="31">
        <v>2.2896709848812091</v>
      </c>
      <c r="S38" s="32">
        <f t="shared" si="3"/>
        <v>2.6884874190064787</v>
      </c>
      <c r="T38" s="33">
        <f t="shared" si="4"/>
        <v>-14.834230999401546</v>
      </c>
      <c r="U38" s="34">
        <f t="shared" si="5"/>
        <v>3</v>
      </c>
      <c r="V38" s="32">
        <v>2.6192721414686821</v>
      </c>
      <c r="W38" s="32">
        <v>2.3555397311015116</v>
      </c>
      <c r="X38" s="37"/>
      <c r="Y38" s="37">
        <v>2.7190245172786174</v>
      </c>
      <c r="Z38" s="37">
        <v>2.2900249449244057</v>
      </c>
      <c r="AA38" s="37">
        <v>2.862120909287257</v>
      </c>
      <c r="AB38" s="37">
        <v>3.3303456900647945</v>
      </c>
      <c r="AC38" s="37">
        <v>2.3119061112311012</v>
      </c>
      <c r="AD38" s="37"/>
      <c r="AE38" s="37">
        <v>2.2259581771058317</v>
      </c>
      <c r="AF38" s="37">
        <v>1.9083916619870405</v>
      </c>
      <c r="AG38" s="37">
        <v>3.2573977429805607</v>
      </c>
      <c r="AH38" s="37">
        <v>2.8672575526060693</v>
      </c>
      <c r="AI38" s="31">
        <f t="shared" si="6"/>
        <v>2.6386112311015113</v>
      </c>
      <c r="AJ38" s="36">
        <f t="shared" si="7"/>
        <v>-13.224390243902434</v>
      </c>
      <c r="AK38" s="35">
        <f>RANK(R38,(D38:R38,V38:AH38),1)</f>
        <v>5</v>
      </c>
    </row>
    <row r="39" spans="1:37" ht="12.75" customHeight="1" x14ac:dyDescent="0.2">
      <c r="A39">
        <v>2009</v>
      </c>
      <c r="B39" s="38" t="s">
        <v>171</v>
      </c>
      <c r="C39" s="39" t="s">
        <v>103</v>
      </c>
      <c r="D39" s="31">
        <v>2.278076308015982</v>
      </c>
      <c r="E39" s="31">
        <v>2.7956756935680005</v>
      </c>
      <c r="F39" s="31">
        <v>1.8449223036993947</v>
      </c>
      <c r="G39" s="31">
        <v>2.4921451896949027</v>
      </c>
      <c r="H39" s="31">
        <v>2.3803181619521832</v>
      </c>
      <c r="I39" s="31">
        <v>2.9202829530527459</v>
      </c>
      <c r="J39" s="31"/>
      <c r="K39" s="31">
        <v>2.0512271945950356</v>
      </c>
      <c r="L39" s="31">
        <v>2.1742369251120275</v>
      </c>
      <c r="M39" s="31">
        <v>2.2525158445319318</v>
      </c>
      <c r="N39" s="31">
        <v>2.517705653178953</v>
      </c>
      <c r="O39" s="31">
        <v>2.0380635559007496</v>
      </c>
      <c r="P39" s="31">
        <v>2.0798549136971718</v>
      </c>
      <c r="Q39" s="31">
        <v>3.4646569241043066</v>
      </c>
      <c r="R39" s="31">
        <v>1.7338301392818407</v>
      </c>
      <c r="S39" s="32">
        <f t="shared" si="3"/>
        <v>2.2652960762739571</v>
      </c>
      <c r="T39" s="33">
        <f t="shared" si="4"/>
        <v>-23.461212976022601</v>
      </c>
      <c r="U39" s="34">
        <f t="shared" si="5"/>
        <v>1</v>
      </c>
      <c r="V39" s="32">
        <v>1.6712070037459181</v>
      </c>
      <c r="W39" s="32">
        <v>2.3754936244695686</v>
      </c>
      <c r="X39" s="37"/>
      <c r="Y39" s="37">
        <v>2.1350974654020756</v>
      </c>
      <c r="Z39" s="37">
        <v>1.957867601719542</v>
      </c>
      <c r="AA39" s="37">
        <v>2.7682301459020007</v>
      </c>
      <c r="AB39" s="37">
        <v>2.1975608480412236</v>
      </c>
      <c r="AC39" s="37">
        <v>2.0421212794788426</v>
      </c>
      <c r="AD39" s="37"/>
      <c r="AE39" s="37">
        <v>2.2698969597010858</v>
      </c>
      <c r="AF39" s="37">
        <v>1.6552317140683865</v>
      </c>
      <c r="AG39" s="37">
        <v>2.5953455610117557</v>
      </c>
      <c r="AH39" s="37">
        <v>2.4154637992427519</v>
      </c>
      <c r="AI39" s="31">
        <f t="shared" si="6"/>
        <v>2.2525158445319318</v>
      </c>
      <c r="AJ39" s="36">
        <f t="shared" si="7"/>
        <v>-23.026950354609955</v>
      </c>
      <c r="AK39" s="35">
        <f>RANK(R39,(D39:R39,V39:AH39),1)</f>
        <v>3</v>
      </c>
    </row>
    <row r="40" spans="1:37" ht="12.75" customHeight="1" x14ac:dyDescent="0.2">
      <c r="A40">
        <v>2010</v>
      </c>
      <c r="B40" s="38" t="s">
        <v>189</v>
      </c>
      <c r="C40" s="39" t="s">
        <v>103</v>
      </c>
      <c r="D40" s="31">
        <v>2.1515592133523698</v>
      </c>
      <c r="E40" s="31">
        <v>2.0607364809110034</v>
      </c>
      <c r="F40" s="31">
        <v>2.3974382727996693</v>
      </c>
      <c r="G40" s="31">
        <v>2.4741365044372228</v>
      </c>
      <c r="H40" s="31">
        <v>2.3770501352757623</v>
      </c>
      <c r="I40" s="31">
        <v>2.8906683463234897</v>
      </c>
      <c r="J40" s="31"/>
      <c r="K40" s="31">
        <v>2.0137592055102966</v>
      </c>
      <c r="L40" s="31">
        <v>2.29249103955449</v>
      </c>
      <c r="M40" s="31">
        <v>2.132768303192087</v>
      </c>
      <c r="N40" s="31">
        <v>2.2173273989133593</v>
      </c>
      <c r="O40" s="31">
        <v>2.259606946773995</v>
      </c>
      <c r="P40" s="31">
        <v>2.1252832573115743</v>
      </c>
      <c r="Q40" s="31">
        <v>3.550354565683814</v>
      </c>
      <c r="R40" s="31">
        <v>1.7530979634035748</v>
      </c>
      <c r="S40" s="32">
        <f t="shared" si="3"/>
        <v>2.2384671728436771</v>
      </c>
      <c r="T40" s="33">
        <f t="shared" si="4"/>
        <v>-21.683105981112281</v>
      </c>
      <c r="U40" s="34">
        <f t="shared" si="5"/>
        <v>1</v>
      </c>
      <c r="V40" s="32">
        <v>1.879936606985483</v>
      </c>
      <c r="W40" s="32">
        <v>2.9597249411625284</v>
      </c>
      <c r="X40" s="37"/>
      <c r="Y40" s="37">
        <v>2.3793989990457978</v>
      </c>
      <c r="Z40" s="37">
        <v>2.3995052729173003</v>
      </c>
      <c r="AA40" s="37">
        <v>2.4329217748190026</v>
      </c>
      <c r="AB40" s="37">
        <v>2.131358984930066</v>
      </c>
      <c r="AC40" s="37">
        <v>2.4974372330359733</v>
      </c>
      <c r="AD40" s="37"/>
      <c r="AE40" s="37">
        <v>2.3171697682316612</v>
      </c>
      <c r="AF40" s="37">
        <v>1.7812216922767983</v>
      </c>
      <c r="AG40" s="37">
        <v>2.581557874186839</v>
      </c>
      <c r="AH40" s="37">
        <v>3.5398629741776562</v>
      </c>
      <c r="AI40" s="31">
        <f t="shared" si="6"/>
        <v>2.3171697682316612</v>
      </c>
      <c r="AJ40" s="36">
        <f t="shared" si="7"/>
        <v>-24.343136724874306</v>
      </c>
      <c r="AK40" s="35">
        <f>RANK(R40,(D40:R40,V40:AH40),1)</f>
        <v>1</v>
      </c>
    </row>
    <row r="41" spans="1:37" ht="12.75" customHeight="1" x14ac:dyDescent="0.2">
      <c r="A41">
        <v>2010</v>
      </c>
      <c r="B41" s="38" t="s">
        <v>172</v>
      </c>
      <c r="C41" s="39" t="s">
        <v>103</v>
      </c>
      <c r="D41" s="31">
        <v>2.3393999311961378</v>
      </c>
      <c r="E41" s="31">
        <v>2.1261733749673235</v>
      </c>
      <c r="F41" s="31">
        <v>2.790099949190644</v>
      </c>
      <c r="G41" s="31">
        <v>2.7597608563329445</v>
      </c>
      <c r="H41" s="31">
        <v>2.3454921185169617</v>
      </c>
      <c r="I41" s="31">
        <v>2.9486186632784657</v>
      </c>
      <c r="J41" s="31"/>
      <c r="K41" s="31">
        <v>2.1139890003256769</v>
      </c>
      <c r="L41" s="31">
        <v>2.2388788404025544</v>
      </c>
      <c r="M41" s="31">
        <v>2.3546303994981965</v>
      </c>
      <c r="N41" s="31">
        <v>2.1931874354963794</v>
      </c>
      <c r="O41" s="31">
        <v>2.4511915685332455</v>
      </c>
      <c r="P41" s="31">
        <v>2.135189812202142</v>
      </c>
      <c r="Q41" s="31">
        <v>3.7075528987700253</v>
      </c>
      <c r="R41" s="31">
        <v>1.8105676108120734</v>
      </c>
      <c r="S41" s="32">
        <f t="shared" si="3"/>
        <v>2.3424460248565495</v>
      </c>
      <c r="T41" s="33">
        <f t="shared" si="4"/>
        <v>-22.706111833550064</v>
      </c>
      <c r="U41" s="34">
        <f t="shared" si="5"/>
        <v>1</v>
      </c>
      <c r="V41" s="32">
        <v>2.3205446114381902</v>
      </c>
      <c r="W41" s="32">
        <v>3.3341018160035585</v>
      </c>
      <c r="X41" s="37"/>
      <c r="Y41" s="37">
        <v>2.6773031009456019</v>
      </c>
      <c r="Z41" s="37">
        <v>2.3170416037287169</v>
      </c>
      <c r="AA41" s="37">
        <v>2.8778274466104992</v>
      </c>
      <c r="AB41" s="37">
        <v>2.5426962220920108</v>
      </c>
      <c r="AC41" s="37">
        <v>2.655066617224596</v>
      </c>
      <c r="AD41" s="37"/>
      <c r="AE41" s="37">
        <v>2.4092773197659811</v>
      </c>
      <c r="AF41" s="37">
        <v>1.6247254365903598</v>
      </c>
      <c r="AG41" s="37">
        <v>2.5584140653797349</v>
      </c>
      <c r="AH41" s="37">
        <v>3.0392094887391075</v>
      </c>
      <c r="AI41" s="31">
        <f t="shared" si="6"/>
        <v>2.4092773197659811</v>
      </c>
      <c r="AJ41" s="36">
        <f t="shared" si="7"/>
        <v>-24.850178268895249</v>
      </c>
      <c r="AK41" s="35">
        <f>RANK(R41,(D41:R41,V41:AH41),1)</f>
        <v>2</v>
      </c>
    </row>
    <row r="42" spans="1:37" ht="12.75" customHeight="1" x14ac:dyDescent="0.2">
      <c r="A42">
        <v>2011</v>
      </c>
      <c r="B42" s="38" t="s">
        <v>190</v>
      </c>
      <c r="C42" s="39" t="s">
        <v>103</v>
      </c>
      <c r="D42" s="31">
        <v>2.5406118543783629</v>
      </c>
      <c r="E42" s="31">
        <v>2.3093630509048095</v>
      </c>
      <c r="F42" s="31">
        <v>3.1471399660835244</v>
      </c>
      <c r="G42" s="31">
        <v>3.5249817610563254</v>
      </c>
      <c r="H42" s="31">
        <v>2.3624877760271117</v>
      </c>
      <c r="I42" s="31">
        <v>3.1343587822158638</v>
      </c>
      <c r="J42" s="31"/>
      <c r="K42" s="31">
        <v>2.4843621454253362</v>
      </c>
      <c r="L42" s="31">
        <v>2.4218624688108621</v>
      </c>
      <c r="M42" s="31">
        <v>2.8781101080965215</v>
      </c>
      <c r="N42" s="31">
        <v>2.4093625334879678</v>
      </c>
      <c r="O42" s="31">
        <v>2.4999870645789546</v>
      </c>
      <c r="P42" s="31">
        <v>2.334362921550599</v>
      </c>
      <c r="Q42" s="31">
        <v>4.1478847880344798</v>
      </c>
      <c r="R42" s="31">
        <v>2.0550206169222078</v>
      </c>
      <c r="S42" s="32">
        <f t="shared" si="3"/>
        <v>2.4921746050021456</v>
      </c>
      <c r="T42" s="33">
        <f t="shared" si="4"/>
        <v>-17.541065830721013</v>
      </c>
      <c r="U42" s="34">
        <f t="shared" si="5"/>
        <v>1</v>
      </c>
      <c r="V42" s="32">
        <v>2.2992381032932641</v>
      </c>
      <c r="W42" s="32">
        <v>3.5117318296140576</v>
      </c>
      <c r="X42" s="37"/>
      <c r="Y42" s="37">
        <v>2.5499555560322267</v>
      </c>
      <c r="Z42" s="37">
        <v>2.3468628568734933</v>
      </c>
      <c r="AA42" s="37">
        <v>3.1018589503763376</v>
      </c>
      <c r="AB42" s="37">
        <v>2.4308624222433468</v>
      </c>
      <c r="AC42" s="37">
        <v>2.936922303790741</v>
      </c>
      <c r="AD42" s="37"/>
      <c r="AE42" s="37">
        <v>2.4934870982110491</v>
      </c>
      <c r="AF42" s="37">
        <v>1.8385842368062846</v>
      </c>
      <c r="AG42" s="37">
        <v>2.6374863531307966</v>
      </c>
      <c r="AH42" s="37">
        <v>3.1331416049204917</v>
      </c>
      <c r="AI42" s="31">
        <f t="shared" si="6"/>
        <v>2.4999870645789546</v>
      </c>
      <c r="AJ42" s="36">
        <f t="shared" si="7"/>
        <v>-17.798750000000002</v>
      </c>
      <c r="AK42" s="35">
        <f>RANK(R42,(D42:R42,V42:AH42),1)</f>
        <v>2</v>
      </c>
    </row>
    <row r="43" spans="1:37" ht="12.75" customHeight="1" x14ac:dyDescent="0.2">
      <c r="A43">
        <v>2011</v>
      </c>
      <c r="B43" s="38" t="s">
        <v>173</v>
      </c>
      <c r="C43" s="39" t="s">
        <v>103</v>
      </c>
      <c r="D43" s="31">
        <v>2.6668886265227671</v>
      </c>
      <c r="E43" s="31">
        <v>2.4076945328443253</v>
      </c>
      <c r="F43" s="31">
        <v>3.103021724391819</v>
      </c>
      <c r="G43" s="31">
        <v>4.1002631927686117</v>
      </c>
      <c r="H43" s="31">
        <v>2.4795194021769058</v>
      </c>
      <c r="I43" s="31">
        <v>3.1384345077931868</v>
      </c>
      <c r="J43" s="31"/>
      <c r="K43" s="31">
        <v>2.3389924839175094</v>
      </c>
      <c r="L43" s="31">
        <v>2.6606429857112386</v>
      </c>
      <c r="M43" s="31">
        <v>3.2664701444295261</v>
      </c>
      <c r="N43" s="31">
        <v>2.3608522267578596</v>
      </c>
      <c r="O43" s="31">
        <v>2.9104686181723882</v>
      </c>
      <c r="P43" s="31">
        <v>2.6856255489573533</v>
      </c>
      <c r="Q43" s="31">
        <v>4.2900057606228543</v>
      </c>
      <c r="R43" s="31">
        <v>2.2320358850200801</v>
      </c>
      <c r="S43" s="32">
        <f t="shared" si="3"/>
        <v>2.6762570877400602</v>
      </c>
      <c r="T43" s="33">
        <f t="shared" si="4"/>
        <v>-16.598599766627746</v>
      </c>
      <c r="U43" s="34">
        <f t="shared" si="5"/>
        <v>1</v>
      </c>
      <c r="V43" s="32">
        <v>2.5435372204950752</v>
      </c>
      <c r="W43" s="32">
        <v>3.7516315226690775</v>
      </c>
      <c r="X43" s="37"/>
      <c r="Y43" s="37">
        <v>2.8421725358983214</v>
      </c>
      <c r="Z43" s="37">
        <v>2.6138006796247728</v>
      </c>
      <c r="AA43" s="37">
        <v>3.4250469646342401</v>
      </c>
      <c r="AB43" s="37">
        <v>2.8328977592932012</v>
      </c>
      <c r="AC43" s="37">
        <v>3.58156272337115</v>
      </c>
      <c r="AD43" s="37"/>
      <c r="AE43" s="37">
        <v>2.379245638947812</v>
      </c>
      <c r="AF43" s="37">
        <v>2.0069742183766421</v>
      </c>
      <c r="AG43" s="37">
        <v>2.8199068264052212</v>
      </c>
      <c r="AH43" s="37">
        <v>3.3498438349536195</v>
      </c>
      <c r="AI43" s="31">
        <f t="shared" si="6"/>
        <v>2.8199068264052212</v>
      </c>
      <c r="AJ43" s="36">
        <f t="shared" si="7"/>
        <v>-20.847176079734201</v>
      </c>
      <c r="AK43" s="35">
        <f>RANK(R43,(D43:R43,V43:AH43),1)</f>
        <v>2</v>
      </c>
    </row>
    <row r="44" spans="1:37" ht="12.75" customHeight="1" x14ac:dyDescent="0.2">
      <c r="A44">
        <v>2012</v>
      </c>
      <c r="B44" s="38" t="s">
        <v>191</v>
      </c>
      <c r="C44" s="39" t="s">
        <v>103</v>
      </c>
      <c r="D44" s="31">
        <v>3.0158372185879099</v>
      </c>
      <c r="E44" s="31">
        <v>2.3558453640784855</v>
      </c>
      <c r="F44" s="31">
        <v>2.9218105763557829</v>
      </c>
      <c r="G44" s="31">
        <v>3.7764556338745567</v>
      </c>
      <c r="H44" s="31">
        <v>2.4919871816006092</v>
      </c>
      <c r="I44" s="31">
        <v>2.8382609348634018</v>
      </c>
      <c r="J44" s="31"/>
      <c r="K44" s="31">
        <v>2.5600580903616712</v>
      </c>
      <c r="L44" s="31">
        <v>2.9329682861831397</v>
      </c>
      <c r="M44" s="31">
        <v>2.9507259145555906</v>
      </c>
      <c r="N44" s="31">
        <v>2.4416739012119981</v>
      </c>
      <c r="O44" s="31">
        <v>2.9240894719969144</v>
      </c>
      <c r="P44" s="31">
        <v>2.7672304213735979</v>
      </c>
      <c r="Q44" s="31">
        <v>4.0107379442017601</v>
      </c>
      <c r="R44" s="31">
        <v>2.4260471882442416</v>
      </c>
      <c r="S44" s="32">
        <f t="shared" si="3"/>
        <v>2.8800357556095921</v>
      </c>
      <c r="T44" s="33">
        <f t="shared" si="4"/>
        <v>-15.7632962188436</v>
      </c>
      <c r="U44" s="34">
        <f t="shared" si="5"/>
        <v>2</v>
      </c>
      <c r="V44" s="32">
        <v>2.7344380009791385</v>
      </c>
      <c r="W44" s="32">
        <v>3.0493103480699806</v>
      </c>
      <c r="X44" s="37"/>
      <c r="Y44" s="37">
        <v>2.6260572758126131</v>
      </c>
      <c r="Z44" s="37">
        <v>2.9536855192843325</v>
      </c>
      <c r="AA44" s="37">
        <v>3.6631619648583209</v>
      </c>
      <c r="AB44" s="37">
        <v>2.8947597891350831</v>
      </c>
      <c r="AC44" s="37">
        <v>3.6017797627842154</v>
      </c>
      <c r="AD44" s="37"/>
      <c r="AE44" s="37">
        <v>2.4994453855170384</v>
      </c>
      <c r="AF44" s="37">
        <v>2.2052310794328145</v>
      </c>
      <c r="AG44" s="37">
        <v>2.7346747693574378</v>
      </c>
      <c r="AH44" s="37">
        <v>3.9658703365140338</v>
      </c>
      <c r="AI44" s="31">
        <f t="shared" si="6"/>
        <v>2.8947597891350831</v>
      </c>
      <c r="AJ44" s="36">
        <f t="shared" si="7"/>
        <v>-16.191761494341016</v>
      </c>
      <c r="AK44" s="35">
        <f>RANK(R44,(D44:R44,V44:AH44),1)</f>
        <v>3</v>
      </c>
    </row>
    <row r="45" spans="1:37" ht="12.75" customHeight="1" x14ac:dyDescent="0.2">
      <c r="A45">
        <v>2012</v>
      </c>
      <c r="B45" s="38" t="s">
        <v>174</v>
      </c>
      <c r="C45" s="39" t="s">
        <v>103</v>
      </c>
      <c r="D45" s="31">
        <v>3.0359710482894364</v>
      </c>
      <c r="E45" s="31">
        <v>2.3194243269396075</v>
      </c>
      <c r="F45" s="31">
        <v>2.9540142184740024</v>
      </c>
      <c r="G45" s="31">
        <v>3.7294961882304354</v>
      </c>
      <c r="H45" s="31">
        <v>2.4633092107447938</v>
      </c>
      <c r="I45" s="31">
        <v>2.7913667458206191</v>
      </c>
      <c r="J45" s="31">
        <v>4.2561148629574177</v>
      </c>
      <c r="K45" s="31">
        <v>2.6071940945499805</v>
      </c>
      <c r="L45" s="31">
        <v>2.8115106295533452</v>
      </c>
      <c r="M45" s="31">
        <v>3.2460429786450082</v>
      </c>
      <c r="N45" s="31">
        <v>2.4316545363076525</v>
      </c>
      <c r="O45" s="31">
        <v>2.9467624203302205</v>
      </c>
      <c r="P45" s="31">
        <v>2.7942444434967229</v>
      </c>
      <c r="Q45" s="31">
        <v>3.9728055267450055</v>
      </c>
      <c r="R45" s="31">
        <v>2.4404890681732914</v>
      </c>
      <c r="S45" s="32">
        <f t="shared" si="3"/>
        <v>2.8115106295533452</v>
      </c>
      <c r="T45" s="33">
        <f t="shared" si="4"/>
        <v>-13.196519959058334</v>
      </c>
      <c r="U45" s="34">
        <f t="shared" si="5"/>
        <v>3</v>
      </c>
      <c r="V45" s="32">
        <v>2.9515681754493137</v>
      </c>
      <c r="W45" s="32">
        <v>3.787251580589837</v>
      </c>
      <c r="X45" s="37"/>
      <c r="Y45" s="37">
        <v>2.5347048900889271</v>
      </c>
      <c r="Z45" s="37">
        <v>2.7366904899746483</v>
      </c>
      <c r="AA45" s="37">
        <v>3.3689206694146381</v>
      </c>
      <c r="AB45" s="37">
        <v>3.0583019822560007</v>
      </c>
      <c r="AC45" s="37">
        <v>3.6863019461121191</v>
      </c>
      <c r="AD45" s="37"/>
      <c r="AE45" s="37">
        <v>2.6875969676203186</v>
      </c>
      <c r="AF45" s="37">
        <v>1.9368344209016162</v>
      </c>
      <c r="AG45" s="37">
        <v>2.5640286294084245</v>
      </c>
      <c r="AH45" s="37">
        <v>3.7093523044977088</v>
      </c>
      <c r="AI45" s="31">
        <f t="shared" si="6"/>
        <v>2.8791365249417828</v>
      </c>
      <c r="AJ45" s="36">
        <f t="shared" si="7"/>
        <v>-15.235382308845569</v>
      </c>
      <c r="AK45" s="35">
        <f>RANK(R45,(D45:R45,V45:AH45),1)</f>
        <v>4</v>
      </c>
    </row>
    <row r="46" spans="1:37" ht="12.75" customHeight="1" x14ac:dyDescent="0.2">
      <c r="A46">
        <v>2013</v>
      </c>
      <c r="B46" s="38" t="s">
        <v>192</v>
      </c>
      <c r="C46" s="39" t="s">
        <v>103</v>
      </c>
      <c r="D46" s="31">
        <v>3.3629573736883316</v>
      </c>
      <c r="E46" s="31">
        <v>2.5482518532866045</v>
      </c>
      <c r="F46" s="31">
        <v>3.3568011402446944</v>
      </c>
      <c r="G46" s="31">
        <v>4.0367739695093086</v>
      </c>
      <c r="H46" s="31">
        <v>2.7167060022418483</v>
      </c>
      <c r="I46" s="31">
        <v>3.1608123949420386</v>
      </c>
      <c r="J46" s="31">
        <v>4.196039710339722</v>
      </c>
      <c r="K46" s="31">
        <v>2.9647930216122993</v>
      </c>
      <c r="L46" s="31">
        <v>2.9004741647384793</v>
      </c>
      <c r="M46" s="31">
        <v>3.5344743253518525</v>
      </c>
      <c r="N46" s="31">
        <v>2.7748992536991155</v>
      </c>
      <c r="O46" s="31">
        <v>3.1179331570261581</v>
      </c>
      <c r="P46" s="31">
        <v>2.9647930216122993</v>
      </c>
      <c r="Q46" s="31">
        <v>4.1596842421924718</v>
      </c>
      <c r="R46" s="31">
        <v>2.6710089858343538</v>
      </c>
      <c r="S46" s="32">
        <f t="shared" si="3"/>
        <v>3.1179331570261581</v>
      </c>
      <c r="T46" s="33">
        <f t="shared" si="4"/>
        <v>-14.333988212180742</v>
      </c>
      <c r="U46" s="34">
        <f t="shared" si="5"/>
        <v>2</v>
      </c>
      <c r="V46" s="32">
        <v>2.7890494022113557</v>
      </c>
      <c r="W46" s="32">
        <v>3.5514728803827911</v>
      </c>
      <c r="X46" s="37"/>
      <c r="Y46" s="37">
        <v>2.6342247253079449</v>
      </c>
      <c r="Z46" s="37">
        <v>3.0352374839026748</v>
      </c>
      <c r="AA46" s="37">
        <v>3.5478894012141069</v>
      </c>
      <c r="AB46" s="37">
        <v>3.0442114958379265</v>
      </c>
      <c r="AC46" s="37">
        <v>3.6014271925547918</v>
      </c>
      <c r="AD46" s="37"/>
      <c r="AE46" s="37">
        <v>2.7621579944326822</v>
      </c>
      <c r="AF46" s="37">
        <v>2.1120168635466872</v>
      </c>
      <c r="AG46" s="37">
        <v>3.0352374839026748</v>
      </c>
      <c r="AH46" s="37">
        <v>3.49465789014425</v>
      </c>
      <c r="AI46" s="31">
        <f t="shared" si="6"/>
        <v>3.0397244898703004</v>
      </c>
      <c r="AJ46" s="36">
        <f t="shared" si="7"/>
        <v>-12.129898787362768</v>
      </c>
      <c r="AK46" s="35">
        <f>RANK(R46,(D46:R46,V46:AH46),1)</f>
        <v>4</v>
      </c>
    </row>
    <row r="47" spans="1:37" ht="12.75" customHeight="1" x14ac:dyDescent="0.2">
      <c r="A47">
        <v>2013</v>
      </c>
      <c r="B47" s="38" t="s">
        <v>175</v>
      </c>
      <c r="C47" s="39" t="s">
        <v>103</v>
      </c>
      <c r="D47" s="31">
        <v>3.0818929755603444</v>
      </c>
      <c r="E47" s="31">
        <v>2.5601071351436926</v>
      </c>
      <c r="F47" s="31">
        <v>3.2184421940319536</v>
      </c>
      <c r="G47" s="31">
        <v>4.0247691433307864</v>
      </c>
      <c r="H47" s="31">
        <v>2.8042174698415412</v>
      </c>
      <c r="I47" s="31">
        <v>3.2222564180116078</v>
      </c>
      <c r="J47" s="31">
        <v>3.8325322547562304</v>
      </c>
      <c r="K47" s="31">
        <v>3.0422250461719442</v>
      </c>
      <c r="L47" s="31">
        <v>2.8103202282089876</v>
      </c>
      <c r="M47" s="31">
        <v>2.9720433249463123</v>
      </c>
      <c r="N47" s="31">
        <v>2.6485971314716625</v>
      </c>
      <c r="O47" s="31">
        <v>3.0605333212742822</v>
      </c>
      <c r="P47" s="31">
        <v>2.8682964326997271</v>
      </c>
      <c r="Q47" s="31">
        <v>4.0011514684487697</v>
      </c>
      <c r="R47" s="31">
        <v>2.6351100354796064</v>
      </c>
      <c r="S47" s="32">
        <f t="shared" si="3"/>
        <v>3.0422250461719442</v>
      </c>
      <c r="T47" s="33">
        <f t="shared" si="4"/>
        <v>-13.382146439317955</v>
      </c>
      <c r="U47" s="34">
        <f t="shared" si="5"/>
        <v>2</v>
      </c>
      <c r="V47" s="32">
        <v>2.6912859262519491</v>
      </c>
      <c r="W47" s="32">
        <v>3.06166233157226</v>
      </c>
      <c r="X47" s="37"/>
      <c r="Y47" s="37">
        <v>2.5883018788012939</v>
      </c>
      <c r="Z47" s="37">
        <v>2.8957588453532344</v>
      </c>
      <c r="AA47" s="37">
        <v>3.3556016883403079</v>
      </c>
      <c r="AB47" s="37">
        <v>3.0014281064855663</v>
      </c>
      <c r="AC47" s="37">
        <v>3.5393862565759506</v>
      </c>
      <c r="AD47" s="37"/>
      <c r="AE47" s="37">
        <v>2.7289704591709296</v>
      </c>
      <c r="AF47" s="37">
        <v>2.0528763734333988</v>
      </c>
      <c r="AG47" s="37">
        <v>2.9415295331090814</v>
      </c>
      <c r="AH47" s="37">
        <v>3.4053391690349941</v>
      </c>
      <c r="AI47" s="31">
        <f t="shared" si="6"/>
        <v>2.9867357157159393</v>
      </c>
      <c r="AJ47" s="36">
        <f t="shared" si="7"/>
        <v>-11.772909078835118</v>
      </c>
      <c r="AK47" s="35">
        <f>RANK(R47,(D47:R47,V47:AH47),1)</f>
        <v>4</v>
      </c>
    </row>
    <row r="48" spans="1:37" ht="12.75" customHeight="1" x14ac:dyDescent="0.2">
      <c r="A48">
        <v>2014</v>
      </c>
      <c r="B48" s="38" t="s">
        <v>193</v>
      </c>
      <c r="C48" s="39" t="s">
        <v>103</v>
      </c>
      <c r="D48" s="31">
        <v>3.0241483120374761</v>
      </c>
      <c r="E48" s="31">
        <v>2.2585037247278898</v>
      </c>
      <c r="F48" s="31">
        <v>2.6239438169410598</v>
      </c>
      <c r="G48" s="31">
        <v>3.6508535340823878</v>
      </c>
      <c r="H48" s="31">
        <v>2.5777686491658645</v>
      </c>
      <c r="I48" s="31">
        <v>2.905902043727115</v>
      </c>
      <c r="J48" s="31">
        <v>3.5828619298039297</v>
      </c>
      <c r="K48" s="31">
        <v>2.7492257382158876</v>
      </c>
      <c r="L48" s="31">
        <v>2.5984617461201771</v>
      </c>
      <c r="M48" s="31">
        <v>2.6930587607684653</v>
      </c>
      <c r="N48" s="31">
        <v>2.5186455150106837</v>
      </c>
      <c r="O48" s="31">
        <v>2.985718274836608</v>
      </c>
      <c r="P48" s="31">
        <v>2.7610503650469234</v>
      </c>
      <c r="Q48" s="31">
        <v>3.4856043741186586</v>
      </c>
      <c r="R48" s="31">
        <v>2.537594479507419</v>
      </c>
      <c r="S48" s="32">
        <f t="shared" si="3"/>
        <v>2.7492257382158876</v>
      </c>
      <c r="T48" s="33">
        <f t="shared" si="4"/>
        <v>-7.6978494623656051</v>
      </c>
      <c r="U48" s="34">
        <f t="shared" si="5"/>
        <v>3</v>
      </c>
      <c r="V48" s="32">
        <v>2.6057930147554198</v>
      </c>
      <c r="W48" s="32">
        <v>2.5558339663942924</v>
      </c>
      <c r="X48" s="37"/>
      <c r="Y48" s="37">
        <v>2.4574235095929948</v>
      </c>
      <c r="Z48" s="37">
        <v>2.8231296559098626</v>
      </c>
      <c r="AA48" s="37">
        <v>2.7216152345654177</v>
      </c>
      <c r="AB48" s="37">
        <v>2.701927230891743</v>
      </c>
      <c r="AC48" s="37">
        <v>3.1215536755581352</v>
      </c>
      <c r="AD48" s="37"/>
      <c r="AE48" s="37">
        <v>2.6818844884131368</v>
      </c>
      <c r="AF48" s="37">
        <v>2.1879993872478378</v>
      </c>
      <c r="AG48" s="37">
        <v>2.7935680888322723</v>
      </c>
      <c r="AH48" s="37">
        <v>2.9945867449598857</v>
      </c>
      <c r="AI48" s="31">
        <f t="shared" si="6"/>
        <v>2.7117712327285801</v>
      </c>
      <c r="AJ48" s="36">
        <f t="shared" si="7"/>
        <v>-6.4229884556266468</v>
      </c>
      <c r="AK48" s="35">
        <f>RANK(R48,(D48:R48,V48:AH48),1)</f>
        <v>5</v>
      </c>
    </row>
    <row r="49" spans="1:37" ht="12.75" customHeight="1" x14ac:dyDescent="0.2">
      <c r="A49">
        <v>2014</v>
      </c>
      <c r="B49" s="38" t="s">
        <v>176</v>
      </c>
      <c r="C49" s="39" t="s">
        <v>103</v>
      </c>
      <c r="D49" s="31">
        <v>2.683546000080677</v>
      </c>
      <c r="E49" s="31">
        <v>2.0796057113151742</v>
      </c>
      <c r="F49" s="31">
        <v>2.4891171099474434</v>
      </c>
      <c r="G49" s="31">
        <v>3.4641103355606191</v>
      </c>
      <c r="H49" s="31">
        <v>2.4214587049560246</v>
      </c>
      <c r="I49" s="31">
        <v>2.5211658281012728</v>
      </c>
      <c r="J49" s="31">
        <v>3.3900421869384347</v>
      </c>
      <c r="K49" s="31">
        <v>2.4129123801150039</v>
      </c>
      <c r="L49" s="31">
        <v>2.3388442314928199</v>
      </c>
      <c r="M49" s="31">
        <v>2.4812829788431743</v>
      </c>
      <c r="N49" s="31">
        <v>2.1508250849903514</v>
      </c>
      <c r="O49" s="31">
        <v>3.0168526688805066</v>
      </c>
      <c r="P49" s="31">
        <v>2.7490678238618402</v>
      </c>
      <c r="Q49" s="31">
        <v>3.1998294837267718</v>
      </c>
      <c r="R49" s="31">
        <v>2.2640638891338831</v>
      </c>
      <c r="S49" s="32">
        <f t="shared" si="3"/>
        <v>2.4891171099474434</v>
      </c>
      <c r="T49" s="33">
        <f t="shared" si="4"/>
        <v>-9.0414878397711131</v>
      </c>
      <c r="U49" s="34">
        <f t="shared" si="5"/>
        <v>3</v>
      </c>
      <c r="V49" s="32">
        <v>2.4208319744676832</v>
      </c>
      <c r="W49" s="32">
        <v>3.0078790277974341</v>
      </c>
      <c r="X49" s="37"/>
      <c r="Y49" s="37">
        <v>2.2277135208100725</v>
      </c>
      <c r="Z49" s="37">
        <v>2.863018821742124</v>
      </c>
      <c r="AA49" s="37">
        <v>2.2710433877540508</v>
      </c>
      <c r="AB49" s="37">
        <v>2.6778484501866631</v>
      </c>
      <c r="AC49" s="37">
        <v>2.4916810073997495</v>
      </c>
      <c r="AD49" s="37"/>
      <c r="AE49" s="37">
        <v>2.506380686126306</v>
      </c>
      <c r="AF49" s="37">
        <v>2.1822470726558398</v>
      </c>
      <c r="AG49" s="37">
        <v>2.7319751741797975</v>
      </c>
      <c r="AH49" s="37">
        <v>2.8231359724840241</v>
      </c>
      <c r="AI49" s="31">
        <f t="shared" si="6"/>
        <v>2.499030846763028</v>
      </c>
      <c r="AJ49" s="36">
        <f t="shared" si="7"/>
        <v>-9.4023232219600441</v>
      </c>
      <c r="AK49" s="35">
        <f>RANK(R49,(D49:R49,V49:AH49),1)</f>
        <v>5</v>
      </c>
    </row>
    <row r="50" spans="1:37" ht="12.75" customHeight="1" x14ac:dyDescent="0.2">
      <c r="A50">
        <v>2015</v>
      </c>
      <c r="B50" s="38" t="s">
        <v>194</v>
      </c>
      <c r="C50" s="39">
        <v>2015</v>
      </c>
      <c r="D50" s="31">
        <v>2.5116268393792254</v>
      </c>
      <c r="E50" s="31">
        <v>1.9111796066413351</v>
      </c>
      <c r="F50" s="31">
        <v>2.4310790398656064</v>
      </c>
      <c r="G50" s="31">
        <v>3.1779768171737137</v>
      </c>
      <c r="H50" s="31">
        <v>2.2260482774673021</v>
      </c>
      <c r="I50" s="31">
        <v>2.3139186042094324</v>
      </c>
      <c r="J50" s="31">
        <v>2.7752378196056164</v>
      </c>
      <c r="K50" s="31">
        <v>2.2040806957817694</v>
      </c>
      <c r="L50" s="31">
        <v>2.1381779507251717</v>
      </c>
      <c r="M50" s="31">
        <v>2.3065960769809211</v>
      </c>
      <c r="N50" s="31">
        <v>2.2260482774673021</v>
      </c>
      <c r="O50" s="31">
        <v>2.5994971661213553</v>
      </c>
      <c r="P50" s="31">
        <v>2.3212411314379433</v>
      </c>
      <c r="Q50" s="31">
        <v>3.0681389087460507</v>
      </c>
      <c r="R50" s="31">
        <v>2.1455004779536822</v>
      </c>
      <c r="S50" s="32">
        <f t="shared" si="3"/>
        <v>2.3139186042094324</v>
      </c>
      <c r="T50" s="33">
        <f t="shared" si="4"/>
        <v>-7.2784810126582462</v>
      </c>
      <c r="U50" s="34">
        <f t="shared" si="5"/>
        <v>3</v>
      </c>
      <c r="V50" s="32">
        <v>2.0795977328970849</v>
      </c>
      <c r="W50" s="32">
        <v>2.6214647478068884</v>
      </c>
      <c r="X50" s="37"/>
      <c r="Y50" s="37">
        <v>1.9844048789264435</v>
      </c>
      <c r="Z50" s="37">
        <v>2.4530466215511386</v>
      </c>
      <c r="AA50" s="37">
        <v>2.0356625695260191</v>
      </c>
      <c r="AB50" s="37">
        <v>2.423756512637095</v>
      </c>
      <c r="AC50" s="37">
        <v>1.479150500159194</v>
      </c>
      <c r="AD50" s="37"/>
      <c r="AE50" s="37">
        <v>2.3724988220375187</v>
      </c>
      <c r="AF50" s="37">
        <v>1.903857079412824</v>
      </c>
      <c r="AG50" s="37">
        <v>2.3724988220375187</v>
      </c>
      <c r="AH50" s="37">
        <v>2.3798213492660301</v>
      </c>
      <c r="AI50" s="31">
        <f t="shared" si="6"/>
        <v>2.3175798678236879</v>
      </c>
      <c r="AJ50" s="36">
        <f t="shared" si="7"/>
        <v>-7.4249605055292447</v>
      </c>
      <c r="AK50" s="35">
        <f>RANK(R50,(D50:R50,V50:AH50),1)</f>
        <v>8</v>
      </c>
    </row>
    <row r="51" spans="1:37" ht="12.75" customHeight="1" x14ac:dyDescent="0.2">
      <c r="A51">
        <v>2015</v>
      </c>
      <c r="B51" s="38" t="s">
        <v>177</v>
      </c>
      <c r="C51" s="39">
        <v>2015</v>
      </c>
      <c r="D51" s="31">
        <v>2.3315561364514967</v>
      </c>
      <c r="E51" s="31">
        <v>1.7918440678284651</v>
      </c>
      <c r="F51" s="31">
        <v>2.2092214008969431</v>
      </c>
      <c r="G51" s="31">
        <v>2.8208950786697122</v>
      </c>
      <c r="H51" s="31">
        <v>2.0940828262573632</v>
      </c>
      <c r="I51" s="31">
        <v>2.1516521135771529</v>
      </c>
      <c r="J51" s="31">
        <v>2.3027714927916021</v>
      </c>
      <c r="K51" s="31">
        <v>2.1516521135771529</v>
      </c>
      <c r="L51" s="31">
        <v>1.9933365734477304</v>
      </c>
      <c r="M51" s="31">
        <v>2.130063630832232</v>
      </c>
      <c r="N51" s="31">
        <v>1.8997864815530716</v>
      </c>
      <c r="O51" s="31">
        <v>2.353144619196418</v>
      </c>
      <c r="P51" s="31">
        <v>2.101278987172337</v>
      </c>
      <c r="Q51" s="31">
        <v>2.7417373086050012</v>
      </c>
      <c r="R51" s="31">
        <v>2.0005327343627042</v>
      </c>
      <c r="S51" s="32">
        <f t="shared" si="3"/>
        <v>2.1516521135771529</v>
      </c>
      <c r="T51" s="33">
        <f t="shared" si="4"/>
        <v>-7.0234113712374517</v>
      </c>
      <c r="U51" s="34">
        <f t="shared" si="5"/>
        <v>4</v>
      </c>
      <c r="V51" s="32">
        <v>1.6479208495289901</v>
      </c>
      <c r="W51" s="32">
        <v>2.0652981825974677</v>
      </c>
      <c r="X51" s="37"/>
      <c r="Y51" s="37">
        <v>1.8997864815530716</v>
      </c>
      <c r="Z51" s="37">
        <v>1.8781979988081505</v>
      </c>
      <c r="AA51" s="37">
        <v>2.1084751480873103</v>
      </c>
      <c r="AB51" s="37">
        <v>2.0077288952776779</v>
      </c>
      <c r="AC51" s="37">
        <v>1.3312897692701449</v>
      </c>
      <c r="AD51" s="37"/>
      <c r="AE51" s="37">
        <v>2.0940828262573632</v>
      </c>
      <c r="AF51" s="37">
        <v>1.7846479069134915</v>
      </c>
      <c r="AG51" s="37">
        <v>2.3099676537065754</v>
      </c>
      <c r="AH51" s="37">
        <v>2.1588482744921267</v>
      </c>
      <c r="AI51" s="31">
        <f t="shared" si="6"/>
        <v>2.0976809067148503</v>
      </c>
      <c r="AJ51" s="36">
        <f t="shared" si="7"/>
        <v>-4.6312178387650276</v>
      </c>
      <c r="AK51" s="35">
        <f>RANK(R51,(D51:R51,V51:AH51),1)</f>
        <v>9</v>
      </c>
    </row>
    <row r="52" spans="1:37" ht="12.75" customHeight="1" x14ac:dyDescent="0.2">
      <c r="A52">
        <v>2016</v>
      </c>
      <c r="B52" s="38" t="s">
        <v>195</v>
      </c>
      <c r="C52" s="39">
        <v>2015</v>
      </c>
      <c r="D52" s="31">
        <v>2.3123221812215893</v>
      </c>
      <c r="E52" s="31">
        <v>1.6661176659307073</v>
      </c>
      <c r="F52" s="31">
        <v>1.9463991424424156</v>
      </c>
      <c r="G52" s="31">
        <v>3.1298098210474037</v>
      </c>
      <c r="H52" s="31">
        <v>1.8607575801749492</v>
      </c>
      <c r="I52" s="31">
        <v>2.0631830909889604</v>
      </c>
      <c r="J52" s="31">
        <v>1.9463991424424156</v>
      </c>
      <c r="K52" s="31">
        <v>1.884114369884258</v>
      </c>
      <c r="L52" s="31">
        <v>1.9541847390121849</v>
      </c>
      <c r="M52" s="31">
        <v>2.0086839150005726</v>
      </c>
      <c r="N52" s="31">
        <v>1.9853271252912634</v>
      </c>
      <c r="O52" s="31">
        <v>2.1643958463959656</v>
      </c>
      <c r="P52" s="31">
        <v>1.8996855630237977</v>
      </c>
      <c r="Q52" s="31">
        <v>2.6548884302914542</v>
      </c>
      <c r="R52" s="31">
        <v>1.7517592281981738</v>
      </c>
      <c r="S52" s="32">
        <f t="shared" si="3"/>
        <v>1.9541847390121849</v>
      </c>
      <c r="T52" s="33">
        <f t="shared" si="4"/>
        <v>-10.358565737051793</v>
      </c>
      <c r="U52" s="34">
        <f t="shared" si="5"/>
        <v>2</v>
      </c>
      <c r="V52" s="32">
        <v>1.4792633482562356</v>
      </c>
      <c r="W52" s="32">
        <v>2.0242551081401121</v>
      </c>
      <c r="X52" s="37"/>
      <c r="Y52" s="37">
        <v>1.775116017907483</v>
      </c>
      <c r="Z52" s="37">
        <v>1.8918999664540275</v>
      </c>
      <c r="AA52" s="37">
        <v>2.0943254772680389</v>
      </c>
      <c r="AB52" s="37">
        <v>1.9386135458726454</v>
      </c>
      <c r="AC52" s="37">
        <v>1.6505464727911683</v>
      </c>
      <c r="AD52" s="37"/>
      <c r="AE52" s="37">
        <v>1.7673304213377132</v>
      </c>
      <c r="AF52" s="37">
        <v>1.884114369884258</v>
      </c>
      <c r="AG52" s="37">
        <v>2.1877526361052748</v>
      </c>
      <c r="AH52" s="37">
        <v>2.1176822669773476</v>
      </c>
      <c r="AI52" s="31">
        <f t="shared" si="6"/>
        <v>1.9463991424424156</v>
      </c>
      <c r="AJ52" s="36">
        <f t="shared" si="7"/>
        <v>-10.000000000000016</v>
      </c>
      <c r="AK52" s="35">
        <f>RANK(R52,(D52:R52,V52:AH52),1)</f>
        <v>4</v>
      </c>
    </row>
    <row r="53" spans="1:37" ht="12.75" customHeight="1" x14ac:dyDescent="0.2">
      <c r="A53">
        <v>2016</v>
      </c>
      <c r="B53" s="38" t="s">
        <v>178</v>
      </c>
      <c r="C53" s="39">
        <v>2015</v>
      </c>
      <c r="D53" s="31">
        <v>2.4404713718936875</v>
      </c>
      <c r="E53" s="31">
        <v>1.7616078564725559</v>
      </c>
      <c r="F53" s="31">
        <v>2.2342343545505585</v>
      </c>
      <c r="G53" s="31">
        <v>3.4716564586093299</v>
      </c>
      <c r="H53" s="31">
        <v>2.0623701734312849</v>
      </c>
      <c r="I53" s="31">
        <v>2.2686071907744134</v>
      </c>
      <c r="J53" s="31">
        <v>2.1654886821028492</v>
      </c>
      <c r="K53" s="31">
        <v>2.2342343545505585</v>
      </c>
      <c r="L53" s="31">
        <v>1.9936245009835751</v>
      </c>
      <c r="M53" s="31">
        <v>2.0881498005991759</v>
      </c>
      <c r="N53" s="31">
        <v>2.0451837553193579</v>
      </c>
      <c r="O53" s="31">
        <v>2.02799733720743</v>
      </c>
      <c r="P53" s="31">
        <v>2.0537769643753214</v>
      </c>
      <c r="Q53" s="31">
        <v>3.050589214867109</v>
      </c>
      <c r="R53" s="31">
        <v>1.6842689749688826</v>
      </c>
      <c r="S53" s="32">
        <f t="shared" si="3"/>
        <v>2.0881498005991759</v>
      </c>
      <c r="T53" s="33">
        <f t="shared" si="4"/>
        <v>-19.34156378600823</v>
      </c>
      <c r="U53" s="34">
        <f t="shared" si="5"/>
        <v>1</v>
      </c>
      <c r="V53" s="32">
        <v>1.2889813583945531</v>
      </c>
      <c r="W53" s="32">
        <v>2.0623701734312849</v>
      </c>
      <c r="X53" s="37"/>
      <c r="Y53" s="37">
        <v>1.9420652466477932</v>
      </c>
      <c r="Z53" s="37">
        <v>1.9334720375918297</v>
      </c>
      <c r="AA53" s="37">
        <v>2.2084547273826676</v>
      </c>
      <c r="AB53" s="37">
        <v>2.0022177100395391</v>
      </c>
      <c r="AC53" s="37">
        <v>1.5897436753532821</v>
      </c>
      <c r="AD53" s="37"/>
      <c r="AE53" s="37">
        <v>1.8561331560881567</v>
      </c>
      <c r="AF53" s="37">
        <v>1.9592516647597209</v>
      </c>
      <c r="AG53" s="37">
        <v>2.3803189085019416</v>
      </c>
      <c r="AH53" s="37">
        <v>2.1139294277670673</v>
      </c>
      <c r="AI53" s="31">
        <f t="shared" si="6"/>
        <v>2.0580735689033034</v>
      </c>
      <c r="AJ53" s="36">
        <f t="shared" si="7"/>
        <v>-18.162839248434253</v>
      </c>
      <c r="AK53" s="35">
        <f>RANK(R53,(D53:R53,V53:AH53),1)</f>
        <v>3</v>
      </c>
    </row>
    <row r="54" spans="1:37" ht="12.75" customHeight="1" x14ac:dyDescent="0.2">
      <c r="A54">
        <v>2017</v>
      </c>
      <c r="B54" s="38" t="s">
        <v>196</v>
      </c>
      <c r="C54" s="39">
        <v>2015</v>
      </c>
      <c r="D54" s="31">
        <v>2.3756426610328791</v>
      </c>
      <c r="E54" s="31">
        <v>1.7300875901000317</v>
      </c>
      <c r="F54" s="31">
        <v>2.3756426610328791</v>
      </c>
      <c r="G54" s="31">
        <v>3.8905452274886279</v>
      </c>
      <c r="H54" s="31">
        <v>2.1260280336055115</v>
      </c>
      <c r="I54" s="31">
        <v>2.2465316468463099</v>
      </c>
      <c r="J54" s="31">
        <v>2.3153908544124802</v>
      </c>
      <c r="K54" s="31">
        <v>2.0829910288766551</v>
      </c>
      <c r="L54" s="31">
        <v>1.9538800146900859</v>
      </c>
      <c r="M54" s="31">
        <v>1.9883096184731708</v>
      </c>
      <c r="N54" s="31">
        <v>2.1776724392801392</v>
      </c>
      <c r="O54" s="31">
        <v>2.0571688260393413</v>
      </c>
      <c r="P54" s="31">
        <v>2.1002058307681977</v>
      </c>
      <c r="Q54" s="31">
        <v>2.8748719158876148</v>
      </c>
      <c r="R54" s="31">
        <v>1.6440135806423186</v>
      </c>
      <c r="S54" s="32">
        <f t="shared" si="3"/>
        <v>2.1260280336055115</v>
      </c>
      <c r="T54" s="33">
        <f t="shared" si="4"/>
        <v>-22.672064777327936</v>
      </c>
      <c r="U54" s="34">
        <f t="shared" si="5"/>
        <v>1</v>
      </c>
      <c r="V54" s="32">
        <v>1.480472962672664</v>
      </c>
      <c r="W54" s="32">
        <v>1.9538800146900859</v>
      </c>
      <c r="X54" s="37"/>
      <c r="Y54" s="37">
        <v>1.9194504109070003</v>
      </c>
      <c r="Z54" s="37">
        <v>2.3756426610328791</v>
      </c>
      <c r="AA54" s="37">
        <v>2.1346354345512828</v>
      </c>
      <c r="AB54" s="37">
        <v>2.1862798402259109</v>
      </c>
      <c r="AC54" s="37">
        <v>1.9452726137443139</v>
      </c>
      <c r="AD54" s="37"/>
      <c r="AE54" s="37">
        <v>2.0141318213104848</v>
      </c>
      <c r="AF54" s="37">
        <v>1.8936282080696865</v>
      </c>
      <c r="AG54" s="37">
        <v>2.1604576373885966</v>
      </c>
      <c r="AH54" s="37">
        <v>2.1776724392801392</v>
      </c>
      <c r="AI54" s="31">
        <f t="shared" si="6"/>
        <v>2.1131169321868546</v>
      </c>
      <c r="AJ54" s="36">
        <f t="shared" si="7"/>
        <v>-22.19959266802444</v>
      </c>
      <c r="AK54" s="35">
        <f>RANK(R54,(D54:R54,V54:AH54),1)</f>
        <v>2</v>
      </c>
    </row>
    <row r="55" spans="1:37" ht="12.75" customHeight="1" x14ac:dyDescent="0.2">
      <c r="A55">
        <v>2017</v>
      </c>
      <c r="B55" s="38" t="s">
        <v>179</v>
      </c>
      <c r="C55" s="39">
        <v>2015</v>
      </c>
      <c r="D55" s="31">
        <v>2.4993146533756674</v>
      </c>
      <c r="E55" s="31">
        <v>1.7405941336009114</v>
      </c>
      <c r="F55" s="31">
        <v>2.4636101583274437</v>
      </c>
      <c r="G55" s="31"/>
      <c r="H55" s="31">
        <v>2.1065652078452053</v>
      </c>
      <c r="I55" s="31">
        <v>2.2761615593242683</v>
      </c>
      <c r="J55" s="31">
        <v>2.2583093118001565</v>
      </c>
      <c r="K55" s="31">
        <v>2.1601219504175413</v>
      </c>
      <c r="L55" s="31">
        <v>1.9905255989384778</v>
      </c>
      <c r="M55" s="31">
        <v>1.8834121137938067</v>
      </c>
      <c r="N55" s="31">
        <v>2.0530084652728697</v>
      </c>
      <c r="O55" s="31">
        <v>2.0440823415108138</v>
      </c>
      <c r="P55" s="31">
        <v>2.1244174553693176</v>
      </c>
      <c r="Q55" s="31">
        <v>3.4722621434397665</v>
      </c>
      <c r="R55" s="31">
        <v>1.615628400932128</v>
      </c>
      <c r="S55" s="32">
        <f t="shared" si="3"/>
        <v>2.1154913316072612</v>
      </c>
      <c r="T55" s="33">
        <f t="shared" si="4"/>
        <v>-23.628691983122351</v>
      </c>
      <c r="U55" s="34">
        <f t="shared" si="5"/>
        <v>1</v>
      </c>
      <c r="V55" s="32">
        <v>1.7762986286491353</v>
      </c>
      <c r="W55" s="32">
        <v>1.96374722765231</v>
      </c>
      <c r="X55" s="37"/>
      <c r="Y55" s="37">
        <v>2.0976390840831494</v>
      </c>
      <c r="Z55" s="37">
        <v>2.3029399306104361</v>
      </c>
      <c r="AA55" s="37">
        <v>2.1154913316072612</v>
      </c>
      <c r="AB55" s="37">
        <v>2.3564966731827721</v>
      </c>
      <c r="AC55" s="37">
        <v>2.6599848810926749</v>
      </c>
      <c r="AD55" s="37"/>
      <c r="AE55" s="37">
        <v>1.9548211038902541</v>
      </c>
      <c r="AF55" s="37">
        <v>1.9548211038902541</v>
      </c>
      <c r="AG55" s="37">
        <v>2.195826445465765</v>
      </c>
      <c r="AH55" s="37">
        <v>2.2047525692278209</v>
      </c>
      <c r="AI55" s="31">
        <f t="shared" si="6"/>
        <v>2.1154913316072612</v>
      </c>
      <c r="AJ55" s="36">
        <f t="shared" si="7"/>
        <v>-23.628691983122351</v>
      </c>
      <c r="AK55" s="35">
        <f>RANK(R55,(D55:R55,V55:AH55),1)</f>
        <v>1</v>
      </c>
    </row>
    <row r="56" spans="1:37" ht="12.75" customHeight="1" x14ac:dyDescent="0.2">
      <c r="A56">
        <v>2018</v>
      </c>
      <c r="B56" s="38" t="s">
        <v>197</v>
      </c>
      <c r="C56" s="39">
        <v>2015</v>
      </c>
      <c r="D56" s="31">
        <v>2.3401528768508424</v>
      </c>
      <c r="E56" s="31">
        <v>1.7947037100660597</v>
      </c>
      <c r="F56" s="31">
        <v>2.7184482667177079</v>
      </c>
      <c r="G56" s="31"/>
      <c r="H56" s="31">
        <v>2.4545212505315228</v>
      </c>
      <c r="I56" s="31">
        <v>2.2609747719949871</v>
      </c>
      <c r="J56" s="31">
        <v>2.2873674736136049</v>
      </c>
      <c r="K56" s="31">
        <v>2.3489504440570488</v>
      </c>
      <c r="L56" s="31">
        <v>2.1378088311081003</v>
      </c>
      <c r="M56" s="31">
        <v>2.0498331590460386</v>
      </c>
      <c r="N56" s="31">
        <v>2.3137601752322241</v>
      </c>
      <c r="O56" s="31">
        <v>2.0938209950770696</v>
      </c>
      <c r="P56" s="31">
        <v>2.1729990999329254</v>
      </c>
      <c r="Q56" s="31">
        <v>3.6597879577817682</v>
      </c>
      <c r="R56" s="31">
        <v>1.8475245884131051</v>
      </c>
      <c r="S56" s="32">
        <f t="shared" si="3"/>
        <v>2.274171122804296</v>
      </c>
      <c r="T56" s="33">
        <f t="shared" si="4"/>
        <v>-18.760529061027306</v>
      </c>
      <c r="U56" s="34">
        <f t="shared" si="5"/>
        <v>2</v>
      </c>
      <c r="V56" s="32">
        <v>1.7771085756536471</v>
      </c>
      <c r="W56" s="32">
        <v>2.058630726252245</v>
      </c>
      <c r="X56" s="37"/>
      <c r="Y56" s="37">
        <v>2.1202136966956879</v>
      </c>
      <c r="Z56" s="37">
        <v>2.6040798930370279</v>
      </c>
      <c r="AA56" s="37">
        <v>2.1817966671391313</v>
      </c>
      <c r="AB56" s="37">
        <v>2.384140712881873</v>
      </c>
      <c r="AC56" s="37">
        <v>2.6656628634804709</v>
      </c>
      <c r="AD56" s="37"/>
      <c r="AE56" s="37">
        <v>2.1202136966956879</v>
      </c>
      <c r="AF56" s="37">
        <v>2.0234404574274203</v>
      </c>
      <c r="AG56" s="37">
        <v>2.1993918015515437</v>
      </c>
      <c r="AH56" s="37">
        <v>2.2257845031701624</v>
      </c>
      <c r="AI56" s="31">
        <f t="shared" si="6"/>
        <v>2.1993918015515437</v>
      </c>
      <c r="AJ56" s="36">
        <f t="shared" si="7"/>
        <v>-15.99838704910224</v>
      </c>
      <c r="AK56" s="35">
        <f>RANK(R56,(D56:R56,V56:AH56),1)</f>
        <v>3</v>
      </c>
    </row>
    <row r="57" spans="1:37" ht="12.75" customHeight="1" x14ac:dyDescent="0.2">
      <c r="A57">
        <v>2018</v>
      </c>
      <c r="B57" s="38" t="s">
        <v>180</v>
      </c>
      <c r="C57" s="39">
        <v>2015</v>
      </c>
      <c r="D57" s="31">
        <v>2.6683063396042623</v>
      </c>
      <c r="E57" s="31">
        <v>1.938969273445764</v>
      </c>
      <c r="F57" s="31">
        <v>3.0062918092874686</v>
      </c>
      <c r="G57" s="31"/>
      <c r="H57" s="31">
        <v>2.4281587690398787</v>
      </c>
      <c r="I57" s="31">
        <v>2.3570039333170985</v>
      </c>
      <c r="J57" s="31">
        <v>2.6949894030003052</v>
      </c>
      <c r="K57" s="31">
        <v>2.5437853770893968</v>
      </c>
      <c r="L57" s="31">
        <v>2.3747926422477939</v>
      </c>
      <c r="M57" s="31"/>
      <c r="N57" s="31">
        <v>2.2235886163368854</v>
      </c>
      <c r="O57" s="31">
        <v>2.4192644145745312</v>
      </c>
      <c r="P57" s="31">
        <v>2.4726305413666165</v>
      </c>
      <c r="Q57" s="31">
        <v>4.8474231836144099</v>
      </c>
      <c r="R57" s="31">
        <v>1.9664645282857283</v>
      </c>
      <c r="S57" s="31">
        <f t="shared" si="3"/>
        <v>2.4281587690398787</v>
      </c>
      <c r="T57" s="33">
        <f t="shared" si="4"/>
        <v>-19.014170186931786</v>
      </c>
      <c r="U57" s="34">
        <f t="shared" si="5"/>
        <v>2</v>
      </c>
      <c r="V57" s="31">
        <v>2.1168563627527148</v>
      </c>
      <c r="W57" s="31">
        <v>2.3658982877824459</v>
      </c>
      <c r="X57" s="31"/>
      <c r="Y57" s="31">
        <v>2.2947434520596657</v>
      </c>
      <c r="Z57" s="31">
        <v>2.9796087458914262</v>
      </c>
      <c r="AA57" s="31">
        <v>2.4904192502973115</v>
      </c>
      <c r="AB57" s="31">
        <v>2.7216724663963476</v>
      </c>
      <c r="AC57" s="31">
        <v>3.0685522905449019</v>
      </c>
      <c r="AD57" s="31"/>
      <c r="AE57" s="31">
        <v>2.3392152243864031</v>
      </c>
      <c r="AF57" s="31">
        <v>2.20579990740619</v>
      </c>
      <c r="AG57" s="31">
        <v>2.348109578851751</v>
      </c>
      <c r="AH57" s="31">
        <v>2.4548418324359211</v>
      </c>
      <c r="AI57" s="31">
        <f t="shared" si="6"/>
        <v>2.423711591807205</v>
      </c>
      <c r="AJ57" s="36">
        <f t="shared" si="7"/>
        <v>-18.865572334063771</v>
      </c>
      <c r="AK57" s="35">
        <f>RANK(R57,(D57:R57,V57:AH57),1)</f>
        <v>2</v>
      </c>
    </row>
    <row r="58" spans="1:37" ht="12.75" customHeight="1" x14ac:dyDescent="0.2">
      <c r="A58">
        <v>2019</v>
      </c>
      <c r="B58" s="38" t="s">
        <v>198</v>
      </c>
      <c r="C58" s="39">
        <v>2015</v>
      </c>
      <c r="D58" s="31">
        <v>2.3672765033282106</v>
      </c>
      <c r="E58" s="31">
        <v>1.7994795560354664</v>
      </c>
      <c r="F58" s="31">
        <v>2.376011840978868</v>
      </c>
      <c r="G58" s="31"/>
      <c r="H58" s="31">
        <v>2.3498058280268954</v>
      </c>
      <c r="I58" s="31">
        <v>2.341070490376238</v>
      </c>
      <c r="J58" s="31">
        <v>2.6904839964025418</v>
      </c>
      <c r="K58" s="31">
        <v>2.3585411656775532</v>
      </c>
      <c r="L58" s="31">
        <v>2.4895712304374173</v>
      </c>
      <c r="M58" s="31">
        <v>1.9217742831446727</v>
      </c>
      <c r="N58" s="31">
        <v>2.2711877891709769</v>
      </c>
      <c r="O58" s="31">
        <v>2.4284238668828135</v>
      </c>
      <c r="P58" s="31">
        <v>2.4721005551361017</v>
      </c>
      <c r="Q58" s="31">
        <v>4.1318147087610466</v>
      </c>
      <c r="R58" s="111">
        <v>1.9087209957261586</v>
      </c>
      <c r="S58" s="31">
        <f t="shared" si="3"/>
        <v>2.3629088345028819</v>
      </c>
      <c r="T58" s="33">
        <f t="shared" si="4"/>
        <v>-19.221555742851042</v>
      </c>
      <c r="U58" s="34">
        <f t="shared" si="5"/>
        <v>2</v>
      </c>
      <c r="V58" s="31">
        <v>2.2711877891709769</v>
      </c>
      <c r="W58" s="31">
        <v>2.4808358927867595</v>
      </c>
      <c r="X58" s="31"/>
      <c r="Y58" s="31">
        <v>2.2711877891709769</v>
      </c>
      <c r="Z58" s="31">
        <v>2.7865727105597751</v>
      </c>
      <c r="AA58" s="31">
        <v>2.3934825162801836</v>
      </c>
      <c r="AB58" s="31">
        <v>2.5245125810400473</v>
      </c>
      <c r="AC58" s="31">
        <v>2.620601295197281</v>
      </c>
      <c r="AD58" s="31"/>
      <c r="AE58" s="31">
        <v>2.4546298798347865</v>
      </c>
      <c r="AF58" s="31">
        <v>2.5070419057387321</v>
      </c>
      <c r="AG58" s="31">
        <v>2.4458945421841292</v>
      </c>
      <c r="AH58" s="31">
        <v>2.4109531915814988</v>
      </c>
      <c r="AI58" s="31">
        <f t="shared" si="6"/>
        <v>2.4109531915814988</v>
      </c>
      <c r="AJ58" s="36">
        <f t="shared" si="7"/>
        <v>-20.831271117540606</v>
      </c>
      <c r="AK58" s="35">
        <f>RANK(R58,(D58:R58,V58:AH58),1)</f>
        <v>2</v>
      </c>
    </row>
    <row r="59" spans="1:37" ht="12.75" customHeight="1" x14ac:dyDescent="0.2">
      <c r="A59">
        <v>2019</v>
      </c>
      <c r="B59" s="38" t="s">
        <v>181</v>
      </c>
      <c r="C59" s="39">
        <v>2015</v>
      </c>
      <c r="D59" s="31">
        <v>2.2300584904801766</v>
      </c>
      <c r="E59" s="31">
        <v>1.6306751807858999</v>
      </c>
      <c r="F59" s="31">
        <v>2.0361403608732047</v>
      </c>
      <c r="G59" s="31"/>
      <c r="H59" s="31">
        <v>2.2036151091701357</v>
      </c>
      <c r="I59" s="31">
        <v>2.2036151091701357</v>
      </c>
      <c r="J59" s="31">
        <v>2.6002658288207594</v>
      </c>
      <c r="K59" s="31">
        <v>2.1419138861133713</v>
      </c>
      <c r="L59" s="31">
        <v>2.1419138861133713</v>
      </c>
      <c r="M59" s="31"/>
      <c r="N59" s="31">
        <v>1.8510366917029137</v>
      </c>
      <c r="O59" s="31">
        <v>2.3358320157203432</v>
      </c>
      <c r="P59" s="31">
        <v>2.4151621596504684</v>
      </c>
      <c r="Q59" s="31">
        <v>3.9488782756328824</v>
      </c>
      <c r="R59" s="31">
        <v>1.9173677910202518</v>
      </c>
      <c r="S59" s="31">
        <f t="shared" si="3"/>
        <v>2.2036151091701357</v>
      </c>
      <c r="T59" s="33">
        <f t="shared" si="4"/>
        <v>-12.989896328024471</v>
      </c>
      <c r="U59" s="34">
        <f t="shared" si="5"/>
        <v>3</v>
      </c>
      <c r="V59" s="31">
        <v>1.9303668356330386</v>
      </c>
      <c r="W59" s="31">
        <v>2.1683572674234131</v>
      </c>
      <c r="X59" s="31"/>
      <c r="Y59" s="31">
        <v>2.1683572674234131</v>
      </c>
      <c r="Z59" s="31">
        <v>2.7677405771176895</v>
      </c>
      <c r="AA59" s="31">
        <v>2.0802126630566073</v>
      </c>
      <c r="AB59" s="31">
        <v>2.1419138861133713</v>
      </c>
      <c r="AC59" s="31">
        <v>1.8774800730129553</v>
      </c>
      <c r="AD59" s="31"/>
      <c r="AE59" s="31">
        <v>2.2653163322268988</v>
      </c>
      <c r="AF59" s="31">
        <v>2.3446464761570236</v>
      </c>
      <c r="AG59" s="31">
        <v>2.4327910805238293</v>
      </c>
      <c r="AH59" s="31">
        <v>2.3093886344103018</v>
      </c>
      <c r="AI59" s="31">
        <f t="shared" si="6"/>
        <v>2.1859861882967744</v>
      </c>
      <c r="AJ59" s="36">
        <f t="shared" si="7"/>
        <v>-12.288201943573048</v>
      </c>
      <c r="AK59" s="35">
        <f>RANK(R59,(D59:R59,V59:AH59),1)</f>
        <v>4</v>
      </c>
    </row>
    <row r="60" spans="1:37" ht="12.75" customHeight="1" x14ac:dyDescent="0.2">
      <c r="A60">
        <v>2020</v>
      </c>
      <c r="B60" s="38" t="s">
        <v>199</v>
      </c>
      <c r="C60" s="39">
        <v>2015</v>
      </c>
      <c r="D60" s="31">
        <v>2.0379656375323152</v>
      </c>
      <c r="E60" s="31">
        <v>1.5219142529211278</v>
      </c>
      <c r="F60" s="31">
        <v>1.7493267274955493</v>
      </c>
      <c r="G60" s="31"/>
      <c r="H60" s="31">
        <v>1.8630329647827599</v>
      </c>
      <c r="I60" s="31">
        <v>2.0117257366198817</v>
      </c>
      <c r="J60" s="31">
        <v>1.8892728656951931</v>
      </c>
      <c r="K60" s="31">
        <v>1.9417526675200598</v>
      </c>
      <c r="L60" s="31">
        <v>2.0642055384447482</v>
      </c>
      <c r="M60" s="31">
        <v>1.6356204902083387</v>
      </c>
      <c r="N60" s="31">
        <v>2.1254319739070922</v>
      </c>
      <c r="O60" s="31">
        <v>2.0554589048072702</v>
      </c>
      <c r="P60" s="31">
        <v>2.0642055384447482</v>
      </c>
      <c r="Q60" s="31"/>
      <c r="R60" s="111">
        <v>1.9382849096764234</v>
      </c>
      <c r="S60" s="111">
        <f t="shared" si="3"/>
        <v>1.9417526675200598</v>
      </c>
      <c r="T60" s="33">
        <f t="shared" si="4"/>
        <v>-0.17858906037015004</v>
      </c>
      <c r="U60" s="34">
        <f t="shared" si="5"/>
        <v>6</v>
      </c>
      <c r="V60" s="31">
        <v>1.548154153833561</v>
      </c>
      <c r="W60" s="31">
        <v>2.2828713793816919</v>
      </c>
      <c r="X60" s="31"/>
      <c r="Y60" s="31">
        <v>1.9767392020699703</v>
      </c>
      <c r="Z60" s="31">
        <v>2.0729521720822257</v>
      </c>
      <c r="AA60" s="31">
        <v>1.8892728656951931</v>
      </c>
      <c r="AB60" s="31">
        <v>1.8630329647827599</v>
      </c>
      <c r="AC60" s="31">
        <v>1.6618603911207717</v>
      </c>
      <c r="AD60" s="31"/>
      <c r="AE60" s="31">
        <v>2.0642055384447482</v>
      </c>
      <c r="AF60" s="31">
        <v>2.1429252411820481</v>
      </c>
      <c r="AG60" s="31">
        <v>2.1954050430069141</v>
      </c>
      <c r="AH60" s="31">
        <v>2.230391577556825</v>
      </c>
      <c r="AI60" s="111">
        <f t="shared" si="6"/>
        <v>1.994232469344926</v>
      </c>
      <c r="AJ60" s="36">
        <f t="shared" si="7"/>
        <v>-2.8054682956235548</v>
      </c>
      <c r="AK60" s="35">
        <f>RANK(R60,(D60:R60,V60:AH60),1)</f>
        <v>10</v>
      </c>
    </row>
    <row r="61" spans="1:37" ht="12.75" customHeight="1" x14ac:dyDescent="0.2">
      <c r="A61">
        <v>2020</v>
      </c>
      <c r="B61" s="38" t="s">
        <v>182</v>
      </c>
      <c r="C61" s="39">
        <v>2015</v>
      </c>
      <c r="D61" s="31">
        <v>2.1789879464206527</v>
      </c>
      <c r="E61" s="31">
        <v>1.500879664339537</v>
      </c>
      <c r="F61" s="31">
        <v>1.9891176274379405</v>
      </c>
      <c r="G61" s="31"/>
      <c r="H61" s="31">
        <v>1.8987031898271249</v>
      </c>
      <c r="I61" s="31">
        <v>2.1156978400930821</v>
      </c>
      <c r="J61" s="31">
        <v>1.5822526581892711</v>
      </c>
      <c r="K61" s="31">
        <v>1.8534959710217174</v>
      </c>
      <c r="L61" s="31">
        <v>1.9167860773492882</v>
      </c>
      <c r="M61" s="31"/>
      <c r="N61" s="31">
        <v>1.9167860773492882</v>
      </c>
      <c r="O61" s="31">
        <v>1.8082887522163096</v>
      </c>
      <c r="P61" s="31">
        <v>1.7992473084552281</v>
      </c>
      <c r="Q61" s="31">
        <v>3.8245307109374944</v>
      </c>
      <c r="R61" s="111">
        <v>1.7267031864934901</v>
      </c>
      <c r="S61" s="111">
        <f t="shared" si="3"/>
        <v>1.8987031898271249</v>
      </c>
      <c r="T61" s="33">
        <f t="shared" si="4"/>
        <v>-9.0588146823145799</v>
      </c>
      <c r="U61" s="34">
        <f t="shared" si="5"/>
        <v>3</v>
      </c>
      <c r="V61" s="31">
        <v>1.3471751204011506</v>
      </c>
      <c r="W61" s="31">
        <v>2.0162419587211855</v>
      </c>
      <c r="X61" s="31"/>
      <c r="Y61" s="31">
        <v>1.8354130834995541</v>
      </c>
      <c r="Z61" s="31">
        <v>2.0343248462433481</v>
      </c>
      <c r="AA61" s="31">
        <v>1.7540400896498203</v>
      </c>
      <c r="AB61" s="31">
        <v>1.7088328708444127</v>
      </c>
      <c r="AC61" s="31">
        <v>1.6907499833222497</v>
      </c>
      <c r="AD61" s="31"/>
      <c r="AE61" s="31">
        <v>2.0343248462433481</v>
      </c>
      <c r="AF61" s="31">
        <v>1.7178743146054942</v>
      </c>
      <c r="AG61" s="31">
        <v>2.3236510465979578</v>
      </c>
      <c r="AH61" s="31">
        <v>2.1789879464206527</v>
      </c>
      <c r="AI61" s="111">
        <f t="shared" si="6"/>
        <v>1.8760995804244212</v>
      </c>
      <c r="AJ61" s="36">
        <f t="shared" si="7"/>
        <v>-7.9631377507762044</v>
      </c>
      <c r="AK61" s="35">
        <f>RANK(R61,(D61:R61,V61:AH61),1)</f>
        <v>7</v>
      </c>
    </row>
    <row r="62" spans="1:37" ht="12.75" customHeight="1" x14ac:dyDescent="0.2">
      <c r="A62">
        <v>2021</v>
      </c>
      <c r="B62" s="38" t="s">
        <v>200</v>
      </c>
      <c r="C62" s="39">
        <v>2015</v>
      </c>
      <c r="D62" s="31">
        <v>2.4142503086993972</v>
      </c>
      <c r="E62" s="31">
        <v>1.71950201842619</v>
      </c>
      <c r="F62" s="31">
        <v>2.5097781986119632</v>
      </c>
      <c r="G62" s="31">
        <v>4.2205958634097378</v>
      </c>
      <c r="H62" s="31">
        <v>1.9974013345354726</v>
      </c>
      <c r="I62" s="31">
        <v>2.3013537115300013</v>
      </c>
      <c r="J62" s="31">
        <v>1.9539795663933972</v>
      </c>
      <c r="K62" s="31">
        <v>2.3013537115300013</v>
      </c>
      <c r="L62" s="31">
        <v>1.9974013345354726</v>
      </c>
      <c r="M62" s="31">
        <v>2.1450353462185294</v>
      </c>
      <c r="N62" s="31">
        <v>2.4229346623278127</v>
      </c>
      <c r="O62" s="31">
        <v>1.762923786568265</v>
      </c>
      <c r="P62" s="31">
        <v>1.9452952127649821</v>
      </c>
      <c r="Q62" s="31">
        <v>4.8371849710272103</v>
      </c>
      <c r="R62" s="111">
        <v>1.9372361136353113</v>
      </c>
      <c r="S62" s="111">
        <f t="shared" ref="S62" si="8">MEDIAN(D62:R62)</f>
        <v>2.1450353462185294</v>
      </c>
      <c r="T62" s="33">
        <f t="shared" ref="T62" si="9">(R62-S62)/S62*100</f>
        <v>-9.6874502767306918</v>
      </c>
      <c r="U62" s="34">
        <f t="shared" ref="U62" si="10">RANK(R62,D62:R62,1)</f>
        <v>3</v>
      </c>
      <c r="V62" s="31">
        <v>1.762923786568265</v>
      </c>
      <c r="W62" s="31">
        <v>2.0408231026775483</v>
      </c>
      <c r="X62" s="31"/>
      <c r="Y62" s="31">
        <v>2.0495074563059634</v>
      </c>
      <c r="Z62" s="31">
        <v>2.4403033695846426</v>
      </c>
      <c r="AA62" s="31">
        <v>1.9452952127649821</v>
      </c>
      <c r="AB62" s="31">
        <v>1.6760802502841141</v>
      </c>
      <c r="AC62" s="31">
        <v>2.1710884071037748</v>
      </c>
      <c r="AD62" s="31"/>
      <c r="AE62" s="31">
        <v>2.118982285333284</v>
      </c>
      <c r="AF62" s="31">
        <v>1.762923786568265</v>
      </c>
      <c r="AG62" s="31">
        <v>1.8410829692240009</v>
      </c>
      <c r="AH62" s="31">
        <v>2.2058258216174349</v>
      </c>
      <c r="AI62" s="111">
        <f t="shared" ref="AI62" si="11">MEDIAN(D62:R62,V62:AH62)</f>
        <v>2.0451652794917559</v>
      </c>
      <c r="AJ62" s="36">
        <f t="shared" ref="AJ62" si="12">(R62-AI62)/AI62*100</f>
        <v>-5.2772833051060797</v>
      </c>
      <c r="AK62" s="35">
        <f>RANK(R62,(D62:R62,V62:AH62),1)</f>
        <v>7</v>
      </c>
    </row>
    <row r="63" spans="1:37" ht="12.75" customHeight="1" x14ac:dyDescent="0.2">
      <c r="A63">
        <v>2021</v>
      </c>
      <c r="B63" s="38" t="s">
        <v>183</v>
      </c>
      <c r="C63" s="39">
        <v>2015</v>
      </c>
      <c r="D63" s="31">
        <v>4.0542072824477122</v>
      </c>
      <c r="E63" s="31">
        <v>2.9554830399356224</v>
      </c>
      <c r="F63" s="31">
        <v>6.5242075175524104</v>
      </c>
      <c r="G63" s="31">
        <v>7.3503800099839829</v>
      </c>
      <c r="H63" s="31">
        <v>3.9775521027375658</v>
      </c>
      <c r="I63" s="31">
        <v>3.2791382431562379</v>
      </c>
      <c r="J63" s="31">
        <v>3.8157245011272587</v>
      </c>
      <c r="K63" s="31">
        <v>3.866827954267356</v>
      </c>
      <c r="L63" s="31">
        <v>3.3046899697262861</v>
      </c>
      <c r="M63" s="31"/>
      <c r="N63" s="31">
        <v>3.6538968995169507</v>
      </c>
      <c r="O63" s="31">
        <v>2.8447588914654114</v>
      </c>
      <c r="P63" s="31">
        <v>3.2110003056361078</v>
      </c>
      <c r="Q63" s="31">
        <v>9.1134491433173359</v>
      </c>
      <c r="R63" s="111">
        <v>3.0774747026452673</v>
      </c>
      <c r="S63" s="31">
        <f t="shared" ref="S63:S68" si="13">MEDIAN(D63:R63)</f>
        <v>3.7348107003221047</v>
      </c>
      <c r="T63" s="33">
        <f t="shared" ref="T63:T68" si="14">(R63-S63)/S63*100</f>
        <v>-17.600249394705497</v>
      </c>
      <c r="U63" s="34">
        <f t="shared" ref="U63:U68" si="15">RANK(R63,D63:R63,1)</f>
        <v>3</v>
      </c>
      <c r="V63" s="31">
        <v>4.0031038293076149</v>
      </c>
      <c r="W63" s="31">
        <v>4.0371727980676795</v>
      </c>
      <c r="X63" s="31"/>
      <c r="Y63" s="31">
        <v>3.3983796338164645</v>
      </c>
      <c r="Z63" s="31">
        <v>4.5822762982287166</v>
      </c>
      <c r="AA63" s="31">
        <v>5.2636556734300131</v>
      </c>
      <c r="AB63" s="31">
        <v>2.7681037117552658</v>
      </c>
      <c r="AC63" s="31">
        <v>5.4425177594203529</v>
      </c>
      <c r="AD63" s="31"/>
      <c r="AE63" s="31">
        <v>3.6283451729469021</v>
      </c>
      <c r="AF63" s="31">
        <v>3.9605176183575344</v>
      </c>
      <c r="AG63" s="31">
        <v>2.7681037117552658</v>
      </c>
      <c r="AH63" s="31">
        <v>3.713517594847064</v>
      </c>
      <c r="AI63" s="31">
        <f t="shared" ref="AI63:AI68" si="16">MEDIAN(D63:R63,V63:AH63)</f>
        <v>3.8157245011272587</v>
      </c>
      <c r="AJ63" s="36">
        <f t="shared" ref="AJ63:AJ68" si="17">(R63-AI63)/AI63*100</f>
        <v>-19.347565534773128</v>
      </c>
      <c r="AK63" s="35">
        <f>RANK(R63,(D63:R63,V63:AH63),1)</f>
        <v>5</v>
      </c>
    </row>
    <row r="64" spans="1:37" x14ac:dyDescent="0.2">
      <c r="A64">
        <v>2022</v>
      </c>
      <c r="B64" s="38" t="s">
        <v>201</v>
      </c>
      <c r="C64" s="39">
        <v>2015</v>
      </c>
      <c r="D64" s="31">
        <v>5.5062924604439063</v>
      </c>
      <c r="E64" s="31">
        <v>4.1760260862082221</v>
      </c>
      <c r="F64" s="31">
        <v>8.5709567656451018</v>
      </c>
      <c r="G64" s="31">
        <v>9.7833514358345841</v>
      </c>
      <c r="H64" s="31">
        <v>5.2789684597833784</v>
      </c>
      <c r="I64" s="31">
        <v>4.6643517172567641</v>
      </c>
      <c r="J64" s="31">
        <v>6.2977167590398189</v>
      </c>
      <c r="K64" s="31">
        <v>4.5128023834830788</v>
      </c>
      <c r="L64" s="31">
        <v>6.1545868326980049</v>
      </c>
      <c r="M64" s="31">
        <v>5.5315506827395202</v>
      </c>
      <c r="N64" s="31">
        <v>5.3884207563977062</v>
      </c>
      <c r="O64" s="31">
        <v>5.5231312753076498</v>
      </c>
      <c r="P64" s="31">
        <v>6.4913631299728616</v>
      </c>
      <c r="Q64" s="31">
        <v>10.987326698592199</v>
      </c>
      <c r="R64" s="31">
        <v>3.9887973078111769</v>
      </c>
      <c r="S64" s="31">
        <f t="shared" si="13"/>
        <v>5.5231312753076498</v>
      </c>
      <c r="T64" s="33">
        <f t="shared" si="14"/>
        <v>-27.780146641743681</v>
      </c>
      <c r="U64" s="34">
        <f t="shared" si="15"/>
        <v>1</v>
      </c>
      <c r="V64" s="31">
        <v>4.8159010510304503</v>
      </c>
      <c r="W64" s="31">
        <v>4.4201889017324936</v>
      </c>
      <c r="X64" s="31"/>
      <c r="Y64" s="31">
        <v>6.1545868326980049</v>
      </c>
      <c r="Z64" s="31">
        <v>7.5774666886842743</v>
      </c>
      <c r="AA64" s="31">
        <v>5.2789684597833784</v>
      </c>
      <c r="AB64" s="31">
        <v>4.8832563104854216</v>
      </c>
      <c r="AC64" s="31">
        <v>8.0489535048690755</v>
      </c>
      <c r="AD64" s="31"/>
      <c r="AE64" s="31">
        <v>6.5166213522684755</v>
      </c>
      <c r="AF64" s="31">
        <v>6.3903302407904041</v>
      </c>
      <c r="AG64" s="31">
        <v>5.6831000165132064</v>
      </c>
      <c r="AH64" s="31">
        <v>4.7317069767117363</v>
      </c>
      <c r="AI64" s="31">
        <f t="shared" si="16"/>
        <v>5.5273409790235846</v>
      </c>
      <c r="AJ64" s="36">
        <f t="shared" si="17"/>
        <v>-27.835150338132287</v>
      </c>
      <c r="AK64" s="35">
        <f>RANK(R64,(D64:R64,V64:AH64),1)</f>
        <v>1</v>
      </c>
    </row>
    <row r="65" spans="1:37" x14ac:dyDescent="0.2">
      <c r="A65">
        <v>2022</v>
      </c>
      <c r="B65" s="38" t="s">
        <v>184</v>
      </c>
      <c r="C65" s="39">
        <v>2015</v>
      </c>
      <c r="D65" s="31">
        <v>7.5352757803256818</v>
      </c>
      <c r="E65" s="31">
        <v>5.3083557902637954</v>
      </c>
      <c r="F65" s="31">
        <v>12.265322890999762</v>
      </c>
      <c r="G65" s="31">
        <v>12.852263043419173</v>
      </c>
      <c r="H65" s="31">
        <v>6.0592939264474541</v>
      </c>
      <c r="I65" s="31">
        <v>6.0679253992771525</v>
      </c>
      <c r="J65" s="31">
        <v>11.143231423139122</v>
      </c>
      <c r="K65" s="31">
        <v>5.4291964098795571</v>
      </c>
      <c r="L65" s="31">
        <v>8.69189313950511</v>
      </c>
      <c r="M65" s="31"/>
      <c r="N65" s="31">
        <v>6.3613954754868587</v>
      </c>
      <c r="O65" s="31">
        <v>7.9668494218105419</v>
      </c>
      <c r="P65" s="31">
        <v>9.4428312756887678</v>
      </c>
      <c r="Q65" s="31">
        <v>15.778332332686535</v>
      </c>
      <c r="R65" s="31">
        <v>5.7951807563103124</v>
      </c>
      <c r="S65" s="31">
        <f t="shared" si="13"/>
        <v>7.7510626010681118</v>
      </c>
      <c r="T65" s="33">
        <f t="shared" si="14"/>
        <v>-25.233725302235012</v>
      </c>
      <c r="U65" s="34">
        <f t="shared" si="15"/>
        <v>3</v>
      </c>
      <c r="V65" s="31">
        <v>10.357767395636674</v>
      </c>
      <c r="W65" s="31">
        <v>6.7066543886747469</v>
      </c>
      <c r="X65" s="31"/>
      <c r="Y65" s="31">
        <v>7.8028514380462948</v>
      </c>
      <c r="Z65" s="31">
        <v>11.195020260117307</v>
      </c>
      <c r="AA65" s="31">
        <v>11.350386771051857</v>
      </c>
      <c r="AB65" s="31">
        <v>13.439203195838587</v>
      </c>
      <c r="AC65" s="31">
        <v>8.5883154655487424</v>
      </c>
      <c r="AD65" s="31"/>
      <c r="AE65" s="31">
        <v>8.1135844599153941</v>
      </c>
      <c r="AF65" s="31">
        <v>10.944707548056085</v>
      </c>
      <c r="AG65" s="31">
        <v>7.4921184161771945</v>
      </c>
      <c r="AH65" s="31">
        <v>6.042030980788061</v>
      </c>
      <c r="AI65" s="31">
        <f t="shared" si="16"/>
        <v>8.1135844599153941</v>
      </c>
      <c r="AJ65" s="36">
        <f t="shared" si="17"/>
        <v>-28.574346086603224</v>
      </c>
      <c r="AK65" s="35">
        <f>RANK(R65,(D65:R65,V65:AH65),1)</f>
        <v>3</v>
      </c>
    </row>
    <row r="66" spans="1:37" x14ac:dyDescent="0.2">
      <c r="A66">
        <v>2023</v>
      </c>
      <c r="B66" s="38" t="s">
        <v>202</v>
      </c>
      <c r="C66" s="39">
        <v>2015</v>
      </c>
      <c r="D66" s="31">
        <v>5.2016038132229498</v>
      </c>
      <c r="E66" s="31">
        <v>5.2893205722992231</v>
      </c>
      <c r="F66" s="31">
        <v>5.0963437023314233</v>
      </c>
      <c r="G66" s="31">
        <v>9.6751585261128401</v>
      </c>
      <c r="H66" s="31">
        <v>5.885794534017875</v>
      </c>
      <c r="I66" s="31">
        <v>6.5348985511822901</v>
      </c>
      <c r="J66" s="111">
        <v>5.4384390627288859</v>
      </c>
      <c r="K66" s="31">
        <v>5.5349274977127854</v>
      </c>
      <c r="L66" s="31">
        <v>6.8331355320416165</v>
      </c>
      <c r="M66" s="31">
        <v>6.5524419029975443</v>
      </c>
      <c r="N66" s="31">
        <v>7.1401441888085682</v>
      </c>
      <c r="O66" s="31">
        <v>5.4121240350060038</v>
      </c>
      <c r="P66" s="31">
        <v>5.5875575531585495</v>
      </c>
      <c r="Q66" s="31">
        <v>12.569811575629828</v>
      </c>
      <c r="R66" s="111">
        <v>5.6595822815110752</v>
      </c>
      <c r="S66" s="111">
        <f t="shared" si="13"/>
        <v>5.6595822815110752</v>
      </c>
      <c r="T66" s="33">
        <f t="shared" si="14"/>
        <v>0</v>
      </c>
      <c r="U66" s="34">
        <f t="shared" si="15"/>
        <v>8</v>
      </c>
      <c r="V66" s="31">
        <v>5.4735257663593941</v>
      </c>
      <c r="W66" s="31">
        <v>4.7279333142110795</v>
      </c>
      <c r="X66" s="31"/>
      <c r="Y66" s="31">
        <v>6.719103745242462</v>
      </c>
      <c r="Z66" s="31">
        <v>8.1050285386475647</v>
      </c>
      <c r="AA66" s="31">
        <v>8.5874707135670629</v>
      </c>
      <c r="AB66" s="31">
        <v>9.0085111571331709</v>
      </c>
      <c r="AC66" s="31">
        <v>6.9120806152102601</v>
      </c>
      <c r="AD66" s="31"/>
      <c r="AE66" s="31">
        <v>8.1225718904628188</v>
      </c>
      <c r="AF66" s="31">
        <v>4.5086414165203985</v>
      </c>
      <c r="AG66" s="31">
        <v>7.5260979287441669</v>
      </c>
      <c r="AH66" s="31">
        <v>5.4384390627288859</v>
      </c>
      <c r="AI66" s="31">
        <f t="shared" si="16"/>
        <v>6.2103465426000826</v>
      </c>
      <c r="AJ66" s="36">
        <f t="shared" si="17"/>
        <v>-8.8684948144362181</v>
      </c>
      <c r="AK66" s="35">
        <f>RANK(R66,(D66:R66,V66:AH66),1)</f>
        <v>12</v>
      </c>
    </row>
    <row r="67" spans="1:37" x14ac:dyDescent="0.2">
      <c r="A67">
        <v>2023</v>
      </c>
      <c r="B67" s="38" t="s">
        <v>185</v>
      </c>
      <c r="C67" s="39">
        <v>2015</v>
      </c>
      <c r="D67" s="31">
        <v>4.1964671963195421</v>
      </c>
      <c r="E67" s="31">
        <v>4.110120134666877</v>
      </c>
      <c r="F67" s="31">
        <v>4.2914489641374747</v>
      </c>
      <c r="G67" s="31">
        <v>7.5035596576166306</v>
      </c>
      <c r="H67" s="31">
        <v>4.6713760354092031</v>
      </c>
      <c r="I67" s="31">
        <v>5.9061390170423191</v>
      </c>
      <c r="J67" s="31">
        <v>4.0065036606836779</v>
      </c>
      <c r="K67" s="31">
        <v>4.8268007463840004</v>
      </c>
      <c r="L67" s="31">
        <v>4.8095313340534673</v>
      </c>
      <c r="M67" s="31"/>
      <c r="N67" s="111">
        <v>5.2153625238209953</v>
      </c>
      <c r="O67" s="31">
        <v>4.3518919072943403</v>
      </c>
      <c r="P67" s="31">
        <v>4.4727777936080724</v>
      </c>
      <c r="Q67" s="31">
        <v>10.577515052451522</v>
      </c>
      <c r="R67" s="111">
        <v>5.1383124149258705</v>
      </c>
      <c r="S67" s="31">
        <f t="shared" si="13"/>
        <v>4.7404536847313352</v>
      </c>
      <c r="T67" s="33">
        <f t="shared" si="14"/>
        <v>8.3928407839108328</v>
      </c>
      <c r="U67" s="34">
        <f t="shared" si="15"/>
        <v>10</v>
      </c>
      <c r="V67" s="31">
        <v>3.5229601154287518</v>
      </c>
      <c r="W67" s="31">
        <v>4.2396407271458747</v>
      </c>
      <c r="X67" s="31"/>
      <c r="Y67" s="31">
        <v>5.6989060690759219</v>
      </c>
      <c r="Z67" s="31">
        <v>4.8958783957061334</v>
      </c>
      <c r="AA67" s="31">
        <v>5.5952895950927237</v>
      </c>
      <c r="AB67" s="31">
        <v>4.3605266134596077</v>
      </c>
      <c r="AC67" s="31">
        <v>4.973590751193532</v>
      </c>
      <c r="AD67" s="31"/>
      <c r="AE67" s="31">
        <v>6.7091666904121094</v>
      </c>
      <c r="AF67" s="31">
        <v>3.7992707127172816</v>
      </c>
      <c r="AG67" s="31">
        <v>6.5451072732720439</v>
      </c>
      <c r="AH67" s="31">
        <v>4.6800107415744687</v>
      </c>
      <c r="AI67" s="31">
        <f t="shared" si="16"/>
        <v>4.8095313340534673</v>
      </c>
      <c r="AJ67" s="36">
        <f t="shared" si="17"/>
        <v>6.8360315805512579</v>
      </c>
      <c r="AK67" s="35">
        <f>RANK(R67,(D67:R67,V67:AH67),1)</f>
        <v>17</v>
      </c>
    </row>
    <row r="68" spans="1:37" x14ac:dyDescent="0.2">
      <c r="A68">
        <v>2024</v>
      </c>
      <c r="B68" s="38" t="s">
        <v>204</v>
      </c>
      <c r="C68" s="39">
        <v>2015</v>
      </c>
      <c r="D68" s="31">
        <v>3.8805077140048723</v>
      </c>
      <c r="E68" s="31">
        <v>3.4445916492157789</v>
      </c>
      <c r="F68" s="31">
        <v>3.8805077140048723</v>
      </c>
      <c r="G68" s="31">
        <v>7.0515834010000429</v>
      </c>
      <c r="H68" s="31">
        <v>3.829223471088508</v>
      </c>
      <c r="I68" s="31">
        <v>4.7352450959442711</v>
      </c>
      <c r="J68" s="31">
        <v>2.9146544724133507</v>
      </c>
      <c r="K68" s="31">
        <v>4.3164237787939657</v>
      </c>
      <c r="L68" s="31">
        <v>4.1027394333091154</v>
      </c>
      <c r="M68" s="31"/>
      <c r="N68" s="31">
        <v>5.3250138894824568</v>
      </c>
      <c r="O68" s="31">
        <v>3.5984443779648698</v>
      </c>
      <c r="P68" s="31">
        <v>3.3249284157442625</v>
      </c>
      <c r="Q68" s="31">
        <v>7.4704047181503492</v>
      </c>
      <c r="R68" s="31">
        <v>4.6650390498779579</v>
      </c>
      <c r="S68" s="31">
        <f t="shared" si="13"/>
        <v>3.9916235736569936</v>
      </c>
      <c r="T68" s="36">
        <f t="shared" si="14"/>
        <v>16.870715982970392</v>
      </c>
      <c r="U68" s="104">
        <f t="shared" si="15"/>
        <v>10</v>
      </c>
      <c r="V68" s="31">
        <v>2.7864438651224406</v>
      </c>
      <c r="W68" s="31">
        <v>4.2907816573357831</v>
      </c>
      <c r="X68" s="31"/>
      <c r="Y68" s="31">
        <v>4.6412239839309377</v>
      </c>
      <c r="Z68" s="31">
        <v>4.324971152613359</v>
      </c>
      <c r="AA68" s="31">
        <v>4.8378135817769987</v>
      </c>
      <c r="AB68" s="31">
        <v>3.8548655925466897</v>
      </c>
      <c r="AC68" s="31">
        <v>3.5813496303260819</v>
      </c>
      <c r="AD68" s="31"/>
      <c r="AE68" s="31">
        <v>5.0429505534424548</v>
      </c>
      <c r="AF68" s="31">
        <v>3.2907389204666861</v>
      </c>
      <c r="AG68" s="31">
        <v>5.1027821701782123</v>
      </c>
      <c r="AH68" s="31">
        <v>3.9488867045600236</v>
      </c>
      <c r="AI68" s="31">
        <f t="shared" si="16"/>
        <v>4.1027394333091154</v>
      </c>
      <c r="AJ68" s="36">
        <f t="shared" si="17"/>
        <v>13.705467425098277</v>
      </c>
      <c r="AK68" s="105">
        <f>RANK(R68,(D68:R68,V68:AH68),1)</f>
        <v>18</v>
      </c>
    </row>
  </sheetData>
  <phoneticPr fontId="14" type="noConversion"/>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3"/>
  </sheetPr>
  <dimension ref="A1:Y60"/>
  <sheetViews>
    <sheetView showGridLines="0" zoomScaleNormal="100" workbookViewId="0"/>
  </sheetViews>
  <sheetFormatPr defaultColWidth="9.28515625" defaultRowHeight="12.75" x14ac:dyDescent="0.2"/>
  <cols>
    <col min="1" max="1" width="16.28515625" customWidth="1"/>
    <col min="2" max="2" width="20.85546875" customWidth="1"/>
    <col min="3" max="3" width="29.140625" customWidth="1"/>
    <col min="4" max="4" width="17.85546875" bestFit="1" customWidth="1"/>
    <col min="5" max="6" width="7" customWidth="1"/>
    <col min="7" max="7" width="7.28515625" customWidth="1"/>
    <col min="11" max="11" width="13.42578125" customWidth="1"/>
  </cols>
  <sheetData>
    <row r="1" spans="1:25" ht="18" customHeight="1" x14ac:dyDescent="0.2">
      <c r="A1" s="28" t="s">
        <v>29</v>
      </c>
      <c r="B1" s="12"/>
      <c r="C1" s="12"/>
      <c r="D1" s="12"/>
      <c r="E1" s="12"/>
      <c r="F1" s="12"/>
      <c r="G1" s="12"/>
      <c r="H1" s="12"/>
      <c r="I1" s="12"/>
      <c r="J1" s="12"/>
      <c r="K1" s="12"/>
      <c r="L1" s="12"/>
      <c r="M1" s="12"/>
      <c r="N1" s="12"/>
      <c r="O1" s="12"/>
      <c r="P1" s="12"/>
      <c r="Q1" s="12"/>
      <c r="R1" s="12"/>
      <c r="S1" s="12"/>
      <c r="T1" s="12"/>
      <c r="U1" s="12"/>
      <c r="V1" s="12"/>
      <c r="W1" s="12"/>
      <c r="X1" s="12"/>
      <c r="Y1" s="12"/>
    </row>
    <row r="2" spans="1:25" ht="35.450000000000003" customHeight="1" x14ac:dyDescent="0.25">
      <c r="A2" s="63" t="s">
        <v>64</v>
      </c>
      <c r="B2" s="13"/>
      <c r="C2" s="12"/>
      <c r="D2" s="12"/>
      <c r="E2" s="12"/>
      <c r="F2" s="12"/>
      <c r="G2" s="12"/>
      <c r="H2" s="12"/>
      <c r="I2" s="12"/>
      <c r="J2" s="12"/>
      <c r="K2" s="12"/>
      <c r="L2" s="12"/>
      <c r="M2" s="12"/>
      <c r="N2" s="12"/>
      <c r="O2" s="12"/>
      <c r="P2" s="12"/>
      <c r="Q2" s="12"/>
      <c r="R2" s="12"/>
      <c r="S2" s="12"/>
      <c r="T2" s="12"/>
      <c r="U2" s="12"/>
      <c r="V2" s="12"/>
      <c r="W2" s="12"/>
      <c r="X2" s="12"/>
      <c r="Y2" s="12"/>
    </row>
    <row r="3" spans="1:25" ht="14.25" x14ac:dyDescent="0.2">
      <c r="A3" s="22" t="s">
        <v>162</v>
      </c>
      <c r="B3" s="13"/>
      <c r="C3" s="12"/>
      <c r="D3" s="12"/>
      <c r="E3" s="12"/>
      <c r="F3" s="12"/>
      <c r="G3" s="12"/>
      <c r="H3" s="12"/>
      <c r="I3" s="12"/>
      <c r="J3" s="12"/>
      <c r="K3" s="12"/>
      <c r="L3" s="12"/>
      <c r="M3" s="12"/>
      <c r="N3" s="12"/>
      <c r="O3" s="12"/>
      <c r="P3" s="12"/>
      <c r="Q3" s="12"/>
      <c r="R3" s="12"/>
      <c r="S3" s="12"/>
      <c r="T3" s="12"/>
      <c r="U3" s="12"/>
      <c r="V3" s="12"/>
      <c r="W3" s="12"/>
      <c r="X3" s="12"/>
      <c r="Y3" s="12"/>
    </row>
    <row r="4" spans="1:25" ht="14.25" x14ac:dyDescent="0.2">
      <c r="A4" s="22" t="s">
        <v>158</v>
      </c>
      <c r="B4" s="12"/>
      <c r="C4" s="12"/>
      <c r="D4" s="12"/>
      <c r="E4" s="12"/>
      <c r="F4" s="12"/>
      <c r="G4" s="12"/>
      <c r="H4" s="12"/>
      <c r="I4" s="12"/>
      <c r="J4" s="12"/>
      <c r="K4" s="12"/>
      <c r="L4" s="12"/>
      <c r="M4" s="12"/>
      <c r="N4" s="12"/>
      <c r="O4" s="12"/>
      <c r="P4" s="12"/>
      <c r="Q4" s="12"/>
      <c r="R4" s="12"/>
      <c r="S4" s="12"/>
      <c r="T4" s="12"/>
      <c r="U4" s="12"/>
      <c r="V4" s="12"/>
      <c r="W4" s="12"/>
      <c r="X4" s="12"/>
      <c r="Y4" s="12"/>
    </row>
    <row r="5" spans="1:25" ht="14.25" x14ac:dyDescent="0.2">
      <c r="A5" s="22" t="s">
        <v>159</v>
      </c>
      <c r="B5" s="12"/>
      <c r="C5" s="12"/>
      <c r="D5" s="12"/>
      <c r="E5" s="12"/>
      <c r="F5" s="12"/>
      <c r="G5" s="12"/>
      <c r="H5" s="12"/>
      <c r="I5" s="12"/>
      <c r="J5" s="12"/>
      <c r="K5" s="12"/>
      <c r="L5" s="12"/>
      <c r="M5" s="12"/>
      <c r="N5" s="12"/>
      <c r="O5" s="12"/>
      <c r="P5" s="12"/>
      <c r="Q5" s="12"/>
      <c r="R5" s="12"/>
      <c r="S5" s="12"/>
      <c r="T5" s="12"/>
      <c r="U5" s="12"/>
      <c r="V5" s="12"/>
      <c r="W5" s="12"/>
      <c r="X5" s="12"/>
      <c r="Y5" s="12"/>
    </row>
    <row r="6" spans="1:25" ht="14.25" x14ac:dyDescent="0.2">
      <c r="A6" s="22" t="s">
        <v>161</v>
      </c>
      <c r="B6" s="12"/>
      <c r="C6" s="12"/>
      <c r="D6" s="12"/>
      <c r="E6" s="12"/>
      <c r="F6" s="12"/>
      <c r="G6" s="12"/>
      <c r="H6" s="12"/>
      <c r="I6" s="12"/>
      <c r="J6" s="12"/>
      <c r="K6" s="12"/>
      <c r="L6" s="12"/>
      <c r="M6" s="12"/>
      <c r="N6" s="12"/>
      <c r="O6" s="12"/>
      <c r="P6" s="12"/>
      <c r="Q6" s="12"/>
      <c r="R6" s="12"/>
      <c r="S6" s="12"/>
      <c r="T6" s="12"/>
      <c r="U6" s="12"/>
      <c r="V6" s="12"/>
      <c r="W6" s="12"/>
      <c r="X6" s="12"/>
      <c r="Y6" s="12"/>
    </row>
    <row r="7" spans="1:25" ht="14.25" x14ac:dyDescent="0.2">
      <c r="A7" s="22" t="s">
        <v>160</v>
      </c>
      <c r="B7" s="12"/>
      <c r="C7" s="12"/>
      <c r="D7" s="12"/>
      <c r="E7" s="12"/>
      <c r="F7" s="12"/>
      <c r="G7" s="12"/>
      <c r="H7" s="12"/>
      <c r="I7" s="12"/>
      <c r="J7" s="12"/>
      <c r="K7" s="12"/>
      <c r="L7" s="12"/>
      <c r="M7" s="12"/>
      <c r="N7" s="12"/>
      <c r="O7" s="12"/>
      <c r="P7" s="12"/>
      <c r="Q7" s="12"/>
      <c r="R7" s="12"/>
      <c r="S7" s="12"/>
      <c r="T7" s="12"/>
      <c r="U7" s="12"/>
      <c r="V7" s="12"/>
      <c r="W7" s="12"/>
      <c r="X7" s="12"/>
      <c r="Y7" s="12"/>
    </row>
    <row r="8" spans="1:25" ht="14.25" x14ac:dyDescent="0.2">
      <c r="A8" s="30" t="s">
        <v>69</v>
      </c>
      <c r="B8" s="13"/>
      <c r="C8" s="12"/>
      <c r="D8" s="12"/>
      <c r="E8" s="12"/>
      <c r="F8" s="12"/>
      <c r="G8" s="12"/>
      <c r="H8" s="12"/>
      <c r="I8" s="12"/>
      <c r="J8" s="12"/>
      <c r="K8" s="12"/>
      <c r="L8" s="12"/>
      <c r="M8" s="12"/>
      <c r="N8" s="12"/>
      <c r="O8" s="12"/>
      <c r="P8" s="12"/>
      <c r="Q8" s="12"/>
      <c r="R8" s="12"/>
      <c r="S8" s="12"/>
      <c r="T8" s="12"/>
      <c r="U8" s="12"/>
      <c r="V8" s="12"/>
      <c r="W8" s="12"/>
      <c r="X8" s="12"/>
      <c r="Y8" s="12"/>
    </row>
    <row r="9" spans="1:25" s="21" customFormat="1" ht="14.25" x14ac:dyDescent="0.2">
      <c r="A9" s="22" t="s">
        <v>90</v>
      </c>
    </row>
    <row r="10" spans="1:25" s="21" customFormat="1" ht="14.25" x14ac:dyDescent="0.2">
      <c r="A10" s="30" t="s">
        <v>157</v>
      </c>
    </row>
    <row r="11" spans="1:25" ht="14.25" x14ac:dyDescent="0.2">
      <c r="A11" s="13" t="s">
        <v>70</v>
      </c>
      <c r="B11" s="12"/>
      <c r="C11" s="12"/>
      <c r="D11" s="12"/>
      <c r="E11" s="12"/>
      <c r="F11" s="12"/>
      <c r="G11" s="12"/>
      <c r="H11" s="12"/>
      <c r="I11" s="12"/>
      <c r="J11" s="12"/>
      <c r="K11" s="12"/>
      <c r="L11" s="12"/>
      <c r="M11" s="12"/>
      <c r="N11" s="12"/>
      <c r="O11" s="12"/>
      <c r="P11" s="12"/>
      <c r="Q11" s="12"/>
      <c r="R11" s="12"/>
      <c r="S11" s="12"/>
      <c r="T11" s="12"/>
      <c r="U11" s="12"/>
      <c r="V11" s="12"/>
      <c r="W11" s="12"/>
      <c r="X11" s="12"/>
      <c r="Y11" s="12"/>
    </row>
    <row r="12" spans="1:25" ht="14.25" x14ac:dyDescent="0.2">
      <c r="A12" s="22" t="s">
        <v>91</v>
      </c>
      <c r="B12" s="12"/>
      <c r="C12" s="12"/>
      <c r="D12" s="12"/>
      <c r="E12" s="12"/>
      <c r="F12" s="12"/>
      <c r="G12" s="12"/>
      <c r="H12" s="12"/>
      <c r="I12" s="12"/>
      <c r="J12" s="12"/>
      <c r="K12" s="12"/>
      <c r="L12" s="12"/>
      <c r="M12" s="12"/>
      <c r="N12" s="12"/>
      <c r="O12" s="12"/>
      <c r="P12" s="12"/>
      <c r="Q12" s="12"/>
      <c r="R12" s="12"/>
      <c r="S12" s="12"/>
      <c r="T12" s="12"/>
      <c r="U12" s="12"/>
      <c r="V12" s="12"/>
      <c r="W12" s="12"/>
      <c r="X12" s="12"/>
      <c r="Y12" s="12"/>
    </row>
    <row r="13" spans="1:25" ht="15" x14ac:dyDescent="0.2">
      <c r="A13" s="23" t="s">
        <v>92</v>
      </c>
      <c r="B13" s="12"/>
      <c r="C13" s="12"/>
      <c r="D13" s="12"/>
      <c r="E13" s="12"/>
      <c r="F13" s="12"/>
      <c r="G13" s="12"/>
      <c r="H13" s="12"/>
      <c r="I13" s="12"/>
      <c r="J13" s="12"/>
      <c r="K13" s="12"/>
      <c r="L13" s="12"/>
      <c r="M13" s="12"/>
      <c r="N13" s="12"/>
      <c r="O13" s="12"/>
      <c r="P13" s="12"/>
      <c r="Q13" s="12"/>
      <c r="R13" s="12"/>
      <c r="S13" s="12"/>
      <c r="T13" s="12"/>
      <c r="U13" s="12"/>
      <c r="V13" s="12"/>
      <c r="W13" s="12"/>
      <c r="X13" s="12"/>
      <c r="Y13" s="12"/>
    </row>
    <row r="14" spans="1:25" ht="15" x14ac:dyDescent="0.2">
      <c r="A14" s="24" t="s">
        <v>93</v>
      </c>
      <c r="B14" s="12"/>
      <c r="C14" s="12"/>
      <c r="D14" s="12"/>
      <c r="E14" s="12"/>
      <c r="F14" s="12"/>
      <c r="G14" s="12"/>
      <c r="H14" s="12"/>
      <c r="I14" s="12"/>
      <c r="J14" s="12"/>
      <c r="K14" s="12"/>
      <c r="L14" s="12"/>
      <c r="M14" s="12"/>
      <c r="N14" s="12"/>
      <c r="O14" s="12"/>
      <c r="P14" s="12"/>
      <c r="Q14" s="12"/>
      <c r="R14" s="12"/>
      <c r="S14" s="12"/>
      <c r="T14" s="12"/>
      <c r="U14" s="12"/>
      <c r="V14" s="12"/>
      <c r="W14" s="12"/>
      <c r="X14" s="12"/>
      <c r="Y14" s="12"/>
    </row>
    <row r="15" spans="1:25" ht="15" x14ac:dyDescent="0.2">
      <c r="A15" s="24" t="s">
        <v>94</v>
      </c>
      <c r="B15" s="12"/>
      <c r="C15" s="12"/>
      <c r="D15" s="12"/>
      <c r="E15" s="12"/>
      <c r="F15" s="12"/>
      <c r="G15" s="12"/>
      <c r="H15" s="12"/>
      <c r="I15" s="12"/>
      <c r="J15" s="12"/>
      <c r="K15" s="12"/>
      <c r="L15" s="12"/>
      <c r="M15" s="12"/>
      <c r="N15" s="12"/>
      <c r="O15" s="12"/>
      <c r="P15" s="12"/>
      <c r="Q15" s="12"/>
      <c r="R15" s="12"/>
      <c r="S15" s="12"/>
      <c r="T15" s="12"/>
      <c r="U15" s="12"/>
      <c r="V15" s="12"/>
      <c r="W15" s="12"/>
      <c r="X15" s="12"/>
      <c r="Y15" s="12"/>
    </row>
    <row r="16" spans="1:25" ht="15" x14ac:dyDescent="0.25">
      <c r="A16" s="13" t="s">
        <v>71</v>
      </c>
      <c r="B16" s="12"/>
      <c r="C16" s="12"/>
      <c r="D16" s="12"/>
      <c r="E16" s="12"/>
      <c r="F16" s="12"/>
      <c r="G16" s="12"/>
      <c r="H16" s="12"/>
      <c r="I16" s="12"/>
      <c r="J16" s="12"/>
      <c r="K16" s="12"/>
      <c r="L16" s="12"/>
      <c r="M16" s="12"/>
      <c r="N16" s="12"/>
      <c r="O16" s="12"/>
      <c r="P16" s="12"/>
      <c r="Q16" s="12"/>
      <c r="R16" s="12"/>
      <c r="S16" s="12"/>
      <c r="T16" s="12"/>
      <c r="U16" s="12"/>
      <c r="V16" s="12"/>
      <c r="W16" s="12"/>
      <c r="X16" s="12"/>
      <c r="Y16" s="12"/>
    </row>
    <row r="17" spans="1:25" ht="30" customHeight="1" x14ac:dyDescent="0.25">
      <c r="A17" s="64" t="s">
        <v>92</v>
      </c>
      <c r="B17" s="12"/>
      <c r="C17" s="12"/>
      <c r="D17" s="12"/>
      <c r="E17" s="12"/>
      <c r="F17" s="12"/>
      <c r="G17" s="12"/>
      <c r="H17" s="12"/>
      <c r="I17" s="12"/>
      <c r="J17" s="12"/>
      <c r="K17" s="12"/>
      <c r="L17" s="12"/>
      <c r="M17" s="12"/>
      <c r="N17" s="12"/>
      <c r="O17" s="12"/>
      <c r="P17" s="12"/>
      <c r="Q17" s="12"/>
      <c r="R17" s="12"/>
      <c r="S17" s="12"/>
      <c r="T17" s="12"/>
      <c r="U17" s="12"/>
      <c r="V17" s="12"/>
      <c r="W17" s="12"/>
      <c r="X17" s="12"/>
      <c r="Y17" s="12"/>
    </row>
    <row r="18" spans="1:25" ht="14.25" x14ac:dyDescent="0.2">
      <c r="A18" s="13" t="s">
        <v>74</v>
      </c>
      <c r="B18" s="12"/>
      <c r="C18" s="12"/>
      <c r="D18" s="12"/>
      <c r="E18" s="12"/>
      <c r="F18" s="12"/>
      <c r="G18" s="12"/>
      <c r="H18" s="12"/>
      <c r="I18" s="12"/>
      <c r="J18" s="12"/>
      <c r="K18" s="12"/>
      <c r="L18" s="12"/>
      <c r="M18" s="12"/>
      <c r="N18" s="12"/>
      <c r="O18" s="12"/>
      <c r="P18" s="12"/>
      <c r="Q18" s="12"/>
      <c r="R18" s="12"/>
      <c r="S18" s="12"/>
      <c r="T18" s="12"/>
      <c r="U18" s="12"/>
      <c r="V18" s="12"/>
      <c r="W18" s="12"/>
      <c r="X18" s="12"/>
      <c r="Y18" s="12"/>
    </row>
    <row r="19" spans="1:25" ht="14.25" x14ac:dyDescent="0.2">
      <c r="A19" s="13" t="s">
        <v>75</v>
      </c>
      <c r="B19" s="12"/>
      <c r="C19" s="12"/>
      <c r="D19" s="12"/>
      <c r="E19" s="12"/>
      <c r="F19" s="12"/>
      <c r="G19" s="12"/>
      <c r="H19" s="12"/>
      <c r="I19" s="12"/>
      <c r="J19" s="12"/>
      <c r="K19" s="12"/>
      <c r="L19" s="12"/>
      <c r="M19" s="12"/>
      <c r="N19" s="12"/>
      <c r="O19" s="12"/>
      <c r="P19" s="12"/>
      <c r="Q19" s="12"/>
      <c r="R19" s="12"/>
      <c r="S19" s="12"/>
      <c r="T19" s="12"/>
      <c r="U19" s="12"/>
      <c r="V19" s="12"/>
      <c r="W19" s="12"/>
      <c r="X19" s="12"/>
      <c r="Y19" s="12"/>
    </row>
    <row r="20" spans="1:25" ht="14.25" x14ac:dyDescent="0.2">
      <c r="A20" s="13" t="s">
        <v>76</v>
      </c>
      <c r="B20" s="12"/>
      <c r="C20" s="12"/>
      <c r="D20" s="12"/>
      <c r="E20" s="12"/>
      <c r="F20" s="12"/>
      <c r="G20" s="12"/>
      <c r="H20" s="12"/>
      <c r="I20" s="12"/>
      <c r="J20" s="12"/>
      <c r="K20" s="12"/>
      <c r="L20" s="12"/>
      <c r="M20" s="12"/>
      <c r="N20" s="12"/>
      <c r="O20" s="12"/>
      <c r="P20" s="12"/>
      <c r="Q20" s="12"/>
      <c r="R20" s="12"/>
      <c r="S20" s="12"/>
      <c r="T20" s="12"/>
      <c r="U20" s="12"/>
      <c r="V20" s="12"/>
      <c r="W20" s="12"/>
      <c r="X20" s="12"/>
      <c r="Y20" s="12"/>
    </row>
    <row r="21" spans="1:25" ht="14.25" x14ac:dyDescent="0.2">
      <c r="A21" s="13" t="s">
        <v>68</v>
      </c>
      <c r="B21" s="12"/>
      <c r="C21" s="12"/>
      <c r="D21" s="12"/>
      <c r="E21" s="12"/>
      <c r="F21" s="12"/>
      <c r="G21" s="12"/>
      <c r="H21" s="12"/>
      <c r="I21" s="12"/>
      <c r="J21" s="12"/>
      <c r="K21" s="12"/>
      <c r="L21" s="12"/>
      <c r="M21" s="12"/>
      <c r="N21" s="12"/>
      <c r="O21" s="12"/>
      <c r="P21" s="12"/>
      <c r="Q21" s="12"/>
      <c r="R21" s="12"/>
      <c r="S21" s="12"/>
      <c r="T21" s="12"/>
      <c r="U21" s="12"/>
      <c r="V21" s="12"/>
      <c r="W21" s="12"/>
      <c r="X21" s="12"/>
      <c r="Y21" s="12"/>
    </row>
    <row r="22" spans="1:25" ht="31.5" customHeight="1" thickBot="1" x14ac:dyDescent="0.25">
      <c r="A22" s="73" t="s">
        <v>30</v>
      </c>
      <c r="B22" s="74" t="s">
        <v>31</v>
      </c>
      <c r="C22" s="74" t="s">
        <v>32</v>
      </c>
      <c r="D22" s="74" t="s">
        <v>101</v>
      </c>
      <c r="E22" s="12"/>
      <c r="F22" s="12"/>
      <c r="G22" s="12"/>
      <c r="H22" s="12"/>
      <c r="I22" s="12"/>
      <c r="J22" s="12"/>
      <c r="K22" s="12"/>
      <c r="L22" s="12"/>
      <c r="M22" s="12"/>
      <c r="N22" s="12"/>
      <c r="O22" s="12"/>
      <c r="P22" s="12"/>
      <c r="Q22" s="12"/>
      <c r="R22" s="12"/>
    </row>
    <row r="23" spans="1:25" x14ac:dyDescent="0.2">
      <c r="A23" s="69" t="s">
        <v>33</v>
      </c>
      <c r="B23" s="67" t="s">
        <v>42</v>
      </c>
      <c r="C23" s="70">
        <v>1163</v>
      </c>
      <c r="D23" s="67" t="s">
        <v>43</v>
      </c>
      <c r="E23" s="12"/>
      <c r="F23" s="12"/>
      <c r="G23" s="12"/>
      <c r="H23" s="12"/>
      <c r="I23" s="12"/>
      <c r="J23" s="12"/>
      <c r="K23" s="12"/>
      <c r="L23" s="12"/>
      <c r="M23" s="12"/>
      <c r="N23" s="12"/>
      <c r="O23" s="12"/>
      <c r="P23" s="12"/>
      <c r="Q23" s="12"/>
      <c r="R23" s="12"/>
    </row>
    <row r="24" spans="1:25" ht="12.6" customHeight="1" x14ac:dyDescent="0.2">
      <c r="A24" s="72" t="s">
        <v>44</v>
      </c>
      <c r="B24" s="68" t="s">
        <v>45</v>
      </c>
      <c r="C24" s="71">
        <v>11630</v>
      </c>
      <c r="D24" s="71" t="s">
        <v>46</v>
      </c>
      <c r="E24" s="12"/>
      <c r="F24" s="12"/>
      <c r="G24" s="12"/>
      <c r="H24" s="12"/>
      <c r="I24" s="12"/>
      <c r="J24" s="12"/>
      <c r="K24" s="12"/>
      <c r="L24" s="12"/>
      <c r="M24" s="12"/>
      <c r="N24" s="12"/>
      <c r="O24" s="12"/>
      <c r="P24" s="12"/>
      <c r="Q24" s="12"/>
      <c r="R24" s="12"/>
    </row>
    <row r="25" spans="1:25" ht="12.95" customHeight="1" x14ac:dyDescent="0.2">
      <c r="A25" s="72" t="s">
        <v>39</v>
      </c>
      <c r="B25" s="68" t="s">
        <v>47</v>
      </c>
      <c r="C25" s="71">
        <v>116300</v>
      </c>
      <c r="D25" s="71" t="s">
        <v>48</v>
      </c>
      <c r="E25" s="12"/>
      <c r="F25" s="12"/>
      <c r="G25" s="12"/>
      <c r="H25" s="12"/>
      <c r="I25" s="12"/>
      <c r="J25" s="12"/>
      <c r="K25" s="12"/>
      <c r="L25" s="12"/>
      <c r="M25" s="12"/>
      <c r="N25" s="12"/>
      <c r="O25" s="12"/>
      <c r="P25" s="12"/>
      <c r="Q25" s="12"/>
      <c r="R25" s="12"/>
    </row>
    <row r="26" spans="1:25" ht="28.5" customHeight="1" x14ac:dyDescent="0.25">
      <c r="A26" s="65" t="s">
        <v>93</v>
      </c>
      <c r="B26" s="12"/>
      <c r="C26" s="12"/>
      <c r="D26" s="12"/>
      <c r="E26" s="12"/>
      <c r="F26" s="12"/>
      <c r="G26" s="12"/>
      <c r="H26" s="12"/>
      <c r="I26" s="12"/>
      <c r="J26" s="12"/>
      <c r="K26" s="12"/>
      <c r="L26" s="12"/>
      <c r="M26" s="12"/>
      <c r="N26" s="12"/>
      <c r="O26" s="12"/>
      <c r="P26" s="12"/>
      <c r="Q26" s="12"/>
      <c r="R26" s="12"/>
      <c r="S26" s="12"/>
      <c r="T26" s="12"/>
      <c r="U26" s="12"/>
      <c r="V26" s="12"/>
      <c r="W26" s="12"/>
      <c r="X26" s="12"/>
      <c r="Y26" s="12"/>
    </row>
    <row r="27" spans="1:25" ht="14.25" x14ac:dyDescent="0.2">
      <c r="A27" s="14" t="s">
        <v>155</v>
      </c>
      <c r="B27" s="12"/>
      <c r="C27" s="12"/>
      <c r="D27" s="12"/>
      <c r="E27" s="12"/>
      <c r="F27" s="12"/>
      <c r="G27" s="12"/>
      <c r="H27" s="12"/>
      <c r="I27" s="12"/>
      <c r="J27" s="12"/>
      <c r="K27" s="12"/>
      <c r="L27" s="12"/>
      <c r="M27" s="12"/>
      <c r="N27" s="12"/>
      <c r="O27" s="12"/>
      <c r="P27" s="12"/>
      <c r="Q27" s="12"/>
      <c r="R27" s="12"/>
      <c r="S27" s="12"/>
      <c r="T27" s="12"/>
      <c r="U27" s="12"/>
      <c r="V27" s="12"/>
      <c r="W27" s="12"/>
      <c r="X27" s="12"/>
      <c r="Y27" s="12"/>
    </row>
    <row r="28" spans="1:25" ht="14.25" x14ac:dyDescent="0.2">
      <c r="A28" s="13" t="s">
        <v>72</v>
      </c>
      <c r="B28" s="12"/>
      <c r="C28" s="12"/>
      <c r="D28" s="12"/>
      <c r="E28" s="12"/>
      <c r="F28" s="12"/>
      <c r="G28" s="12"/>
      <c r="H28" s="12"/>
      <c r="I28" s="12"/>
      <c r="J28" s="12"/>
      <c r="K28" s="12"/>
      <c r="L28" s="12"/>
      <c r="M28" s="12"/>
      <c r="N28" s="12"/>
      <c r="O28" s="12"/>
      <c r="P28" s="12"/>
      <c r="Q28" s="12"/>
      <c r="R28" s="12"/>
      <c r="S28" s="12"/>
      <c r="T28" s="12"/>
      <c r="U28" s="12"/>
      <c r="V28" s="12"/>
      <c r="W28" s="12"/>
      <c r="X28" s="12"/>
      <c r="Y28" s="12"/>
    </row>
    <row r="29" spans="1:25" ht="14.25" x14ac:dyDescent="0.2">
      <c r="A29" s="13" t="s">
        <v>78</v>
      </c>
      <c r="B29" s="12"/>
      <c r="C29" s="12"/>
      <c r="D29" s="12"/>
      <c r="E29" s="12"/>
      <c r="F29" s="12"/>
      <c r="G29" s="12"/>
      <c r="H29" s="12"/>
      <c r="I29" s="12"/>
      <c r="J29" s="12"/>
      <c r="K29" s="12"/>
      <c r="L29" s="12"/>
      <c r="M29" s="12"/>
      <c r="N29" s="12"/>
      <c r="O29" s="12"/>
      <c r="P29" s="12"/>
      <c r="Q29" s="12"/>
      <c r="R29" s="12"/>
      <c r="S29" s="12"/>
      <c r="T29" s="12"/>
      <c r="U29" s="12"/>
      <c r="V29" s="12"/>
      <c r="W29" s="12"/>
      <c r="X29" s="12"/>
      <c r="Y29" s="12"/>
    </row>
    <row r="30" spans="1:25" ht="14.25" x14ac:dyDescent="0.2">
      <c r="A30" s="13" t="s">
        <v>73</v>
      </c>
      <c r="B30" s="12"/>
      <c r="C30" s="12"/>
      <c r="D30" s="12"/>
      <c r="E30" s="12"/>
      <c r="F30" s="12"/>
      <c r="G30" s="12"/>
      <c r="H30" s="12"/>
      <c r="I30" s="12"/>
      <c r="J30" s="12"/>
      <c r="K30" s="12"/>
      <c r="L30" s="12"/>
      <c r="M30" s="12"/>
      <c r="N30" s="12"/>
      <c r="O30" s="12"/>
      <c r="P30" s="12"/>
      <c r="Q30" s="12"/>
      <c r="R30" s="12"/>
      <c r="S30" s="12"/>
      <c r="T30" s="12"/>
      <c r="U30" s="12"/>
      <c r="V30" s="12"/>
      <c r="W30" s="12"/>
      <c r="X30" s="12"/>
      <c r="Y30" s="12"/>
    </row>
    <row r="31" spans="1:25" ht="14.25" x14ac:dyDescent="0.2">
      <c r="A31" s="14" t="s">
        <v>77</v>
      </c>
      <c r="B31" s="13"/>
      <c r="C31" s="12"/>
      <c r="D31" s="12"/>
      <c r="E31" s="12"/>
      <c r="F31" s="12"/>
      <c r="G31" s="12"/>
      <c r="H31" s="12"/>
      <c r="I31" s="12"/>
      <c r="J31" s="12"/>
      <c r="K31" s="12"/>
      <c r="L31" s="12"/>
      <c r="M31" s="12"/>
      <c r="N31" s="12"/>
      <c r="O31" s="12"/>
      <c r="P31" s="12"/>
      <c r="Q31" s="12"/>
      <c r="R31" s="12"/>
      <c r="S31" s="12"/>
      <c r="T31" s="12"/>
      <c r="U31" s="12"/>
      <c r="V31" s="12"/>
      <c r="W31" s="12"/>
      <c r="X31" s="12"/>
      <c r="Y31" s="12"/>
    </row>
    <row r="32" spans="1:25" ht="15.75" thickBot="1" x14ac:dyDescent="0.25">
      <c r="A32" s="73" t="s">
        <v>30</v>
      </c>
      <c r="B32" s="74" t="s">
        <v>31</v>
      </c>
      <c r="C32" s="74" t="s">
        <v>32</v>
      </c>
      <c r="D32" s="12"/>
      <c r="E32" s="12"/>
      <c r="F32" s="12"/>
      <c r="G32" s="12"/>
      <c r="H32" s="12"/>
      <c r="I32" s="12"/>
      <c r="J32" s="12"/>
      <c r="K32" s="12"/>
      <c r="L32" s="12"/>
      <c r="M32" s="12"/>
      <c r="N32" s="12"/>
      <c r="O32" s="12"/>
      <c r="P32" s="12"/>
      <c r="Q32" s="12"/>
    </row>
    <row r="33" spans="1:25" ht="12.75" customHeight="1" x14ac:dyDescent="0.2">
      <c r="A33" s="69" t="s">
        <v>33</v>
      </c>
      <c r="B33" s="67" t="s">
        <v>34</v>
      </c>
      <c r="C33" s="75" t="s">
        <v>35</v>
      </c>
      <c r="D33" s="12"/>
      <c r="E33" s="12"/>
      <c r="F33" s="12"/>
      <c r="G33" s="12"/>
      <c r="H33" s="12"/>
      <c r="I33" s="12"/>
      <c r="J33" s="12"/>
      <c r="K33" s="12"/>
      <c r="L33" s="12"/>
      <c r="M33" s="12"/>
      <c r="N33" s="12"/>
      <c r="O33" s="12"/>
      <c r="P33" s="12"/>
      <c r="Q33" s="12"/>
    </row>
    <row r="34" spans="1:25" ht="12.75" customHeight="1" x14ac:dyDescent="0.2">
      <c r="A34" s="72" t="s">
        <v>36</v>
      </c>
      <c r="B34" s="68" t="s">
        <v>37</v>
      </c>
      <c r="C34" s="76" t="s">
        <v>38</v>
      </c>
      <c r="D34" s="12"/>
      <c r="E34" s="12"/>
      <c r="F34" s="12"/>
      <c r="G34" s="12"/>
      <c r="H34" s="12"/>
      <c r="I34" s="12"/>
      <c r="J34" s="12"/>
      <c r="K34" s="12"/>
      <c r="L34" s="12"/>
      <c r="M34" s="12"/>
      <c r="N34" s="12"/>
      <c r="O34" s="12"/>
      <c r="P34" s="12"/>
      <c r="Q34" s="12"/>
    </row>
    <row r="35" spans="1:25" ht="13.5" customHeight="1" x14ac:dyDescent="0.2">
      <c r="A35" s="72" t="s">
        <v>39</v>
      </c>
      <c r="B35" s="68" t="s">
        <v>40</v>
      </c>
      <c r="C35" s="76" t="s">
        <v>41</v>
      </c>
      <c r="D35" s="12"/>
      <c r="E35" s="12"/>
      <c r="F35" s="12"/>
      <c r="G35" s="12"/>
      <c r="H35" s="12"/>
      <c r="I35" s="12"/>
      <c r="J35" s="12"/>
      <c r="K35" s="12"/>
      <c r="L35" s="12"/>
      <c r="M35" s="12"/>
      <c r="N35" s="12"/>
      <c r="O35" s="12"/>
      <c r="P35" s="12"/>
      <c r="Q35" s="12"/>
    </row>
    <row r="36" spans="1:25" ht="31.5" customHeight="1" x14ac:dyDescent="0.25">
      <c r="A36" s="65" t="s">
        <v>95</v>
      </c>
      <c r="B36" s="12"/>
      <c r="C36" s="12"/>
      <c r="D36" s="12"/>
      <c r="E36" s="12"/>
      <c r="F36" s="12"/>
      <c r="G36" s="12"/>
      <c r="H36" s="12"/>
      <c r="I36" s="12"/>
      <c r="J36" s="12"/>
      <c r="K36" s="12"/>
      <c r="L36" s="12"/>
      <c r="M36" s="12"/>
      <c r="N36" s="12"/>
      <c r="O36" s="12"/>
      <c r="P36" s="12"/>
      <c r="Q36" s="12"/>
      <c r="R36" s="12"/>
      <c r="S36" s="12"/>
      <c r="T36" s="12"/>
      <c r="U36" s="12"/>
      <c r="V36" s="12"/>
      <c r="W36" s="12"/>
      <c r="X36" s="12"/>
      <c r="Y36" s="12"/>
    </row>
    <row r="37" spans="1:25" ht="15" x14ac:dyDescent="0.25">
      <c r="A37" s="20" t="s">
        <v>89</v>
      </c>
      <c r="B37" s="12"/>
      <c r="C37" s="12"/>
      <c r="D37" s="12"/>
      <c r="E37" s="12"/>
      <c r="F37" s="12"/>
      <c r="G37" s="12"/>
      <c r="H37" s="12"/>
      <c r="I37" s="12"/>
      <c r="J37" s="12"/>
      <c r="K37" s="12"/>
      <c r="L37" s="12"/>
      <c r="M37" s="12"/>
      <c r="N37" s="12"/>
      <c r="O37" s="12"/>
      <c r="P37" s="12"/>
      <c r="Q37" s="12"/>
      <c r="R37" s="12"/>
      <c r="S37" s="12"/>
      <c r="T37" s="12"/>
      <c r="U37" s="12"/>
      <c r="V37" s="12"/>
      <c r="W37" s="12"/>
      <c r="X37" s="12"/>
      <c r="Y37" s="12"/>
    </row>
    <row r="38" spans="1:25" ht="15" x14ac:dyDescent="0.25">
      <c r="A38" s="25" t="s">
        <v>96</v>
      </c>
      <c r="B38" s="12"/>
      <c r="C38" s="12"/>
      <c r="D38" s="12"/>
      <c r="E38" s="12"/>
      <c r="F38" s="12"/>
      <c r="G38" s="12"/>
      <c r="H38" s="12"/>
      <c r="I38" s="12"/>
      <c r="J38" s="12"/>
      <c r="K38" s="12"/>
      <c r="L38" s="12"/>
      <c r="M38" s="12"/>
      <c r="N38" s="12"/>
      <c r="O38" s="12"/>
      <c r="Q38" s="12"/>
      <c r="R38" s="12"/>
      <c r="S38" s="12"/>
      <c r="T38" s="12"/>
      <c r="U38" s="12"/>
      <c r="V38" s="12"/>
      <c r="W38" s="12"/>
      <c r="X38" s="12"/>
      <c r="Y38" s="12"/>
    </row>
    <row r="39" spans="1:25" ht="14.25" x14ac:dyDescent="0.2">
      <c r="A39" s="13" t="s">
        <v>88</v>
      </c>
      <c r="B39" s="12"/>
      <c r="C39" s="12"/>
      <c r="D39" s="12"/>
      <c r="E39" s="12"/>
      <c r="F39" s="12"/>
      <c r="G39" s="12"/>
      <c r="H39" s="12"/>
      <c r="I39" s="12"/>
      <c r="J39" s="12"/>
      <c r="K39" s="12"/>
      <c r="L39" s="12"/>
      <c r="M39" s="12"/>
      <c r="N39" s="12"/>
      <c r="O39" s="12"/>
      <c r="Q39" s="12"/>
      <c r="R39" s="12"/>
      <c r="S39" s="12"/>
      <c r="T39" s="12"/>
      <c r="U39" s="12"/>
      <c r="V39" s="12"/>
      <c r="W39" s="12"/>
      <c r="X39" s="12"/>
      <c r="Y39" s="12"/>
    </row>
    <row r="40" spans="1:25" x14ac:dyDescent="0.2">
      <c r="A40" s="19" t="s">
        <v>81</v>
      </c>
      <c r="B40" s="12"/>
      <c r="C40" s="12"/>
      <c r="D40" s="12"/>
      <c r="E40" s="12"/>
      <c r="F40" s="12"/>
      <c r="G40" s="12"/>
      <c r="H40" s="12"/>
      <c r="I40" s="12"/>
      <c r="J40" s="12"/>
      <c r="K40" s="12"/>
      <c r="L40" s="12"/>
      <c r="M40" s="12"/>
      <c r="N40" s="12"/>
      <c r="O40" s="12"/>
      <c r="Q40" s="12"/>
      <c r="R40" s="12"/>
      <c r="S40" s="12"/>
      <c r="T40" s="12"/>
      <c r="U40" s="12"/>
      <c r="V40" s="12"/>
      <c r="W40" s="12"/>
      <c r="X40" s="12"/>
      <c r="Y40" s="12"/>
    </row>
    <row r="41" spans="1:25" x14ac:dyDescent="0.2">
      <c r="A41" s="19" t="s">
        <v>82</v>
      </c>
      <c r="B41" s="12"/>
      <c r="C41" s="12"/>
      <c r="D41" s="12"/>
      <c r="E41" s="12"/>
      <c r="F41" s="12"/>
      <c r="G41" s="12"/>
      <c r="H41" s="12"/>
      <c r="I41" s="12"/>
      <c r="J41" s="12"/>
      <c r="K41" s="12"/>
      <c r="L41" s="12"/>
      <c r="M41" s="12"/>
      <c r="N41" s="12"/>
      <c r="O41" s="12"/>
      <c r="Q41" s="12"/>
      <c r="R41" s="12"/>
      <c r="S41" s="12"/>
      <c r="T41" s="12"/>
      <c r="U41" s="12"/>
      <c r="V41" s="12"/>
      <c r="W41" s="12"/>
      <c r="X41" s="12"/>
      <c r="Y41" s="12"/>
    </row>
    <row r="42" spans="1:25" x14ac:dyDescent="0.2">
      <c r="A42" s="19" t="s">
        <v>83</v>
      </c>
      <c r="B42" s="12"/>
      <c r="C42" s="12"/>
      <c r="D42" s="12"/>
      <c r="E42" s="12"/>
      <c r="F42" s="12"/>
      <c r="G42" s="12"/>
      <c r="H42" s="12"/>
      <c r="I42" s="12"/>
      <c r="J42" s="12"/>
      <c r="K42" s="12"/>
      <c r="L42" s="12"/>
      <c r="M42" s="12"/>
      <c r="N42" s="12"/>
      <c r="O42" s="12"/>
      <c r="Q42" s="12"/>
      <c r="R42" s="12"/>
      <c r="S42" s="12"/>
      <c r="T42" s="12"/>
      <c r="U42" s="12"/>
      <c r="V42" s="12"/>
      <c r="W42" s="12"/>
      <c r="X42" s="12"/>
      <c r="Y42" s="12"/>
    </row>
    <row r="43" spans="1:25" x14ac:dyDescent="0.2">
      <c r="A43" s="19" t="s">
        <v>84</v>
      </c>
      <c r="B43" s="12"/>
      <c r="C43" s="12"/>
      <c r="D43" s="12"/>
      <c r="E43" s="12"/>
      <c r="F43" s="12"/>
      <c r="G43" s="12"/>
      <c r="H43" s="12"/>
      <c r="I43" s="12"/>
      <c r="J43" s="12"/>
      <c r="K43" s="12"/>
      <c r="L43" s="12"/>
      <c r="M43" s="12"/>
      <c r="N43" s="12"/>
      <c r="O43" s="12"/>
      <c r="Q43" s="12"/>
      <c r="R43" s="12"/>
      <c r="S43" s="12"/>
      <c r="T43" s="12"/>
      <c r="U43" s="12"/>
      <c r="V43" s="12"/>
      <c r="W43" s="12"/>
      <c r="X43" s="12"/>
      <c r="Y43" s="12"/>
    </row>
    <row r="44" spans="1:25" x14ac:dyDescent="0.2">
      <c r="A44" s="19" t="s">
        <v>85</v>
      </c>
      <c r="B44" s="12"/>
      <c r="C44" s="12"/>
      <c r="D44" s="12"/>
      <c r="E44" s="12"/>
      <c r="F44" s="12"/>
      <c r="G44" s="12"/>
      <c r="H44" s="12"/>
      <c r="I44" s="12"/>
      <c r="J44" s="12"/>
      <c r="K44" s="12"/>
      <c r="L44" s="12"/>
      <c r="M44" s="12"/>
      <c r="N44" s="12"/>
      <c r="O44" s="12"/>
      <c r="Q44" s="12"/>
      <c r="R44" s="12"/>
      <c r="S44" s="12"/>
      <c r="T44" s="12"/>
      <c r="U44" s="12"/>
      <c r="V44" s="12"/>
      <c r="W44" s="12"/>
      <c r="X44" s="12"/>
      <c r="Y44" s="12"/>
    </row>
    <row r="45" spans="1:25" x14ac:dyDescent="0.2">
      <c r="A45" s="19" t="s">
        <v>86</v>
      </c>
      <c r="B45" s="12"/>
      <c r="C45" s="12"/>
      <c r="D45" s="12"/>
      <c r="E45" s="12"/>
      <c r="F45" s="12"/>
      <c r="G45" s="12"/>
      <c r="H45" s="12"/>
      <c r="I45" s="12"/>
      <c r="J45" s="12"/>
      <c r="K45" s="12"/>
      <c r="L45" s="12"/>
      <c r="M45" s="12"/>
      <c r="N45" s="12"/>
      <c r="O45" s="12"/>
      <c r="Q45" s="12"/>
      <c r="R45" s="12"/>
      <c r="S45" s="12"/>
      <c r="T45" s="12"/>
      <c r="U45" s="12"/>
      <c r="V45" s="12"/>
      <c r="W45" s="12"/>
      <c r="X45" s="12"/>
      <c r="Y45" s="12"/>
    </row>
    <row r="46" spans="1:25" x14ac:dyDescent="0.2">
      <c r="A46" s="19" t="s">
        <v>87</v>
      </c>
      <c r="B46" s="12"/>
      <c r="C46" s="12"/>
      <c r="D46" s="12"/>
      <c r="E46" s="12"/>
      <c r="F46" s="12"/>
      <c r="G46" s="12"/>
      <c r="H46" s="12"/>
      <c r="I46" s="12"/>
      <c r="J46" s="12"/>
      <c r="K46" s="12"/>
      <c r="L46" s="12"/>
      <c r="M46" s="12"/>
      <c r="N46" s="12"/>
      <c r="O46" s="12"/>
      <c r="Q46" s="12"/>
      <c r="R46" s="12"/>
      <c r="S46" s="12"/>
      <c r="T46" s="12"/>
      <c r="U46" s="12"/>
      <c r="V46" s="12"/>
      <c r="W46" s="12"/>
      <c r="X46" s="12"/>
      <c r="Y46" s="12"/>
    </row>
    <row r="47" spans="1:25" ht="15" x14ac:dyDescent="0.25">
      <c r="A47" s="13" t="s">
        <v>80</v>
      </c>
      <c r="B47" s="12"/>
      <c r="C47" s="12"/>
      <c r="D47" s="12"/>
      <c r="E47" s="12"/>
      <c r="F47" s="12"/>
      <c r="G47" s="12"/>
      <c r="H47" s="12"/>
      <c r="I47" s="12"/>
      <c r="J47" s="12"/>
      <c r="K47" s="12"/>
      <c r="L47" s="12"/>
      <c r="M47" s="12"/>
      <c r="N47" s="12"/>
      <c r="O47" s="12"/>
      <c r="P47" s="12"/>
      <c r="Q47" s="12"/>
      <c r="R47" s="12"/>
      <c r="S47" s="12"/>
      <c r="T47" s="12"/>
      <c r="U47" s="12"/>
      <c r="V47" s="12"/>
      <c r="W47" s="12"/>
      <c r="X47" s="12"/>
      <c r="Y47" s="12"/>
    </row>
    <row r="48" spans="1:25" ht="25.5" customHeight="1" x14ac:dyDescent="0.25">
      <c r="A48" s="15" t="s">
        <v>79</v>
      </c>
      <c r="B48" s="12"/>
      <c r="C48" s="12"/>
      <c r="D48" s="12"/>
      <c r="E48" s="12"/>
      <c r="F48" s="12"/>
      <c r="G48" s="12"/>
      <c r="H48" s="12"/>
      <c r="I48" s="12"/>
      <c r="J48" s="12"/>
      <c r="K48" s="12"/>
      <c r="L48" s="12"/>
      <c r="M48" s="12"/>
      <c r="N48" s="12"/>
      <c r="O48" s="12"/>
      <c r="Q48" s="12"/>
      <c r="R48" s="12"/>
      <c r="S48" s="12"/>
      <c r="T48" s="12"/>
      <c r="U48" s="12"/>
      <c r="V48" s="12"/>
      <c r="W48" s="12"/>
      <c r="X48" s="12"/>
      <c r="Y48" s="12"/>
    </row>
    <row r="49" spans="1:25" ht="14.25" x14ac:dyDescent="0.2">
      <c r="A49" s="16" t="s">
        <v>138</v>
      </c>
      <c r="C49" s="17"/>
      <c r="D49" s="17"/>
      <c r="E49" s="17"/>
      <c r="F49" s="17"/>
      <c r="G49" s="17"/>
      <c r="H49" s="17"/>
      <c r="I49" s="17"/>
      <c r="J49" s="17"/>
      <c r="K49" s="17"/>
      <c r="L49" s="17"/>
      <c r="M49" s="12"/>
      <c r="N49" s="12"/>
      <c r="O49" s="12"/>
      <c r="R49" s="12"/>
      <c r="S49" s="12"/>
      <c r="T49" s="12"/>
      <c r="U49" s="12"/>
      <c r="V49" s="12"/>
      <c r="W49" s="12"/>
      <c r="X49" s="12"/>
      <c r="Y49" s="12"/>
    </row>
    <row r="50" spans="1:25" ht="14.25" x14ac:dyDescent="0.2">
      <c r="A50" s="16" t="s">
        <v>139</v>
      </c>
      <c r="C50" s="17"/>
      <c r="D50" s="17"/>
      <c r="E50" s="17"/>
      <c r="F50" s="17"/>
      <c r="G50" s="17"/>
      <c r="H50" s="17"/>
      <c r="I50" s="17"/>
      <c r="J50" s="17"/>
      <c r="K50" s="17"/>
      <c r="L50" s="17"/>
      <c r="M50" s="12"/>
      <c r="N50" s="12"/>
      <c r="O50" s="12"/>
      <c r="R50" s="12"/>
      <c r="S50" s="12"/>
      <c r="T50" s="12"/>
      <c r="U50" s="12"/>
      <c r="V50" s="12"/>
      <c r="W50" s="12"/>
      <c r="X50" s="12"/>
      <c r="Y50" s="12"/>
    </row>
    <row r="51" spans="1:25" ht="14.25" x14ac:dyDescent="0.2">
      <c r="A51" s="16" t="s">
        <v>140</v>
      </c>
      <c r="C51" s="17"/>
      <c r="D51" s="17"/>
      <c r="E51" s="17"/>
      <c r="F51" s="17"/>
      <c r="G51" s="17"/>
      <c r="H51" s="17"/>
      <c r="I51" s="17"/>
      <c r="J51" s="17"/>
      <c r="K51" s="17"/>
      <c r="L51" s="17"/>
      <c r="M51" s="12"/>
      <c r="N51" s="12"/>
      <c r="O51" s="12"/>
      <c r="R51" s="12"/>
      <c r="S51" s="12"/>
      <c r="T51" s="12"/>
      <c r="U51" s="12"/>
      <c r="V51" s="12"/>
      <c r="W51" s="12"/>
      <c r="X51" s="12"/>
      <c r="Y51" s="12"/>
    </row>
    <row r="52" spans="1:25" ht="14.25" x14ac:dyDescent="0.2">
      <c r="A52" s="16" t="s">
        <v>156</v>
      </c>
      <c r="C52" s="17"/>
      <c r="D52" s="17"/>
      <c r="E52" s="17"/>
      <c r="F52" s="17"/>
      <c r="G52" s="17"/>
      <c r="H52" s="17"/>
      <c r="I52" s="17"/>
      <c r="J52" s="17"/>
      <c r="K52" s="17"/>
      <c r="L52" s="17"/>
      <c r="M52" s="12"/>
      <c r="N52" s="12"/>
      <c r="O52" s="12"/>
      <c r="R52" s="12"/>
      <c r="S52" s="12"/>
      <c r="T52" s="12"/>
      <c r="U52" s="12"/>
      <c r="V52" s="12"/>
      <c r="W52" s="12"/>
      <c r="X52" s="12"/>
      <c r="Y52" s="12"/>
    </row>
    <row r="53" spans="1:25" ht="14.25" x14ac:dyDescent="0.2">
      <c r="A53" s="18" t="s">
        <v>141</v>
      </c>
      <c r="C53" s="17"/>
      <c r="D53" s="17"/>
      <c r="E53" s="17"/>
      <c r="F53" s="17"/>
      <c r="G53" s="17"/>
      <c r="H53" s="17"/>
      <c r="I53" s="17"/>
      <c r="J53" s="17"/>
      <c r="K53" s="17"/>
      <c r="L53" s="17"/>
      <c r="M53" s="12"/>
      <c r="N53" s="12"/>
      <c r="O53" s="12"/>
      <c r="R53" s="12"/>
      <c r="S53" s="12"/>
      <c r="T53" s="12"/>
      <c r="U53" s="12"/>
      <c r="V53" s="12"/>
      <c r="W53" s="12"/>
      <c r="X53" s="12"/>
      <c r="Y53" s="12"/>
    </row>
    <row r="54" spans="1:25" ht="14.25" x14ac:dyDescent="0.2">
      <c r="A54" s="18" t="s">
        <v>142</v>
      </c>
      <c r="C54" s="17"/>
      <c r="D54" s="17"/>
      <c r="E54" s="17"/>
      <c r="F54" s="17"/>
      <c r="G54" s="17"/>
      <c r="H54" s="17"/>
      <c r="I54" s="17"/>
      <c r="J54" s="17"/>
      <c r="K54" s="17"/>
      <c r="L54" s="17"/>
      <c r="M54" s="12"/>
      <c r="N54" s="12"/>
      <c r="O54" s="12"/>
      <c r="R54" s="12"/>
      <c r="S54" s="12"/>
      <c r="T54" s="12"/>
      <c r="U54" s="12"/>
      <c r="V54" s="12"/>
      <c r="W54" s="12"/>
      <c r="X54" s="12"/>
      <c r="Y54" s="12"/>
    </row>
    <row r="55" spans="1:25" ht="14.25" x14ac:dyDescent="0.2">
      <c r="A55" s="29" t="s">
        <v>69</v>
      </c>
      <c r="C55" s="17"/>
      <c r="D55" s="17"/>
      <c r="E55" s="17"/>
      <c r="F55" s="17"/>
      <c r="G55" s="17"/>
      <c r="H55" s="17"/>
      <c r="I55" s="17"/>
      <c r="J55" s="17"/>
      <c r="K55" s="17"/>
      <c r="L55" s="17"/>
      <c r="M55" s="12"/>
      <c r="N55" s="12"/>
      <c r="O55" s="12"/>
      <c r="R55" s="12"/>
      <c r="S55" s="12"/>
      <c r="T55" s="12"/>
      <c r="U55" s="12"/>
      <c r="V55" s="12"/>
      <c r="W55" s="12"/>
      <c r="X55" s="12"/>
      <c r="Y55" s="12"/>
    </row>
    <row r="56" spans="1:25" ht="12.6" customHeight="1" x14ac:dyDescent="0.2">
      <c r="A56" s="20" t="s">
        <v>144</v>
      </c>
      <c r="C56" s="66"/>
      <c r="D56" s="66"/>
      <c r="E56" s="66"/>
      <c r="F56" s="66"/>
      <c r="G56" s="66"/>
      <c r="H56" s="66"/>
      <c r="I56" s="66"/>
      <c r="J56" s="66"/>
      <c r="K56" s="66"/>
      <c r="L56" s="12"/>
      <c r="M56" s="12"/>
      <c r="N56" s="12"/>
      <c r="O56" s="12"/>
      <c r="P56" s="12"/>
      <c r="Q56" s="12"/>
      <c r="R56" s="12"/>
      <c r="S56" s="12"/>
      <c r="T56" s="12"/>
      <c r="U56" s="12"/>
      <c r="V56" s="12"/>
      <c r="W56" s="12"/>
      <c r="X56" s="12"/>
      <c r="Y56" s="12"/>
    </row>
    <row r="57" spans="1:25" ht="12.6" customHeight="1" x14ac:dyDescent="0.2">
      <c r="A57" s="20" t="s">
        <v>143</v>
      </c>
      <c r="C57" s="66"/>
      <c r="D57" s="66"/>
      <c r="E57" s="66"/>
      <c r="F57" s="66"/>
      <c r="G57" s="66"/>
      <c r="H57" s="66"/>
      <c r="I57" s="66"/>
      <c r="J57" s="66"/>
      <c r="K57" s="66"/>
      <c r="L57" s="12"/>
      <c r="M57" s="12"/>
      <c r="N57" s="12"/>
      <c r="O57" s="12"/>
      <c r="P57" s="12"/>
      <c r="Q57" s="12"/>
      <c r="R57" s="12"/>
      <c r="S57" s="12"/>
      <c r="T57" s="12"/>
      <c r="U57" s="12"/>
      <c r="V57" s="12"/>
      <c r="W57" s="12"/>
      <c r="X57" s="12"/>
      <c r="Y57" s="12"/>
    </row>
    <row r="58" spans="1:25" s="40" customFormat="1" ht="15" x14ac:dyDescent="0.2">
      <c r="A58" s="20" t="s">
        <v>145</v>
      </c>
    </row>
    <row r="59" spans="1:25" s="40" customFormat="1" ht="15" x14ac:dyDescent="0.2">
      <c r="A59" s="20"/>
    </row>
    <row r="60" spans="1:25" ht="15" x14ac:dyDescent="0.25">
      <c r="A60" s="27" t="s">
        <v>51</v>
      </c>
    </row>
  </sheetData>
  <hyperlinks>
    <hyperlink ref="A8" r:id="rId1" xr:uid="{BEFF1933-48D4-4FAA-B8BF-CD8894EFF674}"/>
    <hyperlink ref="A55" r:id="rId2" xr:uid="{EAE77704-170E-4BD3-9D26-9499A943FDB3}"/>
    <hyperlink ref="A10" r:id="rId3" xr:uid="{4EBEE456-329C-4699-85C2-C8DF5C8D5598}"/>
    <hyperlink ref="A60" location="Contents!A1" display="Return to Contents Page" xr:uid="{92F08F12-0DA5-4A31-9347-37F31447FF64}"/>
  </hyperlinks>
  <pageMargins left="0.7" right="0.7" top="0.75" bottom="0.75" header="0.3" footer="0.3"/>
  <pageSetup paperSize="9" orientation="portrait" r:id="rId4"/>
  <tableParts count="2">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theme="4" tint="0.39997558519241921"/>
  </sheetPr>
  <dimension ref="A1:K30"/>
  <sheetViews>
    <sheetView showGridLines="0" zoomScaleNormal="100" workbookViewId="0"/>
  </sheetViews>
  <sheetFormatPr defaultColWidth="8.7109375" defaultRowHeight="12.75" x14ac:dyDescent="0.2"/>
  <cols>
    <col min="1" max="16384" width="8.7109375" style="6"/>
  </cols>
  <sheetData>
    <row r="1" spans="1:11" ht="18" customHeight="1" x14ac:dyDescent="0.25">
      <c r="A1" s="10" t="s">
        <v>99</v>
      </c>
      <c r="K1" s="10" t="s">
        <v>168</v>
      </c>
    </row>
    <row r="2" spans="1:11" ht="18" customHeight="1" x14ac:dyDescent="0.2"/>
    <row r="3" spans="1:11" ht="18" customHeight="1" x14ac:dyDescent="0.2"/>
    <row r="30" spans="1:11" ht="15" x14ac:dyDescent="0.25">
      <c r="A30" s="27" t="s">
        <v>51</v>
      </c>
      <c r="K30" s="6">
        <v>4</v>
      </c>
    </row>
  </sheetData>
  <hyperlinks>
    <hyperlink ref="A30" location="Contents!A1" display="Return to Contents Page" xr:uid="{E4D38F7F-D6FA-45D8-B0EA-16E696768E88}"/>
  </hyperlinks>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1" tint="0.499984740745262"/>
  </sheetPr>
  <dimension ref="A1:U52"/>
  <sheetViews>
    <sheetView zoomScaleNormal="100" workbookViewId="0">
      <selection activeCell="L27" sqref="L27"/>
    </sheetView>
  </sheetViews>
  <sheetFormatPr defaultRowHeight="12.75" x14ac:dyDescent="0.2"/>
  <cols>
    <col min="1" max="2" width="17.28515625" customWidth="1"/>
    <col min="3" max="5" width="12.7109375" customWidth="1"/>
    <col min="6" max="6" width="3.28515625" customWidth="1"/>
    <col min="7" max="7" width="13.28515625" customWidth="1"/>
    <col min="8" max="12" width="12.7109375" customWidth="1"/>
    <col min="13" max="13" width="16.5703125" customWidth="1"/>
    <col min="14" max="21" width="12.7109375" customWidth="1"/>
  </cols>
  <sheetData>
    <row r="1" spans="1:21" x14ac:dyDescent="0.2">
      <c r="A1" s="7"/>
      <c r="B1" s="7"/>
      <c r="C1" s="7"/>
      <c r="D1" s="7"/>
      <c r="E1" s="7"/>
      <c r="F1" s="7"/>
      <c r="G1" s="7"/>
      <c r="H1" s="7"/>
      <c r="I1" s="7"/>
      <c r="J1" s="7"/>
      <c r="K1" s="7"/>
      <c r="L1" s="7"/>
      <c r="M1" s="7"/>
      <c r="N1" s="7"/>
      <c r="O1" s="7"/>
      <c r="P1" s="7"/>
      <c r="Q1" s="7"/>
      <c r="R1" s="7"/>
      <c r="S1" s="7"/>
      <c r="T1" s="7"/>
      <c r="U1" s="7"/>
    </row>
    <row r="2" spans="1:21" x14ac:dyDescent="0.2">
      <c r="A2" s="2"/>
      <c r="B2" s="4" t="s">
        <v>16</v>
      </c>
      <c r="C2" s="4" t="s">
        <v>203</v>
      </c>
      <c r="D2" s="4" t="s">
        <v>15</v>
      </c>
      <c r="F2" s="7"/>
    </row>
    <row r="3" spans="1:21" x14ac:dyDescent="0.2">
      <c r="A3" s="106" t="s">
        <v>13</v>
      </c>
      <c r="B3" s="107">
        <v>5.8293089448267015</v>
      </c>
      <c r="C3" s="107">
        <f t="shared" ref="C3:C17" si="0">D3-B3</f>
        <v>2.649685884012138</v>
      </c>
      <c r="D3" s="110">
        <v>8.4789948288388395</v>
      </c>
      <c r="E3" s="5"/>
      <c r="F3" s="7"/>
    </row>
    <row r="4" spans="1:21" x14ac:dyDescent="0.2">
      <c r="A4" s="106" t="s">
        <v>3</v>
      </c>
      <c r="B4" s="107">
        <v>5.5130561135091245</v>
      </c>
      <c r="C4" s="107">
        <f t="shared" si="0"/>
        <v>1.8034958758921311</v>
      </c>
      <c r="D4" s="110">
        <v>7.3165519894012556</v>
      </c>
      <c r="E4" s="8"/>
      <c r="F4" s="7"/>
      <c r="H4" s="2"/>
      <c r="I4" s="4" t="s">
        <v>33</v>
      </c>
      <c r="J4" s="4" t="s">
        <v>44</v>
      </c>
      <c r="K4" s="4" t="s">
        <v>39</v>
      </c>
    </row>
    <row r="5" spans="1:21" x14ac:dyDescent="0.2">
      <c r="A5" s="109" t="s">
        <v>9</v>
      </c>
      <c r="B5" s="107">
        <v>5.9233300568400358</v>
      </c>
      <c r="C5" s="107">
        <f t="shared" si="0"/>
        <v>0.43591606478909384</v>
      </c>
      <c r="D5" s="110">
        <v>6.3592461216291296</v>
      </c>
      <c r="E5" s="9"/>
      <c r="F5" s="7"/>
      <c r="H5" s="108" t="s">
        <v>10</v>
      </c>
      <c r="I5" s="110">
        <v>10.607290909867944</v>
      </c>
      <c r="J5" s="110">
        <v>6.1370144023248852</v>
      </c>
      <c r="K5" s="110">
        <v>5.3250138894824568</v>
      </c>
    </row>
    <row r="6" spans="1:21" x14ac:dyDescent="0.2">
      <c r="A6" s="106" t="s">
        <v>10</v>
      </c>
      <c r="B6" s="107">
        <v>3.4189495277575963</v>
      </c>
      <c r="C6" s="107">
        <f t="shared" si="0"/>
        <v>2.7180648745672888</v>
      </c>
      <c r="D6" s="110">
        <v>6.1370144023248852</v>
      </c>
      <c r="E6" s="8"/>
      <c r="F6" s="7"/>
      <c r="H6" s="108" t="s">
        <v>13</v>
      </c>
      <c r="I6" s="110">
        <v>9.5645113039018756</v>
      </c>
      <c r="J6" s="110">
        <v>8.4789948288388395</v>
      </c>
      <c r="K6" s="110">
        <v>7.4704047181503492</v>
      </c>
    </row>
    <row r="7" spans="1:21" x14ac:dyDescent="0.2">
      <c r="A7" s="106" t="s">
        <v>4</v>
      </c>
      <c r="B7" s="107">
        <v>4.9660241890679089</v>
      </c>
      <c r="C7" s="107">
        <f t="shared" si="0"/>
        <v>1.0171374845078853</v>
      </c>
      <c r="D7" s="110">
        <v>5.9831616735757942</v>
      </c>
      <c r="E7" s="9"/>
      <c r="F7" s="7"/>
      <c r="H7" s="108" t="s">
        <v>4</v>
      </c>
      <c r="I7" s="110">
        <v>7.7952049232873204</v>
      </c>
      <c r="J7" s="110">
        <v>5.9831616735757942</v>
      </c>
      <c r="K7" s="110">
        <v>3.829223471088508</v>
      </c>
    </row>
    <row r="8" spans="1:21" x14ac:dyDescent="0.2">
      <c r="A8" s="106" t="s">
        <v>5</v>
      </c>
      <c r="B8" s="107">
        <v>4.7523398435830586</v>
      </c>
      <c r="C8" s="107">
        <f t="shared" si="0"/>
        <v>1.042779605966067</v>
      </c>
      <c r="D8" s="110">
        <v>5.7951194495491256</v>
      </c>
      <c r="E8" s="9"/>
      <c r="F8" s="7"/>
      <c r="H8" s="108" t="s">
        <v>9</v>
      </c>
      <c r="I8" s="110">
        <v>7.7353733065515611</v>
      </c>
      <c r="J8" s="110">
        <v>6.3592461216291296</v>
      </c>
      <c r="K8" s="110"/>
    </row>
    <row r="9" spans="1:21" x14ac:dyDescent="0.2">
      <c r="A9" s="106" t="s">
        <v>7</v>
      </c>
      <c r="B9" s="107">
        <v>4.8463609555963929</v>
      </c>
      <c r="C9" s="107">
        <f t="shared" si="0"/>
        <v>0.6666951579127316</v>
      </c>
      <c r="D9" s="110">
        <v>5.5130561135091245</v>
      </c>
      <c r="E9" s="9"/>
      <c r="F9" s="7"/>
      <c r="H9" s="108" t="s">
        <v>5</v>
      </c>
      <c r="I9" s="110">
        <v>6.9746570366254961</v>
      </c>
      <c r="J9" s="110">
        <v>5.7951194495491256</v>
      </c>
      <c r="K9" s="110">
        <v>4.7352450959442711</v>
      </c>
    </row>
    <row r="10" spans="1:21" x14ac:dyDescent="0.2">
      <c r="A10" s="106" t="s">
        <v>149</v>
      </c>
      <c r="B10" s="107">
        <v>4.6870685564080752</v>
      </c>
      <c r="C10" s="107">
        <f t="shared" si="0"/>
        <v>0.37124872241813023</v>
      </c>
      <c r="D10" s="110">
        <v>5.0583172788262054</v>
      </c>
      <c r="E10" s="9"/>
      <c r="F10" s="7"/>
      <c r="H10" s="108" t="s">
        <v>3</v>
      </c>
      <c r="I10" s="110">
        <v>6.9062780460703435</v>
      </c>
      <c r="J10" s="110">
        <v>7.3165519894012556</v>
      </c>
      <c r="K10" s="110">
        <v>7.0515834010000429</v>
      </c>
    </row>
    <row r="11" spans="1:21" x14ac:dyDescent="0.2">
      <c r="A11" s="106" t="s">
        <v>8</v>
      </c>
      <c r="B11" s="107">
        <v>4.4702765075430566</v>
      </c>
      <c r="C11" s="107">
        <f t="shared" si="0"/>
        <v>0.282063336040002</v>
      </c>
      <c r="D11" s="110">
        <v>4.7523398435830586</v>
      </c>
      <c r="E11" s="9"/>
      <c r="F11" s="7"/>
      <c r="H11" s="108" t="s">
        <v>20</v>
      </c>
      <c r="I11" s="110">
        <v>6.9062780460703435</v>
      </c>
      <c r="J11" s="110">
        <v>5.5130561135091245</v>
      </c>
      <c r="K11" s="110">
        <v>4.8378135817769987</v>
      </c>
    </row>
    <row r="12" spans="1:21" x14ac:dyDescent="0.2">
      <c r="A12" s="106" t="s">
        <v>0</v>
      </c>
      <c r="B12" s="107">
        <v>4.4104448908073</v>
      </c>
      <c r="C12" s="107">
        <f t="shared" si="0"/>
        <v>0</v>
      </c>
      <c r="D12" s="110">
        <v>4.4104448908073</v>
      </c>
      <c r="E12" s="9"/>
      <c r="F12" s="7"/>
      <c r="H12" s="108" t="s">
        <v>25</v>
      </c>
      <c r="I12" s="110">
        <v>6.8378990555151926</v>
      </c>
      <c r="J12" s="110">
        <v>6.0600880379503401</v>
      </c>
      <c r="K12" s="110">
        <v>5.1027821701782123</v>
      </c>
    </row>
    <row r="13" spans="1:21" x14ac:dyDescent="0.2">
      <c r="A13" s="106" t="s">
        <v>2</v>
      </c>
      <c r="B13" s="107">
        <v>3.5557075088679002</v>
      </c>
      <c r="C13" s="107">
        <f t="shared" si="0"/>
        <v>0.80345313902303461</v>
      </c>
      <c r="D13" s="110">
        <v>4.3591606478909348</v>
      </c>
      <c r="E13" s="9"/>
      <c r="F13" s="7"/>
      <c r="H13" s="108" t="s">
        <v>7</v>
      </c>
      <c r="I13" s="110">
        <v>6.7096884482242825</v>
      </c>
      <c r="J13" s="110">
        <v>5.5130561135091245</v>
      </c>
      <c r="K13" s="110">
        <v>4.3164237787939657</v>
      </c>
    </row>
    <row r="14" spans="1:21" x14ac:dyDescent="0.2">
      <c r="A14" s="106" t="s">
        <v>11</v>
      </c>
      <c r="B14" s="107">
        <v>4.008718321295782</v>
      </c>
      <c r="C14" s="107">
        <f t="shared" si="0"/>
        <v>0.21368434548484938</v>
      </c>
      <c r="D14" s="110">
        <v>4.2224026667806314</v>
      </c>
      <c r="E14" s="9"/>
      <c r="F14" s="7"/>
      <c r="H14" s="108" t="s">
        <v>2</v>
      </c>
      <c r="I14" s="110">
        <v>6.4276251121842822</v>
      </c>
      <c r="J14" s="110">
        <v>4.3591606478909348</v>
      </c>
      <c r="K14" s="110">
        <v>3.8805077140048723</v>
      </c>
    </row>
    <row r="15" spans="1:21" x14ac:dyDescent="0.2">
      <c r="A15" s="106" t="s">
        <v>1</v>
      </c>
      <c r="B15" s="107">
        <v>3.8377708449079022</v>
      </c>
      <c r="C15" s="107">
        <f t="shared" si="0"/>
        <v>0.15385272874909139</v>
      </c>
      <c r="D15" s="110">
        <v>3.9916235736569936</v>
      </c>
      <c r="E15" s="9"/>
      <c r="F15" s="7"/>
      <c r="H15" s="108" t="s">
        <v>0</v>
      </c>
      <c r="I15" s="110">
        <v>6.3165092525321587</v>
      </c>
      <c r="J15" s="110">
        <v>4.4104448908073</v>
      </c>
      <c r="K15" s="110">
        <v>3.8805077140048723</v>
      </c>
    </row>
    <row r="16" spans="1:21" x14ac:dyDescent="0.2">
      <c r="A16" s="106" t="s">
        <v>12</v>
      </c>
      <c r="B16" s="107">
        <v>3.6240864994230524</v>
      </c>
      <c r="C16" s="107">
        <f t="shared" si="0"/>
        <v>0.16240010256848558</v>
      </c>
      <c r="D16" s="110">
        <v>3.786486601991538</v>
      </c>
      <c r="E16" s="9"/>
      <c r="F16" s="7"/>
      <c r="H16" s="108" t="s">
        <v>11</v>
      </c>
      <c r="I16" s="110">
        <v>6.2652250096157962</v>
      </c>
      <c r="J16" s="110">
        <v>4.2224026667806314</v>
      </c>
      <c r="K16" s="110">
        <v>3.5984443779648698</v>
      </c>
    </row>
    <row r="17" spans="1:11" x14ac:dyDescent="0.2">
      <c r="A17" s="106" t="s">
        <v>6</v>
      </c>
      <c r="B17" s="107">
        <v>3.2138125560921411</v>
      </c>
      <c r="C17" s="107">
        <f t="shared" si="0"/>
        <v>0.28206333604000111</v>
      </c>
      <c r="D17" s="110">
        <v>3.4958758921321422</v>
      </c>
      <c r="E17" s="9"/>
      <c r="F17" s="7"/>
      <c r="H17" s="108" t="s">
        <v>8</v>
      </c>
      <c r="I17" s="110">
        <v>6.2395828881576136</v>
      </c>
      <c r="J17" s="110">
        <v>4.7523398435830586</v>
      </c>
      <c r="K17" s="110">
        <v>4.1027394333091154</v>
      </c>
    </row>
    <row r="18" spans="1:11" x14ac:dyDescent="0.2">
      <c r="E18" s="2"/>
      <c r="F18" s="7"/>
      <c r="H18" s="108" t="s">
        <v>18</v>
      </c>
      <c r="I18" s="110">
        <v>6.1370144023248852</v>
      </c>
      <c r="J18" s="110">
        <v>5.4532244967733661</v>
      </c>
      <c r="K18" s="110">
        <v>4.6412239839309377</v>
      </c>
    </row>
    <row r="19" spans="1:11" x14ac:dyDescent="0.2">
      <c r="E19" s="9"/>
      <c r="F19" s="7"/>
      <c r="H19" s="108" t="s">
        <v>26</v>
      </c>
      <c r="I19" s="110">
        <v>5.9147826830206416</v>
      </c>
      <c r="J19" s="110">
        <v>4.9489294414291205</v>
      </c>
      <c r="K19" s="110">
        <v>3.9488867045600236</v>
      </c>
    </row>
    <row r="20" spans="1:11" x14ac:dyDescent="0.2">
      <c r="A20" s="8"/>
      <c r="B20" s="9"/>
      <c r="C20" s="3"/>
      <c r="E20" s="3"/>
      <c r="F20" s="7"/>
      <c r="H20" s="108" t="s">
        <v>149</v>
      </c>
      <c r="I20" s="110">
        <v>5.8812233490165262</v>
      </c>
      <c r="J20" s="110">
        <v>5.0583172788262054</v>
      </c>
      <c r="K20" s="110">
        <v>4.6650390498779579</v>
      </c>
    </row>
    <row r="21" spans="1:11" x14ac:dyDescent="0.2">
      <c r="C21" s="4" t="s">
        <v>98</v>
      </c>
      <c r="D21" s="3">
        <f>'5.8.2 (Medium incl tax)'!S68</f>
        <v>5.0583172788262054</v>
      </c>
      <c r="E21" s="3">
        <f>'5.8.2 (Medium incl tax)'!S68</f>
        <v>5.0583172788262054</v>
      </c>
      <c r="F21" s="7"/>
      <c r="H21" s="108" t="s">
        <v>50</v>
      </c>
      <c r="I21" s="110">
        <v>4.9745715628873022</v>
      </c>
      <c r="J21" s="110">
        <v>4.5386554980982092</v>
      </c>
      <c r="K21" s="110">
        <v>4.2907816573357831</v>
      </c>
    </row>
    <row r="22" spans="1:11" x14ac:dyDescent="0.2">
      <c r="C22" s="2"/>
      <c r="D22" s="2">
        <v>0</v>
      </c>
      <c r="E22" s="2">
        <v>1</v>
      </c>
      <c r="F22" s="7"/>
      <c r="H22" s="108" t="s">
        <v>1</v>
      </c>
      <c r="I22" s="110">
        <v>4.8463609555963929</v>
      </c>
      <c r="J22" s="110">
        <v>3.9916235736569936</v>
      </c>
      <c r="K22" s="110">
        <v>3.4445916492157789</v>
      </c>
    </row>
    <row r="23" spans="1:11" x14ac:dyDescent="0.2">
      <c r="F23" s="7"/>
      <c r="H23" s="108" t="s">
        <v>21</v>
      </c>
      <c r="I23" s="110">
        <v>4.8207188341382112</v>
      </c>
      <c r="J23" s="110">
        <v>4.7437924697636653</v>
      </c>
      <c r="K23" s="110">
        <v>3.8548655925466897</v>
      </c>
    </row>
    <row r="24" spans="1:11" x14ac:dyDescent="0.2">
      <c r="F24" s="7"/>
      <c r="H24" s="108" t="s">
        <v>19</v>
      </c>
      <c r="I24" s="110">
        <v>4.7096029744860894</v>
      </c>
      <c r="J24" s="110">
        <v>4.4018975169879049</v>
      </c>
      <c r="K24" s="110">
        <v>4.324971152613359</v>
      </c>
    </row>
    <row r="25" spans="1:11" x14ac:dyDescent="0.2">
      <c r="F25" s="7"/>
      <c r="H25" s="108" t="s">
        <v>12</v>
      </c>
      <c r="I25" s="110">
        <v>4.6412239839309377</v>
      </c>
      <c r="J25" s="110">
        <v>3.786486601991538</v>
      </c>
      <c r="K25" s="110">
        <v>3.3249284157442625</v>
      </c>
    </row>
    <row r="26" spans="1:11" x14ac:dyDescent="0.2">
      <c r="F26" s="7"/>
      <c r="H26" s="108" t="s">
        <v>28</v>
      </c>
      <c r="I26" s="110">
        <v>4.5130133766400276</v>
      </c>
      <c r="J26" s="110">
        <v>4.0941920594897212</v>
      </c>
      <c r="K26" s="110">
        <v>3.2907389204666861</v>
      </c>
    </row>
    <row r="27" spans="1:11" x14ac:dyDescent="0.2">
      <c r="F27" s="7"/>
      <c r="H27" s="108" t="s">
        <v>6</v>
      </c>
      <c r="I27" s="110">
        <v>4.4617291337236642</v>
      </c>
      <c r="J27" s="110">
        <v>3.4958758921321422</v>
      </c>
      <c r="K27" s="110">
        <v>2.9146544724133507</v>
      </c>
    </row>
    <row r="28" spans="1:11" x14ac:dyDescent="0.2">
      <c r="F28" s="7"/>
      <c r="H28" s="108" t="s">
        <v>27</v>
      </c>
      <c r="I28" s="110">
        <v>4.0001709474763878</v>
      </c>
      <c r="J28" s="110">
        <v>3.3847600324800204</v>
      </c>
      <c r="K28" s="110">
        <v>2.7864438651224406</v>
      </c>
    </row>
    <row r="29" spans="1:11" x14ac:dyDescent="0.2">
      <c r="F29" s="7"/>
      <c r="H29" s="108" t="s">
        <v>22</v>
      </c>
      <c r="I29" s="110">
        <v>3.7437497328945675</v>
      </c>
      <c r="J29" s="110">
        <v>3.5300653874097185</v>
      </c>
      <c r="K29" s="110">
        <v>3.5813496303260819</v>
      </c>
    </row>
    <row r="30" spans="1:11" x14ac:dyDescent="0.2">
      <c r="F30" s="7"/>
      <c r="H30" s="108" t="s">
        <v>24</v>
      </c>
      <c r="I30" s="110"/>
      <c r="J30" s="110">
        <v>6.1370144023248852</v>
      </c>
      <c r="K30" s="110">
        <v>5.0429505534424548</v>
      </c>
    </row>
    <row r="31" spans="1:11" x14ac:dyDescent="0.2">
      <c r="F31" s="7"/>
    </row>
    <row r="32" spans="1:11" x14ac:dyDescent="0.2">
      <c r="F32" s="7"/>
    </row>
    <row r="33" spans="6:17" x14ac:dyDescent="0.2">
      <c r="F33" s="7"/>
    </row>
    <row r="34" spans="6:17" x14ac:dyDescent="0.2">
      <c r="F34" s="7"/>
    </row>
    <row r="35" spans="6:17" x14ac:dyDescent="0.2">
      <c r="F35" s="7"/>
    </row>
    <row r="36" spans="6:17" x14ac:dyDescent="0.2">
      <c r="F36" s="7"/>
    </row>
    <row r="37" spans="6:17" x14ac:dyDescent="0.2">
      <c r="F37" s="7"/>
    </row>
    <row r="38" spans="6:17" x14ac:dyDescent="0.2">
      <c r="F38" s="7"/>
    </row>
    <row r="39" spans="6:17" x14ac:dyDescent="0.2">
      <c r="F39" s="7"/>
    </row>
    <row r="40" spans="6:17" x14ac:dyDescent="0.2">
      <c r="F40" s="7"/>
    </row>
    <row r="41" spans="6:17" x14ac:dyDescent="0.2">
      <c r="F41" s="7"/>
    </row>
    <row r="42" spans="6:17" x14ac:dyDescent="0.2">
      <c r="F42" s="7"/>
    </row>
    <row r="43" spans="6:17" x14ac:dyDescent="0.2">
      <c r="F43" s="7"/>
    </row>
    <row r="44" spans="6:17" x14ac:dyDescent="0.2">
      <c r="F44" s="7"/>
    </row>
    <row r="45" spans="6:17" x14ac:dyDescent="0.2">
      <c r="F45" s="7"/>
    </row>
    <row r="46" spans="6:17" x14ac:dyDescent="0.2">
      <c r="F46" s="7"/>
    </row>
    <row r="47" spans="6:17" x14ac:dyDescent="0.2">
      <c r="F47" s="7"/>
    </row>
    <row r="48" spans="6:17" x14ac:dyDescent="0.2">
      <c r="F48" s="7"/>
      <c r="Q48" s="1"/>
    </row>
    <row r="49" spans="6:17" x14ac:dyDescent="0.2">
      <c r="F49" s="7"/>
      <c r="Q49" s="1"/>
    </row>
    <row r="50" spans="6:17" x14ac:dyDescent="0.2">
      <c r="F50" s="7"/>
      <c r="Q50" s="1"/>
    </row>
    <row r="51" spans="6:17" x14ac:dyDescent="0.2">
      <c r="F51" s="7"/>
      <c r="Q51" s="1"/>
    </row>
    <row r="52" spans="6:17" x14ac:dyDescent="0.2">
      <c r="F52" s="7"/>
      <c r="Q52" s="1"/>
    </row>
  </sheetData>
  <autoFilter ref="H4:K30" xr:uid="{00000000-0001-0000-0D00-000000000000}">
    <sortState xmlns:xlrd2="http://schemas.microsoft.com/office/spreadsheetml/2017/richdata2" ref="H5:K30">
      <sortCondition descending="1" ref="I4:I30"/>
    </sortState>
  </autoFilter>
  <sortState xmlns:xlrd2="http://schemas.microsoft.com/office/spreadsheetml/2017/richdata2" ref="H48:K52">
    <sortCondition ref="J48:J52"/>
  </sortState>
  <conditionalFormatting sqref="B3:B17">
    <cfRule type="expression" dxfId="6" priority="1339">
      <formula>#REF!=1</formula>
    </cfRule>
  </conditionalFormatting>
  <conditionalFormatting sqref="B11">
    <cfRule type="expression" dxfId="5" priority="1332">
      <formula>#REF!=1</formula>
    </cfRule>
  </conditionalFormatting>
  <conditionalFormatting sqref="B13">
    <cfRule type="expression" dxfId="4" priority="1333">
      <formula>#REF!=1</formula>
    </cfRule>
  </conditionalFormatting>
  <conditionalFormatting sqref="B20">
    <cfRule type="expression" dxfId="3" priority="1334">
      <formula>#REF!=1</formula>
    </cfRule>
  </conditionalFormatting>
  <conditionalFormatting sqref="D21:E21">
    <cfRule type="expression" dxfId="2" priority="1335">
      <formula>#REF!=1</formula>
    </cfRule>
  </conditionalFormatting>
  <conditionalFormatting sqref="E5:E17">
    <cfRule type="expression" dxfId="1" priority="1341">
      <formula>#REF!=1</formula>
    </cfRule>
  </conditionalFormatting>
  <conditionalFormatting sqref="E20">
    <cfRule type="expression" dxfId="0" priority="1337">
      <formula>#REF!=1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69897-516C-4E29-AD6A-30634D8F9966}">
  <sheetPr>
    <tabColor theme="3"/>
  </sheetPr>
  <dimension ref="A1:M13"/>
  <sheetViews>
    <sheetView showGridLines="0" workbookViewId="0"/>
  </sheetViews>
  <sheetFormatPr defaultColWidth="8.7109375" defaultRowHeight="12.75" x14ac:dyDescent="0.2"/>
  <sheetData>
    <row r="1" spans="1:13" ht="15.75" x14ac:dyDescent="0.2">
      <c r="A1" s="56" t="s">
        <v>52</v>
      </c>
      <c r="B1" s="57"/>
      <c r="C1" s="57"/>
      <c r="D1" s="58"/>
      <c r="E1" s="55"/>
      <c r="F1" s="55"/>
      <c r="G1" s="55"/>
      <c r="H1" s="55"/>
      <c r="I1" s="55"/>
      <c r="J1" s="55"/>
      <c r="K1" s="55"/>
      <c r="L1" s="55"/>
      <c r="M1" s="11"/>
    </row>
    <row r="2" spans="1:13" ht="15" x14ac:dyDescent="0.2">
      <c r="A2" s="55" t="s">
        <v>53</v>
      </c>
      <c r="B2" s="55"/>
      <c r="C2" s="55"/>
      <c r="E2" s="55"/>
      <c r="F2" s="55"/>
      <c r="G2" s="55"/>
      <c r="H2" s="55"/>
      <c r="I2" s="55"/>
      <c r="J2" s="55"/>
      <c r="K2" s="55"/>
      <c r="L2" s="55"/>
      <c r="M2" s="11"/>
    </row>
    <row r="3" spans="1:13" ht="15" x14ac:dyDescent="0.2">
      <c r="A3" s="62" t="s">
        <v>58</v>
      </c>
      <c r="B3" s="55"/>
      <c r="C3" s="55"/>
      <c r="E3" s="55"/>
      <c r="F3" s="55"/>
      <c r="G3" s="55"/>
      <c r="H3" s="55"/>
      <c r="I3" s="55"/>
      <c r="J3" s="55"/>
      <c r="K3" s="55"/>
      <c r="L3" s="55"/>
      <c r="M3" s="11"/>
    </row>
    <row r="4" spans="1:13" ht="15" x14ac:dyDescent="0.2">
      <c r="A4" s="62" t="s">
        <v>59</v>
      </c>
      <c r="B4" s="55"/>
      <c r="C4" s="55"/>
      <c r="E4" s="55"/>
      <c r="F4" s="55"/>
      <c r="G4" s="55"/>
      <c r="H4" s="55"/>
      <c r="I4" s="55"/>
      <c r="J4" s="55"/>
      <c r="K4" s="55"/>
      <c r="L4" s="55"/>
      <c r="M4" s="11"/>
    </row>
    <row r="5" spans="1:13" ht="15" x14ac:dyDescent="0.2">
      <c r="A5" s="62" t="s">
        <v>60</v>
      </c>
      <c r="B5" s="55"/>
      <c r="C5" s="55"/>
      <c r="E5" s="55"/>
      <c r="F5" s="55"/>
      <c r="G5" s="55"/>
      <c r="H5" s="55"/>
      <c r="I5" s="55"/>
      <c r="J5" s="55"/>
      <c r="K5" s="55"/>
      <c r="L5" s="55"/>
      <c r="M5" s="11"/>
    </row>
    <row r="6" spans="1:13" ht="15" x14ac:dyDescent="0.2">
      <c r="A6" s="62" t="s">
        <v>61</v>
      </c>
      <c r="B6" s="55"/>
      <c r="C6" s="55"/>
      <c r="E6" s="55"/>
      <c r="F6" s="55"/>
      <c r="G6" s="55"/>
      <c r="H6" s="55"/>
      <c r="I6" s="55"/>
      <c r="J6" s="55"/>
      <c r="K6" s="55"/>
      <c r="L6" s="55"/>
      <c r="M6" s="11"/>
    </row>
    <row r="7" spans="1:13" ht="15" x14ac:dyDescent="0.2">
      <c r="A7" s="62" t="s">
        <v>62</v>
      </c>
      <c r="B7" s="55"/>
      <c r="C7" s="55"/>
      <c r="E7" s="55"/>
      <c r="F7" s="55"/>
      <c r="G7" s="55"/>
      <c r="H7" s="55"/>
      <c r="I7" s="55"/>
      <c r="J7" s="55"/>
      <c r="K7" s="55"/>
      <c r="L7" s="55"/>
      <c r="M7" s="11"/>
    </row>
    <row r="8" spans="1:13" ht="15" x14ac:dyDescent="0.2">
      <c r="A8" s="62" t="s">
        <v>63</v>
      </c>
      <c r="B8" s="55"/>
      <c r="C8" s="55"/>
      <c r="D8" s="59"/>
      <c r="E8" s="55"/>
      <c r="F8" s="55"/>
      <c r="G8" s="55"/>
      <c r="H8" s="55"/>
      <c r="I8" s="55"/>
      <c r="J8" s="55"/>
      <c r="K8" s="55"/>
      <c r="L8" s="55"/>
      <c r="M8" s="11"/>
    </row>
    <row r="9" spans="1:13" ht="15" x14ac:dyDescent="0.2">
      <c r="A9" s="55" t="s">
        <v>54</v>
      </c>
      <c r="B9" s="55"/>
      <c r="C9" s="55"/>
      <c r="E9" s="55"/>
      <c r="F9" s="55"/>
      <c r="G9" s="55"/>
      <c r="H9" s="55"/>
      <c r="I9" s="55"/>
      <c r="J9" s="55"/>
      <c r="K9" s="55"/>
      <c r="L9" s="55"/>
      <c r="M9" s="11"/>
    </row>
    <row r="10" spans="1:13" ht="15" x14ac:dyDescent="0.2">
      <c r="A10" s="59" t="s">
        <v>54</v>
      </c>
      <c r="B10" s="55"/>
      <c r="C10" s="55"/>
      <c r="D10" s="59"/>
      <c r="E10" s="55"/>
      <c r="F10" s="55"/>
      <c r="G10" s="55"/>
      <c r="H10" s="55"/>
      <c r="I10" s="55"/>
      <c r="J10" s="55"/>
      <c r="K10" s="55"/>
      <c r="L10" s="55"/>
      <c r="M10" s="11"/>
    </row>
    <row r="11" spans="1:13" ht="15" x14ac:dyDescent="0.2">
      <c r="A11" s="55" t="s">
        <v>64</v>
      </c>
      <c r="B11" s="55"/>
      <c r="C11" s="55"/>
      <c r="E11" s="55"/>
      <c r="F11" s="55"/>
      <c r="G11" s="55"/>
      <c r="H11" s="55"/>
      <c r="I11" s="55"/>
      <c r="J11" s="55"/>
      <c r="K11" s="55"/>
      <c r="L11" s="55"/>
      <c r="M11" s="11"/>
    </row>
    <row r="12" spans="1:13" ht="15" x14ac:dyDescent="0.2">
      <c r="A12" s="59" t="s">
        <v>65</v>
      </c>
      <c r="B12" s="60"/>
      <c r="C12" s="60"/>
      <c r="D12" s="26"/>
      <c r="E12" s="60"/>
      <c r="F12" s="60"/>
      <c r="G12" s="60"/>
      <c r="H12" s="60"/>
      <c r="I12" s="60"/>
      <c r="J12" s="60"/>
      <c r="K12" s="60"/>
      <c r="L12" s="60"/>
      <c r="M12" s="61"/>
    </row>
    <row r="13" spans="1:13" ht="15" x14ac:dyDescent="0.2">
      <c r="A13" s="55"/>
      <c r="B13" s="55"/>
      <c r="C13" s="55"/>
      <c r="D13" s="58"/>
      <c r="E13" s="55"/>
      <c r="F13" s="55"/>
      <c r="G13" s="55"/>
      <c r="H13" s="55"/>
      <c r="I13" s="55"/>
      <c r="J13" s="55"/>
      <c r="K13" s="55"/>
      <c r="L13" s="55"/>
      <c r="M13" s="11"/>
    </row>
  </sheetData>
  <hyperlinks>
    <hyperlink ref="A3" location="'Small long-term (exc tax)'!A1" display="Table 5.8.1: Industrial gas prices in the EU for small consumers excluding tax" xr:uid="{00000000-0004-0000-0100-000001000000}"/>
    <hyperlink ref="A10" location="Charts!A1" display="Charts - showing price trends" xr:uid="{00000000-0004-0000-0100-000003000000}"/>
    <hyperlink ref="A4" location="'Small long-term (inc tax)'!A1" display="Table 5.8.1: Industrial gas prices in the EU for small consumers including tax" xr:uid="{00000000-0004-0000-0100-000009000000}"/>
    <hyperlink ref="A5" location="'Medium long-term (exc tax)'!A1" display="Table 5.8.2: Industrial gas prices in the EU for medium consumers excluding tax" xr:uid="{00000000-0004-0000-0100-00000A000000}"/>
    <hyperlink ref="A6" location="'Medium long-term (inc tax)'!A1" display="Table 5.8.2: Industrial gas prices in the EU for medium consumers including tax" xr:uid="{00000000-0004-0000-0100-00000B000000}"/>
    <hyperlink ref="A7" location="'Large long-term (exc tax)'!A1" display="Table 5.8.3: Industrial gas prices in the EU for large consumers excluding tax" xr:uid="{00000000-0004-0000-0100-00000C000000}"/>
    <hyperlink ref="A8" location="'Large long-term (inc tax)'!A1" display="Table 5.8.3: Industrial gas prices in the EU for large consumers including tax" xr:uid="{00000000-0004-0000-0100-00000D000000}"/>
    <hyperlink ref="A12" location="Methodology!A1" display="Methodology notes" xr:uid="{00000000-0004-0000-0100-000013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8FDC-BFEC-4390-9DE6-4C36012FE6A3}">
  <sheetPr>
    <tabColor theme="4"/>
  </sheetPr>
  <dimension ref="A1:AJ64"/>
  <sheetViews>
    <sheetView showGridLines="0" zoomScaleNormal="100" workbookViewId="0">
      <pane ySplit="16" topLeftCell="A17" activePane="bottomLeft" state="frozen"/>
      <selection pane="bottomLeft"/>
    </sheetView>
  </sheetViews>
  <sheetFormatPr defaultColWidth="22.85546875" defaultRowHeight="12.75" x14ac:dyDescent="0.2"/>
  <cols>
    <col min="1" max="36" width="11.5703125" customWidth="1"/>
  </cols>
  <sheetData>
    <row r="1" spans="1:36" ht="15.75" x14ac:dyDescent="0.25">
      <c r="A1" s="46" t="s">
        <v>66</v>
      </c>
    </row>
    <row r="2" spans="1:36" ht="15" x14ac:dyDescent="0.2">
      <c r="A2" s="40" t="s">
        <v>106</v>
      </c>
    </row>
    <row r="3" spans="1:36" ht="15" x14ac:dyDescent="0.2">
      <c r="A3" s="41" t="s">
        <v>113</v>
      </c>
    </row>
    <row r="4" spans="1:36" ht="15" x14ac:dyDescent="0.2">
      <c r="A4" s="47" t="s">
        <v>114</v>
      </c>
    </row>
    <row r="5" spans="1:36" ht="15" x14ac:dyDescent="0.2">
      <c r="A5" s="47" t="s">
        <v>125</v>
      </c>
    </row>
    <row r="6" spans="1:36" ht="15" x14ac:dyDescent="0.2">
      <c r="A6" s="47" t="s">
        <v>126</v>
      </c>
    </row>
    <row r="7" spans="1:36" ht="15" x14ac:dyDescent="0.2">
      <c r="A7" s="41" t="s">
        <v>124</v>
      </c>
    </row>
    <row r="8" spans="1:36" ht="15" x14ac:dyDescent="0.2">
      <c r="A8" s="41" t="s">
        <v>128</v>
      </c>
    </row>
    <row r="9" spans="1:36" ht="15" x14ac:dyDescent="0.2">
      <c r="A9" s="41" t="s">
        <v>154</v>
      </c>
    </row>
    <row r="10" spans="1:36" ht="15" x14ac:dyDescent="0.2">
      <c r="A10" s="41" t="s">
        <v>129</v>
      </c>
    </row>
    <row r="11" spans="1:36" ht="15" x14ac:dyDescent="0.2">
      <c r="A11" s="41" t="s">
        <v>116</v>
      </c>
    </row>
    <row r="12" spans="1:36" ht="15" x14ac:dyDescent="0.2">
      <c r="A12" s="41" t="s">
        <v>117</v>
      </c>
    </row>
    <row r="13" spans="1:36" ht="15.75" x14ac:dyDescent="0.25">
      <c r="A13" s="42" t="s">
        <v>118</v>
      </c>
    </row>
    <row r="14" spans="1:36" ht="15" x14ac:dyDescent="0.2">
      <c r="A14" s="42" t="s">
        <v>127</v>
      </c>
    </row>
    <row r="15" spans="1:36" ht="15" x14ac:dyDescent="0.2">
      <c r="A15" s="40" t="s">
        <v>67</v>
      </c>
    </row>
    <row r="16" spans="1:36" ht="63.95" customHeight="1" x14ac:dyDescent="0.2">
      <c r="A16" s="48" t="s">
        <v>130</v>
      </c>
      <c r="B16" s="49" t="s">
        <v>100</v>
      </c>
      <c r="C16" s="49" t="s">
        <v>0</v>
      </c>
      <c r="D16" s="43" t="s">
        <v>1</v>
      </c>
      <c r="E16" s="49" t="s">
        <v>2</v>
      </c>
      <c r="F16" s="49" t="s">
        <v>3</v>
      </c>
      <c r="G16" s="49" t="s">
        <v>4</v>
      </c>
      <c r="H16" s="49" t="s">
        <v>5</v>
      </c>
      <c r="I16" s="49" t="s">
        <v>6</v>
      </c>
      <c r="J16" s="49" t="s">
        <v>7</v>
      </c>
      <c r="K16" s="43" t="s">
        <v>8</v>
      </c>
      <c r="L16" s="49" t="s">
        <v>9</v>
      </c>
      <c r="M16" s="49" t="s">
        <v>10</v>
      </c>
      <c r="N16" s="49" t="s">
        <v>11</v>
      </c>
      <c r="O16" s="49" t="s">
        <v>12</v>
      </c>
      <c r="P16" s="49" t="s">
        <v>13</v>
      </c>
      <c r="Q16" s="49" t="s">
        <v>14</v>
      </c>
      <c r="R16" s="49" t="s">
        <v>119</v>
      </c>
      <c r="S16" s="49" t="s">
        <v>104</v>
      </c>
      <c r="T16" s="49" t="s">
        <v>120</v>
      </c>
      <c r="U16" s="49" t="s">
        <v>27</v>
      </c>
      <c r="V16" s="49" t="s">
        <v>50</v>
      </c>
      <c r="W16" s="49" t="s">
        <v>17</v>
      </c>
      <c r="X16" s="49" t="s">
        <v>18</v>
      </c>
      <c r="Y16" s="49" t="s">
        <v>19</v>
      </c>
      <c r="Z16" s="49" t="s">
        <v>20</v>
      </c>
      <c r="AA16" s="49" t="s">
        <v>21</v>
      </c>
      <c r="AB16" s="49" t="s">
        <v>22</v>
      </c>
      <c r="AC16" s="49" t="s">
        <v>23</v>
      </c>
      <c r="AD16" s="49" t="s">
        <v>24</v>
      </c>
      <c r="AE16" s="49" t="s">
        <v>28</v>
      </c>
      <c r="AF16" s="49" t="s">
        <v>25</v>
      </c>
      <c r="AG16" s="49" t="s">
        <v>26</v>
      </c>
      <c r="AH16" s="49" t="s">
        <v>121</v>
      </c>
      <c r="AI16" s="49" t="s">
        <v>105</v>
      </c>
      <c r="AJ16" s="49" t="s">
        <v>122</v>
      </c>
    </row>
    <row r="17" spans="1:36" ht="12.6" customHeight="1" x14ac:dyDescent="0.2">
      <c r="A17" s="53" t="s">
        <v>33</v>
      </c>
      <c r="B17" s="98">
        <v>2008</v>
      </c>
      <c r="C17" s="54">
        <f xml:space="preserve"> AVERAGEIF('5.8.1 (Small excl tax)'!$A$36:$A$63,'Annual excl tax'!$B17,'5.8.1 (Small excl tax)'!D$36:D$63)</f>
        <v>3.5802801330732241</v>
      </c>
      <c r="D17" s="54">
        <f xml:space="preserve"> AVERAGEIF('5.8.1 (Small excl tax)'!$A$36:$A$63,'Annual excl tax'!$B17,'5.8.1 (Small excl tax)'!E$36:E$63)</f>
        <v>3.342049127069834</v>
      </c>
      <c r="E17" s="54">
        <f xml:space="preserve"> AVERAGEIF('5.8.1 (Small excl tax)'!$A$36:$A$63,'Annual excl tax'!$B17,'5.8.1 (Small excl tax)'!F$36:F$63)</f>
        <v>3.7476268715502759</v>
      </c>
      <c r="F17" s="54"/>
      <c r="G17" s="54">
        <f xml:space="preserve"> AVERAGEIF('5.8.1 (Small excl tax)'!$A$36:$A$63,'Annual excl tax'!$B17,'5.8.1 (Small excl tax)'!H$36:H$63)</f>
        <v>2.9585139896808252</v>
      </c>
      <c r="H17" s="54">
        <f xml:space="preserve"> AVERAGEIF('5.8.1 (Small excl tax)'!$A$36:$A$63,'Annual excl tax'!$B17,'5.8.1 (Small excl tax)'!I$36:I$63)</f>
        <v>3.6145740040796737</v>
      </c>
      <c r="I17" s="54"/>
      <c r="J17" s="54">
        <f xml:space="preserve"> AVERAGEIF('5.8.1 (Small excl tax)'!$A$36:$A$63,'Annual excl tax'!$B17,'5.8.1 (Small excl tax)'!K$36:K$63)</f>
        <v>3.2821230801535877</v>
      </c>
      <c r="K17" s="54">
        <f xml:space="preserve"> AVERAGEIF('5.8.1 (Small excl tax)'!$A$36:$A$63,'Annual excl tax'!$B17,'5.8.1 (Small excl tax)'!L$36:L$63)</f>
        <v>3.0748684482241417</v>
      </c>
      <c r="L17" s="54">
        <f xml:space="preserve"> AVERAGEIF('5.8.1 (Small excl tax)'!$A$36:$A$63,'Annual excl tax'!$B17,'5.8.1 (Small excl tax)'!M$36:M$63)</f>
        <v>2.9813530657547394</v>
      </c>
      <c r="M17" s="54">
        <f xml:space="preserve"> AVERAGEIF('5.8.1 (Small excl tax)'!$A$36:$A$63,'Annual excl tax'!$B17,'5.8.1 (Small excl tax)'!N$36:N$63)</f>
        <v>3.0093430195584352</v>
      </c>
      <c r="N17" s="54">
        <f xml:space="preserve"> AVERAGEIF('5.8.1 (Small excl tax)'!$A$36:$A$63,'Annual excl tax'!$B17,'5.8.1 (Small excl tax)'!O$36:O$63)</f>
        <v>3.0835519735421171</v>
      </c>
      <c r="O17" s="54">
        <f xml:space="preserve"> AVERAGEIF('5.8.1 (Small excl tax)'!$A$36:$A$63,'Annual excl tax'!$B17,'5.8.1 (Small excl tax)'!P$36:P$63)</f>
        <v>2.4665706401487881</v>
      </c>
      <c r="P17" s="54">
        <f xml:space="preserve"> AVERAGEIF('5.8.1 (Small excl tax)'!$A$36:$A$63,'Annual excl tax'!$B17,'5.8.1 (Small excl tax)'!Q$36:Q$63)</f>
        <v>4.0060149853011762</v>
      </c>
      <c r="Q17" s="54">
        <f xml:space="preserve"> AVERAGEIF('5.8.1 (Small excl tax)'!$A$36:$A$63,'Annual excl tax'!$B17,'5.8.1 (Small excl tax)'!R$36:R$63)</f>
        <v>2.4710288348032154</v>
      </c>
      <c r="R17" s="50">
        <f t="shared" ref="R17:R61" si="0">MEDIAN(C17:Q17)</f>
        <v>3.0835519735421171</v>
      </c>
      <c r="S17" s="51">
        <f t="shared" ref="S17:S61" si="1">(Q17-R17)/R17*100</f>
        <v>-19.864206732837655</v>
      </c>
      <c r="T17" s="52">
        <f t="shared" ref="T17:T61" si="2">RANK(Q17,(C17:Q17),1)</f>
        <v>2</v>
      </c>
      <c r="U17" s="54">
        <f xml:space="preserve"> AVERAGEIF('5.8.1 (Small excl tax)'!$A$36:$A$63,'Annual excl tax'!$B17,'5.8.1 (Small excl tax)'!V$36:V$63)</f>
        <v>2.0099223923986078</v>
      </c>
      <c r="V17" s="54">
        <f xml:space="preserve"> AVERAGEIF('5.8.1 (Small excl tax)'!$A$36:$A$63,'Annual excl tax'!$B17,'5.8.1 (Small excl tax)'!W$36:W$63)</f>
        <v>1.7949768292836574</v>
      </c>
      <c r="W17" s="54"/>
      <c r="X17" s="54">
        <f xml:space="preserve"> AVERAGEIF('5.8.1 (Small excl tax)'!$A$36:$A$63,'Annual excl tax'!$B17,'5.8.1 (Small excl tax)'!Y$36:Y$63)</f>
        <v>2.8845816349892011</v>
      </c>
      <c r="Y17" s="54">
        <f xml:space="preserve"> AVERAGEIF('5.8.1 (Small excl tax)'!$A$36:$A$63,'Annual excl tax'!$B17,'5.8.1 (Small excl tax)'!Z$36:Z$63)</f>
        <v>2.4011251468382531</v>
      </c>
      <c r="Z17" s="54">
        <f xml:space="preserve"> AVERAGEIF('5.8.1 (Small excl tax)'!$A$36:$A$63,'Annual excl tax'!$B17,'5.8.1 (Small excl tax)'!AA$36:AA$63)</f>
        <v>3.3547383087952967</v>
      </c>
      <c r="AA17" s="54">
        <f xml:space="preserve"> AVERAGEIF('5.8.1 (Small excl tax)'!$A$36:$A$63,'Annual excl tax'!$B17,'5.8.1 (Small excl tax)'!AB$36:AB$63)</f>
        <v>2.9235394706323494</v>
      </c>
      <c r="AB17" s="54">
        <f xml:space="preserve"> AVERAGEIF('5.8.1 (Small excl tax)'!$A$36:$A$63,'Annual excl tax'!$B17,'5.8.1 (Small excl tax)'!AC$36:AC$63)</f>
        <v>3.0956503384029279</v>
      </c>
      <c r="AC17" s="54"/>
      <c r="AD17" s="54">
        <f xml:space="preserve"> AVERAGEIF('5.8.1 (Small excl tax)'!$A$36:$A$63,'Annual excl tax'!$B17,'5.8.1 (Small excl tax)'!AE$36:AE$63)</f>
        <v>2.8572064911807056</v>
      </c>
      <c r="AE17" s="54">
        <f xml:space="preserve"> AVERAGEIF('5.8.1 (Small excl tax)'!$A$36:$A$63,'Annual excl tax'!$B17,'5.8.1 (Small excl tax)'!AF$36:AF$63)</f>
        <v>1.7299486178005761</v>
      </c>
      <c r="AF17" s="54">
        <f xml:space="preserve"> AVERAGEIF('5.8.1 (Small excl tax)'!$A$36:$A$63,'Annual excl tax'!$B17,'5.8.1 (Small excl tax)'!AG$36:AG$63)</f>
        <v>3.2515469263858892</v>
      </c>
      <c r="AG17" s="54">
        <f xml:space="preserve"> AVERAGEIF('5.8.1 (Small excl tax)'!$A$36:$A$63,'Annual excl tax'!$B17,'5.8.1 (Small excl tax)'!AH$36:AH$63)</f>
        <v>3.8283463492920564</v>
      </c>
      <c r="AH17" s="54">
        <f t="shared" ref="AH17:AH61" si="3">MEDIAN(C17:Q17,U17:AG17)</f>
        <v>3.0421057338912885</v>
      </c>
      <c r="AI17" s="51">
        <f t="shared" ref="AI17:AI61" si="4">(Q17-AH17)/AH17*100</f>
        <v>-18.772421113633811</v>
      </c>
      <c r="AJ17" s="52">
        <f>RANK(Q17,(C17:Q17,U17:AG17),1)</f>
        <v>6</v>
      </c>
    </row>
    <row r="18" spans="1:36" ht="12.6" customHeight="1" x14ac:dyDescent="0.2">
      <c r="A18" s="53" t="s">
        <v>33</v>
      </c>
      <c r="B18" s="98">
        <v>2009</v>
      </c>
      <c r="C18" s="54">
        <f xml:space="preserve"> AVERAGEIF('5.8.1 (Small excl tax)'!$A$36:$A$63,'Annual excl tax'!$B18,'5.8.1 (Small excl tax)'!D$36:D$63)</f>
        <v>3.4616744353893303</v>
      </c>
      <c r="D18" s="54">
        <f xml:space="preserve"> AVERAGEIF('5.8.1 (Small excl tax)'!$A$36:$A$63,'Annual excl tax'!$B18,'5.8.1 (Small excl tax)'!E$36:E$63)</f>
        <v>3.2664686326968426</v>
      </c>
      <c r="E18" s="54">
        <f xml:space="preserve"> AVERAGEIF('5.8.1 (Small excl tax)'!$A$36:$A$63,'Annual excl tax'!$B18,'5.8.1 (Small excl tax)'!F$36:F$63)</f>
        <v>3.2984021106948029</v>
      </c>
      <c r="F18" s="54"/>
      <c r="G18" s="54">
        <f xml:space="preserve"> AVERAGEIF('5.8.1 (Small excl tax)'!$A$36:$A$63,'Annual excl tax'!$B18,'5.8.1 (Small excl tax)'!H$36:H$63)</f>
        <v>3.2970492894742298</v>
      </c>
      <c r="H18" s="54">
        <f xml:space="preserve"> AVERAGEIF('5.8.1 (Small excl tax)'!$A$36:$A$63,'Annual excl tax'!$B18,'5.8.1 (Small excl tax)'!I$36:I$63)</f>
        <v>3.4400259899695307</v>
      </c>
      <c r="I18" s="54"/>
      <c r="J18" s="54">
        <f xml:space="preserve"> AVERAGEIF('5.8.1 (Small excl tax)'!$A$36:$A$63,'Annual excl tax'!$B18,'5.8.1 (Small excl tax)'!K$36:K$63)</f>
        <v>3.213408767175872</v>
      </c>
      <c r="K18" s="54">
        <f xml:space="preserve"> AVERAGEIF('5.8.1 (Small excl tax)'!$A$36:$A$63,'Annual excl tax'!$B18,'5.8.1 (Small excl tax)'!L$36:L$63)</f>
        <v>3.4844025786516228</v>
      </c>
      <c r="L18" s="54">
        <f xml:space="preserve"> AVERAGEIF('5.8.1 (Small excl tax)'!$A$36:$A$63,'Annual excl tax'!$B18,'5.8.1 (Small excl tax)'!M$36:M$63)</f>
        <v>3.6546069860261263</v>
      </c>
      <c r="M18" s="54">
        <f xml:space="preserve"> AVERAGEIF('5.8.1 (Small excl tax)'!$A$36:$A$63,'Annual excl tax'!$B18,'5.8.1 (Small excl tax)'!N$36:N$63)</f>
        <v>3.6462324103242287</v>
      </c>
      <c r="N18" s="54">
        <f xml:space="preserve"> AVERAGEIF('5.8.1 (Small excl tax)'!$A$36:$A$63,'Annual excl tax'!$B18,'5.8.1 (Small excl tax)'!O$36:O$63)</f>
        <v>3.3504744445391776</v>
      </c>
      <c r="O18" s="54">
        <f xml:space="preserve"> AVERAGEIF('5.8.1 (Small excl tax)'!$A$36:$A$63,'Annual excl tax'!$B18,'5.8.1 (Small excl tax)'!P$36:P$63)</f>
        <v>3.007903031663024</v>
      </c>
      <c r="P18" s="54">
        <f xml:space="preserve"> AVERAGEIF('5.8.1 (Small excl tax)'!$A$36:$A$63,'Annual excl tax'!$B18,'5.8.1 (Small excl tax)'!Q$36:Q$63)</f>
        <v>3.8509910692740164</v>
      </c>
      <c r="Q18" s="54">
        <f xml:space="preserve"> AVERAGEIF('5.8.1 (Small excl tax)'!$A$36:$A$63,'Annual excl tax'!$B18,'5.8.1 (Small excl tax)'!R$36:R$63)</f>
        <v>2.4634097934330583</v>
      </c>
      <c r="R18" s="50">
        <f t="shared" si="0"/>
        <v>3.3504744445391776</v>
      </c>
      <c r="S18" s="51">
        <f t="shared" si="1"/>
        <v>-26.475792183758191</v>
      </c>
      <c r="T18" s="52">
        <f t="shared" si="2"/>
        <v>1</v>
      </c>
      <c r="U18" s="54">
        <f xml:space="preserve"> AVERAGEIF('5.8.1 (Small excl tax)'!$A$36:$A$63,'Annual excl tax'!$B18,'5.8.1 (Small excl tax)'!V$36:V$63)</f>
        <v>2.5558940095741423</v>
      </c>
      <c r="V18" s="54">
        <f xml:space="preserve"> AVERAGEIF('5.8.1 (Small excl tax)'!$A$36:$A$63,'Annual excl tax'!$B18,'5.8.1 (Small excl tax)'!W$36:W$63)</f>
        <v>2.3655166777855401</v>
      </c>
      <c r="W18" s="54"/>
      <c r="X18" s="54">
        <f xml:space="preserve"> AVERAGEIF('5.8.1 (Small excl tax)'!$A$36:$A$63,'Annual excl tax'!$B18,'5.8.1 (Small excl tax)'!Y$36:Y$63)</f>
        <v>2.9018839522354414</v>
      </c>
      <c r="Y18" s="54">
        <f xml:space="preserve"> AVERAGEIF('5.8.1 (Small excl tax)'!$A$36:$A$63,'Annual excl tax'!$B18,'5.8.1 (Small excl tax)'!Z$36:Z$63)</f>
        <v>2.3006234030637791</v>
      </c>
      <c r="Z18" s="54">
        <f xml:space="preserve"> AVERAGEIF('5.8.1 (Small excl tax)'!$A$36:$A$63,'Annual excl tax'!$B18,'5.8.1 (Small excl tax)'!AA$36:AA$63)</f>
        <v>3.4735142029457347</v>
      </c>
      <c r="AA18" s="54">
        <f xml:space="preserve"> AVERAGEIF('5.8.1 (Small excl tax)'!$A$36:$A$63,'Annual excl tax'!$B18,'5.8.1 (Small excl tax)'!AB$36:AB$63)</f>
        <v>3.2910102766020124</v>
      </c>
      <c r="AB18" s="54">
        <f xml:space="preserve"> AVERAGEIF('5.8.1 (Small excl tax)'!$A$36:$A$63,'Annual excl tax'!$B18,'5.8.1 (Small excl tax)'!AC$36:AC$63)</f>
        <v>2.7911727566425011</v>
      </c>
      <c r="AC18" s="54"/>
      <c r="AD18" s="54">
        <f xml:space="preserve"> AVERAGEIF('5.8.1 (Small excl tax)'!$A$36:$A$63,'Annual excl tax'!$B18,'5.8.1 (Small excl tax)'!AE$36:AE$63)</f>
        <v>2.892078243789638</v>
      </c>
      <c r="AE18" s="54">
        <f xml:space="preserve"> AVERAGEIF('5.8.1 (Small excl tax)'!$A$36:$A$63,'Annual excl tax'!$B18,'5.8.1 (Small excl tax)'!AF$36:AF$63)</f>
        <v>1.4066672031559937</v>
      </c>
      <c r="AF18" s="54">
        <f xml:space="preserve"> AVERAGEIF('5.8.1 (Small excl tax)'!$A$36:$A$63,'Annual excl tax'!$B18,'5.8.1 (Small excl tax)'!AG$36:AG$63)</f>
        <v>3.5575664197025869</v>
      </c>
      <c r="AG18" s="54">
        <f xml:space="preserve"> AVERAGEIF('5.8.1 (Small excl tax)'!$A$36:$A$63,'Annual excl tax'!$B18,'5.8.1 (Small excl tax)'!AH$36:AH$63)</f>
        <v>4.2301683429602024</v>
      </c>
      <c r="AH18" s="54">
        <f t="shared" si="3"/>
        <v>3.2940297830381211</v>
      </c>
      <c r="AI18" s="51">
        <f t="shared" si="4"/>
        <v>-25.215922268892559</v>
      </c>
      <c r="AJ18" s="52">
        <f>RANK(Q18,(C18:Q18,U18:AG18),1)</f>
        <v>4</v>
      </c>
    </row>
    <row r="19" spans="1:36" ht="12.6" customHeight="1" x14ac:dyDescent="0.2">
      <c r="A19" s="53" t="s">
        <v>33</v>
      </c>
      <c r="B19" s="98">
        <v>2010</v>
      </c>
      <c r="C19" s="54">
        <f xml:space="preserve"> AVERAGEIF('5.8.1 (Small excl tax)'!$A$36:$A$63,'Annual excl tax'!$B19,'5.8.1 (Small excl tax)'!D$36:D$63)</f>
        <v>3.3199847757493153</v>
      </c>
      <c r="D19" s="54">
        <f xml:space="preserve"> AVERAGEIF('5.8.1 (Small excl tax)'!$A$36:$A$63,'Annual excl tax'!$B19,'5.8.1 (Small excl tax)'!E$36:E$63)</f>
        <v>3.1090356577075449</v>
      </c>
      <c r="E19" s="54">
        <f xml:space="preserve"> AVERAGEIF('5.8.1 (Small excl tax)'!$A$36:$A$63,'Annual excl tax'!$B19,'5.8.1 (Small excl tax)'!F$36:F$63)</f>
        <v>3.6738599191526395</v>
      </c>
      <c r="F19" s="54"/>
      <c r="G19" s="54">
        <f xml:space="preserve"> AVERAGEIF('5.8.1 (Small excl tax)'!$A$36:$A$63,'Annual excl tax'!$B19,'5.8.1 (Small excl tax)'!H$36:H$63)</f>
        <v>3.2287762821595889</v>
      </c>
      <c r="H19" s="54">
        <f xml:space="preserve"> AVERAGEIF('5.8.1 (Small excl tax)'!$A$36:$A$63,'Annual excl tax'!$B19,'5.8.1 (Small excl tax)'!I$36:I$63)</f>
        <v>3.3141497625273986</v>
      </c>
      <c r="I19" s="54"/>
      <c r="J19" s="54">
        <f xml:space="preserve"> AVERAGEIF('5.8.1 (Small excl tax)'!$A$36:$A$63,'Annual excl tax'!$B19,'5.8.1 (Small excl tax)'!K$36:K$63)</f>
        <v>2.7657557816604914</v>
      </c>
      <c r="K19" s="54">
        <f xml:space="preserve"> AVERAGEIF('5.8.1 (Small excl tax)'!$A$36:$A$63,'Annual excl tax'!$B19,'5.8.1 (Small excl tax)'!L$36:L$63)</f>
        <v>2.8981493997788252</v>
      </c>
      <c r="L19" s="54">
        <f xml:space="preserve"> AVERAGEIF('5.8.1 (Small excl tax)'!$A$36:$A$63,'Annual excl tax'!$B19,'5.8.1 (Small excl tax)'!M$36:M$63)</f>
        <v>3.8083855909874513</v>
      </c>
      <c r="M19" s="54">
        <f xml:space="preserve"> AVERAGEIF('5.8.1 (Small excl tax)'!$A$36:$A$63,'Annual excl tax'!$B19,'5.8.1 (Small excl tax)'!N$36:N$63)</f>
        <v>2.9550393452808383</v>
      </c>
      <c r="N19" s="54">
        <f xml:space="preserve"> AVERAGEIF('5.8.1 (Small excl tax)'!$A$36:$A$63,'Annual excl tax'!$B19,'5.8.1 (Small excl tax)'!O$36:O$63)</f>
        <v>3.1658333128163054</v>
      </c>
      <c r="O19" s="54">
        <f xml:space="preserve"> AVERAGEIF('5.8.1 (Small excl tax)'!$A$36:$A$63,'Annual excl tax'!$B19,'5.8.1 (Small excl tax)'!P$36:P$63)</f>
        <v>2.9275506923907444</v>
      </c>
      <c r="P19" s="54">
        <f xml:space="preserve"> AVERAGEIF('5.8.1 (Small excl tax)'!$A$36:$A$63,'Annual excl tax'!$B19,'5.8.1 (Small excl tax)'!Q$36:Q$63)</f>
        <v>3.9708206939145825</v>
      </c>
      <c r="Q19" s="54">
        <f xml:space="preserve"> AVERAGEIF('5.8.1 (Small excl tax)'!$A$36:$A$63,'Annual excl tax'!$B19,'5.8.1 (Small excl tax)'!R$36:R$63)</f>
        <v>2.2768003793521627</v>
      </c>
      <c r="R19" s="50">
        <f t="shared" si="0"/>
        <v>3.1658333128163054</v>
      </c>
      <c r="S19" s="51">
        <f t="shared" si="1"/>
        <v>-28.082114426715176</v>
      </c>
      <c r="T19" s="52">
        <f t="shared" si="2"/>
        <v>1</v>
      </c>
      <c r="U19" s="54">
        <f xml:space="preserve"> AVERAGEIF('5.8.1 (Small excl tax)'!$A$36:$A$63,'Annual excl tax'!$B19,'5.8.1 (Small excl tax)'!V$36:V$63)</f>
        <v>2.4990602066051677</v>
      </c>
      <c r="V19" s="54">
        <f xml:space="preserve"> AVERAGEIF('5.8.1 (Small excl tax)'!$A$36:$A$63,'Annual excl tax'!$B19,'5.8.1 (Small excl tax)'!W$36:W$63)</f>
        <v>3.1469133785830437</v>
      </c>
      <c r="W19" s="54"/>
      <c r="X19" s="54">
        <f xml:space="preserve"> AVERAGEIF('5.8.1 (Small excl tax)'!$A$36:$A$63,'Annual excl tax'!$B19,'5.8.1 (Small excl tax)'!Y$36:Y$63)</f>
        <v>2.8685430643254133</v>
      </c>
      <c r="Y19" s="54">
        <f xml:space="preserve"> AVERAGEIF('5.8.1 (Small excl tax)'!$A$36:$A$63,'Annual excl tax'!$B19,'5.8.1 (Small excl tax)'!Z$36:Z$63)</f>
        <v>2.3198095045431728</v>
      </c>
      <c r="Z19" s="54">
        <f xml:space="preserve"> AVERAGEIF('5.8.1 (Small excl tax)'!$A$36:$A$63,'Annual excl tax'!$B19,'5.8.1 (Small excl tax)'!AA$36:AA$63)</f>
        <v>3.3778571829456157</v>
      </c>
      <c r="AA19" s="54">
        <f xml:space="preserve"> AVERAGEIF('5.8.1 (Small excl tax)'!$A$36:$A$63,'Annual excl tax'!$B19,'5.8.1 (Small excl tax)'!AB$36:AB$63)</f>
        <v>2.6764258609585836</v>
      </c>
      <c r="AB19" s="54">
        <f xml:space="preserve"> AVERAGEIF('5.8.1 (Small excl tax)'!$A$36:$A$63,'Annual excl tax'!$B19,'5.8.1 (Small excl tax)'!AC$36:AC$63)</f>
        <v>2.8841321422542627</v>
      </c>
      <c r="AC19" s="54"/>
      <c r="AD19" s="54">
        <f xml:space="preserve"> AVERAGEIF('5.8.1 (Small excl tax)'!$A$36:$A$63,'Annual excl tax'!$B19,'5.8.1 (Small excl tax)'!AE$36:AE$63)</f>
        <v>2.9998516944286973</v>
      </c>
      <c r="AE19" s="54">
        <f xml:space="preserve"> AVERAGEIF('5.8.1 (Small excl tax)'!$A$36:$A$63,'Annual excl tax'!$B19,'5.8.1 (Small excl tax)'!AF$36:AF$63)</f>
        <v>1.2433192806115598</v>
      </c>
      <c r="AF19" s="54">
        <f xml:space="preserve"> AVERAGEIF('5.8.1 (Small excl tax)'!$A$36:$A$63,'Annual excl tax'!$B19,'5.8.1 (Small excl tax)'!AG$36:AG$63)</f>
        <v>3.1544753214791355</v>
      </c>
      <c r="AG19" s="54">
        <f xml:space="preserve"> AVERAGEIF('5.8.1 (Small excl tax)'!$A$36:$A$63,'Annual excl tax'!$B19,'5.8.1 (Small excl tax)'!AH$36:AH$63)</f>
        <v>3.7450132744401285</v>
      </c>
      <c r="AH19" s="54">
        <f t="shared" si="3"/>
        <v>3.0544436760681211</v>
      </c>
      <c r="AI19" s="51">
        <f t="shared" si="4"/>
        <v>-25.459408625173651</v>
      </c>
      <c r="AJ19" s="52">
        <f>RANK(Q19,(C19:Q19,U19:AG19),1)</f>
        <v>2</v>
      </c>
    </row>
    <row r="20" spans="1:36" ht="12.6" customHeight="1" x14ac:dyDescent="0.2">
      <c r="A20" s="53" t="s">
        <v>33</v>
      </c>
      <c r="B20" s="98">
        <v>2011</v>
      </c>
      <c r="C20" s="54">
        <f xml:space="preserve"> AVERAGEIF('5.8.1 (Small excl tax)'!$A$36:$A$63,'Annual excl tax'!$B20,'5.8.1 (Small excl tax)'!D$36:D$63)</f>
        <v>3.4971397326317315</v>
      </c>
      <c r="D20" s="54">
        <f xml:space="preserve"> AVERAGEIF('5.8.1 (Small excl tax)'!$A$36:$A$63,'Annual excl tax'!$B20,'5.8.1 (Small excl tax)'!E$36:E$63)</f>
        <v>3.6127522355312318</v>
      </c>
      <c r="E20" s="54">
        <f xml:space="preserve"> AVERAGEIF('5.8.1 (Small excl tax)'!$A$36:$A$63,'Annual excl tax'!$B20,'5.8.1 (Small excl tax)'!F$36:F$63)</f>
        <v>3.9816612638836877</v>
      </c>
      <c r="F20" s="54"/>
      <c r="G20" s="54">
        <f xml:space="preserve"> AVERAGEIF('5.8.1 (Small excl tax)'!$A$36:$A$63,'Annual excl tax'!$B20,'5.8.1 (Small excl tax)'!H$36:H$63)</f>
        <v>3.7298926155467447</v>
      </c>
      <c r="H20" s="54">
        <f xml:space="preserve"> AVERAGEIF('5.8.1 (Small excl tax)'!$A$36:$A$63,'Annual excl tax'!$B20,'5.8.1 (Small excl tax)'!I$36:I$63)</f>
        <v>3.5253338167069437</v>
      </c>
      <c r="I20" s="54"/>
      <c r="J20" s="54">
        <f xml:space="preserve"> AVERAGEIF('5.8.1 (Small excl tax)'!$A$36:$A$63,'Annual excl tax'!$B20,'5.8.1 (Small excl tax)'!K$36:K$63)</f>
        <v>3.1878680143631746</v>
      </c>
      <c r="K20" s="54">
        <f xml:space="preserve"> AVERAGEIF('5.8.1 (Small excl tax)'!$A$36:$A$63,'Annual excl tax'!$B20,'5.8.1 (Small excl tax)'!L$36:L$63)</f>
        <v>3.3175278005262161</v>
      </c>
      <c r="L20" s="54">
        <f xml:space="preserve"> AVERAGEIF('5.8.1 (Small excl tax)'!$A$36:$A$63,'Annual excl tax'!$B20,'5.8.1 (Small excl tax)'!M$36:M$63)</f>
        <v>4.0828308155844999</v>
      </c>
      <c r="M20" s="54">
        <f xml:space="preserve"> AVERAGEIF('5.8.1 (Small excl tax)'!$A$36:$A$63,'Annual excl tax'!$B20,'5.8.1 (Small excl tax)'!N$36:N$63)</f>
        <v>3.131655083634457</v>
      </c>
      <c r="N20" s="54">
        <f xml:space="preserve"> AVERAGEIF('5.8.1 (Small excl tax)'!$A$36:$A$63,'Annual excl tax'!$B20,'5.8.1 (Small excl tax)'!O$36:O$63)</f>
        <v>3.8970175928791218</v>
      </c>
      <c r="O20" s="54">
        <f xml:space="preserve"> AVERAGEIF('5.8.1 (Small excl tax)'!$A$36:$A$63,'Annual excl tax'!$B20,'5.8.1 (Small excl tax)'!P$36:P$63)</f>
        <v>3.4877658628520409</v>
      </c>
      <c r="P20" s="54">
        <f xml:space="preserve"> AVERAGEIF('5.8.1 (Small excl tax)'!$A$36:$A$63,'Annual excl tax'!$B20,'5.8.1 (Small excl tax)'!Q$36:Q$63)</f>
        <v>4.4332414274313461</v>
      </c>
      <c r="Q20" s="54">
        <f xml:space="preserve"> AVERAGEIF('5.8.1 (Small excl tax)'!$A$36:$A$63,'Annual excl tax'!$B20,'5.8.1 (Small excl tax)'!R$36:R$63)</f>
        <v>2.508891750676387</v>
      </c>
      <c r="R20" s="50">
        <f t="shared" si="0"/>
        <v>3.5253338167069437</v>
      </c>
      <c r="S20" s="51">
        <f t="shared" si="1"/>
        <v>-28.832505483977894</v>
      </c>
      <c r="T20" s="52">
        <f t="shared" si="2"/>
        <v>1</v>
      </c>
      <c r="U20" s="54">
        <f xml:space="preserve"> AVERAGEIF('5.8.1 (Small excl tax)'!$A$36:$A$63,'Annual excl tax'!$B20,'5.8.1 (Small excl tax)'!V$36:V$63)</f>
        <v>2.8358639553307201</v>
      </c>
      <c r="V20" s="54">
        <f xml:space="preserve"> AVERAGEIF('5.8.1 (Small excl tax)'!$A$36:$A$63,'Annual excl tax'!$B20,'5.8.1 (Small excl tax)'!W$36:W$63)</f>
        <v>3.6316816761415676</v>
      </c>
      <c r="W20" s="54"/>
      <c r="X20" s="54">
        <f xml:space="preserve"> AVERAGEIF('5.8.1 (Small excl tax)'!$A$36:$A$63,'Annual excl tax'!$B20,'5.8.1 (Small excl tax)'!Y$36:Y$63)</f>
        <v>3.342256936872543</v>
      </c>
      <c r="Y20" s="54">
        <f xml:space="preserve"> AVERAGEIF('5.8.1 (Small excl tax)'!$A$36:$A$63,'Annual excl tax'!$B20,'5.8.1 (Small excl tax)'!Z$36:Z$63)</f>
        <v>2.5537364368967506</v>
      </c>
      <c r="Z20" s="54">
        <f xml:space="preserve"> AVERAGEIF('5.8.1 (Small excl tax)'!$A$36:$A$63,'Annual excl tax'!$B20,'5.8.1 (Small excl tax)'!AA$36:AA$63)</f>
        <v>3.7625125041282641</v>
      </c>
      <c r="AA20" s="54">
        <f xml:space="preserve"> AVERAGEIF('5.8.1 (Small excl tax)'!$A$36:$A$63,'Annual excl tax'!$B20,'5.8.1 (Small excl tax)'!AB$36:AB$63)</f>
        <v>2.8993970342081141</v>
      </c>
      <c r="AB20" s="54">
        <f xml:space="preserve"> AVERAGEIF('5.8.1 (Small excl tax)'!$A$36:$A$63,'Annual excl tax'!$B20,'5.8.1 (Small excl tax)'!AC$36:AC$63)</f>
        <v>3.4835719841014776</v>
      </c>
      <c r="AC20" s="54"/>
      <c r="AD20" s="54">
        <f xml:space="preserve"> AVERAGEIF('5.8.1 (Small excl tax)'!$A$36:$A$63,'Annual excl tax'!$B20,'5.8.1 (Small excl tax)'!AE$36:AE$63)</f>
        <v>3.161575977556434</v>
      </c>
      <c r="AE20" s="54">
        <f xml:space="preserve"> AVERAGEIF('5.8.1 (Small excl tax)'!$A$36:$A$63,'Annual excl tax'!$B20,'5.8.1 (Small excl tax)'!AF$36:AF$63)</f>
        <v>1.4109094439536505</v>
      </c>
      <c r="AF20" s="54">
        <f xml:space="preserve"> AVERAGEIF('5.8.1 (Small excl tax)'!$A$36:$A$63,'Annual excl tax'!$B20,'5.8.1 (Small excl tax)'!AG$36:AG$63)</f>
        <v>3.6142260270232613</v>
      </c>
      <c r="AG20" s="54">
        <f xml:space="preserve"> AVERAGEIF('5.8.1 (Small excl tax)'!$A$36:$A$63,'Annual excl tax'!$B20,'5.8.1 (Small excl tax)'!AH$36:AH$63)</f>
        <v>4.720031127832705</v>
      </c>
      <c r="AH20" s="54">
        <f t="shared" si="3"/>
        <v>3.492452797741886</v>
      </c>
      <c r="AI20" s="51">
        <f t="shared" si="4"/>
        <v>-28.162472165735203</v>
      </c>
      <c r="AJ20" s="52">
        <f>RANK(Q20,(C20:Q20,U20:AG20),1)</f>
        <v>2</v>
      </c>
    </row>
    <row r="21" spans="1:36" ht="12.6" customHeight="1" x14ac:dyDescent="0.2">
      <c r="A21" s="53" t="s">
        <v>33</v>
      </c>
      <c r="B21" s="98">
        <v>2012</v>
      </c>
      <c r="C21" s="54">
        <f xml:space="preserve"> AVERAGEIF('5.8.1 (Small excl tax)'!$A$36:$A$63,'Annual excl tax'!$B21,'5.8.1 (Small excl tax)'!D$36:D$63)</f>
        <v>3.4424876629681824</v>
      </c>
      <c r="D21" s="54">
        <f xml:space="preserve"> AVERAGEIF('5.8.1 (Small excl tax)'!$A$36:$A$63,'Annual excl tax'!$B21,'5.8.1 (Small excl tax)'!E$36:E$63)</f>
        <v>3.214903825398074</v>
      </c>
      <c r="E21" s="54">
        <f xml:space="preserve"> AVERAGEIF('5.8.1 (Small excl tax)'!$A$36:$A$63,'Annual excl tax'!$B21,'5.8.1 (Small excl tax)'!F$36:F$63)</f>
        <v>3.2518034611970128</v>
      </c>
      <c r="F21" s="54">
        <f xml:space="preserve"> AVERAGEIF('5.8.1 (Small excl tax)'!$A$36:$A$63,'Annual excl tax'!$B21,'5.8.1 (Small excl tax)'!G$36:G$63)</f>
        <v>4.0402875372496379</v>
      </c>
      <c r="G21" s="54">
        <f xml:space="preserve"> AVERAGEIF('5.8.1 (Small excl tax)'!$A$36:$A$63,'Annual excl tax'!$B21,'5.8.1 (Small excl tax)'!H$36:H$63)</f>
        <v>3.9160982255945047</v>
      </c>
      <c r="H21" s="54">
        <f xml:space="preserve"> AVERAGEIF('5.8.1 (Small excl tax)'!$A$36:$A$63,'Annual excl tax'!$B21,'5.8.1 (Small excl tax)'!I$36:I$63)</f>
        <v>3.1499508600541448</v>
      </c>
      <c r="I21" s="54">
        <f xml:space="preserve"> AVERAGEIF('5.8.1 (Small excl tax)'!$A$36:$A$63,'Annual excl tax'!$B21,'5.8.1 (Small excl tax)'!J$36:J$63)</f>
        <v>4.3942443514103973</v>
      </c>
      <c r="J21" s="54">
        <f xml:space="preserve"> AVERAGEIF('5.8.1 (Small excl tax)'!$A$36:$A$63,'Annual excl tax'!$B21,'5.8.1 (Small excl tax)'!K$36:K$63)</f>
        <v>3.1817093432114651</v>
      </c>
      <c r="K21" s="54">
        <f xml:space="preserve"> AVERAGEIF('5.8.1 (Small excl tax)'!$A$36:$A$63,'Annual excl tax'!$B21,'5.8.1 (Small excl tax)'!L$36:L$63)</f>
        <v>3.6802143986235221</v>
      </c>
      <c r="L21" s="54">
        <f xml:space="preserve"> AVERAGEIF('5.8.1 (Small excl tax)'!$A$36:$A$63,'Annual excl tax'!$B21,'5.8.1 (Small excl tax)'!M$36:M$63)</f>
        <v>4.2031089280635934</v>
      </c>
      <c r="M21" s="54">
        <f xml:space="preserve"> AVERAGEIF('5.8.1 (Small excl tax)'!$A$36:$A$63,'Annual excl tax'!$B21,'5.8.1 (Small excl tax)'!N$36:N$63)</f>
        <v>3.0479783083252796</v>
      </c>
      <c r="N21" s="54">
        <f xml:space="preserve"> AVERAGEIF('5.8.1 (Small excl tax)'!$A$36:$A$63,'Annual excl tax'!$B21,'5.8.1 (Small excl tax)'!O$36:O$63)</f>
        <v>4.1741326590878467</v>
      </c>
      <c r="O21" s="54">
        <f xml:space="preserve"> AVERAGEIF('5.8.1 (Small excl tax)'!$A$36:$A$63,'Annual excl tax'!$B21,'5.8.1 (Small excl tax)'!P$36:P$63)</f>
        <v>3.8480982730523103</v>
      </c>
      <c r="P21" s="54">
        <f xml:space="preserve"> AVERAGEIF('5.8.1 (Small excl tax)'!$A$36:$A$63,'Annual excl tax'!$B21,'5.8.1 (Small excl tax)'!Q$36:Q$63)</f>
        <v>4.3440693042122964</v>
      </c>
      <c r="Q21" s="54">
        <f xml:space="preserve"> AVERAGEIF('5.8.1 (Small excl tax)'!$A$36:$A$63,'Annual excl tax'!$B21,'5.8.1 (Small excl tax)'!R$36:R$63)</f>
        <v>2.8958040087518322</v>
      </c>
      <c r="R21" s="50">
        <f t="shared" si="0"/>
        <v>3.6802143986235221</v>
      </c>
      <c r="S21" s="51">
        <f t="shared" si="1"/>
        <v>-21.314257945544586</v>
      </c>
      <c r="T21" s="52">
        <f t="shared" si="2"/>
        <v>1</v>
      </c>
      <c r="U21" s="54">
        <f xml:space="preserve"> AVERAGEIF('5.8.1 (Small excl tax)'!$A$36:$A$63,'Annual excl tax'!$B21,'5.8.1 (Small excl tax)'!V$36:V$63)</f>
        <v>3.2389965663168265</v>
      </c>
      <c r="V21" s="54">
        <f xml:space="preserve"> AVERAGEIF('5.8.1 (Small excl tax)'!$A$36:$A$63,'Annual excl tax'!$B21,'5.8.1 (Small excl tax)'!W$36:W$63)</f>
        <v>3.8113536746995678</v>
      </c>
      <c r="W21" s="54"/>
      <c r="X21" s="54">
        <f xml:space="preserve"> AVERAGEIF('5.8.1 (Small excl tax)'!$A$36:$A$63,'Annual excl tax'!$B21,'5.8.1 (Small excl tax)'!Y$36:Y$63)</f>
        <v>3.1093786417013094</v>
      </c>
      <c r="Y21" s="54">
        <f xml:space="preserve"> AVERAGEIF('5.8.1 (Small excl tax)'!$A$36:$A$63,'Annual excl tax'!$B21,'5.8.1 (Small excl tax)'!Z$36:Z$63)</f>
        <v>3.0021808666655341</v>
      </c>
      <c r="Z21" s="54">
        <f xml:space="preserve"> AVERAGEIF('5.8.1 (Small excl tax)'!$A$36:$A$63,'Annual excl tax'!$B21,'5.8.1 (Small excl tax)'!AA$36:AA$63)</f>
        <v>4.2113478185900037</v>
      </c>
      <c r="AA21" s="54">
        <f xml:space="preserve"> AVERAGEIF('5.8.1 (Small excl tax)'!$A$36:$A$63,'Annual excl tax'!$B21,'5.8.1 (Small excl tax)'!AB$36:AB$63)</f>
        <v>3.238476769363543</v>
      </c>
      <c r="AB21" s="54">
        <f xml:space="preserve"> AVERAGEIF('5.8.1 (Small excl tax)'!$A$36:$A$63,'Annual excl tax'!$B21,'5.8.1 (Small excl tax)'!AC$36:AC$63)</f>
        <v>3.6623772634138367</v>
      </c>
      <c r="AC21" s="54"/>
      <c r="AD21" s="54">
        <f xml:space="preserve"> AVERAGEIF('5.8.1 (Small excl tax)'!$A$36:$A$63,'Annual excl tax'!$B21,'5.8.1 (Small excl tax)'!AE$36:AE$63)</f>
        <v>3.2197967647960688</v>
      </c>
      <c r="AE21" s="54">
        <f xml:space="preserve"> AVERAGEIF('5.8.1 (Small excl tax)'!$A$36:$A$63,'Annual excl tax'!$B21,'5.8.1 (Small excl tax)'!AF$36:AF$63)</f>
        <v>1.6218949726998741</v>
      </c>
      <c r="AF21" s="54">
        <f xml:space="preserve"> AVERAGEIF('5.8.1 (Small excl tax)'!$A$36:$A$63,'Annual excl tax'!$B21,'5.8.1 (Small excl tax)'!AG$36:AG$63)</f>
        <v>3.6761080951578471</v>
      </c>
      <c r="AG21" s="54">
        <f xml:space="preserve"> AVERAGEIF('5.8.1 (Small excl tax)'!$A$36:$A$63,'Annual excl tax'!$B21,'5.8.1 (Small excl tax)'!AH$36:AH$63)</f>
        <v>4.6944606928117096</v>
      </c>
      <c r="AH21" s="54">
        <f t="shared" si="3"/>
        <v>3.5524324631910096</v>
      </c>
      <c r="AI21" s="51">
        <f t="shared" si="4"/>
        <v>-18.483910988960901</v>
      </c>
      <c r="AJ21" s="52">
        <f>RANK(Q21,(C21:Q21,U21:AG21),1)</f>
        <v>2</v>
      </c>
    </row>
    <row r="22" spans="1:36" ht="12.6" customHeight="1" x14ac:dyDescent="0.2">
      <c r="A22" s="53" t="s">
        <v>33</v>
      </c>
      <c r="B22" s="98">
        <v>2013</v>
      </c>
      <c r="C22" s="54">
        <f xml:space="preserve"> AVERAGEIF('5.8.1 (Small excl tax)'!$A$36:$A$63,'Annual excl tax'!$B22,'5.8.1 (Small excl tax)'!D$36:D$63)</f>
        <v>3.4897635589367324</v>
      </c>
      <c r="D22" s="54">
        <f xml:space="preserve"> AVERAGEIF('5.8.1 (Small excl tax)'!$A$36:$A$63,'Annual excl tax'!$B22,'5.8.1 (Small excl tax)'!E$36:E$63)</f>
        <v>3.678023113774791</v>
      </c>
      <c r="E22" s="54">
        <f xml:space="preserve"> AVERAGEIF('5.8.1 (Small excl tax)'!$A$36:$A$63,'Annual excl tax'!$B22,'5.8.1 (Small excl tax)'!F$36:F$63)</f>
        <v>3.0766696676157146</v>
      </c>
      <c r="F22" s="54">
        <f xml:space="preserve"> AVERAGEIF('5.8.1 (Small excl tax)'!$A$36:$A$63,'Annual excl tax'!$B22,'5.8.1 (Small excl tax)'!G$36:G$63)</f>
        <v>3.7864270394688404</v>
      </c>
      <c r="G22" s="54">
        <f xml:space="preserve"> AVERAGEIF('5.8.1 (Small excl tax)'!$A$36:$A$63,'Annual excl tax'!$B22,'5.8.1 (Small excl tax)'!H$36:H$63)</f>
        <v>4.1210385598800681</v>
      </c>
      <c r="H22" s="54">
        <f xml:space="preserve"> AVERAGEIF('5.8.1 (Small excl tax)'!$A$36:$A$63,'Annual excl tax'!$B22,'5.8.1 (Small excl tax)'!I$36:I$63)</f>
        <v>4.0737193354832524</v>
      </c>
      <c r="I22" s="54">
        <f xml:space="preserve"> AVERAGEIF('5.8.1 (Small excl tax)'!$A$36:$A$63,'Annual excl tax'!$B22,'5.8.1 (Small excl tax)'!J$36:J$63)</f>
        <v>4.1455809638822254</v>
      </c>
      <c r="J22" s="54">
        <f xml:space="preserve"> AVERAGEIF('5.8.1 (Small excl tax)'!$A$36:$A$63,'Annual excl tax'!$B22,'5.8.1 (Small excl tax)'!K$36:K$63)</f>
        <v>3.6268642870000223</v>
      </c>
      <c r="K22" s="54">
        <f xml:space="preserve"> AVERAGEIF('5.8.1 (Small excl tax)'!$A$36:$A$63,'Annual excl tax'!$B22,'5.8.1 (Small excl tax)'!L$36:L$63)</f>
        <v>3.9133562872317551</v>
      </c>
      <c r="L22" s="54">
        <f xml:space="preserve"> AVERAGEIF('5.8.1 (Small excl tax)'!$A$36:$A$63,'Annual excl tax'!$B22,'5.8.1 (Small excl tax)'!M$36:M$63)</f>
        <v>4.6425781454549142</v>
      </c>
      <c r="M22" s="54">
        <f xml:space="preserve"> AVERAGEIF('5.8.1 (Small excl tax)'!$A$36:$A$63,'Annual excl tax'!$B22,'5.8.1 (Small excl tax)'!N$36:N$63)</f>
        <v>3.2174425707270844</v>
      </c>
      <c r="N22" s="54">
        <f xml:space="preserve"> AVERAGEIF('5.8.1 (Small excl tax)'!$A$36:$A$63,'Annual excl tax'!$B22,'5.8.1 (Small excl tax)'!O$36:O$63)</f>
        <v>4.6618923397819048</v>
      </c>
      <c r="O22" s="54">
        <f xml:space="preserve"> AVERAGEIF('5.8.1 (Small excl tax)'!$A$36:$A$63,'Annual excl tax'!$B22,'5.8.1 (Small excl tax)'!P$36:P$63)</f>
        <v>3.9422758483297997</v>
      </c>
      <c r="P22" s="54">
        <f xml:space="preserve"> AVERAGEIF('5.8.1 (Small excl tax)'!$A$36:$A$63,'Annual excl tax'!$B22,'5.8.1 (Small excl tax)'!Q$36:Q$63)</f>
        <v>4.6370878606545611</v>
      </c>
      <c r="Q22" s="54">
        <f xml:space="preserve"> AVERAGEIF('5.8.1 (Small excl tax)'!$A$36:$A$63,'Annual excl tax'!$B22,'5.8.1 (Small excl tax)'!R$36:R$63)</f>
        <v>3.1372365054954612</v>
      </c>
      <c r="R22" s="50">
        <f t="shared" si="0"/>
        <v>3.9133562872317551</v>
      </c>
      <c r="S22" s="51">
        <f t="shared" si="1"/>
        <v>-19.832586781545221</v>
      </c>
      <c r="T22" s="52">
        <f t="shared" si="2"/>
        <v>2</v>
      </c>
      <c r="U22" s="54">
        <f xml:space="preserve"> AVERAGEIF('5.8.1 (Small excl tax)'!$A$36:$A$63,'Annual excl tax'!$B22,'5.8.1 (Small excl tax)'!V$36:V$63)</f>
        <v>3.1543596781980066</v>
      </c>
      <c r="V22" s="54">
        <f xml:space="preserve"> AVERAGEIF('5.8.1 (Small excl tax)'!$A$36:$A$63,'Annual excl tax'!$B22,'5.8.1 (Small excl tax)'!W$36:W$63)</f>
        <v>3.9197940690155608</v>
      </c>
      <c r="W22" s="54"/>
      <c r="X22" s="54">
        <f xml:space="preserve"> AVERAGEIF('5.8.1 (Small excl tax)'!$A$36:$A$63,'Annual excl tax'!$B22,'5.8.1 (Small excl tax)'!Y$36:Y$63)</f>
        <v>2.984231145603168</v>
      </c>
      <c r="Y22" s="54">
        <f xml:space="preserve"> AVERAGEIF('5.8.1 (Small excl tax)'!$A$36:$A$63,'Annual excl tax'!$B22,'5.8.1 (Small excl tax)'!Z$36:Z$63)</f>
        <v>3.1246953643110427</v>
      </c>
      <c r="Z22" s="54">
        <f xml:space="preserve"> AVERAGEIF('5.8.1 (Small excl tax)'!$A$36:$A$63,'Annual excl tax'!$B22,'5.8.1 (Small excl tax)'!AA$36:AA$63)</f>
        <v>4.5128187142912211</v>
      </c>
      <c r="AA22" s="54">
        <f xml:space="preserve"> AVERAGEIF('5.8.1 (Small excl tax)'!$A$36:$A$63,'Annual excl tax'!$B22,'5.8.1 (Small excl tax)'!AB$36:AB$63)</f>
        <v>3.2756980038036305</v>
      </c>
      <c r="AB22" s="54">
        <f xml:space="preserve"> AVERAGEIF('5.8.1 (Small excl tax)'!$A$36:$A$63,'Annual excl tax'!$B22,'5.8.1 (Small excl tax)'!AC$36:AC$63)</f>
        <v>3.6383871780439092</v>
      </c>
      <c r="AC22" s="54"/>
      <c r="AD22" s="54">
        <f xml:space="preserve"> AVERAGEIF('5.8.1 (Small excl tax)'!$A$36:$A$63,'Annual excl tax'!$B22,'5.8.1 (Small excl tax)'!AE$36:AE$63)</f>
        <v>3.5280372990784219</v>
      </c>
      <c r="AE22" s="54">
        <f xml:space="preserve"> AVERAGEIF('5.8.1 (Small excl tax)'!$A$36:$A$63,'Annual excl tax'!$B22,'5.8.1 (Small excl tax)'!AF$36:AF$63)</f>
        <v>1.9331326615146591</v>
      </c>
      <c r="AF22" s="54">
        <f xml:space="preserve"> AVERAGEIF('5.8.1 (Small excl tax)'!$A$36:$A$63,'Annual excl tax'!$B22,'5.8.1 (Small excl tax)'!AG$36:AG$63)</f>
        <v>3.4880436694274515</v>
      </c>
      <c r="AG22" s="54">
        <f xml:space="preserve"> AVERAGEIF('5.8.1 (Small excl tax)'!$A$36:$A$63,'Annual excl tax'!$B22,'5.8.1 (Small excl tax)'!AH$36:AH$63)</f>
        <v>4.1502379973296879</v>
      </c>
      <c r="AH22" s="54">
        <f t="shared" si="3"/>
        <v>3.6582051459093501</v>
      </c>
      <c r="AI22" s="51">
        <f t="shared" si="4"/>
        <v>-14.241099655016406</v>
      </c>
      <c r="AJ22" s="52">
        <f>RANK(Q22,(C22:Q22,U22:AG22),1)</f>
        <v>5</v>
      </c>
    </row>
    <row r="23" spans="1:36" ht="12.6" customHeight="1" x14ac:dyDescent="0.2">
      <c r="A23" s="53" t="s">
        <v>33</v>
      </c>
      <c r="B23" s="98">
        <v>2014</v>
      </c>
      <c r="C23" s="54">
        <f xml:space="preserve"> AVERAGEIF('5.8.1 (Small excl tax)'!$A$36:$A$63,'Annual excl tax'!$B23,'5.8.1 (Small excl tax)'!D$36:D$63)</f>
        <v>3.2641718136146869</v>
      </c>
      <c r="D23" s="54">
        <f xml:space="preserve"> AVERAGEIF('5.8.1 (Small excl tax)'!$A$36:$A$63,'Annual excl tax'!$B23,'5.8.1 (Small excl tax)'!E$36:E$63)</f>
        <v>2.87800489394118</v>
      </c>
      <c r="E23" s="54">
        <f xml:space="preserve"> AVERAGEIF('5.8.1 (Small excl tax)'!$A$36:$A$63,'Annual excl tax'!$B23,'5.8.1 (Small excl tax)'!F$36:F$63)</f>
        <v>2.7573685287165768</v>
      </c>
      <c r="F23" s="54">
        <f xml:space="preserve"> AVERAGEIF('5.8.1 (Small excl tax)'!$A$36:$A$63,'Annual excl tax'!$B23,'5.8.1 (Small excl tax)'!G$36:G$63)</f>
        <v>3.2512165200086747</v>
      </c>
      <c r="G23" s="54">
        <f xml:space="preserve"> AVERAGEIF('5.8.1 (Small excl tax)'!$A$36:$A$63,'Annual excl tax'!$B23,'5.8.1 (Small excl tax)'!H$36:H$63)</f>
        <v>3.7517039571509354</v>
      </c>
      <c r="H23" s="54">
        <f xml:space="preserve"> AVERAGEIF('5.8.1 (Small excl tax)'!$A$36:$A$63,'Annual excl tax'!$B23,'5.8.1 (Small excl tax)'!I$36:I$63)</f>
        <v>3.5260632949403212</v>
      </c>
      <c r="I23" s="54">
        <f xml:space="preserve"> AVERAGEIF('5.8.1 (Small excl tax)'!$A$36:$A$63,'Annual excl tax'!$B23,'5.8.1 (Small excl tax)'!J$36:J$63)</f>
        <v>3.6474836417670256</v>
      </c>
      <c r="J23" s="54">
        <f xml:space="preserve"> AVERAGEIF('5.8.1 (Small excl tax)'!$A$36:$A$63,'Annual excl tax'!$B23,'5.8.1 (Small excl tax)'!K$36:K$63)</f>
        <v>3.275702719747196</v>
      </c>
      <c r="K23" s="54">
        <f xml:space="preserve"> AVERAGEIF('5.8.1 (Small excl tax)'!$A$36:$A$63,'Annual excl tax'!$B23,'5.8.1 (Small excl tax)'!L$36:L$63)</f>
        <v>3.3884662016850462</v>
      </c>
      <c r="L23" s="54">
        <f xml:space="preserve"> AVERAGEIF('5.8.1 (Small excl tax)'!$A$36:$A$63,'Annual excl tax'!$B23,'5.8.1 (Small excl tax)'!M$36:M$63)</f>
        <v>3.8387242410920512</v>
      </c>
      <c r="M23" s="54">
        <f xml:space="preserve"> AVERAGEIF('5.8.1 (Small excl tax)'!$A$36:$A$63,'Annual excl tax'!$B23,'5.8.1 (Small excl tax)'!N$36:N$63)</f>
        <v>3.0647354593146243</v>
      </c>
      <c r="N23" s="54">
        <f xml:space="preserve"> AVERAGEIF('5.8.1 (Small excl tax)'!$A$36:$A$63,'Annual excl tax'!$B23,'5.8.1 (Small excl tax)'!O$36:O$63)</f>
        <v>4.6256462084659242</v>
      </c>
      <c r="O23" s="54">
        <f xml:space="preserve"> AVERAGEIF('5.8.1 (Small excl tax)'!$A$36:$A$63,'Annual excl tax'!$B23,'5.8.1 (Small excl tax)'!P$36:P$63)</f>
        <v>3.6296140534630714</v>
      </c>
      <c r="P23" s="54">
        <f xml:space="preserve"> AVERAGEIF('5.8.1 (Small excl tax)'!$A$36:$A$63,'Annual excl tax'!$B23,'5.8.1 (Small excl tax)'!Q$36:Q$63)</f>
        <v>3.7872222747432729</v>
      </c>
      <c r="Q23" s="54">
        <f xml:space="preserve"> AVERAGEIF('5.8.1 (Small excl tax)'!$A$36:$A$63,'Annual excl tax'!$B23,'5.8.1 (Small excl tax)'!R$36:R$63)</f>
        <v>3.1243042593597963</v>
      </c>
      <c r="R23" s="50">
        <f t="shared" si="0"/>
        <v>3.3884662016850462</v>
      </c>
      <c r="S23" s="51">
        <f t="shared" si="1"/>
        <v>-7.7959149243951487</v>
      </c>
      <c r="T23" s="52">
        <f t="shared" si="2"/>
        <v>4</v>
      </c>
      <c r="U23" s="54">
        <f xml:space="preserve"> AVERAGEIF('5.8.1 (Small excl tax)'!$A$36:$A$63,'Annual excl tax'!$B23,'5.8.1 (Small excl tax)'!V$36:V$63)</f>
        <v>2.8990146091753575</v>
      </c>
      <c r="V23" s="54">
        <f xml:space="preserve"> AVERAGEIF('5.8.1 (Small excl tax)'!$A$36:$A$63,'Annual excl tax'!$B23,'5.8.1 (Small excl tax)'!W$36:W$63)</f>
        <v>3.4329091121620889</v>
      </c>
      <c r="W23" s="54"/>
      <c r="X23" s="54">
        <f xml:space="preserve"> AVERAGEIF('5.8.1 (Small excl tax)'!$A$36:$A$63,'Annual excl tax'!$B23,'5.8.1 (Small excl tax)'!Y$36:Y$63)</f>
        <v>2.7062194377833517</v>
      </c>
      <c r="Y23" s="54">
        <f xml:space="preserve"> AVERAGEIF('5.8.1 (Small excl tax)'!$A$36:$A$63,'Annual excl tax'!$B23,'5.8.1 (Small excl tax)'!Z$36:Z$63)</f>
        <v>2.9510023832429257</v>
      </c>
      <c r="Z23" s="54">
        <f xml:space="preserve"> AVERAGEIF('5.8.1 (Small excl tax)'!$A$36:$A$63,'Annual excl tax'!$B23,'5.8.1 (Small excl tax)'!AA$36:AA$63)</f>
        <v>3.332617390078159</v>
      </c>
      <c r="AA23" s="54">
        <f xml:space="preserve"> AVERAGEIF('5.8.1 (Small excl tax)'!$A$36:$A$63,'Annual excl tax'!$B23,'5.8.1 (Small excl tax)'!AB$36:AB$63)</f>
        <v>2.9526415342379329</v>
      </c>
      <c r="AB23" s="54">
        <f xml:space="preserve"> AVERAGEIF('5.8.1 (Small excl tax)'!$A$36:$A$63,'Annual excl tax'!$B23,'5.8.1 (Small excl tax)'!AC$36:AC$63)</f>
        <v>3.3773077839308634</v>
      </c>
      <c r="AC23" s="54"/>
      <c r="AD23" s="54">
        <f xml:space="preserve"> AVERAGEIF('5.8.1 (Small excl tax)'!$A$36:$A$63,'Annual excl tax'!$B23,'5.8.1 (Small excl tax)'!AE$36:AE$63)</f>
        <v>3.334794428945921</v>
      </c>
      <c r="AE23" s="54">
        <f xml:space="preserve"> AVERAGEIF('5.8.1 (Small excl tax)'!$A$36:$A$63,'Annual excl tax'!$B23,'5.8.1 (Small excl tax)'!AF$36:AF$63)</f>
        <v>1.8945161603261151</v>
      </c>
      <c r="AF23" s="54">
        <f xml:space="preserve"> AVERAGEIF('5.8.1 (Small excl tax)'!$A$36:$A$63,'Annual excl tax'!$B23,'5.8.1 (Small excl tax)'!AG$36:AG$63)</f>
        <v>3.2959125987781253</v>
      </c>
      <c r="AG23" s="54">
        <f xml:space="preserve"> AVERAGEIF('5.8.1 (Small excl tax)'!$A$36:$A$63,'Annual excl tax'!$B23,'5.8.1 (Small excl tax)'!AH$36:AH$63)</f>
        <v>4.0049733147456061</v>
      </c>
      <c r="AH23" s="54">
        <f t="shared" si="3"/>
        <v>3.3142649944281422</v>
      </c>
      <c r="AI23" s="51">
        <f t="shared" si="4"/>
        <v>-5.7316097351208493</v>
      </c>
      <c r="AJ23" s="52">
        <f>RANK(Q23,(C23:Q23,U23:AG23),1)</f>
        <v>9</v>
      </c>
    </row>
    <row r="24" spans="1:36" ht="12.6" customHeight="1" x14ac:dyDescent="0.2">
      <c r="A24" s="53" t="s">
        <v>33</v>
      </c>
      <c r="B24" s="98">
        <v>2015</v>
      </c>
      <c r="C24" s="54">
        <f xml:space="preserve"> AVERAGEIF('5.8.1 (Small excl tax)'!$A$36:$A$63,'Annual excl tax'!$B24,'5.8.1 (Small excl tax)'!D$36:D$63)</f>
        <v>2.7259152905176212</v>
      </c>
      <c r="D24" s="54">
        <f xml:space="preserve"> AVERAGEIF('5.8.1 (Small excl tax)'!$A$36:$A$63,'Annual excl tax'!$B24,'5.8.1 (Small excl tax)'!E$36:E$63)</f>
        <v>2.4500602157914138</v>
      </c>
      <c r="E24" s="54">
        <f xml:space="preserve"> AVERAGEIF('5.8.1 (Small excl tax)'!$A$36:$A$63,'Annual excl tax'!$B24,'5.8.1 (Small excl tax)'!F$36:F$63)</f>
        <v>2.3637062848117285</v>
      </c>
      <c r="F24" s="54">
        <f xml:space="preserve"> AVERAGEIF('5.8.1 (Small excl tax)'!$A$36:$A$63,'Annual excl tax'!$B24,'5.8.1 (Small excl tax)'!G$36:G$63)</f>
        <v>2.5756139328628431</v>
      </c>
      <c r="G24" s="54">
        <f xml:space="preserve"> AVERAGEIF('5.8.1 (Small excl tax)'!$A$36:$A$63,'Annual excl tax'!$B24,'5.8.1 (Small excl tax)'!H$36:H$63)</f>
        <v>2.9620019307411676</v>
      </c>
      <c r="H24" s="54">
        <f xml:space="preserve"> AVERAGEIF('5.8.1 (Small excl tax)'!$A$36:$A$63,'Annual excl tax'!$B24,'5.8.1 (Small excl tax)'!I$36:I$63)</f>
        <v>2.8099979873319589</v>
      </c>
      <c r="I24" s="54">
        <f xml:space="preserve"> AVERAGEIF('5.8.1 (Small excl tax)'!$A$36:$A$63,'Annual excl tax'!$B24,'5.8.1 (Small excl tax)'!J$36:J$63)</f>
        <v>2.5095249978142604</v>
      </c>
      <c r="J24" s="54">
        <f xml:space="preserve"> AVERAGEIF('5.8.1 (Small excl tax)'!$A$36:$A$63,'Annual excl tax'!$B24,'5.8.1 (Small excl tax)'!K$36:K$63)</f>
        <v>2.7363936161062394</v>
      </c>
      <c r="K24" s="54">
        <f xml:space="preserve"> AVERAGEIF('5.8.1 (Small excl tax)'!$A$36:$A$63,'Annual excl tax'!$B24,'5.8.1 (Small excl tax)'!L$36:L$63)</f>
        <v>2.9077779912517903</v>
      </c>
      <c r="L24" s="54">
        <f xml:space="preserve"> AVERAGEIF('5.8.1 (Small excl tax)'!$A$36:$A$63,'Annual excl tax'!$B24,'5.8.1 (Small excl tax)'!M$36:M$63)</f>
        <v>3.1326281080054961</v>
      </c>
      <c r="M24" s="54">
        <f xml:space="preserve"> AVERAGEIF('5.8.1 (Small excl tax)'!$A$36:$A$63,'Annual excl tax'!$B24,'5.8.1 (Small excl tax)'!N$36:N$63)</f>
        <v>2.5728372334433471</v>
      </c>
      <c r="N24" s="54">
        <f xml:space="preserve"> AVERAGEIF('5.8.1 (Small excl tax)'!$A$36:$A$63,'Annual excl tax'!$B24,'5.8.1 (Small excl tax)'!O$36:O$63)</f>
        <v>4.0120196711946123</v>
      </c>
      <c r="O24" s="54">
        <f xml:space="preserve"> AVERAGEIF('5.8.1 (Small excl tax)'!$A$36:$A$63,'Annual excl tax'!$B24,'5.8.1 (Small excl tax)'!P$36:P$63)</f>
        <v>2.9738702857786938</v>
      </c>
      <c r="P24" s="54">
        <f xml:space="preserve"> AVERAGEIF('5.8.1 (Small excl tax)'!$A$36:$A$63,'Annual excl tax'!$B24,'5.8.1 (Small excl tax)'!Q$36:Q$63)</f>
        <v>3.3392350898446939</v>
      </c>
      <c r="Q24" s="54">
        <f xml:space="preserve"> AVERAGEIF('5.8.1 (Small excl tax)'!$A$36:$A$63,'Annual excl tax'!$B24,'5.8.1 (Small excl tax)'!R$36:R$63)</f>
        <v>2.7585507472620776</v>
      </c>
      <c r="R24" s="50">
        <f t="shared" si="0"/>
        <v>2.7585507472620776</v>
      </c>
      <c r="S24" s="51">
        <f t="shared" si="1"/>
        <v>0</v>
      </c>
      <c r="T24" s="52">
        <f t="shared" si="2"/>
        <v>8</v>
      </c>
      <c r="U24" s="54">
        <f xml:space="preserve"> AVERAGEIF('5.8.1 (Small excl tax)'!$A$36:$A$63,'Annual excl tax'!$B24,'5.8.1 (Small excl tax)'!V$36:V$63)</f>
        <v>2.2269160442704585</v>
      </c>
      <c r="V24" s="54">
        <f xml:space="preserve"> AVERAGEIF('5.8.1 (Small excl tax)'!$A$36:$A$63,'Annual excl tax'!$B24,'5.8.1 (Small excl tax)'!W$36:W$63)</f>
        <v>2.8864422411339428</v>
      </c>
      <c r="W24" s="54"/>
      <c r="X24" s="54">
        <f xml:space="preserve"> AVERAGEIF('5.8.1 (Small excl tax)'!$A$36:$A$63,'Annual excl tax'!$B24,'5.8.1 (Small excl tax)'!Y$36:Y$63)</f>
        <v>2.2796235879973907</v>
      </c>
      <c r="Y24" s="54">
        <f xml:space="preserve"> AVERAGEIF('5.8.1 (Small excl tax)'!$A$36:$A$63,'Annual excl tax'!$B24,'5.8.1 (Small excl tax)'!Z$36:Z$63)</f>
        <v>2.2168168176224521</v>
      </c>
      <c r="Z24" s="54">
        <f xml:space="preserve"> AVERAGEIF('5.8.1 (Small excl tax)'!$A$36:$A$63,'Annual excl tax'!$B24,'5.8.1 (Small excl tax)'!AA$36:AA$63)</f>
        <v>2.7480724216734593</v>
      </c>
      <c r="AA24" s="54">
        <f xml:space="preserve"> AVERAGEIF('5.8.1 (Small excl tax)'!$A$36:$A$63,'Annual excl tax'!$B24,'5.8.1 (Small excl tax)'!AB$36:AB$63)</f>
        <v>2.4263900483514504</v>
      </c>
      <c r="AB24" s="54">
        <f xml:space="preserve"> AVERAGEIF('5.8.1 (Small excl tax)'!$A$36:$A$63,'Annual excl tax'!$B24,'5.8.1 (Small excl tax)'!AC$36:AC$63)</f>
        <v>2.1613923981544723</v>
      </c>
      <c r="AC24" s="54"/>
      <c r="AD24" s="54">
        <f xml:space="preserve"> AVERAGEIF('5.8.1 (Small excl tax)'!$A$36:$A$63,'Annual excl tax'!$B24,'5.8.1 (Small excl tax)'!AE$36:AE$63)</f>
        <v>2.9513340556822447</v>
      </c>
      <c r="AE24" s="54">
        <f xml:space="preserve"> AVERAGEIF('5.8.1 (Small excl tax)'!$A$36:$A$63,'Annual excl tax'!$B24,'5.8.1 (Small excl tax)'!AF$36:AF$63)</f>
        <v>1.6625793418992942</v>
      </c>
      <c r="AF24" s="54">
        <f xml:space="preserve"> AVERAGEIF('5.8.1 (Small excl tax)'!$A$36:$A$63,'Annual excl tax'!$B24,'5.8.1 (Small excl tax)'!AG$36:AG$63)</f>
        <v>2.7908702882226906</v>
      </c>
      <c r="AG24" s="54">
        <f xml:space="preserve"> AVERAGEIF('5.8.1 (Small excl tax)'!$A$36:$A$63,'Annual excl tax'!$B24,'5.8.1 (Small excl tax)'!AH$36:AH$63)</f>
        <v>3.2591927555852225</v>
      </c>
      <c r="AH24" s="54">
        <f t="shared" si="3"/>
        <v>2.7422330188898494</v>
      </c>
      <c r="AI24" s="51">
        <f t="shared" si="4"/>
        <v>0.59505258159403984</v>
      </c>
      <c r="AJ24" s="52">
        <f>RANK(Q24,(C24:Q24,U24:AG24),1)</f>
        <v>15</v>
      </c>
    </row>
    <row r="25" spans="1:36" ht="12.6" customHeight="1" x14ac:dyDescent="0.2">
      <c r="A25" s="53" t="s">
        <v>33</v>
      </c>
      <c r="B25" s="98">
        <v>2016</v>
      </c>
      <c r="C25" s="54">
        <f xml:space="preserve"> AVERAGEIF('5.8.1 (Small excl tax)'!$A$36:$A$63,'Annual excl tax'!$B25,'5.8.1 (Small excl tax)'!D$36:D$63)</f>
        <v>2.8495083726345056</v>
      </c>
      <c r="D25" s="54">
        <f xml:space="preserve"> AVERAGEIF('5.8.1 (Small excl tax)'!$A$36:$A$63,'Annual excl tax'!$B25,'5.8.1 (Small excl tax)'!E$36:E$63)</f>
        <v>2.4883670363821779</v>
      </c>
      <c r="E25" s="54">
        <f xml:space="preserve"> AVERAGEIF('5.8.1 (Small excl tax)'!$A$36:$A$63,'Annual excl tax'!$B25,'5.8.1 (Small excl tax)'!F$36:F$63)</f>
        <v>2.3797724906484996</v>
      </c>
      <c r="F25" s="54">
        <f xml:space="preserve"> AVERAGEIF('5.8.1 (Small excl tax)'!$A$36:$A$63,'Annual excl tax'!$B25,'5.8.1 (Small excl tax)'!G$36:G$63)</f>
        <v>2.5231436788491295</v>
      </c>
      <c r="G25" s="54">
        <f xml:space="preserve"> AVERAGEIF('5.8.1 (Small excl tax)'!$A$36:$A$63,'Annual excl tax'!$B25,'5.8.1 (Small excl tax)'!H$36:H$63)</f>
        <v>2.9147650530404272</v>
      </c>
      <c r="H25" s="54">
        <f xml:space="preserve"> AVERAGEIF('5.8.1 (Small excl tax)'!$A$36:$A$63,'Annual excl tax'!$B25,'5.8.1 (Small excl tax)'!I$36:I$63)</f>
        <v>2.5495856543571298</v>
      </c>
      <c r="I25" s="54">
        <f xml:space="preserve"> AVERAGEIF('5.8.1 (Small excl tax)'!$A$36:$A$63,'Annual excl tax'!$B25,'5.8.1 (Small excl tax)'!J$36:J$63)</f>
        <v>2.2146277515157897</v>
      </c>
      <c r="J25" s="54">
        <f xml:space="preserve"> AVERAGEIF('5.8.1 (Small excl tax)'!$A$36:$A$63,'Annual excl tax'!$B25,'5.8.1 (Small excl tax)'!K$36:K$63)</f>
        <v>3.0958847915557737</v>
      </c>
      <c r="K25" s="54">
        <f xml:space="preserve"> AVERAGEIF('5.8.1 (Small excl tax)'!$A$36:$A$63,'Annual excl tax'!$B25,'5.8.1 (Small excl tax)'!L$36:L$63)</f>
        <v>2.9105817264633718</v>
      </c>
      <c r="L25" s="54">
        <f xml:space="preserve"> AVERAGEIF('5.8.1 (Small excl tax)'!$A$36:$A$63,'Annual excl tax'!$B25,'5.8.1 (Small excl tax)'!M$36:M$63)</f>
        <v>3.1063197814859778</v>
      </c>
      <c r="M25" s="54">
        <f xml:space="preserve"> AVERAGEIF('5.8.1 (Small excl tax)'!$A$36:$A$63,'Annual excl tax'!$B25,'5.8.1 (Small excl tax)'!N$36:N$63)</f>
        <v>2.4707768120271538</v>
      </c>
      <c r="N25" s="54">
        <f xml:space="preserve"> AVERAGEIF('5.8.1 (Small excl tax)'!$A$36:$A$63,'Annual excl tax'!$B25,'5.8.1 (Small excl tax)'!O$36:O$63)</f>
        <v>3.1375754457159832</v>
      </c>
      <c r="O25" s="54">
        <f xml:space="preserve"> AVERAGEIF('5.8.1 (Small excl tax)'!$A$36:$A$63,'Annual excl tax'!$B25,'5.8.1 (Small excl tax)'!P$36:P$63)</f>
        <v>2.8591677362736752</v>
      </c>
      <c r="P25" s="54">
        <f xml:space="preserve"> AVERAGEIF('5.8.1 (Small excl tax)'!$A$36:$A$63,'Annual excl tax'!$B25,'5.8.1 (Small excl tax)'!Q$36:Q$63)</f>
        <v>3.3582042236645187</v>
      </c>
      <c r="Q25" s="54">
        <f xml:space="preserve"> AVERAGEIF('5.8.1 (Small excl tax)'!$A$36:$A$63,'Annual excl tax'!$B25,'5.8.1 (Small excl tax)'!R$36:R$63)</f>
        <v>2.315291436533613</v>
      </c>
      <c r="R25" s="50">
        <f t="shared" si="0"/>
        <v>2.8495083726345056</v>
      </c>
      <c r="S25" s="51">
        <f t="shared" si="1"/>
        <v>-18.747687889998502</v>
      </c>
      <c r="T25" s="52">
        <f t="shared" si="2"/>
        <v>2</v>
      </c>
      <c r="U25" s="54">
        <f xml:space="preserve"> AVERAGEIF('5.8.1 (Small excl tax)'!$A$36:$A$63,'Annual excl tax'!$B25,'5.8.1 (Small excl tax)'!V$36:V$63)</f>
        <v>1.8189683148935223</v>
      </c>
      <c r="V25" s="54">
        <f xml:space="preserve"> AVERAGEIF('5.8.1 (Small excl tax)'!$A$36:$A$63,'Annual excl tax'!$B25,'5.8.1 (Small excl tax)'!W$36:W$63)</f>
        <v>2.748522173129353</v>
      </c>
      <c r="W25" s="54"/>
      <c r="X25" s="54">
        <f xml:space="preserve"> AVERAGEIF('5.8.1 (Small excl tax)'!$A$36:$A$63,'Annual excl tax'!$B25,'5.8.1 (Small excl tax)'!Y$36:Y$63)</f>
        <v>2.2610827888373963</v>
      </c>
      <c r="Y25" s="54">
        <f xml:space="preserve"> AVERAGEIF('5.8.1 (Small excl tax)'!$A$36:$A$63,'Annual excl tax'!$B25,'5.8.1 (Small excl tax)'!Z$36:Z$63)</f>
        <v>1.8346847721791468</v>
      </c>
      <c r="Z25" s="54">
        <f xml:space="preserve"> AVERAGEIF('5.8.1 (Small excl tax)'!$A$36:$A$63,'Annual excl tax'!$B25,'5.8.1 (Small excl tax)'!AA$36:AA$63)</f>
        <v>2.3311531579653231</v>
      </c>
      <c r="AA25" s="54">
        <f xml:space="preserve"> AVERAGEIF('5.8.1 (Small excl tax)'!$A$36:$A$63,'Annual excl tax'!$B25,'5.8.1 (Small excl tax)'!AB$36:AB$63)</f>
        <v>2.2226718901825713</v>
      </c>
      <c r="AB25" s="54">
        <f xml:space="preserve"> AVERAGEIF('5.8.1 (Small excl tax)'!$A$36:$A$63,'Annual excl tax'!$B25,'5.8.1 (Small excl tax)'!AC$36:AC$63)</f>
        <v>2.240779198731619</v>
      </c>
      <c r="AC25" s="54"/>
      <c r="AD25" s="54">
        <f xml:space="preserve"> AVERAGEIF('5.8.1 (Small excl tax)'!$A$36:$A$63,'Annual excl tax'!$B25,'5.8.1 (Small excl tax)'!AE$36:AE$63)</f>
        <v>2.7868197938332511</v>
      </c>
      <c r="AE25" s="54">
        <f xml:space="preserve"> AVERAGEIF('5.8.1 (Small excl tax)'!$A$36:$A$63,'Annual excl tax'!$B25,'5.8.1 (Small excl tax)'!AF$36:AF$63)</f>
        <v>1.7388347758833285</v>
      </c>
      <c r="AF25" s="54">
        <f xml:space="preserve"> AVERAGEIF('5.8.1 (Small excl tax)'!$A$36:$A$63,'Annual excl tax'!$B25,'5.8.1 (Small excl tax)'!AG$36:AG$63)</f>
        <v>2.8288329624807904</v>
      </c>
      <c r="AG25" s="54">
        <f xml:space="preserve"> AVERAGEIF('5.8.1 (Small excl tax)'!$A$36:$A$63,'Annual excl tax'!$B25,'5.8.1 (Small excl tax)'!AH$36:AH$63)</f>
        <v>3.2740006360281964</v>
      </c>
      <c r="AH25" s="54">
        <f t="shared" si="3"/>
        <v>2.5363646666031299</v>
      </c>
      <c r="AI25" s="51">
        <f t="shared" si="4"/>
        <v>-8.7161453153971333</v>
      </c>
      <c r="AJ25" s="52">
        <f>RANK(Q25,(C25:Q25,U25:AG25),1)</f>
        <v>8</v>
      </c>
    </row>
    <row r="26" spans="1:36" x14ac:dyDescent="0.2">
      <c r="A26" s="53" t="s">
        <v>33</v>
      </c>
      <c r="B26" s="98">
        <v>2017</v>
      </c>
      <c r="C26" s="54">
        <f xml:space="preserve"> AVERAGEIF('5.8.1 (Small excl tax)'!$A$36:$A$63,'Annual excl tax'!$B26,'5.8.1 (Small excl tax)'!D$36:D$63)</f>
        <v>2.9513701040611462</v>
      </c>
      <c r="D26" s="54">
        <f xml:space="preserve"> AVERAGEIF('5.8.1 (Small excl tax)'!$A$36:$A$63,'Annual excl tax'!$B26,'5.8.1 (Small excl tax)'!E$36:E$63)</f>
        <v>2.5598946073427795</v>
      </c>
      <c r="E26" s="54">
        <f xml:space="preserve"> AVERAGEIF('5.8.1 (Small excl tax)'!$A$36:$A$63,'Annual excl tax'!$B26,'5.8.1 (Small excl tax)'!F$36:F$63)</f>
        <v>2.8362866636032722</v>
      </c>
      <c r="F26" s="54">
        <f xml:space="preserve"> AVERAGEIF('5.8.1 (Small excl tax)'!$A$36:$A$63,'Annual excl tax'!$B26,'5.8.1 (Small excl tax)'!G$36:G$63)</f>
        <v>3.234296920508517</v>
      </c>
      <c r="G26" s="54">
        <f xml:space="preserve"> AVERAGEIF('5.8.1 (Small excl tax)'!$A$36:$A$63,'Annual excl tax'!$B26,'5.8.1 (Small excl tax)'!H$36:H$63)</f>
        <v>2.9859590692523734</v>
      </c>
      <c r="H26" s="54">
        <f xml:space="preserve"> AVERAGEIF('5.8.1 (Small excl tax)'!$A$36:$A$63,'Annual excl tax'!$B26,'5.8.1 (Small excl tax)'!I$36:I$63)</f>
        <v>2.7081327603185992</v>
      </c>
      <c r="I26" s="54">
        <f xml:space="preserve"> AVERAGEIF('5.8.1 (Small excl tax)'!$A$36:$A$63,'Annual excl tax'!$B26,'5.8.1 (Small excl tax)'!J$36:J$63)</f>
        <v>2.4545350401407164</v>
      </c>
      <c r="J26" s="54">
        <f xml:space="preserve"> AVERAGEIF('5.8.1 (Small excl tax)'!$A$36:$A$63,'Annual excl tax'!$B26,'5.8.1 (Small excl tax)'!K$36:K$63)</f>
        <v>3.3023593210339754</v>
      </c>
      <c r="K26" s="54">
        <f xml:space="preserve"> AVERAGEIF('5.8.1 (Small excl tax)'!$A$36:$A$63,'Annual excl tax'!$B26,'5.8.1 (Small excl tax)'!L$36:L$63)</f>
        <v>2.9413284504420938</v>
      </c>
      <c r="L26" s="54">
        <f xml:space="preserve"> AVERAGEIF('5.8.1 (Small excl tax)'!$A$36:$A$63,'Annual excl tax'!$B26,'5.8.1 (Small excl tax)'!M$36:M$63)</f>
        <v>3.0516301062026541</v>
      </c>
      <c r="M26" s="54">
        <f xml:space="preserve"> AVERAGEIF('5.8.1 (Small excl tax)'!$A$36:$A$63,'Annual excl tax'!$B26,'5.8.1 (Small excl tax)'!N$36:N$63)</f>
        <v>2.4280744492177906</v>
      </c>
      <c r="N26" s="54">
        <f xml:space="preserve"> AVERAGEIF('5.8.1 (Small excl tax)'!$A$36:$A$63,'Annual excl tax'!$B26,'5.8.1 (Small excl tax)'!O$36:O$63)</f>
        <v>3.155078278960052</v>
      </c>
      <c r="O26" s="54">
        <f xml:space="preserve"> AVERAGEIF('5.8.1 (Small excl tax)'!$A$36:$A$63,'Annual excl tax'!$B26,'5.8.1 (Small excl tax)'!P$36:P$63)</f>
        <v>3.0793655883907189</v>
      </c>
      <c r="P26" s="54">
        <f xml:space="preserve"> AVERAGEIF('5.8.1 (Small excl tax)'!$A$36:$A$63,'Annual excl tax'!$B26,'5.8.1 (Small excl tax)'!Q$36:Q$63)</f>
        <v>3.9613007502507789</v>
      </c>
      <c r="Q26" s="54">
        <f xml:space="preserve"> AVERAGEIF('5.8.1 (Small excl tax)'!$A$36:$A$63,'Annual excl tax'!$B26,'5.8.1 (Small excl tax)'!R$36:R$63)</f>
        <v>2.0888808038066213</v>
      </c>
      <c r="R26" s="50">
        <f t="shared" si="0"/>
        <v>2.9513701040611462</v>
      </c>
      <c r="S26" s="51">
        <f t="shared" si="1"/>
        <v>-29.223352878302922</v>
      </c>
      <c r="T26" s="52">
        <f t="shared" si="2"/>
        <v>1</v>
      </c>
      <c r="U26" s="54">
        <f xml:space="preserve"> AVERAGEIF('5.8.1 (Small excl tax)'!$A$36:$A$63,'Annual excl tax'!$B26,'5.8.1 (Small excl tax)'!V$36:V$63)</f>
        <v>2.2693156159454482</v>
      </c>
      <c r="V26" s="54">
        <f xml:space="preserve"> AVERAGEIF('5.8.1 (Small excl tax)'!$A$36:$A$63,'Annual excl tax'!$B26,'5.8.1 (Small excl tax)'!W$36:W$63)</f>
        <v>2.4805156619331301</v>
      </c>
      <c r="W26" s="54"/>
      <c r="X26" s="54">
        <f xml:space="preserve"> AVERAGEIF('5.8.1 (Small excl tax)'!$A$36:$A$63,'Annual excl tax'!$B26,'5.8.1 (Small excl tax)'!Y$36:Y$63)</f>
        <v>2.298007266582367</v>
      </c>
      <c r="Y26" s="54">
        <f xml:space="preserve"> AVERAGEIF('5.8.1 (Small excl tax)'!$A$36:$A$63,'Annual excl tax'!$B26,'5.8.1 (Small excl tax)'!Z$36:Z$63)</f>
        <v>2.294660677011378</v>
      </c>
      <c r="Z26" s="54">
        <f xml:space="preserve"> AVERAGEIF('5.8.1 (Small excl tax)'!$A$36:$A$63,'Annual excl tax'!$B26,'5.8.1 (Small excl tax)'!AA$36:AA$63)</f>
        <v>2.3944416524754168</v>
      </c>
      <c r="AA26" s="54">
        <f xml:space="preserve"> AVERAGEIF('5.8.1 (Small excl tax)'!$A$36:$A$63,'Annual excl tax'!$B26,'5.8.1 (Small excl tax)'!AB$36:AB$63)</f>
        <v>2.6370415505853937</v>
      </c>
      <c r="AB26" s="54">
        <f xml:space="preserve"> AVERAGEIF('5.8.1 (Small excl tax)'!$A$36:$A$63,'Annual excl tax'!$B26,'5.8.1 (Small excl tax)'!AC$36:AC$63)</f>
        <v>2.4626624719559751</v>
      </c>
      <c r="AC26" s="54"/>
      <c r="AD26" s="54">
        <f xml:space="preserve"> AVERAGEIF('5.8.1 (Small excl tax)'!$A$36:$A$63,'Annual excl tax'!$B26,'5.8.1 (Small excl tax)'!AE$36:AE$63)</f>
        <v>2.8329391315792405</v>
      </c>
      <c r="AE26" s="54">
        <f xml:space="preserve"> AVERAGEIF('5.8.1 (Small excl tax)'!$A$36:$A$63,'Annual excl tax'!$B26,'5.8.1 (Small excl tax)'!AF$36:AF$63)</f>
        <v>2.431900065466249</v>
      </c>
      <c r="AF26" s="54">
        <f xml:space="preserve"> AVERAGEIF('5.8.1 (Small excl tax)'!$A$36:$A$63,'Annual excl tax'!$B26,'5.8.1 (Small excl tax)'!AG$36:AG$63)</f>
        <v>2.8681655424030374</v>
      </c>
      <c r="AG26" s="54">
        <f xml:space="preserve"> AVERAGEIF('5.8.1 (Small excl tax)'!$A$36:$A$63,'Annual excl tax'!$B26,'5.8.1 (Small excl tax)'!AH$36:AH$63)</f>
        <v>3.0492387426274767</v>
      </c>
      <c r="AH26" s="54">
        <f t="shared" si="3"/>
        <v>2.7705359459489198</v>
      </c>
      <c r="AI26" s="51">
        <f t="shared" si="4"/>
        <v>-24.603728500220878</v>
      </c>
      <c r="AJ26" s="52">
        <f>RANK(Q26,(C26:Q26,U26:AG26),1)</f>
        <v>1</v>
      </c>
    </row>
    <row r="27" spans="1:36" x14ac:dyDescent="0.2">
      <c r="A27" s="53" t="s">
        <v>33</v>
      </c>
      <c r="B27" s="98">
        <v>2018</v>
      </c>
      <c r="C27" s="54">
        <f xml:space="preserve"> AVERAGEIF('5.8.1 (Small excl tax)'!$A$36:$A$63,'Annual excl tax'!$B27,'5.8.1 (Small excl tax)'!D$36:D$63)</f>
        <v>2.9725332025984486</v>
      </c>
      <c r="D27" s="54">
        <f xml:space="preserve"> AVERAGEIF('5.8.1 (Small excl tax)'!$A$36:$A$63,'Annual excl tax'!$B27,'5.8.1 (Small excl tax)'!E$36:E$63)</f>
        <v>2.5836012876016907</v>
      </c>
      <c r="E27" s="54">
        <f xml:space="preserve"> AVERAGEIF('5.8.1 (Small excl tax)'!$A$36:$A$63,'Annual excl tax'!$B27,'5.8.1 (Small excl tax)'!F$36:F$63)</f>
        <v>3.158443561038474</v>
      </c>
      <c r="F27" s="54">
        <f xml:space="preserve"> AVERAGEIF('5.8.1 (Small excl tax)'!$A$36:$A$63,'Annual excl tax'!$B27,'5.8.1 (Small excl tax)'!G$36:G$63)</f>
        <v>3.7819628158868164</v>
      </c>
      <c r="G27" s="54">
        <f xml:space="preserve"> AVERAGEIF('5.8.1 (Small excl tax)'!$A$36:$A$63,'Annual excl tax'!$B27,'5.8.1 (Small excl tax)'!H$36:H$63)</f>
        <v>3.2217203085168915</v>
      </c>
      <c r="H27" s="54">
        <f xml:space="preserve"> AVERAGEIF('5.8.1 (Small excl tax)'!$A$36:$A$63,'Annual excl tax'!$B27,'5.8.1 (Small excl tax)'!I$36:I$63)</f>
        <v>2.9239046148164611</v>
      </c>
      <c r="I27" s="54">
        <f xml:space="preserve"> AVERAGEIF('5.8.1 (Small excl tax)'!$A$36:$A$63,'Annual excl tax'!$B27,'5.8.1 (Small excl tax)'!J$36:J$63)</f>
        <v>3.2448756736421034</v>
      </c>
      <c r="J27" s="54">
        <f xml:space="preserve"> AVERAGEIF('5.8.1 (Small excl tax)'!$A$36:$A$63,'Annual excl tax'!$B27,'5.8.1 (Small excl tax)'!K$36:K$63)</f>
        <v>3.5233056686360062</v>
      </c>
      <c r="K27" s="54">
        <f xml:space="preserve"> AVERAGEIF('5.8.1 (Small excl tax)'!$A$36:$A$63,'Annual excl tax'!$B27,'5.8.1 (Small excl tax)'!L$36:L$63)</f>
        <v>3.2517374956654823</v>
      </c>
      <c r="L27" s="54">
        <f xml:space="preserve"> AVERAGEIF('5.8.1 (Small excl tax)'!$A$36:$A$63,'Annual excl tax'!$B27,'5.8.1 (Small excl tax)'!M$36:M$63)</f>
        <v>3.2379120276717539</v>
      </c>
      <c r="M27" s="54">
        <f xml:space="preserve"> AVERAGEIF('5.8.1 (Small excl tax)'!$A$36:$A$63,'Annual excl tax'!$B27,'5.8.1 (Small excl tax)'!N$36:N$63)</f>
        <v>2.4192976981406149</v>
      </c>
      <c r="N27" s="54">
        <f xml:space="preserve"> AVERAGEIF('5.8.1 (Small excl tax)'!$A$36:$A$63,'Annual excl tax'!$B27,'5.8.1 (Small excl tax)'!O$36:O$63)</f>
        <v>3.4630242895031422</v>
      </c>
      <c r="O27" s="54">
        <f xml:space="preserve"> AVERAGEIF('5.8.1 (Small excl tax)'!$A$36:$A$63,'Annual excl tax'!$B27,'5.8.1 (Small excl tax)'!P$36:P$63)</f>
        <v>3.2206556486663365</v>
      </c>
      <c r="P27" s="54">
        <f xml:space="preserve"> AVERAGEIF('5.8.1 (Small excl tax)'!$A$36:$A$63,'Annual excl tax'!$B27,'5.8.1 (Small excl tax)'!Q$36:Q$63)</f>
        <v>4.3484430647835302</v>
      </c>
      <c r="Q27" s="54">
        <f xml:space="preserve"> AVERAGEIF('5.8.1 (Small excl tax)'!$A$36:$A$63,'Annual excl tax'!$B27,'5.8.1 (Small excl tax)'!R$36:R$63)</f>
        <v>2.5415609764928888</v>
      </c>
      <c r="R27" s="50">
        <f t="shared" si="0"/>
        <v>3.2217203085168915</v>
      </c>
      <c r="S27" s="51">
        <f t="shared" si="1"/>
        <v>-21.111681551807703</v>
      </c>
      <c r="T27" s="52">
        <f t="shared" si="2"/>
        <v>2</v>
      </c>
      <c r="U27" s="54">
        <f xml:space="preserve"> AVERAGEIF('5.8.1 (Small excl tax)'!$A$36:$A$63,'Annual excl tax'!$B27,'5.8.1 (Small excl tax)'!V$36:V$63)</f>
        <v>2.6813423994613723</v>
      </c>
      <c r="V27" s="54">
        <f xml:space="preserve"> AVERAGEIF('5.8.1 (Small excl tax)'!$A$36:$A$63,'Annual excl tax'!$B27,'5.8.1 (Small excl tax)'!W$36:W$63)</f>
        <v>2.5795412594055822</v>
      </c>
      <c r="W27" s="54"/>
      <c r="X27" s="54">
        <f xml:space="preserve"> AVERAGEIF('5.8.1 (Small excl tax)'!$A$36:$A$63,'Annual excl tax'!$B27,'5.8.1 (Small excl tax)'!Y$36:Y$63)</f>
        <v>2.4016541700986314</v>
      </c>
      <c r="Y27" s="54">
        <f xml:space="preserve"> AVERAGEIF('5.8.1 (Small excl tax)'!$A$36:$A$63,'Annual excl tax'!$B27,'5.8.1 (Small excl tax)'!Z$36:Z$63)</f>
        <v>2.4112260353779686</v>
      </c>
      <c r="Z27" s="54">
        <f xml:space="preserve"> AVERAGEIF('5.8.1 (Small excl tax)'!$A$36:$A$63,'Annual excl tax'!$B27,'5.8.1 (Small excl tax)'!AA$36:AA$63)</f>
        <v>2.4471906022759242</v>
      </c>
      <c r="AA27" s="54">
        <f xml:space="preserve"> AVERAGEIF('5.8.1 (Small excl tax)'!$A$36:$A$63,'Annual excl tax'!$B27,'5.8.1 (Small excl tax)'!AB$36:AB$63)</f>
        <v>2.9727267771167307</v>
      </c>
      <c r="AB27" s="54">
        <f xml:space="preserve"> AVERAGEIF('5.8.1 (Small excl tax)'!$A$36:$A$63,'Annual excl tax'!$B27,'5.8.1 (Small excl tax)'!AC$36:AC$63)</f>
        <v>2.8942261830748648</v>
      </c>
      <c r="AC27" s="54"/>
      <c r="AD27" s="54">
        <f xml:space="preserve"> AVERAGEIF('5.8.1 (Small excl tax)'!$A$36:$A$63,'Annual excl tax'!$B27,'5.8.1 (Small excl tax)'!AE$36:AE$63)</f>
        <v>3.034648502967169</v>
      </c>
      <c r="AE27" s="54">
        <f xml:space="preserve"> AVERAGEIF('5.8.1 (Small excl tax)'!$A$36:$A$63,'Annual excl tax'!$B27,'5.8.1 (Small excl tax)'!AF$36:AF$63)</f>
        <v>2.570356543162811</v>
      </c>
      <c r="AF27" s="54">
        <f xml:space="preserve"> AVERAGEIF('5.8.1 (Small excl tax)'!$A$36:$A$63,'Annual excl tax'!$B27,'5.8.1 (Small excl tax)'!AG$36:AG$63)</f>
        <v>2.9729687452645841</v>
      </c>
      <c r="AG27" s="54">
        <f xml:space="preserve"> AVERAGEIF('5.8.1 (Small excl tax)'!$A$36:$A$63,'Annual excl tax'!$B27,'5.8.1 (Small excl tax)'!AH$36:AH$63)</f>
        <v>3.3490430648590275</v>
      </c>
      <c r="AH27" s="54">
        <f t="shared" si="3"/>
        <v>2.9728477611906574</v>
      </c>
      <c r="AI27" s="51">
        <f t="shared" si="4"/>
        <v>-14.507530130807424</v>
      </c>
      <c r="AJ27" s="52">
        <f>RANK(Q27,(C27:Q27,U27:AG27),1)</f>
        <v>5</v>
      </c>
    </row>
    <row r="28" spans="1:36" x14ac:dyDescent="0.2">
      <c r="A28" s="53" t="s">
        <v>33</v>
      </c>
      <c r="B28" s="98">
        <v>2019</v>
      </c>
      <c r="C28" s="54">
        <f xml:space="preserve"> AVERAGEIF('5.8.1 (Small excl tax)'!$A$36:$A$63,'Annual excl tax'!$B28,'5.8.1 (Small excl tax)'!D$36:D$63)</f>
        <v>2.996726926895517</v>
      </c>
      <c r="D28" s="54">
        <f xml:space="preserve"> AVERAGEIF('5.8.1 (Small excl tax)'!$A$36:$A$63,'Annual excl tax'!$B28,'5.8.1 (Small excl tax)'!E$36:E$63)</f>
        <v>2.4394614955330134</v>
      </c>
      <c r="E28" s="54">
        <f xml:space="preserve"> AVERAGEIF('5.8.1 (Small excl tax)'!$A$36:$A$63,'Annual excl tax'!$B28,'5.8.1 (Small excl tax)'!F$36:F$63)</f>
        <v>2.7285188658649435</v>
      </c>
      <c r="F28" s="54">
        <f xml:space="preserve"> AVERAGEIF('5.8.1 (Small excl tax)'!$A$36:$A$63,'Annual excl tax'!$B28,'5.8.1 (Small excl tax)'!G$36:G$63)</f>
        <v>4.0401882466249184</v>
      </c>
      <c r="G28" s="54">
        <f xml:space="preserve"> AVERAGEIF('5.8.1 (Small excl tax)'!$A$36:$A$63,'Annual excl tax'!$B28,'5.8.1 (Small excl tax)'!H$36:H$63)</f>
        <v>3.3657474234457556</v>
      </c>
      <c r="H28" s="54">
        <f xml:space="preserve"> AVERAGEIF('5.8.1 (Small excl tax)'!$A$36:$A$63,'Annual excl tax'!$B28,'5.8.1 (Small excl tax)'!I$36:I$63)</f>
        <v>2.7946668805330592</v>
      </c>
      <c r="I28" s="54">
        <f xml:space="preserve"> AVERAGEIF('5.8.1 (Small excl tax)'!$A$36:$A$63,'Annual excl tax'!$B28,'5.8.1 (Small excl tax)'!J$36:J$63)</f>
        <v>3.3206069636510431</v>
      </c>
      <c r="J28" s="54">
        <f xml:space="preserve"> AVERAGEIF('5.8.1 (Small excl tax)'!$A$36:$A$63,'Annual excl tax'!$B28,'5.8.1 (Small excl tax)'!K$36:K$63)</f>
        <v>3.2467917689435799</v>
      </c>
      <c r="K28" s="54">
        <f xml:space="preserve"> AVERAGEIF('5.8.1 (Small excl tax)'!$A$36:$A$63,'Annual excl tax'!$B28,'5.8.1 (Small excl tax)'!L$36:L$63)</f>
        <v>3.1542399343584338</v>
      </c>
      <c r="L28" s="54">
        <f xml:space="preserve"> AVERAGEIF('5.8.1 (Small excl tax)'!$A$36:$A$63,'Annual excl tax'!$B28,'5.8.1 (Small excl tax)'!M$36:M$63)</f>
        <v>3.2417119950440445</v>
      </c>
      <c r="M28" s="54">
        <f xml:space="preserve"> AVERAGEIF('5.8.1 (Small excl tax)'!$A$36:$A$63,'Annual excl tax'!$B28,'5.8.1 (Small excl tax)'!N$36:N$63)</f>
        <v>2.2981531987950445</v>
      </c>
      <c r="N28" s="54">
        <f xml:space="preserve"> AVERAGEIF('5.8.1 (Small excl tax)'!$A$36:$A$63,'Annual excl tax'!$B28,'5.8.1 (Small excl tax)'!O$36:O$63)</f>
        <v>3.5925497112187621</v>
      </c>
      <c r="O28" s="54">
        <f xml:space="preserve"> AVERAGEIF('5.8.1 (Small excl tax)'!$A$36:$A$63,'Annual excl tax'!$B28,'5.8.1 (Small excl tax)'!P$36:P$63)</f>
        <v>3.242384538725239</v>
      </c>
      <c r="P28" s="54">
        <f xml:space="preserve"> AVERAGEIF('5.8.1 (Small excl tax)'!$A$36:$A$63,'Annual excl tax'!$B28,'5.8.1 (Small excl tax)'!Q$36:Q$63)</f>
        <v>3.3994228094720187</v>
      </c>
      <c r="Q28" s="54">
        <f xml:space="preserve"> AVERAGEIF('5.8.1 (Small excl tax)'!$A$36:$A$63,'Annual excl tax'!$B28,'5.8.1 (Small excl tax)'!R$36:R$63)</f>
        <v>2.4978515605725842</v>
      </c>
      <c r="R28" s="50">
        <f t="shared" si="0"/>
        <v>3.2417119950440445</v>
      </c>
      <c r="S28" s="51">
        <f t="shared" si="1"/>
        <v>-22.946530586575246</v>
      </c>
      <c r="T28" s="52">
        <f t="shared" si="2"/>
        <v>3</v>
      </c>
      <c r="U28" s="54">
        <f xml:space="preserve"> AVERAGEIF('5.8.1 (Small excl tax)'!$A$36:$A$63,'Annual excl tax'!$B28,'5.8.1 (Small excl tax)'!V$36:V$63)</f>
        <v>2.8777712723933409</v>
      </c>
      <c r="V28" s="54">
        <f xml:space="preserve"> AVERAGEIF('5.8.1 (Small excl tax)'!$A$36:$A$63,'Annual excl tax'!$B28,'5.8.1 (Small excl tax)'!W$36:W$63)</f>
        <v>2.7418196793059875</v>
      </c>
      <c r="W28" s="54"/>
      <c r="X28" s="54">
        <f xml:space="preserve"> AVERAGEIF('5.8.1 (Small excl tax)'!$A$36:$A$63,'Annual excl tax'!$B28,'5.8.1 (Small excl tax)'!Y$36:Y$63)</f>
        <v>2.5929233253146937</v>
      </c>
      <c r="Y28" s="54">
        <f xml:space="preserve"> AVERAGEIF('5.8.1 (Small excl tax)'!$A$36:$A$63,'Annual excl tax'!$B28,'5.8.1 (Small excl tax)'!Z$36:Z$63)</f>
        <v>2.5618749068212541</v>
      </c>
      <c r="Z28" s="54">
        <f xml:space="preserve"> AVERAGEIF('5.8.1 (Small excl tax)'!$A$36:$A$63,'Annual excl tax'!$B28,'5.8.1 (Small excl tax)'!AA$36:AA$63)</f>
        <v>2.5841879876640359</v>
      </c>
      <c r="AA28" s="54">
        <f xml:space="preserve"> AVERAGEIF('5.8.1 (Small excl tax)'!$A$36:$A$63,'Annual excl tax'!$B28,'5.8.1 (Small excl tax)'!AB$36:AB$63)</f>
        <v>2.8556164371226052</v>
      </c>
      <c r="AB28" s="54">
        <f xml:space="preserve"> AVERAGEIF('5.8.1 (Small excl tax)'!$A$36:$A$63,'Annual excl tax'!$B28,'5.8.1 (Small excl tax)'!AC$36:AC$63)</f>
        <v>2.3988073887426644</v>
      </c>
      <c r="AC28" s="54"/>
      <c r="AD28" s="54">
        <f xml:space="preserve"> AVERAGEIF('5.8.1 (Small excl tax)'!$A$36:$A$63,'Annual excl tax'!$B28,'5.8.1 (Small excl tax)'!AE$36:AE$63)</f>
        <v>3.2952317399523112</v>
      </c>
      <c r="AE28" s="54">
        <f xml:space="preserve"> AVERAGEIF('5.8.1 (Small excl tax)'!$A$36:$A$63,'Annual excl tax'!$B28,'5.8.1 (Small excl tax)'!AF$36:AF$63)</f>
        <v>2.9091757434238832</v>
      </c>
      <c r="AF28" s="54">
        <f xml:space="preserve"> AVERAGEIF('5.8.1 (Small excl tax)'!$A$36:$A$63,'Annual excl tax'!$B28,'5.8.1 (Small excl tax)'!AG$36:AG$63)</f>
        <v>3.3394227263147482</v>
      </c>
      <c r="AG28" s="54">
        <f xml:space="preserve"> AVERAGEIF('5.8.1 (Small excl tax)'!$A$36:$A$63,'Annual excl tax'!$B28,'5.8.1 (Small excl tax)'!AH$36:AH$63)</f>
        <v>3.4045421447645658</v>
      </c>
      <c r="AH28" s="54">
        <f t="shared" si="3"/>
        <v>2.9529513351597001</v>
      </c>
      <c r="AI28" s="51">
        <f t="shared" si="4"/>
        <v>-15.411692335339602</v>
      </c>
      <c r="AJ28" s="52">
        <f>RANK(Q28,(C28:Q28,U28:AG28),1)</f>
        <v>4</v>
      </c>
    </row>
    <row r="29" spans="1:36" x14ac:dyDescent="0.2">
      <c r="A29" s="53" t="s">
        <v>33</v>
      </c>
      <c r="B29" s="98">
        <v>2020</v>
      </c>
      <c r="C29" s="54">
        <f xml:space="preserve"> AVERAGEIF('5.8.1 (Small excl tax)'!$A$36:$A$63,'Annual excl tax'!$B29,'5.8.1 (Small excl tax)'!D$36:D$63)</f>
        <v>2.8952307042082275</v>
      </c>
      <c r="D29" s="54">
        <f xml:space="preserve"> AVERAGEIF('5.8.1 (Small excl tax)'!$A$36:$A$63,'Annual excl tax'!$B29,'5.8.1 (Small excl tax)'!E$36:E$63)</f>
        <v>2.171177278056847</v>
      </c>
      <c r="E29" s="54">
        <f xml:space="preserve"> AVERAGEIF('5.8.1 (Small excl tax)'!$A$36:$A$63,'Annual excl tax'!$B29,'5.8.1 (Small excl tax)'!F$36:F$63)</f>
        <v>2.509003343567672</v>
      </c>
      <c r="F29" s="54">
        <f xml:space="preserve"> AVERAGEIF('5.8.1 (Small excl tax)'!$A$36:$A$63,'Annual excl tax'!$B29,'5.8.1 (Small excl tax)'!G$36:G$63)</f>
        <v>3.7567732175439383</v>
      </c>
      <c r="G29" s="54">
        <f xml:space="preserve"> AVERAGEIF('5.8.1 (Small excl tax)'!$A$36:$A$63,'Annual excl tax'!$B29,'5.8.1 (Small excl tax)'!H$36:H$63)</f>
        <v>3.2706965953813976</v>
      </c>
      <c r="H29" s="54">
        <f xml:space="preserve"> AVERAGEIF('5.8.1 (Small excl tax)'!$A$36:$A$63,'Annual excl tax'!$B29,'5.8.1 (Small excl tax)'!I$36:I$63)</f>
        <v>2.7972488734543495</v>
      </c>
      <c r="I29" s="54">
        <f xml:space="preserve"> AVERAGEIF('5.8.1 (Small excl tax)'!$A$36:$A$63,'Annual excl tax'!$B29,'5.8.1 (Small excl tax)'!J$36:J$63)</f>
        <v>2.5672816777939782</v>
      </c>
      <c r="J29" s="54">
        <f xml:space="preserve"> AVERAGEIF('5.8.1 (Small excl tax)'!$A$36:$A$63,'Annual excl tax'!$B29,'5.8.1 (Small excl tax)'!K$36:K$63)</f>
        <v>3.1062305819756251</v>
      </c>
      <c r="K29" s="54">
        <f xml:space="preserve"> AVERAGEIF('5.8.1 (Small excl tax)'!$A$36:$A$63,'Annual excl tax'!$B29,'5.8.1 (Small excl tax)'!L$36:L$63)</f>
        <v>2.8355768893903868</v>
      </c>
      <c r="L29" s="54">
        <f xml:space="preserve"> AVERAGEIF('5.8.1 (Small excl tax)'!$A$36:$A$63,'Annual excl tax'!$B29,'5.8.1 (Small excl tax)'!M$36:M$63)</f>
        <v>3.1191542923347222</v>
      </c>
      <c r="M29" s="54">
        <f xml:space="preserve"> AVERAGEIF('5.8.1 (Small excl tax)'!$A$36:$A$63,'Annual excl tax'!$B29,'5.8.1 (Small excl tax)'!N$36:N$63)</f>
        <v>2.3214915055737899</v>
      </c>
      <c r="N29" s="54">
        <f xml:space="preserve"> AVERAGEIF('5.8.1 (Small excl tax)'!$A$36:$A$63,'Annual excl tax'!$B29,'5.8.1 (Small excl tax)'!O$36:O$63)</f>
        <v>3.0564538062543587</v>
      </c>
      <c r="O29" s="54">
        <f xml:space="preserve"> AVERAGEIF('5.8.1 (Small excl tax)'!$A$36:$A$63,'Annual excl tax'!$B29,'5.8.1 (Small excl tax)'!P$36:P$63)</f>
        <v>2.8084525581071422</v>
      </c>
      <c r="P29" s="54">
        <f xml:space="preserve"> AVERAGEIF('5.8.1 (Small excl tax)'!$A$36:$A$63,'Annual excl tax'!$B29,'5.8.1 (Small excl tax)'!Q$36:Q$63)</f>
        <v>5.0205623081771416</v>
      </c>
      <c r="Q29" s="54">
        <f xml:space="preserve"> AVERAGEIF('5.8.1 (Small excl tax)'!$A$36:$A$63,'Annual excl tax'!$B29,'5.8.1 (Small excl tax)'!R$36:R$63)</f>
        <v>2.4650790238817697</v>
      </c>
      <c r="R29" s="50">
        <f t="shared" si="0"/>
        <v>2.8355768893903868</v>
      </c>
      <c r="S29" s="51">
        <f t="shared" si="1"/>
        <v>-13.066048989709088</v>
      </c>
      <c r="T29" s="52">
        <f t="shared" si="2"/>
        <v>3</v>
      </c>
      <c r="U29" s="54">
        <f xml:space="preserve"> AVERAGEIF('5.8.1 (Small excl tax)'!$A$36:$A$63,'Annual excl tax'!$B29,'5.8.1 (Small excl tax)'!V$36:V$63)</f>
        <v>2.3894009038083848</v>
      </c>
      <c r="V29" s="54">
        <f xml:space="preserve"> AVERAGEIF('5.8.1 (Small excl tax)'!$A$36:$A$63,'Annual excl tax'!$B29,'5.8.1 (Small excl tax)'!W$36:W$63)</f>
        <v>2.5785341974820883</v>
      </c>
      <c r="W29" s="54"/>
      <c r="X29" s="54">
        <f xml:space="preserve"> AVERAGEIF('5.8.1 (Small excl tax)'!$A$36:$A$63,'Annual excl tax'!$B29,'5.8.1 (Small excl tax)'!Y$36:Y$63)</f>
        <v>2.3927912202298289</v>
      </c>
      <c r="Y29" s="54">
        <f xml:space="preserve"> AVERAGEIF('5.8.1 (Small excl tax)'!$A$36:$A$63,'Annual excl tax'!$B29,'5.8.1 (Small excl tax)'!Z$36:Z$63)</f>
        <v>2.2182519276303614</v>
      </c>
      <c r="Z29" s="54">
        <f xml:space="preserve"> AVERAGEIF('5.8.1 (Small excl tax)'!$A$36:$A$63,'Annual excl tax'!$B29,'5.8.1 (Small excl tax)'!AA$36:AA$63)</f>
        <v>2.2841464900350488</v>
      </c>
      <c r="AA29" s="54">
        <f xml:space="preserve"> AVERAGEIF('5.8.1 (Small excl tax)'!$A$36:$A$63,'Annual excl tax'!$B29,'5.8.1 (Small excl tax)'!AB$36:AB$63)</f>
        <v>2.3816861056035208</v>
      </c>
      <c r="AB29" s="54">
        <f xml:space="preserve"> AVERAGEIF('5.8.1 (Small excl tax)'!$A$36:$A$63,'Annual excl tax'!$B29,'5.8.1 (Small excl tax)'!AC$36:AC$63)</f>
        <v>1.9049457373256651</v>
      </c>
      <c r="AC29" s="54"/>
      <c r="AD29" s="54">
        <f xml:space="preserve"> AVERAGEIF('5.8.1 (Small excl tax)'!$A$36:$A$63,'Annual excl tax'!$B29,'5.8.1 (Small excl tax)'!AE$36:AE$63)</f>
        <v>3.0865262387736414</v>
      </c>
      <c r="AE29" s="54">
        <f xml:space="preserve"> AVERAGEIF('5.8.1 (Small excl tax)'!$A$36:$A$63,'Annual excl tax'!$B29,'5.8.1 (Small excl tax)'!AF$36:AF$63)</f>
        <v>2.6774990286332612</v>
      </c>
      <c r="AF29" s="54">
        <f xml:space="preserve"> AVERAGEIF('5.8.1 (Small excl tax)'!$A$36:$A$63,'Annual excl tax'!$B29,'5.8.1 (Small excl tax)'!AG$36:AG$63)</f>
        <v>3.1712407140095005</v>
      </c>
      <c r="AG29" s="54">
        <f xml:space="preserve"> AVERAGEIF('5.8.1 (Small excl tax)'!$A$36:$A$63,'Annual excl tax'!$B29,'5.8.1 (Small excl tax)'!AH$36:AH$63)</f>
        <v>3.033162006577963</v>
      </c>
      <c r="AH29" s="54">
        <f t="shared" si="3"/>
        <v>2.7373739510438053</v>
      </c>
      <c r="AI29" s="51">
        <f t="shared" si="4"/>
        <v>-9.9473046807581813</v>
      </c>
      <c r="AJ29" s="52">
        <f>RANK(Q29,(C29:Q29,U29:AG29),1)</f>
        <v>9</v>
      </c>
    </row>
    <row r="30" spans="1:36" x14ac:dyDescent="0.2">
      <c r="A30" s="53" t="s">
        <v>33</v>
      </c>
      <c r="B30" s="98">
        <v>2021</v>
      </c>
      <c r="C30" s="54">
        <f xml:space="preserve"> AVERAGEIF('5.8.1 (Small excl tax)'!$A$36:$A$63,'Annual excl tax'!$B30,'5.8.1 (Small excl tax)'!D$36:D$63)</f>
        <v>2.9218481732765369</v>
      </c>
      <c r="D30" s="54">
        <f xml:space="preserve"> AVERAGEIF('5.8.1 (Small excl tax)'!$A$36:$A$63,'Annual excl tax'!$B30,'5.8.1 (Small excl tax)'!E$36:E$63)</f>
        <v>2.9135788776599556</v>
      </c>
      <c r="E30" s="54">
        <f xml:space="preserve"> AVERAGEIF('5.8.1 (Small excl tax)'!$A$36:$A$63,'Annual excl tax'!$B30,'5.8.1 (Small excl tax)'!F$36:F$63)</f>
        <v>4.4383350616954189</v>
      </c>
      <c r="F30" s="54">
        <f xml:space="preserve"> AVERAGEIF('5.8.1 (Small excl tax)'!$A$36:$A$63,'Annual excl tax'!$B30,'5.8.1 (Small excl tax)'!G$36:G$63)</f>
        <v>4.5212569203455226</v>
      </c>
      <c r="G30" s="54">
        <f xml:space="preserve"> AVERAGEIF('5.8.1 (Small excl tax)'!$A$36:$A$63,'Annual excl tax'!$B30,'5.8.1 (Small excl tax)'!H$36:H$63)</f>
        <v>3.5289119289052717</v>
      </c>
      <c r="H30" s="54">
        <f xml:space="preserve"> AVERAGEIF('5.8.1 (Small excl tax)'!$A$36:$A$63,'Annual excl tax'!$B30,'5.8.1 (Small excl tax)'!I$36:I$63)</f>
        <v>2.8280749534671594</v>
      </c>
      <c r="I30" s="54">
        <f xml:space="preserve"> AVERAGEIF('5.8.1 (Small excl tax)'!$A$36:$A$63,'Annual excl tax'!$B30,'5.8.1 (Small excl tax)'!J$36:J$63)</f>
        <v>4.6804080183572845</v>
      </c>
      <c r="J30" s="54">
        <f xml:space="preserve"> AVERAGEIF('5.8.1 (Small excl tax)'!$A$36:$A$63,'Annual excl tax'!$B30,'5.8.1 (Small excl tax)'!K$36:K$63)</f>
        <v>4.0529729907488665</v>
      </c>
      <c r="K30" s="54">
        <f xml:space="preserve"> AVERAGEIF('5.8.1 (Small excl tax)'!$A$36:$A$63,'Annual excl tax'!$B30,'5.8.1 (Small excl tax)'!L$36:L$63)</f>
        <v>3.3892102693778359</v>
      </c>
      <c r="L30" s="54">
        <f xml:space="preserve"> AVERAGEIF('5.8.1 (Small excl tax)'!$A$36:$A$63,'Annual excl tax'!$B30,'5.8.1 (Small excl tax)'!M$36:M$63)</f>
        <v>3.5932925796455906</v>
      </c>
      <c r="M30" s="54">
        <f xml:space="preserve"> AVERAGEIF('5.8.1 (Small excl tax)'!$A$36:$A$63,'Annual excl tax'!$B30,'5.8.1 (Small excl tax)'!N$36:N$63)</f>
        <v>2.3715642185251342</v>
      </c>
      <c r="N30" s="54">
        <f xml:space="preserve"> AVERAGEIF('5.8.1 (Small excl tax)'!$A$36:$A$63,'Annual excl tax'!$B30,'5.8.1 (Small excl tax)'!O$36:O$63)</f>
        <v>3.0628840037270013</v>
      </c>
      <c r="O30" s="54">
        <f xml:space="preserve"> AVERAGEIF('5.8.1 (Small excl tax)'!$A$36:$A$63,'Annual excl tax'!$B30,'5.8.1 (Small excl tax)'!P$36:P$63)</f>
        <v>2.9769595803540443</v>
      </c>
      <c r="P30" s="54">
        <f xml:space="preserve"> AVERAGEIF('5.8.1 (Small excl tax)'!$A$36:$A$63,'Annual excl tax'!$B30,'5.8.1 (Small excl tax)'!Q$36:Q$63)</f>
        <v>6.6828899282589411</v>
      </c>
      <c r="Q30" s="54">
        <f xml:space="preserve"> AVERAGEIF('5.8.1 (Small excl tax)'!$A$36:$A$63,'Annual excl tax'!$B30,'5.8.1 (Small excl tax)'!R$36:R$63)</f>
        <v>2.7926568892665737</v>
      </c>
      <c r="R30" s="50">
        <f t="shared" ref="R30" si="5">MEDIAN(C30:Q30)</f>
        <v>3.3892102693778359</v>
      </c>
      <c r="S30" s="51">
        <f t="shared" ref="S30" si="6">(Q30-R30)/R30*100</f>
        <v>-17.601545277412743</v>
      </c>
      <c r="T30" s="52">
        <f t="shared" ref="T30" si="7">RANK(Q30,(C30:Q30),1)</f>
        <v>2</v>
      </c>
      <c r="U30" s="54">
        <f xml:space="preserve"> AVERAGEIF('5.8.1 (Small excl tax)'!$A$36:$A$63,'Annual excl tax'!$B30,'5.8.1 (Small excl tax)'!V$36:V$63)</f>
        <v>3.6264397149102976</v>
      </c>
      <c r="V30" s="54">
        <f xml:space="preserve"> AVERAGEIF('5.8.1 (Small excl tax)'!$A$36:$A$63,'Annual excl tax'!$B30,'5.8.1 (Small excl tax)'!W$36:W$63)</f>
        <v>2.9787950855922682</v>
      </c>
      <c r="W30" s="54"/>
      <c r="X30" s="54">
        <f xml:space="preserve"> AVERAGEIF('5.8.1 (Small excl tax)'!$A$36:$A$63,'Annual excl tax'!$B30,'5.8.1 (Small excl tax)'!Y$36:Y$63)</f>
        <v>2.33741169404587</v>
      </c>
      <c r="Y30" s="54">
        <f xml:space="preserve"> AVERAGEIF('5.8.1 (Small excl tax)'!$A$36:$A$63,'Annual excl tax'!$B30,'5.8.1 (Small excl tax)'!Z$36:Z$63)</f>
        <v>4.3436427289748467</v>
      </c>
      <c r="Z30" s="54">
        <f xml:space="preserve"> AVERAGEIF('5.8.1 (Small excl tax)'!$A$36:$A$63,'Annual excl tax'!$B30,'5.8.1 (Small excl tax)'!AA$36:AA$63)</f>
        <v>2.9408825537490291</v>
      </c>
      <c r="AA30" s="54">
        <f xml:space="preserve"> AVERAGEIF('5.8.1 (Small excl tax)'!$A$36:$A$63,'Annual excl tax'!$B30,'5.8.1 (Small excl tax)'!AB$36:AB$63)</f>
        <v>3.5741664817014076</v>
      </c>
      <c r="AB30" s="54">
        <f xml:space="preserve"> AVERAGEIF('5.8.1 (Small excl tax)'!$A$36:$A$63,'Annual excl tax'!$B30,'5.8.1 (Small excl tax)'!AC$36:AC$63)</f>
        <v>4.6910949886623232</v>
      </c>
      <c r="AC30" s="54"/>
      <c r="AD30" s="54">
        <f xml:space="preserve"> AVERAGEIF('5.8.1 (Small excl tax)'!$A$36:$A$63,'Annual excl tax'!$B30,'5.8.1 (Small excl tax)'!AE$36:AE$63)</f>
        <v>3.2070922309228806</v>
      </c>
      <c r="AE30" s="54">
        <f xml:space="preserve"> AVERAGEIF('5.8.1 (Small excl tax)'!$A$36:$A$63,'Annual excl tax'!$B30,'5.8.1 (Small excl tax)'!AF$36:AF$63)</f>
        <v>3.292679710834876</v>
      </c>
      <c r="AF30" s="54">
        <f xml:space="preserve"> AVERAGEIF('5.8.1 (Small excl tax)'!$A$36:$A$63,'Annual excl tax'!$B30,'5.8.1 (Small excl tax)'!AG$36:AG$63)</f>
        <v>3.5089557149374224</v>
      </c>
      <c r="AG30" s="54">
        <f xml:space="preserve"> AVERAGEIF('5.8.1 (Small excl tax)'!$A$36:$A$63,'Annual excl tax'!$B30,'5.8.1 (Small excl tax)'!AH$36:AH$63)</f>
        <v>3.2379888029375303</v>
      </c>
      <c r="AH30" s="54">
        <f t="shared" ref="AH30" si="8">MEDIAN(C30:Q30,U30:AG30)</f>
        <v>3.3409449901063559</v>
      </c>
      <c r="AI30" s="51">
        <f t="shared" ref="AI30" si="9">(Q30-AH30)/AH30*100</f>
        <v>-16.411168171383988</v>
      </c>
      <c r="AJ30" s="52">
        <f>RANK(Q30,(C30:Q30,U30:AG30),1)</f>
        <v>3</v>
      </c>
    </row>
    <row r="31" spans="1:36" x14ac:dyDescent="0.2">
      <c r="A31" s="53" t="s">
        <v>33</v>
      </c>
      <c r="B31" s="98">
        <v>2022</v>
      </c>
      <c r="C31" s="54">
        <f>AVERAGE('5.8.1 (Small excl tax)'!D64:D65)</f>
        <v>4.9963952559164255</v>
      </c>
      <c r="D31" s="54">
        <f>AVERAGE('5.8.1 (Small excl tax)'!E64:E65)</f>
        <v>5.3829773731307018</v>
      </c>
      <c r="E31" s="54">
        <f>AVERAGE('5.8.1 (Small excl tax)'!F64:F65)</f>
        <v>9.7511408768419088</v>
      </c>
      <c r="F31" s="54">
        <f>AVERAGE('5.8.1 (Small excl tax)'!G64:G65)</f>
        <v>13.058639505294565</v>
      </c>
      <c r="G31" s="54">
        <f>AVERAGE('5.8.1 (Small excl tax)'!H64:H65)</f>
        <v>5.6083499609930447</v>
      </c>
      <c r="H31" s="54">
        <f>AVERAGE('5.8.1 (Small excl tax)'!I64:I65)</f>
        <v>4.2596022929059352</v>
      </c>
      <c r="I31" s="54">
        <f>AVERAGE('5.8.1 (Small excl tax)'!J64:J65)</f>
        <v>11.020371129339646</v>
      </c>
      <c r="J31" s="54">
        <f>AVERAGE('5.8.1 (Small excl tax)'!K64:K65)</f>
        <v>7.0453953744158913</v>
      </c>
      <c r="K31" s="54">
        <f>AVERAGE('5.8.1 (Small excl tax)'!L64:L65)</f>
        <v>8.560654206800578</v>
      </c>
      <c r="L31" s="54">
        <f>AVERAGE('5.8.1 (Small excl tax)'!M64:M65)</f>
        <v>7.7381511074460132</v>
      </c>
      <c r="M31" s="54">
        <f>AVERAGE('5.8.1 (Small excl tax)'!N64:N65)</f>
        <v>4.1773912356259855</v>
      </c>
      <c r="N31" s="54">
        <f>AVERAGE('5.8.1 (Small excl tax)'!O64:O65)</f>
        <v>7.4832677693543665</v>
      </c>
      <c r="O31" s="54">
        <f>AVERAGE('5.8.1 (Small excl tax)'!P64:P65)</f>
        <v>6.928583997358821</v>
      </c>
      <c r="P31" s="54">
        <f>AVERAGE('5.8.1 (Small excl tax)'!Q64:Q65)</f>
        <v>13.001167726792836</v>
      </c>
      <c r="Q31" s="54">
        <f>AVERAGE('5.8.1 (Small excl tax)'!R64:R65)</f>
        <v>4.32956625521844</v>
      </c>
      <c r="R31" s="50">
        <f>MEDIAN(C31:Q31)</f>
        <v>7.0453953744158913</v>
      </c>
      <c r="S31" s="51">
        <f>(Q31-R31)/R31*100</f>
        <v>-38.547575755074085</v>
      </c>
      <c r="T31" s="52">
        <f>RANK(Q31,(C31:Q31),1)</f>
        <v>3</v>
      </c>
      <c r="U31" s="54">
        <f>AVERAGE('5.8.1 (Small excl tax)'!V64:V65)</f>
        <v>8.1005669335943828</v>
      </c>
      <c r="V31" s="54">
        <f>AVERAGE('5.8.1 (Small excl tax)'!W64:W65)</f>
        <v>6.9956843671982147</v>
      </c>
      <c r="W31" s="54"/>
      <c r="X31" s="54">
        <f>AVERAGE('5.8.1 (Small excl tax)'!Y64:Y65)</f>
        <v>6.307722545573518</v>
      </c>
      <c r="Y31" s="54">
        <f>AVERAGE('5.8.1 (Small excl tax)'!Z64:Z65)</f>
        <v>10.716487408682131</v>
      </c>
      <c r="Z31" s="54">
        <f>AVERAGE('5.8.1 (Small excl tax)'!AA64:AA65)</f>
        <v>7.0090873114789929</v>
      </c>
      <c r="AA31" s="54">
        <f>AVERAGE('5.8.1 (Small excl tax)'!AB64:AB65)</f>
        <v>9.5624036142994413</v>
      </c>
      <c r="AB31" s="54">
        <f>AVERAGE('5.8.1 (Small excl tax)'!AC64:AC65)</f>
        <v>9.4126792763616187</v>
      </c>
      <c r="AC31" s="54"/>
      <c r="AD31" s="54">
        <f>AVERAGE('5.8.1 (Small excl tax)'!AE64:AE65)</f>
        <v>5.6978568902345756</v>
      </c>
      <c r="AE31" s="54">
        <f>AVERAGE('5.8.1 (Small excl tax)'!AF64:AF65)</f>
        <v>10.848429857443168</v>
      </c>
      <c r="AF31" s="54">
        <f>AVERAGE('5.8.1 (Small excl tax)'!AG64:AG65)</f>
        <v>6.4048954333773587</v>
      </c>
      <c r="AG31" s="54">
        <f>AVERAGE('5.8.1 (Small excl tax)'!AH64:AH65)</f>
        <v>6.4379368669113664</v>
      </c>
      <c r="AH31" s="54">
        <f>MEDIAN(C31:Q31,U31:AG31)</f>
        <v>7.0272413429474421</v>
      </c>
      <c r="AI31" s="51">
        <f>(Q31-AH31)/AH31*100</f>
        <v>-38.388820819942318</v>
      </c>
      <c r="AJ31" s="52">
        <f>RANK(Q31,(C31:Q31,U31:AG31),1)</f>
        <v>3</v>
      </c>
    </row>
    <row r="32" spans="1:36" x14ac:dyDescent="0.2">
      <c r="A32" s="53" t="s">
        <v>33</v>
      </c>
      <c r="B32" s="98">
        <v>2023</v>
      </c>
      <c r="C32" s="54">
        <f>AVERAGE('5.8.1 (Small excl tax)'!D66:D67)</f>
        <v>7.8386274681796229</v>
      </c>
      <c r="D32" s="54">
        <f>AVERAGE('5.8.1 (Small excl tax)'!E66:E67)</f>
        <v>5.528923278635089</v>
      </c>
      <c r="E32" s="54">
        <f>AVERAGE('5.8.1 (Small excl tax)'!F66:F67)</f>
        <v>5.7038089178181908</v>
      </c>
      <c r="F32" s="54">
        <f>AVERAGE('5.8.1 (Small excl tax)'!G66:G67)</f>
        <v>6.7928720401841183</v>
      </c>
      <c r="G32" s="54">
        <f>AVERAGE('5.8.1 (Small excl tax)'!H66:H67)</f>
        <v>7.8387672441202554</v>
      </c>
      <c r="H32" s="54">
        <f>AVERAGE('5.8.1 (Small excl tax)'!I66:I67)</f>
        <v>6.8035640986830668</v>
      </c>
      <c r="I32" s="112">
        <f>AVERAGE('5.8.1 (Small excl tax)'!J66:J67)</f>
        <v>6.1142942726277099</v>
      </c>
      <c r="J32" s="54">
        <f>AVERAGE('5.8.1 (Small excl tax)'!K66:K67)</f>
        <v>7.689988371848222</v>
      </c>
      <c r="K32" s="54">
        <f>AVERAGE('5.8.1 (Small excl tax)'!L66:L67)</f>
        <v>7.4813116291904951</v>
      </c>
      <c r="L32" s="54">
        <f>AVERAGE('5.8.1 (Small excl tax)'!M66:M67)</f>
        <v>10.161275298377243</v>
      </c>
      <c r="M32" s="112">
        <f>AVERAGE('5.8.1 (Small excl tax)'!N66:N67)</f>
        <v>6.9925660399241334</v>
      </c>
      <c r="N32" s="54">
        <f>AVERAGE('5.8.1 (Small excl tax)'!O66:O67)</f>
        <v>7.1703280436968093</v>
      </c>
      <c r="O32" s="54">
        <f>AVERAGE('5.8.1 (Small excl tax)'!P66:P67)</f>
        <v>6.064614679039245</v>
      </c>
      <c r="P32" s="54">
        <f>AVERAGE('5.8.1 (Small excl tax)'!Q66:Q67)</f>
        <v>9.391151231355007</v>
      </c>
      <c r="Q32" s="112">
        <f>AVERAGE('5.8.1 (Small excl tax)'!R66:R67)</f>
        <v>5.9489659693159052</v>
      </c>
      <c r="R32" s="112">
        <f>MEDIAN(C32:Q32)</f>
        <v>6.9925660399241334</v>
      </c>
      <c r="S32" s="51">
        <f>(Q32-R32)/R32*100</f>
        <v>-14.924422088397622</v>
      </c>
      <c r="T32" s="52">
        <f>RANK(Q32,(C32:Q32),1)</f>
        <v>3</v>
      </c>
      <c r="U32" s="54">
        <f>AVERAGE('5.8.1 (Small excl tax)'!V66:V67)</f>
        <v>5.4690254082493936</v>
      </c>
      <c r="V32" s="54">
        <f>AVERAGE('5.8.1 (Small excl tax)'!W66:W67)</f>
        <v>6.0204795538181148</v>
      </c>
      <c r="W32" s="54"/>
      <c r="X32" s="54">
        <f>AVERAGE('5.8.1 (Small excl tax)'!Y66:Y67)</f>
        <v>6.0596809621159879</v>
      </c>
      <c r="Y32" s="54">
        <f>AVERAGE('5.8.1 (Small excl tax)'!Z66:Z67)</f>
        <v>5.8547080148985415</v>
      </c>
      <c r="Z32" s="54">
        <f>AVERAGE('5.8.1 (Small excl tax)'!AA66:AA67)</f>
        <v>9.4250680797789066</v>
      </c>
      <c r="AA32" s="54">
        <f>AVERAGE('5.8.1 (Small excl tax)'!AB66:AB67)</f>
        <v>7.4145624654884941</v>
      </c>
      <c r="AB32" s="54">
        <f>AVERAGE('5.8.1 (Small excl tax)'!AC66:AC67)</f>
        <v>5.7991303037937527</v>
      </c>
      <c r="AC32" s="54"/>
      <c r="AD32" s="54">
        <f>AVERAGE('5.8.1 (Small excl tax)'!AE66:AE67)</f>
        <v>6.738666832701206</v>
      </c>
      <c r="AE32" s="54">
        <f>AVERAGE('5.8.1 (Small excl tax)'!AF66:AF67)</f>
        <v>5.2145126433841149</v>
      </c>
      <c r="AF32" s="54">
        <f>AVERAGE('5.8.1 (Small excl tax)'!AG66:AG67)</f>
        <v>9.4184278534726857</v>
      </c>
      <c r="AG32" s="54">
        <f>AVERAGE('5.8.1 (Small excl tax)'!AH66:AH67)</f>
        <v>7.5193487946783009</v>
      </c>
      <c r="AH32" s="54">
        <f>MEDIAN(C32:Q32,U32:AG32)</f>
        <v>6.7982180694335925</v>
      </c>
      <c r="AI32" s="51">
        <f>(Q32-AH32)/AH32*100</f>
        <v>-12.492275055666823</v>
      </c>
      <c r="AJ32" s="52">
        <f>RANK(Q32,(C32:Q32,U32:AG32),1)</f>
        <v>7</v>
      </c>
    </row>
    <row r="33" spans="1:36" ht="12.6" customHeight="1" x14ac:dyDescent="0.2">
      <c r="A33" s="53" t="s">
        <v>44</v>
      </c>
      <c r="B33" s="98">
        <v>2008</v>
      </c>
      <c r="C33" s="54"/>
      <c r="D33" s="54">
        <f>AVERAGEIF('5.8.2 (Medium excl tax)'!$A$36:$A$63,'Annual excl tax'!$B33,'5.8.2 (Medium excl tax)'!E$36:E$63)</f>
        <v>2.7956494420446365</v>
      </c>
      <c r="E33" s="54">
        <f>AVERAGEIF('5.8.2 (Medium excl tax)'!$A$36:$A$63,'Annual excl tax'!$B33,'5.8.2 (Medium excl tax)'!F$36:F$63)</f>
        <v>2.1632073026646204</v>
      </c>
      <c r="F33" s="54">
        <f>AVERAGEIF('5.8.2 (Medium excl tax)'!$A$36:$A$63,'Annual excl tax'!$B33,'5.8.2 (Medium excl tax)'!G$36:G$63)</f>
        <v>2.3278927885769138</v>
      </c>
      <c r="G33" s="54">
        <f>AVERAGEIF('5.8.2 (Medium excl tax)'!$A$36:$A$63,'Annual excl tax'!$B33,'5.8.2 (Medium excl tax)'!H$36:H$63)</f>
        <v>2.8253590112790974</v>
      </c>
      <c r="H33" s="54">
        <f>AVERAGEIF('5.8.2 (Medium excl tax)'!$A$36:$A$63,'Annual excl tax'!$B33,'5.8.2 (Medium excl tax)'!I$36:I$63)</f>
        <v>3.4418863030957523</v>
      </c>
      <c r="I33" s="54"/>
      <c r="J33" s="54">
        <f>AVERAGEIF('5.8.2 (Medium excl tax)'!$A$36:$A$63,'Annual excl tax'!$B33,'5.8.2 (Medium excl tax)'!K$36:K$63)</f>
        <v>3.1595608801295896</v>
      </c>
      <c r="K33" s="54">
        <f>AVERAGEIF('5.8.2 (Medium excl tax)'!$A$36:$A$63,'Annual excl tax'!$B33,'5.8.2 (Medium excl tax)'!L$36:L$63)</f>
        <v>2.8172455585553151</v>
      </c>
      <c r="L33" s="54">
        <f>AVERAGEIF('5.8.2 (Medium excl tax)'!$A$36:$A$63,'Annual excl tax'!$B33,'5.8.2 (Medium excl tax)'!M$36:M$63)</f>
        <v>3.1038822714182865</v>
      </c>
      <c r="M33" s="54">
        <f>AVERAGEIF('5.8.2 (Medium excl tax)'!$A$36:$A$63,'Annual excl tax'!$B33,'5.8.2 (Medium excl tax)'!N$36:N$63)</f>
        <v>2.4843702933765295</v>
      </c>
      <c r="N33" s="54">
        <f>AVERAGEIF('5.8.2 (Medium excl tax)'!$A$36:$A$63,'Annual excl tax'!$B33,'5.8.2 (Medium excl tax)'!O$36:O$63)</f>
        <v>2.5686873230141583</v>
      </c>
      <c r="O33" s="54">
        <f>AVERAGEIF('5.8.2 (Medium excl tax)'!$A$36:$A$63,'Annual excl tax'!$B33,'5.8.2 (Medium excl tax)'!P$36:P$63)</f>
        <v>2.3959649211063119</v>
      </c>
      <c r="P33" s="54">
        <f>AVERAGEIF('5.8.2 (Medium excl tax)'!$A$36:$A$63,'Annual excl tax'!$B33,'5.8.2 (Medium excl tax)'!Q$36:Q$63)</f>
        <v>3.6442623333633306</v>
      </c>
      <c r="Q33" s="54">
        <f>AVERAGEIF('5.8.2 (Medium excl tax)'!$A$36:$A$63,'Annual excl tax'!$B33,'5.8.2 (Medium excl tax)'!R$36:R$63)</f>
        <v>2.2298115635049198</v>
      </c>
      <c r="R33" s="50">
        <f t="shared" si="0"/>
        <v>2.7956494420446365</v>
      </c>
      <c r="S33" s="51">
        <f t="shared" si="1"/>
        <v>-20.239943893891198</v>
      </c>
      <c r="T33" s="52">
        <f t="shared" si="2"/>
        <v>2</v>
      </c>
      <c r="U33" s="54">
        <f>AVERAGEIF('5.8.2 (Medium excl tax)'!$A$36:$A$63,'Annual excl tax'!$B33,'5.8.2 (Medium excl tax)'!V$36:V$63)</f>
        <v>1.89117889737821</v>
      </c>
      <c r="V33" s="54">
        <f>AVERAGEIF('5.8.2 (Medium excl tax)'!$A$36:$A$63,'Annual excl tax'!$B33,'5.8.2 (Medium excl tax)'!W$36:W$63)</f>
        <v>1.7949768292836574</v>
      </c>
      <c r="W33" s="54"/>
      <c r="X33" s="54">
        <f>AVERAGEIF('5.8.2 (Medium excl tax)'!$A$36:$A$63,'Annual excl tax'!$B33,'5.8.2 (Medium excl tax)'!Y$36:Y$63)</f>
        <v>2.7523036619570433</v>
      </c>
      <c r="Y33" s="54">
        <f>AVERAGEIF('5.8.2 (Medium excl tax)'!$A$36:$A$63,'Annual excl tax'!$B33,'5.8.2 (Medium excl tax)'!Z$36:Z$63)</f>
        <v>2.2064555283777301</v>
      </c>
      <c r="Z33" s="54">
        <f>AVERAGEIF('5.8.2 (Medium excl tax)'!$A$36:$A$63,'Annual excl tax'!$B33,'5.8.2 (Medium excl tax)'!AA$36:AA$63)</f>
        <v>2.9897170238480921</v>
      </c>
      <c r="AA33" s="54">
        <f>AVERAGEIF('5.8.2 (Medium excl tax)'!$A$36:$A$63,'Annual excl tax'!$B33,'5.8.2 (Medium excl tax)'!AB$36:AB$63)</f>
        <v>2.7209704759419244</v>
      </c>
      <c r="AB33" s="54">
        <f>AVERAGEIF('5.8.2 (Medium excl tax)'!$A$36:$A$63,'Annual excl tax'!$B33,'5.8.2 (Medium excl tax)'!AC$36:AC$63)</f>
        <v>3.0133711912347012</v>
      </c>
      <c r="AC33" s="54"/>
      <c r="AD33" s="54">
        <f>AVERAGEIF('5.8.2 (Medium excl tax)'!$A$36:$A$63,'Annual excl tax'!$B33,'5.8.2 (Medium excl tax)'!AE$36:AE$63)</f>
        <v>2.5403371011219105</v>
      </c>
      <c r="AE33" s="54">
        <f>AVERAGEIF('5.8.2 (Medium excl tax)'!$A$36:$A$63,'Annual excl tax'!$B33,'5.8.2 (Medium excl tax)'!AF$36:AF$63)</f>
        <v>1.8055456310595153</v>
      </c>
      <c r="AF33" s="54">
        <f>AVERAGEIF('5.8.2 (Medium excl tax)'!$A$36:$A$63,'Annual excl tax'!$B33,'5.8.2 (Medium excl tax)'!AG$36:AG$63)</f>
        <v>3.1989429268058558</v>
      </c>
      <c r="AG33" s="54">
        <f>AVERAGEIF('5.8.2 (Medium excl tax)'!$A$36:$A$63,'Annual excl tax'!$B33,'5.8.2 (Medium excl tax)'!AH$36:AH$63)</f>
        <v>3.0490888018958477</v>
      </c>
      <c r="AH33" s="54">
        <f t="shared" si="3"/>
        <v>2.7366370689494839</v>
      </c>
      <c r="AI33" s="51">
        <f t="shared" si="4"/>
        <v>-18.520011703236914</v>
      </c>
      <c r="AJ33" s="52">
        <f>RANK(Q33,(C33:Q33,U33:AG33),1)</f>
        <v>6</v>
      </c>
    </row>
    <row r="34" spans="1:36" ht="12.6" customHeight="1" x14ac:dyDescent="0.2">
      <c r="A34" s="53" t="s">
        <v>44</v>
      </c>
      <c r="B34" s="98">
        <v>2009</v>
      </c>
      <c r="C34" s="54">
        <f>AVERAGEIF('5.8.2 (Medium excl tax)'!$A$36:$A$63,'Annual excl tax'!$B34,'5.8.2 (Medium excl tax)'!D$36:D$63)</f>
        <v>2.7096110302761454</v>
      </c>
      <c r="D34" s="54">
        <f>AVERAGEIF('5.8.2 (Medium excl tax)'!$A$36:$A$63,'Annual excl tax'!$B34,'5.8.2 (Medium excl tax)'!E$36:E$63)</f>
        <v>2.6937836847521641</v>
      </c>
      <c r="E34" s="54">
        <f>AVERAGEIF('5.8.2 (Medium excl tax)'!$A$36:$A$63,'Annual excl tax'!$B34,'5.8.2 (Medium excl tax)'!F$36:F$63)</f>
        <v>1.8395378162466665</v>
      </c>
      <c r="F34" s="54">
        <f>AVERAGEIF('5.8.2 (Medium excl tax)'!$A$36:$A$63,'Annual excl tax'!$B34,'5.8.2 (Medium excl tax)'!G$36:G$63)</f>
        <v>2.4692988659429416</v>
      </c>
      <c r="G34" s="54">
        <f>AVERAGEIF('5.8.2 (Medium excl tax)'!$A$36:$A$63,'Annual excl tax'!$B34,'5.8.2 (Medium excl tax)'!H$36:H$63)</f>
        <v>2.9281950869530222</v>
      </c>
      <c r="H34" s="54">
        <f>AVERAGEIF('5.8.2 (Medium excl tax)'!$A$36:$A$63,'Annual excl tax'!$B34,'5.8.2 (Medium excl tax)'!I$36:I$63)</f>
        <v>3.1035775795835412</v>
      </c>
      <c r="I34" s="54"/>
      <c r="J34" s="54">
        <f>AVERAGEIF('5.8.2 (Medium excl tax)'!$A$36:$A$63,'Annual excl tax'!$B34,'5.8.2 (Medium excl tax)'!K$36:K$63)</f>
        <v>2.6640793125765754</v>
      </c>
      <c r="K34" s="54">
        <f>AVERAGEIF('5.8.2 (Medium excl tax)'!$A$36:$A$63,'Annual excl tax'!$B34,'5.8.2 (Medium excl tax)'!L$36:L$63)</f>
        <v>2.8570368999162801</v>
      </c>
      <c r="L34" s="54">
        <f>AVERAGEIF('5.8.2 (Medium excl tax)'!$A$36:$A$63,'Annual excl tax'!$B34,'5.8.2 (Medium excl tax)'!M$36:M$63)</f>
        <v>3.3738103421629075</v>
      </c>
      <c r="M34" s="54">
        <f>AVERAGEIF('5.8.2 (Medium excl tax)'!$A$36:$A$63,'Annual excl tax'!$B34,'5.8.2 (Medium excl tax)'!N$36:N$63)</f>
        <v>2.7944962916376355</v>
      </c>
      <c r="N34" s="54">
        <f>AVERAGEIF('5.8.2 (Medium excl tax)'!$A$36:$A$63,'Annual excl tax'!$B34,'5.8.2 (Medium excl tax)'!O$36:O$63)</f>
        <v>2.7323789618143284</v>
      </c>
      <c r="O34" s="54">
        <f>AVERAGEIF('5.8.2 (Medium excl tax)'!$A$36:$A$63,'Annual excl tax'!$B34,'5.8.2 (Medium excl tax)'!P$36:P$63)</f>
        <v>2.6027405945646569</v>
      </c>
      <c r="P34" s="54">
        <f>AVERAGEIF('5.8.2 (Medium excl tax)'!$A$36:$A$63,'Annual excl tax'!$B34,'5.8.2 (Medium excl tax)'!Q$36:Q$63)</f>
        <v>3.1445105358324867</v>
      </c>
      <c r="Q34" s="54">
        <f>AVERAGEIF('5.8.2 (Medium excl tax)'!$A$36:$A$63,'Annual excl tax'!$B34,'5.8.2 (Medium excl tax)'!R$36:R$63)</f>
        <v>2.1503145988985448</v>
      </c>
      <c r="R34" s="50">
        <f t="shared" si="0"/>
        <v>2.7209949960452366</v>
      </c>
      <c r="S34" s="51">
        <f t="shared" si="1"/>
        <v>-20.973224793729251</v>
      </c>
      <c r="T34" s="52">
        <f t="shared" si="2"/>
        <v>2</v>
      </c>
      <c r="U34" s="54">
        <f>AVERAGEIF('5.8.2 (Medium excl tax)'!$A$36:$A$63,'Annual excl tax'!$B34,'5.8.2 (Medium excl tax)'!V$36:V$63)</f>
        <v>2.3582856729663941</v>
      </c>
      <c r="V34" s="54">
        <f>AVERAGEIF('5.8.2 (Medium excl tax)'!$A$36:$A$63,'Annual excl tax'!$B34,'5.8.2 (Medium excl tax)'!W$36:W$63)</f>
        <v>2.3655166777855401</v>
      </c>
      <c r="W34" s="54"/>
      <c r="X34" s="54">
        <f>AVERAGEIF('5.8.2 (Medium excl tax)'!$A$36:$A$63,'Annual excl tax'!$B34,'5.8.2 (Medium excl tax)'!Y$36:Y$63)</f>
        <v>2.5999755573902217</v>
      </c>
      <c r="Y34" s="54">
        <f>AVERAGEIF('5.8.2 (Medium excl tax)'!$A$36:$A$63,'Annual excl tax'!$B34,'5.8.2 (Medium excl tax)'!Z$36:Z$63)</f>
        <v>2.0964389988231082</v>
      </c>
      <c r="Z34" s="54">
        <f>AVERAGEIF('5.8.2 (Medium excl tax)'!$A$36:$A$63,'Annual excl tax'!$B34,'5.8.2 (Medium excl tax)'!AA$36:AA$63)</f>
        <v>3.1702248760607628</v>
      </c>
      <c r="AA34" s="54">
        <f>AVERAGEIF('5.8.2 (Medium excl tax)'!$A$36:$A$63,'Annual excl tax'!$B34,'5.8.2 (Medium excl tax)'!AB$36:AB$63)</f>
        <v>2.9750876418879857</v>
      </c>
      <c r="AB34" s="54">
        <f>AVERAGEIF('5.8.2 (Medium excl tax)'!$A$36:$A$63,'Annual excl tax'!$B34,'5.8.2 (Medium excl tax)'!AC$36:AC$63)</f>
        <v>2.611287402660587</v>
      </c>
      <c r="AC34" s="54"/>
      <c r="AD34" s="54">
        <f>AVERAGEIF('5.8.2 (Medium excl tax)'!$A$36:$A$63,'Annual excl tax'!$B34,'5.8.2 (Medium excl tax)'!AE$36:AE$63)</f>
        <v>2.5794802286251901</v>
      </c>
      <c r="AE34" s="54">
        <f>AVERAGEIF('5.8.2 (Medium excl tax)'!$A$36:$A$63,'Annual excl tax'!$B34,'5.8.2 (Medium excl tax)'!AF$36:AF$63)</f>
        <v>1.3747661014017136</v>
      </c>
      <c r="AF34" s="54">
        <f>AVERAGEIF('5.8.2 (Medium excl tax)'!$A$36:$A$63,'Annual excl tax'!$B34,'5.8.2 (Medium excl tax)'!AG$36:AG$63)</f>
        <v>3.1831109046911981</v>
      </c>
      <c r="AG34" s="54">
        <f>AVERAGEIF('5.8.2 (Medium excl tax)'!$A$36:$A$63,'Annual excl tax'!$B34,'5.8.2 (Medium excl tax)'!AH$36:AH$63)</f>
        <v>3.2351212102754849</v>
      </c>
      <c r="AH34" s="54">
        <f t="shared" si="3"/>
        <v>2.6937836847521641</v>
      </c>
      <c r="AI34" s="51">
        <f t="shared" si="4"/>
        <v>-20.174934198683442</v>
      </c>
      <c r="AJ34" s="52">
        <f>RANK(Q34,(C34:Q34,U34:AG34),1)</f>
        <v>4</v>
      </c>
    </row>
    <row r="35" spans="1:36" ht="12.6" customHeight="1" x14ac:dyDescent="0.2">
      <c r="A35" s="53" t="s">
        <v>44</v>
      </c>
      <c r="B35" s="98">
        <v>2010</v>
      </c>
      <c r="C35" s="54">
        <f>AVERAGEIF('5.8.2 (Medium excl tax)'!$A$36:$A$63,'Annual excl tax'!$B35,'5.8.2 (Medium excl tax)'!D$36:D$63)</f>
        <v>2.7785802247260518</v>
      </c>
      <c r="D35" s="54">
        <f>AVERAGEIF('5.8.2 (Medium excl tax)'!$A$36:$A$63,'Annual excl tax'!$B35,'5.8.2 (Medium excl tax)'!E$36:E$63)</f>
        <v>2.3599623918152446</v>
      </c>
      <c r="E35" s="54">
        <f>AVERAGEIF('5.8.2 (Medium excl tax)'!$A$36:$A$63,'Annual excl tax'!$B35,'5.8.2 (Medium excl tax)'!F$36:F$63)</f>
        <v>2.2027762031786255</v>
      </c>
      <c r="F35" s="54">
        <f>AVERAGEIF('5.8.2 (Medium excl tax)'!$A$36:$A$63,'Annual excl tax'!$B35,'5.8.2 (Medium excl tax)'!G$36:G$63)</f>
        <v>2.546888526195616</v>
      </c>
      <c r="G35" s="54">
        <f>AVERAGEIF('5.8.2 (Medium excl tax)'!$A$36:$A$63,'Annual excl tax'!$B35,'5.8.2 (Medium excl tax)'!H$36:H$63)</f>
        <v>2.8301066428541435</v>
      </c>
      <c r="H35" s="54">
        <f>AVERAGEIF('5.8.2 (Medium excl tax)'!$A$36:$A$63,'Annual excl tax'!$B35,'5.8.2 (Medium excl tax)'!I$36:I$63)</f>
        <v>2.8500348386962724</v>
      </c>
      <c r="I35" s="54"/>
      <c r="J35" s="54">
        <f>AVERAGEIF('5.8.2 (Medium excl tax)'!$A$36:$A$63,'Annual excl tax'!$B35,'5.8.2 (Medium excl tax)'!K$36:K$63)</f>
        <v>2.4316741798843715</v>
      </c>
      <c r="K35" s="54">
        <f>AVERAGEIF('5.8.2 (Medium excl tax)'!$A$36:$A$63,'Annual excl tax'!$B35,'5.8.2 (Medium excl tax)'!L$36:L$63)</f>
        <v>2.4260534784115437</v>
      </c>
      <c r="L35" s="54">
        <f>AVERAGEIF('5.8.2 (Medium excl tax)'!$A$36:$A$63,'Annual excl tax'!$B35,'5.8.2 (Medium excl tax)'!M$36:M$63)</f>
        <v>3.3499542287422042</v>
      </c>
      <c r="M35" s="54">
        <f>AVERAGEIF('5.8.2 (Medium excl tax)'!$A$36:$A$63,'Annual excl tax'!$B35,'5.8.2 (Medium excl tax)'!N$36:N$63)</f>
        <v>2.2615672875726665</v>
      </c>
      <c r="N35" s="54">
        <f>AVERAGEIF('5.8.2 (Medium excl tax)'!$A$36:$A$63,'Annual excl tax'!$B35,'5.8.2 (Medium excl tax)'!O$36:O$63)</f>
        <v>2.6058487301938493</v>
      </c>
      <c r="O35" s="54">
        <f>AVERAGEIF('5.8.2 (Medium excl tax)'!$A$36:$A$63,'Annual excl tax'!$B35,'5.8.2 (Medium excl tax)'!P$36:P$63)</f>
        <v>2.4374022071411381</v>
      </c>
      <c r="P35" s="54">
        <f>AVERAGEIF('5.8.2 (Medium excl tax)'!$A$36:$A$63,'Annual excl tax'!$B35,'5.8.2 (Medium excl tax)'!Q$36:Q$63)</f>
        <v>3.3928354807895893</v>
      </c>
      <c r="Q35" s="54">
        <f>AVERAGEIF('5.8.2 (Medium excl tax)'!$A$36:$A$63,'Annual excl tax'!$B35,'5.8.2 (Medium excl tax)'!R$36:R$63)</f>
        <v>1.8412478109740671</v>
      </c>
      <c r="R35" s="50">
        <f t="shared" si="0"/>
        <v>2.4921453666683773</v>
      </c>
      <c r="S35" s="51">
        <f t="shared" si="1"/>
        <v>-26.117961030678643</v>
      </c>
      <c r="T35" s="52">
        <f t="shared" si="2"/>
        <v>1</v>
      </c>
      <c r="U35" s="54">
        <f>AVERAGEIF('5.8.2 (Medium excl tax)'!$A$36:$A$63,'Annual excl tax'!$B35,'5.8.2 (Medium excl tax)'!V$36:V$63)</f>
        <v>2.3245640816991493</v>
      </c>
      <c r="V35" s="54">
        <f>AVERAGEIF('5.8.2 (Medium excl tax)'!$A$36:$A$63,'Annual excl tax'!$B35,'5.8.2 (Medium excl tax)'!W$36:W$63)</f>
        <v>3.1469133785830437</v>
      </c>
      <c r="W35" s="54"/>
      <c r="X35" s="54">
        <f>AVERAGEIF('5.8.2 (Medium excl tax)'!$A$36:$A$63,'Annual excl tax'!$B35,'5.8.2 (Medium excl tax)'!Y$36:Y$63)</f>
        <v>2.7694573273543197</v>
      </c>
      <c r="Y35" s="54">
        <f>AVERAGEIF('5.8.2 (Medium excl tax)'!$A$36:$A$63,'Annual excl tax'!$B35,'5.8.2 (Medium excl tax)'!Z$36:Z$63)</f>
        <v>2.2728004809353628</v>
      </c>
      <c r="Z35" s="54">
        <f>AVERAGEIF('5.8.2 (Medium excl tax)'!$A$36:$A$63,'Annual excl tax'!$B35,'5.8.2 (Medium excl tax)'!AA$36:AA$63)</f>
        <v>2.713621519475522</v>
      </c>
      <c r="AA35" s="54">
        <f>AVERAGEIF('5.8.2 (Medium excl tax)'!$A$36:$A$63,'Annual excl tax'!$B35,'5.8.2 (Medium excl tax)'!AB$36:AB$63)</f>
        <v>2.4653190626059369</v>
      </c>
      <c r="AB35" s="54">
        <f>AVERAGEIF('5.8.2 (Medium excl tax)'!$A$36:$A$63,'Annual excl tax'!$B35,'5.8.2 (Medium excl tax)'!AC$36:AC$63)</f>
        <v>2.8271396452632649</v>
      </c>
      <c r="AC35" s="54"/>
      <c r="AD35" s="54">
        <f>AVERAGEIF('5.8.2 (Medium excl tax)'!$A$36:$A$63,'Annual excl tax'!$B35,'5.8.2 (Medium excl tax)'!AE$36:AE$63)</f>
        <v>2.6893381466730482</v>
      </c>
      <c r="AE35" s="54">
        <f>AVERAGEIF('5.8.2 (Medium excl tax)'!$A$36:$A$63,'Annual excl tax'!$B35,'5.8.2 (Medium excl tax)'!AF$36:AF$63)</f>
        <v>1.2631246328191104</v>
      </c>
      <c r="AF35" s="54">
        <f>AVERAGEIF('5.8.2 (Medium excl tax)'!$A$36:$A$63,'Annual excl tax'!$B35,'5.8.2 (Medium excl tax)'!AG$36:AG$63)</f>
        <v>2.8684968554922996</v>
      </c>
      <c r="AG35" s="54">
        <f>AVERAGEIF('5.8.2 (Medium excl tax)'!$A$36:$A$63,'Annual excl tax'!$B35,'5.8.2 (Medium excl tax)'!AH$36:AH$63)</f>
        <v>3.3137531102821716</v>
      </c>
      <c r="AH35" s="54">
        <f t="shared" si="3"/>
        <v>2.6058487301938493</v>
      </c>
      <c r="AI35" s="51">
        <f t="shared" si="4"/>
        <v>-29.341723115405227</v>
      </c>
      <c r="AJ35" s="52">
        <f>RANK(Q35,(C35:Q35,U35:AG35),1)</f>
        <v>2</v>
      </c>
    </row>
    <row r="36" spans="1:36" ht="12.6" customHeight="1" x14ac:dyDescent="0.2">
      <c r="A36" s="53" t="s">
        <v>44</v>
      </c>
      <c r="B36" s="98">
        <v>2011</v>
      </c>
      <c r="C36" s="54">
        <f>AVERAGEIF('5.8.2 (Medium excl tax)'!$A$36:$A$63,'Annual excl tax'!$B36,'5.8.2 (Medium excl tax)'!D$36:D$63)</f>
        <v>2.8802107102090035</v>
      </c>
      <c r="D36" s="54">
        <f>AVERAGEIF('5.8.2 (Medium excl tax)'!$A$36:$A$63,'Annual excl tax'!$B36,'5.8.2 (Medium excl tax)'!E$36:E$63)</f>
        <v>2.7365339287318511</v>
      </c>
      <c r="E36" s="54">
        <f>AVERAGEIF('5.8.2 (Medium excl tax)'!$A$36:$A$63,'Annual excl tax'!$B36,'5.8.2 (Medium excl tax)'!F$36:F$63)</f>
        <v>2.7267679490362742</v>
      </c>
      <c r="F36" s="54">
        <f>AVERAGEIF('5.8.2 (Medium excl tax)'!$A$36:$A$63,'Annual excl tax'!$B36,'5.8.2 (Medium excl tax)'!G$36:G$63)</f>
        <v>3.1019709823800206</v>
      </c>
      <c r="G36" s="54">
        <f>AVERAGEIF('5.8.2 (Medium excl tax)'!$A$36:$A$63,'Annual excl tax'!$B36,'5.8.2 (Medium excl tax)'!H$36:H$63)</f>
        <v>3.1301326150808424</v>
      </c>
      <c r="H36" s="54">
        <f>AVERAGEIF('5.8.2 (Medium excl tax)'!$A$36:$A$63,'Annual excl tax'!$B36,'5.8.2 (Medium excl tax)'!I$36:I$63)</f>
        <v>3.0910746440467149</v>
      </c>
      <c r="I36" s="54"/>
      <c r="J36" s="54">
        <f>AVERAGEIF('5.8.2 (Medium excl tax)'!$A$36:$A$63,'Annual excl tax'!$B36,'5.8.2 (Medium excl tax)'!K$36:K$63)</f>
        <v>3.1145228399019391</v>
      </c>
      <c r="K36" s="54">
        <f>AVERAGEIF('5.8.2 (Medium excl tax)'!$A$36:$A$63,'Annual excl tax'!$B36,'5.8.2 (Medium excl tax)'!L$36:L$63)</f>
        <v>2.6865168800405974</v>
      </c>
      <c r="L36" s="54">
        <f>AVERAGEIF('5.8.2 (Medium excl tax)'!$A$36:$A$63,'Annual excl tax'!$B36,'5.8.2 (Medium excl tax)'!M$36:M$63)</f>
        <v>3.9360063343145506</v>
      </c>
      <c r="M36" s="54">
        <f>AVERAGEIF('5.8.2 (Medium excl tax)'!$A$36:$A$63,'Annual excl tax'!$B36,'5.8.2 (Medium excl tax)'!N$36:N$63)</f>
        <v>2.4194378520492075</v>
      </c>
      <c r="N36" s="54">
        <f>AVERAGEIF('5.8.2 (Medium excl tax)'!$A$36:$A$63,'Annual excl tax'!$B36,'5.8.2 (Medium excl tax)'!O$36:O$63)</f>
        <v>3.1144665908529965</v>
      </c>
      <c r="O36" s="54">
        <f>AVERAGEIF('5.8.2 (Medium excl tax)'!$A$36:$A$63,'Annual excl tax'!$B36,'5.8.2 (Medium excl tax)'!P$36:P$63)</f>
        <v>2.7989513951978697</v>
      </c>
      <c r="P36" s="54">
        <f>AVERAGEIF('5.8.2 (Medium excl tax)'!$A$36:$A$63,'Annual excl tax'!$B36,'5.8.2 (Medium excl tax)'!Q$36:Q$63)</f>
        <v>3.8711588758928204</v>
      </c>
      <c r="Q36" s="54">
        <f>AVERAGEIF('5.8.2 (Medium excl tax)'!$A$36:$A$63,'Annual excl tax'!$B36,'5.8.2 (Medium excl tax)'!R$36:R$63)</f>
        <v>2.1543219922166745</v>
      </c>
      <c r="R36" s="50">
        <f t="shared" si="0"/>
        <v>2.985642677127859</v>
      </c>
      <c r="S36" s="51">
        <f t="shared" si="1"/>
        <v>-27.843944329965897</v>
      </c>
      <c r="T36" s="52">
        <f t="shared" si="2"/>
        <v>1</v>
      </c>
      <c r="U36" s="54">
        <f>AVERAGEIF('5.8.2 (Medium excl tax)'!$A$36:$A$63,'Annual excl tax'!$B36,'5.8.2 (Medium excl tax)'!V$36:V$63)</f>
        <v>2.6274358214095042</v>
      </c>
      <c r="V36" s="54">
        <f>AVERAGEIF('5.8.2 (Medium excl tax)'!$A$36:$A$63,'Annual excl tax'!$B36,'5.8.2 (Medium excl tax)'!W$36:W$63)</f>
        <v>3.6316816761415676</v>
      </c>
      <c r="W36" s="54"/>
      <c r="X36" s="54">
        <f>AVERAGEIF('5.8.2 (Medium excl tax)'!$A$36:$A$63,'Annual excl tax'!$B36,'5.8.2 (Medium excl tax)'!Y$36:Y$63)</f>
        <v>2.748939058617311</v>
      </c>
      <c r="Y36" s="54">
        <f>AVERAGEIF('5.8.2 (Medium excl tax)'!$A$36:$A$63,'Annual excl tax'!$B36,'5.8.2 (Medium excl tax)'!Z$36:Z$63)</f>
        <v>2.4319064177101923</v>
      </c>
      <c r="Z36" s="54">
        <f>AVERAGEIF('5.8.2 (Medium excl tax)'!$A$36:$A$63,'Annual excl tax'!$B36,'5.8.2 (Medium excl tax)'!AA$36:AA$63)</f>
        <v>3.1475253517808968</v>
      </c>
      <c r="AA36" s="54">
        <f>AVERAGEIF('5.8.2 (Medium excl tax)'!$A$36:$A$63,'Annual excl tax'!$B36,'5.8.2 (Medium excl tax)'!AB$36:AB$63)</f>
        <v>2.6406450871239451</v>
      </c>
      <c r="AB36" s="54">
        <f>AVERAGEIF('5.8.2 (Medium excl tax)'!$A$36:$A$63,'Annual excl tax'!$B36,'5.8.2 (Medium excl tax)'!AC$36:AC$63)</f>
        <v>3.3885954686990778</v>
      </c>
      <c r="AC36" s="54"/>
      <c r="AD36" s="54">
        <f>AVERAGEIF('5.8.2 (Medium excl tax)'!$A$36:$A$63,'Annual excl tax'!$B36,'5.8.2 (Medium excl tax)'!AE$36:AE$63)</f>
        <v>2.8009999004894759</v>
      </c>
      <c r="AE36" s="54">
        <f>AVERAGEIF('5.8.2 (Medium excl tax)'!$A$36:$A$63,'Annual excl tax'!$B36,'5.8.2 (Medium excl tax)'!AF$36:AF$63)</f>
        <v>1.4152201426406354</v>
      </c>
      <c r="AF36" s="54">
        <f>AVERAGEIF('5.8.2 (Medium excl tax)'!$A$36:$A$63,'Annual excl tax'!$B36,'5.8.2 (Medium excl tax)'!AG$36:AG$63)</f>
        <v>3.158168769134023</v>
      </c>
      <c r="AG36" s="54">
        <f>AVERAGEIF('5.8.2 (Medium excl tax)'!$A$36:$A$63,'Annual excl tax'!$B36,'5.8.2 (Medium excl tax)'!AH$36:AH$63)</f>
        <v>3.8032442802828581</v>
      </c>
      <c r="AH36" s="54">
        <f t="shared" si="3"/>
        <v>2.8802107102090035</v>
      </c>
      <c r="AI36" s="51">
        <f t="shared" si="4"/>
        <v>-25.202625468317024</v>
      </c>
      <c r="AJ36" s="52">
        <f>RANK(Q36,(C36:Q36,U36:AG36),1)</f>
        <v>2</v>
      </c>
    </row>
    <row r="37" spans="1:36" ht="12.6" customHeight="1" x14ac:dyDescent="0.2">
      <c r="A37" s="53" t="s">
        <v>44</v>
      </c>
      <c r="B37" s="98">
        <v>2012</v>
      </c>
      <c r="C37" s="54">
        <f>AVERAGEIF('5.8.2 (Medium excl tax)'!$A$36:$A$63,'Annual excl tax'!$B37,'5.8.2 (Medium excl tax)'!D$36:D$63)</f>
        <v>2.850165282981636</v>
      </c>
      <c r="D37" s="54">
        <f>AVERAGEIF('5.8.2 (Medium excl tax)'!$A$36:$A$63,'Annual excl tax'!$B37,'5.8.2 (Medium excl tax)'!E$36:E$63)</f>
        <v>2.7037412805446683</v>
      </c>
      <c r="E37" s="54">
        <f>AVERAGEIF('5.8.2 (Medium excl tax)'!$A$36:$A$63,'Annual excl tax'!$B37,'5.8.2 (Medium excl tax)'!F$36:F$63)</f>
        <v>2.5834344824648148</v>
      </c>
      <c r="F37" s="54">
        <f>AVERAGEIF('5.8.2 (Medium excl tax)'!$A$36:$A$63,'Annual excl tax'!$B37,'5.8.2 (Medium excl tax)'!G$36:G$63)</f>
        <v>3.1870032989403931</v>
      </c>
      <c r="G37" s="54">
        <f>AVERAGEIF('5.8.2 (Medium excl tax)'!$A$36:$A$63,'Annual excl tax'!$B37,'5.8.2 (Medium excl tax)'!H$36:H$63)</f>
        <v>3.1193009719162017</v>
      </c>
      <c r="H37" s="54">
        <f>AVERAGEIF('5.8.2 (Medium excl tax)'!$A$36:$A$63,'Annual excl tax'!$B37,'5.8.2 (Medium excl tax)'!I$36:I$63)</f>
        <v>2.7458774321113628</v>
      </c>
      <c r="I37" s="54">
        <f>AVERAGEIF('5.8.2 (Medium excl tax)'!$A$36:$A$63,'Annual excl tax'!$B37,'5.8.2 (Medium excl tax)'!J$36:J$63)</f>
        <v>4.1812947233787208</v>
      </c>
      <c r="J37" s="54">
        <f>AVERAGEIF('5.8.2 (Medium excl tax)'!$A$36:$A$63,'Annual excl tax'!$B37,'5.8.2 (Medium excl tax)'!K$36:K$63)</f>
        <v>2.9953661550459172</v>
      </c>
      <c r="K37" s="54">
        <f>AVERAGEIF('5.8.2 (Medium excl tax)'!$A$36:$A$63,'Annual excl tax'!$B37,'5.8.2 (Medium excl tax)'!L$36:L$63)</f>
        <v>3.0562782977261538</v>
      </c>
      <c r="L37" s="54">
        <f>AVERAGEIF('5.8.2 (Medium excl tax)'!$A$36:$A$63,'Annual excl tax'!$B37,'5.8.2 (Medium excl tax)'!M$36:M$63)</f>
        <v>4.0932649740558231</v>
      </c>
      <c r="M37" s="54">
        <f>AVERAGEIF('5.8.2 (Medium excl tax)'!$A$36:$A$63,'Annual excl tax'!$B37,'5.8.2 (Medium excl tax)'!N$36:N$63)</f>
        <v>2.4256093922618049</v>
      </c>
      <c r="N37" s="54">
        <f>AVERAGEIF('5.8.2 (Medium excl tax)'!$A$36:$A$63,'Annual excl tax'!$B37,'5.8.2 (Medium excl tax)'!O$36:O$63)</f>
        <v>3.3159208695797089</v>
      </c>
      <c r="O37" s="54">
        <f>AVERAGEIF('5.8.2 (Medium excl tax)'!$A$36:$A$63,'Annual excl tax'!$B37,'5.8.2 (Medium excl tax)'!P$36:P$63)</f>
        <v>3.087113901636914</v>
      </c>
      <c r="P37" s="54">
        <f>AVERAGEIF('5.8.2 (Medium excl tax)'!$A$36:$A$63,'Annual excl tax'!$B37,'5.8.2 (Medium excl tax)'!Q$36:Q$63)</f>
        <v>3.627918800408561</v>
      </c>
      <c r="Q37" s="54">
        <f>AVERAGEIF('5.8.2 (Medium excl tax)'!$A$36:$A$63,'Annual excl tax'!$B37,'5.8.2 (Medium excl tax)'!R$36:R$63)</f>
        <v>2.5628544414347845</v>
      </c>
      <c r="R37" s="50">
        <f t="shared" si="0"/>
        <v>3.0562782977261538</v>
      </c>
      <c r="S37" s="51">
        <f t="shared" si="1"/>
        <v>-16.144598371767145</v>
      </c>
      <c r="T37" s="52">
        <f t="shared" si="2"/>
        <v>2</v>
      </c>
      <c r="U37" s="54">
        <f>AVERAGEIF('5.8.2 (Medium excl tax)'!$A$36:$A$63,'Annual excl tax'!$B37,'5.8.2 (Medium excl tax)'!V$36:V$63)</f>
        <v>3.0743061960062312</v>
      </c>
      <c r="V37" s="54">
        <f>AVERAGEIF('5.8.2 (Medium excl tax)'!$A$36:$A$63,'Annual excl tax'!$B37,'5.8.2 (Medium excl tax)'!W$36:W$63)</f>
        <v>3.5990921040241606</v>
      </c>
      <c r="W37" s="54"/>
      <c r="X37" s="54">
        <f>AVERAGEIF('5.8.2 (Medium excl tax)'!$A$36:$A$63,'Annual excl tax'!$B37,'5.8.2 (Medium excl tax)'!Y$36:Y$63)</f>
        <v>2.6299401111349283</v>
      </c>
      <c r="Y37" s="54">
        <f>AVERAGEIF('5.8.2 (Medium excl tax)'!$A$36:$A$63,'Annual excl tax'!$B37,'5.8.2 (Medium excl tax)'!Z$36:Z$63)</f>
        <v>2.8200723179615039</v>
      </c>
      <c r="Z37" s="54">
        <f>AVERAGEIF('5.8.2 (Medium excl tax)'!$A$36:$A$63,'Annual excl tax'!$B37,'5.8.2 (Medium excl tax)'!AA$36:AA$63)</f>
        <v>3.4926109391727311</v>
      </c>
      <c r="AA37" s="54">
        <f>AVERAGEIF('5.8.2 (Medium excl tax)'!$A$36:$A$63,'Annual excl tax'!$B37,'5.8.2 (Medium excl tax)'!AB$36:AB$63)</f>
        <v>2.99363633444238</v>
      </c>
      <c r="AB37" s="54">
        <f>AVERAGEIF('5.8.2 (Medium excl tax)'!$A$36:$A$63,'Annual excl tax'!$B37,'5.8.2 (Medium excl tax)'!AC$36:AC$63)</f>
        <v>3.687801722382213</v>
      </c>
      <c r="AC37" s="54"/>
      <c r="AD37" s="54">
        <f>AVERAGEIF('5.8.2 (Medium excl tax)'!$A$36:$A$63,'Annual excl tax'!$B37,'5.8.2 (Medium excl tax)'!AE$36:AE$63)</f>
        <v>2.8822419106682649</v>
      </c>
      <c r="AE37" s="54">
        <f>AVERAGEIF('5.8.2 (Medium excl tax)'!$A$36:$A$63,'Annual excl tax'!$B37,'5.8.2 (Medium excl tax)'!AF$36:AF$63)</f>
        <v>1.5589120849105431</v>
      </c>
      <c r="AF37" s="54">
        <f>AVERAGEIF('5.8.2 (Medium excl tax)'!$A$36:$A$63,'Annual excl tax'!$B37,'5.8.2 (Medium excl tax)'!AG$36:AG$63)</f>
        <v>3.165712716470733</v>
      </c>
      <c r="AG37" s="54">
        <f>AVERAGEIF('5.8.2 (Medium excl tax)'!$A$36:$A$63,'Annual excl tax'!$B37,'5.8.2 (Medium excl tax)'!AH$36:AH$63)</f>
        <v>4.2131289655698669</v>
      </c>
      <c r="AH37" s="54">
        <f t="shared" si="3"/>
        <v>3.0652922468661927</v>
      </c>
      <c r="AI37" s="51">
        <f t="shared" si="4"/>
        <v>-16.391187690018022</v>
      </c>
      <c r="AJ37" s="52">
        <f>RANK(Q37,(C37:Q37,U37:AG37),1)</f>
        <v>3</v>
      </c>
    </row>
    <row r="38" spans="1:36" ht="12.6" customHeight="1" x14ac:dyDescent="0.2">
      <c r="A38" s="53" t="s">
        <v>44</v>
      </c>
      <c r="B38" s="98">
        <v>2013</v>
      </c>
      <c r="C38" s="54">
        <f>AVERAGEIF('5.8.2 (Medium excl tax)'!$A$36:$A$63,'Annual excl tax'!$B38,'5.8.2 (Medium excl tax)'!D$36:D$63)</f>
        <v>2.947069942517798</v>
      </c>
      <c r="D38" s="54">
        <f>AVERAGEIF('5.8.2 (Medium excl tax)'!$A$36:$A$63,'Annual excl tax'!$B38,'5.8.2 (Medium excl tax)'!E$36:E$63)</f>
        <v>3.0361368268357483</v>
      </c>
      <c r="E38" s="54">
        <f>AVERAGEIF('5.8.2 (Medium excl tax)'!$A$36:$A$63,'Annual excl tax'!$B38,'5.8.2 (Medium excl tax)'!F$36:F$63)</f>
        <v>2.8676739960018427</v>
      </c>
      <c r="F38" s="54">
        <f>AVERAGEIF('5.8.2 (Medium excl tax)'!$A$36:$A$63,'Annual excl tax'!$B38,'5.8.2 (Medium excl tax)'!G$36:G$63)</f>
        <v>3.1703346815345181</v>
      </c>
      <c r="G38" s="54">
        <f>AVERAGEIF('5.8.2 (Medium excl tax)'!$A$36:$A$63,'Annual excl tax'!$B38,'5.8.2 (Medium excl tax)'!H$36:H$63)</f>
        <v>3.2819556275183235</v>
      </c>
      <c r="H38" s="54">
        <f>AVERAGEIF('5.8.2 (Medium excl tax)'!$A$36:$A$63,'Annual excl tax'!$B38,'5.8.2 (Medium excl tax)'!I$36:I$63)</f>
        <v>3.7204739695198947</v>
      </c>
      <c r="I38" s="54">
        <f>AVERAGEIF('5.8.2 (Medium excl tax)'!$A$36:$A$63,'Annual excl tax'!$B38,'5.8.2 (Medium excl tax)'!J$36:J$63)</f>
        <v>3.9453843451362935</v>
      </c>
      <c r="J38" s="54">
        <f>AVERAGEIF('5.8.2 (Medium excl tax)'!$A$36:$A$63,'Annual excl tax'!$B38,'5.8.2 (Medium excl tax)'!K$36:K$63)</f>
        <v>3.5091577179356013</v>
      </c>
      <c r="K38" s="54">
        <f>AVERAGEIF('5.8.2 (Medium excl tax)'!$A$36:$A$63,'Annual excl tax'!$B38,'5.8.2 (Medium excl tax)'!L$36:L$63)</f>
        <v>3.1031643571566701</v>
      </c>
      <c r="L38" s="54">
        <f>AVERAGEIF('5.8.2 (Medium excl tax)'!$A$36:$A$63,'Annual excl tax'!$B38,'5.8.2 (Medium excl tax)'!M$36:M$63)</f>
        <v>4.0343198589218723</v>
      </c>
      <c r="M38" s="54">
        <f>AVERAGEIF('5.8.2 (Medium excl tax)'!$A$36:$A$63,'Annual excl tax'!$B38,'5.8.2 (Medium excl tax)'!N$36:N$63)</f>
        <v>2.5710020620615648</v>
      </c>
      <c r="N38" s="54">
        <f>AVERAGEIF('5.8.2 (Medium excl tax)'!$A$36:$A$63,'Annual excl tax'!$B38,'5.8.2 (Medium excl tax)'!O$36:O$63)</f>
        <v>3.500374844932439</v>
      </c>
      <c r="O38" s="54">
        <f>AVERAGEIF('5.8.2 (Medium excl tax)'!$A$36:$A$63,'Annual excl tax'!$B38,'5.8.2 (Medium excl tax)'!P$36:P$63)</f>
        <v>3.2054541009587192</v>
      </c>
      <c r="P38" s="54">
        <f>AVERAGEIF('5.8.2 (Medium excl tax)'!$A$36:$A$63,'Annual excl tax'!$B38,'5.8.2 (Medium excl tax)'!Q$36:Q$63)</f>
        <v>3.8884487536335284</v>
      </c>
      <c r="Q38" s="54">
        <f>AVERAGEIF('5.8.2 (Medium excl tax)'!$A$36:$A$63,'Annual excl tax'!$B38,'5.8.2 (Medium excl tax)'!R$36:R$63)</f>
        <v>2.8888511971288597</v>
      </c>
      <c r="R38" s="50">
        <f t="shared" si="0"/>
        <v>3.2054541009587192</v>
      </c>
      <c r="S38" s="51">
        <f t="shared" si="1"/>
        <v>-9.8770063104371619</v>
      </c>
      <c r="T38" s="52">
        <f t="shared" si="2"/>
        <v>3</v>
      </c>
      <c r="U38" s="54">
        <f>AVERAGEIF('5.8.2 (Medium excl tax)'!$A$36:$A$63,'Annual excl tax'!$B38,'5.8.2 (Medium excl tax)'!V$36:V$63)</f>
        <v>2.9980470132281458</v>
      </c>
      <c r="V38" s="54">
        <f>AVERAGEIF('5.8.2 (Medium excl tax)'!$A$36:$A$63,'Annual excl tax'!$B38,'5.8.2 (Medium excl tax)'!W$36:W$63)</f>
        <v>3.7219998148870914</v>
      </c>
      <c r="W38" s="54"/>
      <c r="X38" s="54">
        <f>AVERAGEIF('5.8.2 (Medium excl tax)'!$A$36:$A$63,'Annual excl tax'!$B38,'5.8.2 (Medium excl tax)'!Y$36:Y$63)</f>
        <v>2.7344008691250852</v>
      </c>
      <c r="Y38" s="54">
        <f>AVERAGEIF('5.8.2 (Medium excl tax)'!$A$36:$A$63,'Annual excl tax'!$B38,'5.8.2 (Medium excl tax)'!Z$36:Z$63)</f>
        <v>2.9441556456287237</v>
      </c>
      <c r="Z38" s="54">
        <f>AVERAGEIF('5.8.2 (Medium excl tax)'!$A$36:$A$63,'Annual excl tax'!$B38,'5.8.2 (Medium excl tax)'!AA$36:AA$63)</f>
        <v>3.6381994830448474</v>
      </c>
      <c r="AA38" s="54">
        <f>AVERAGEIF('5.8.2 (Medium excl tax)'!$A$36:$A$63,'Annual excl tax'!$B38,'5.8.2 (Medium excl tax)'!AB$36:AB$63)</f>
        <v>3.0206533219413032</v>
      </c>
      <c r="AB38" s="54">
        <f>AVERAGEIF('5.8.2 (Medium excl tax)'!$A$36:$A$63,'Annual excl tax'!$B38,'5.8.2 (Medium excl tax)'!AC$36:AC$63)</f>
        <v>3.6042431471768612</v>
      </c>
      <c r="AC38" s="54"/>
      <c r="AD38" s="54">
        <f>AVERAGEIF('5.8.2 (Medium excl tax)'!$A$36:$A$63,'Annual excl tax'!$B38,'5.8.2 (Medium excl tax)'!AE$36:AE$63)</f>
        <v>3.0780131636740893</v>
      </c>
      <c r="AE38" s="54">
        <f>AVERAGEIF('5.8.2 (Medium excl tax)'!$A$36:$A$63,'Annual excl tax'!$B38,'5.8.2 (Medium excl tax)'!AF$36:AF$63)</f>
        <v>1.7594598960486187</v>
      </c>
      <c r="AF38" s="54">
        <f>AVERAGEIF('5.8.2 (Medium excl tax)'!$A$36:$A$63,'Annual excl tax'!$B38,'5.8.2 (Medium excl tax)'!AG$36:AG$63)</f>
        <v>3.0966903342412175</v>
      </c>
      <c r="AG38" s="54">
        <f>AVERAGEIF('5.8.2 (Medium excl tax)'!$A$36:$A$63,'Annual excl tax'!$B38,'5.8.2 (Medium excl tax)'!AH$36:AH$63)</f>
        <v>3.7267023866574354</v>
      </c>
      <c r="AH38" s="54">
        <f t="shared" si="3"/>
        <v>3.1367495193455941</v>
      </c>
      <c r="AI38" s="51">
        <f t="shared" si="4"/>
        <v>-7.9030321257035618</v>
      </c>
      <c r="AJ38" s="52">
        <f>RANK(Q38,(C38:Q38,U38:AG38),1)</f>
        <v>5</v>
      </c>
    </row>
    <row r="39" spans="1:36" ht="12.6" customHeight="1" x14ac:dyDescent="0.2">
      <c r="A39" s="53" t="s">
        <v>44</v>
      </c>
      <c r="B39" s="98">
        <v>2014</v>
      </c>
      <c r="C39" s="54">
        <f>AVERAGEIF('5.8.2 (Medium excl tax)'!$A$36:$A$63,'Annual excl tax'!$B39,'5.8.2 (Medium excl tax)'!D$36:D$63)</f>
        <v>2.7142350756461626</v>
      </c>
      <c r="D39" s="54">
        <f>AVERAGEIF('5.8.2 (Medium excl tax)'!$A$36:$A$63,'Annual excl tax'!$B39,'5.8.2 (Medium excl tax)'!E$36:E$63)</f>
        <v>2.3356227786702615</v>
      </c>
      <c r="E39" s="54">
        <f>AVERAGEIF('5.8.2 (Medium excl tax)'!$A$36:$A$63,'Annual excl tax'!$B39,'5.8.2 (Medium excl tax)'!F$36:F$63)</f>
        <v>2.1614413827670909</v>
      </c>
      <c r="F39" s="54">
        <f>AVERAGEIF('5.8.2 (Medium excl tax)'!$A$36:$A$63,'Annual excl tax'!$B39,'5.8.2 (Medium excl tax)'!G$36:G$63)</f>
        <v>2.9270025597148694</v>
      </c>
      <c r="G39" s="54">
        <f>AVERAGEIF('5.8.2 (Medium excl tax)'!$A$36:$A$63,'Annual excl tax'!$B39,'5.8.2 (Medium excl tax)'!H$36:H$63)</f>
        <v>2.9556766481227155</v>
      </c>
      <c r="H39" s="54">
        <f>AVERAGEIF('5.8.2 (Medium excl tax)'!$A$36:$A$63,'Annual excl tax'!$B39,'5.8.2 (Medium excl tax)'!I$36:I$63)</f>
        <v>3.1062795675772978</v>
      </c>
      <c r="I39" s="54">
        <f>AVERAGEIF('5.8.2 (Medium excl tax)'!$A$36:$A$63,'Annual excl tax'!$B39,'5.8.2 (Medium excl tax)'!J$36:J$63)</f>
        <v>3.4109058313951186</v>
      </c>
      <c r="J39" s="54">
        <f>AVERAGEIF('5.8.2 (Medium excl tax)'!$A$36:$A$63,'Annual excl tax'!$B39,'5.8.2 (Medium excl tax)'!K$36:K$63)</f>
        <v>3.0473206643503259</v>
      </c>
      <c r="K39" s="54">
        <f>AVERAGEIF('5.8.2 (Medium excl tax)'!$A$36:$A$63,'Annual excl tax'!$B39,'5.8.2 (Medium excl tax)'!L$36:L$63)</f>
        <v>2.6979477891697599</v>
      </c>
      <c r="L39" s="54">
        <f>AVERAGEIF('5.8.2 (Medium excl tax)'!$A$36:$A$63,'Annual excl tax'!$B39,'5.8.2 (Medium excl tax)'!M$36:M$63)</f>
        <v>3.2677975271836051</v>
      </c>
      <c r="M39" s="54">
        <f>AVERAGEIF('5.8.2 (Medium excl tax)'!$A$36:$A$63,'Annual excl tax'!$B39,'5.8.2 (Medium excl tax)'!N$36:N$63)</f>
        <v>2.3496803144675216</v>
      </c>
      <c r="N39" s="54">
        <f>AVERAGEIF('5.8.2 (Medium excl tax)'!$A$36:$A$63,'Annual excl tax'!$B39,'5.8.2 (Medium excl tax)'!O$36:O$63)</f>
        <v>3.4482115183951718</v>
      </c>
      <c r="O39" s="54">
        <f>AVERAGEIF('5.8.2 (Medium excl tax)'!$A$36:$A$63,'Annual excl tax'!$B39,'5.8.2 (Medium excl tax)'!P$36:P$63)</f>
        <v>2.9706469288863673</v>
      </c>
      <c r="P39" s="54">
        <f>AVERAGEIF('5.8.2 (Medium excl tax)'!$A$36:$A$63,'Annual excl tax'!$B39,'5.8.2 (Medium excl tax)'!Q$36:Q$63)</f>
        <v>3.0916989562736927</v>
      </c>
      <c r="Q39" s="54">
        <f>AVERAGEIF('5.8.2 (Medium excl tax)'!$A$36:$A$63,'Annual excl tax'!$B39,'5.8.2 (Medium excl tax)'!R$36:R$63)</f>
        <v>2.7679696035495862</v>
      </c>
      <c r="R39" s="50">
        <f t="shared" si="0"/>
        <v>2.9556766481227155</v>
      </c>
      <c r="S39" s="51">
        <f t="shared" si="1"/>
        <v>-6.3507300330822902</v>
      </c>
      <c r="T39" s="52">
        <f t="shared" si="2"/>
        <v>6</v>
      </c>
      <c r="U39" s="54">
        <f>AVERAGEIF('5.8.2 (Medium excl tax)'!$A$36:$A$63,'Annual excl tax'!$B39,'5.8.2 (Medium excl tax)'!V$36:V$63)</f>
        <v>2.7143266028057678</v>
      </c>
      <c r="V39" s="54">
        <f>AVERAGEIF('5.8.2 (Medium excl tax)'!$A$36:$A$63,'Annual excl tax'!$B39,'5.8.2 (Medium excl tax)'!W$36:W$63)</f>
        <v>3.254784247426787</v>
      </c>
      <c r="W39" s="54"/>
      <c r="X39" s="54">
        <f>AVERAGEIF('5.8.2 (Medium excl tax)'!$A$36:$A$63,'Annual excl tax'!$B39,'5.8.2 (Medium excl tax)'!Y$36:Y$63)</f>
        <v>2.4100317696342208</v>
      </c>
      <c r="Y39" s="54">
        <f>AVERAGEIF('5.8.2 (Medium excl tax)'!$A$36:$A$63,'Annual excl tax'!$B39,'5.8.2 (Medium excl tax)'!Z$36:Z$63)</f>
        <v>2.793947083281985</v>
      </c>
      <c r="Z39" s="54">
        <f>AVERAGEIF('5.8.2 (Medium excl tax)'!$A$36:$A$63,'Annual excl tax'!$B39,'5.8.2 (Medium excl tax)'!AA$36:AA$63)</f>
        <v>3.0565111534243758</v>
      </c>
      <c r="AA39" s="54">
        <f>AVERAGEIF('5.8.2 (Medium excl tax)'!$A$36:$A$63,'Annual excl tax'!$B39,'5.8.2 (Medium excl tax)'!AB$36:AB$63)</f>
        <v>2.7174881113395299</v>
      </c>
      <c r="AB39" s="54">
        <f>AVERAGEIF('5.8.2 (Medium excl tax)'!$A$36:$A$63,'Annual excl tax'!$B39,'5.8.2 (Medium excl tax)'!AC$36:AC$63)</f>
        <v>3.1812984869423282</v>
      </c>
      <c r="AC39" s="54"/>
      <c r="AD39" s="54">
        <f>AVERAGEIF('5.8.2 (Medium excl tax)'!$A$36:$A$63,'Annual excl tax'!$B39,'5.8.2 (Medium excl tax)'!AE$36:AE$63)</f>
        <v>2.9408042742585732</v>
      </c>
      <c r="AE39" s="54">
        <f>AVERAGEIF('5.8.2 (Medium excl tax)'!$A$36:$A$63,'Annual excl tax'!$B39,'5.8.2 (Medium excl tax)'!AF$36:AF$63)</f>
        <v>1.7115713389279796</v>
      </c>
      <c r="AF39" s="54">
        <f>AVERAGEIF('5.8.2 (Medium excl tax)'!$A$36:$A$63,'Annual excl tax'!$B39,'5.8.2 (Medium excl tax)'!AG$36:AG$63)</f>
        <v>2.9005582219861661</v>
      </c>
      <c r="AG39" s="54">
        <f>AVERAGEIF('5.8.2 (Medium excl tax)'!$A$36:$A$63,'Annual excl tax'!$B39,'5.8.2 (Medium excl tax)'!AH$36:AH$63)</f>
        <v>3.0953455777030867</v>
      </c>
      <c r="AH39" s="54">
        <f t="shared" si="3"/>
        <v>2.9339034169867215</v>
      </c>
      <c r="AI39" s="51">
        <f t="shared" si="4"/>
        <v>-5.6557353754868442</v>
      </c>
      <c r="AJ39" s="52">
        <f>RANK(Q39,(C39:Q39,U39:AG39),1)</f>
        <v>10</v>
      </c>
    </row>
    <row r="40" spans="1:36" ht="12.6" customHeight="1" x14ac:dyDescent="0.2">
      <c r="A40" s="53" t="s">
        <v>44</v>
      </c>
      <c r="B40" s="98">
        <v>2015</v>
      </c>
      <c r="C40" s="54">
        <f>AVERAGEIF('5.8.2 (Medium excl tax)'!$A$36:$A$63,'Annual excl tax'!$B40,'5.8.2 (Medium excl tax)'!D$36:D$63)</f>
        <v>2.1817804009207906</v>
      </c>
      <c r="D40" s="54">
        <f>AVERAGEIF('5.8.2 (Medium excl tax)'!$A$36:$A$63,'Annual excl tax'!$B40,'5.8.2 (Medium excl tax)'!E$36:E$63)</f>
        <v>1.9604019983110348</v>
      </c>
      <c r="E40" s="54">
        <f>AVERAGEIF('5.8.2 (Medium excl tax)'!$A$36:$A$63,'Annual excl tax'!$B40,'5.8.2 (Medium excl tax)'!F$36:F$63)</f>
        <v>1.9571830167941593</v>
      </c>
      <c r="F40" s="54">
        <f>AVERAGEIF('5.8.2 (Medium excl tax)'!$A$36:$A$63,'Annual excl tax'!$B40,'5.8.2 (Medium excl tax)'!G$36:G$63)</f>
        <v>2.1422646990452039</v>
      </c>
      <c r="G40" s="54">
        <f>AVERAGEIF('5.8.2 (Medium excl tax)'!$A$36:$A$63,'Annual excl tax'!$B40,'5.8.2 (Medium excl tax)'!H$36:H$63)</f>
        <v>2.464894819718741</v>
      </c>
      <c r="H40" s="54">
        <f>AVERAGEIF('5.8.2 (Medium excl tax)'!$A$36:$A$63,'Annual excl tax'!$B40,'5.8.2 (Medium excl tax)'!I$36:I$63)</f>
        <v>2.512301697233756</v>
      </c>
      <c r="I40" s="54">
        <f>AVERAGEIF('5.8.2 (Medium excl tax)'!$A$36:$A$63,'Annual excl tax'!$B40,'5.8.2 (Medium excl tax)'!J$36:J$63)</f>
        <v>2.3972894889077132</v>
      </c>
      <c r="J40" s="54">
        <f>AVERAGEIF('5.8.2 (Medium excl tax)'!$A$36:$A$63,'Annual excl tax'!$B40,'5.8.2 (Medium excl tax)'!K$36:K$63)</f>
        <v>2.5343956452328253</v>
      </c>
      <c r="K40" s="54">
        <f>AVERAGEIF('5.8.2 (Medium excl tax)'!$A$36:$A$63,'Annual excl tax'!$B40,'5.8.2 (Medium excl tax)'!L$36:L$63)</f>
        <v>2.2839166831793314</v>
      </c>
      <c r="L40" s="54">
        <f>AVERAGEIF('5.8.2 (Medium excl tax)'!$A$36:$A$63,'Annual excl tax'!$B40,'5.8.2 (Medium excl tax)'!M$36:M$63)</f>
        <v>2.7049586393403855</v>
      </c>
      <c r="M40" s="54">
        <f>AVERAGEIF('5.8.2 (Medium excl tax)'!$A$36:$A$63,'Annual excl tax'!$B40,'5.8.2 (Medium excl tax)'!N$36:N$63)</f>
        <v>1.9134374028933996</v>
      </c>
      <c r="N40" s="54">
        <f>AVERAGEIF('5.8.2 (Medium excl tax)'!$A$36:$A$63,'Annual excl tax'!$B40,'5.8.2 (Medium excl tax)'!O$36:O$63)</f>
        <v>2.8504614365590744</v>
      </c>
      <c r="O40" s="54">
        <f>AVERAGEIF('5.8.2 (Medium excl tax)'!$A$36:$A$63,'Annual excl tax'!$B40,'5.8.2 (Medium excl tax)'!P$36:P$63)</f>
        <v>2.3820757860397741</v>
      </c>
      <c r="P40" s="54">
        <f>AVERAGEIF('5.8.2 (Medium excl tax)'!$A$36:$A$63,'Annual excl tax'!$B40,'5.8.2 (Medium excl tax)'!Q$36:Q$63)</f>
        <v>2.5090827157168807</v>
      </c>
      <c r="Q40" s="54">
        <f>AVERAGEIF('5.8.2 (Medium excl tax)'!$A$36:$A$63,'Annual excl tax'!$B40,'5.8.2 (Medium excl tax)'!R$36:R$63)</f>
        <v>2.4429272380332083</v>
      </c>
      <c r="R40" s="50">
        <f t="shared" si="0"/>
        <v>2.3972894889077132</v>
      </c>
      <c r="S40" s="51">
        <f t="shared" si="1"/>
        <v>1.9037229060846226</v>
      </c>
      <c r="T40" s="52">
        <f t="shared" si="2"/>
        <v>9</v>
      </c>
      <c r="U40" s="54">
        <f>AVERAGEIF('5.8.2 (Medium excl tax)'!$A$36:$A$63,'Annual excl tax'!$B40,'5.8.2 (Medium excl tax)'!V$36:V$63)</f>
        <v>2.0705558225225404</v>
      </c>
      <c r="V40" s="54">
        <f>AVERAGEIF('5.8.2 (Medium excl tax)'!$A$36:$A$63,'Annual excl tax'!$B40,'5.8.2 (Medium excl tax)'!W$36:W$63)</f>
        <v>2.6545223297788008</v>
      </c>
      <c r="W40" s="54"/>
      <c r="X40" s="54">
        <f>AVERAGEIF('5.8.2 (Medium excl tax)'!$A$36:$A$63,'Annual excl tax'!$B40,'5.8.2 (Medium excl tax)'!Y$36:Y$63)</f>
        <v>2.061716899531584</v>
      </c>
      <c r="Y40" s="54">
        <f>AVERAGEIF('5.8.2 (Medium excl tax)'!$A$36:$A$63,'Annual excl tax'!$B40,'5.8.2 (Medium excl tax)'!Z$36:Z$63)</f>
        <v>2.151609087290308</v>
      </c>
      <c r="Z40" s="54">
        <f>AVERAGEIF('5.8.2 (Medium excl tax)'!$A$36:$A$63,'Annual excl tax'!$B40,'5.8.2 (Medium excl tax)'!AA$36:AA$63)</f>
        <v>2.4328280113852019</v>
      </c>
      <c r="AA40" s="54">
        <f>AVERAGEIF('5.8.2 (Medium excl tax)'!$A$36:$A$63,'Annual excl tax'!$B40,'5.8.2 (Medium excl tax)'!AB$36:AB$63)</f>
        <v>2.2048852794281575</v>
      </c>
      <c r="AB40" s="54">
        <f>AVERAGEIF('5.8.2 (Medium excl tax)'!$A$36:$A$63,'Annual excl tax'!$B40,'5.8.2 (Medium excl tax)'!AC$36:AC$63)</f>
        <v>1.8095353517236599</v>
      </c>
      <c r="AC40" s="54"/>
      <c r="AD40" s="54">
        <f>AVERAGEIF('5.8.2 (Medium excl tax)'!$A$36:$A$63,'Annual excl tax'!$B40,'5.8.2 (Medium excl tax)'!AE$36:AE$63)</f>
        <v>2.5455689855458976</v>
      </c>
      <c r="AE40" s="54">
        <f>AVERAGEIF('5.8.2 (Medium excl tax)'!$A$36:$A$63,'Annual excl tax'!$B40,'5.8.2 (Medium excl tax)'!AF$36:AF$63)</f>
        <v>1.4882919010207103</v>
      </c>
      <c r="AF40" s="54">
        <f>AVERAGEIF('5.8.2 (Medium excl tax)'!$A$36:$A$63,'Annual excl tax'!$B40,'5.8.2 (Medium excl tax)'!AG$36:AG$63)</f>
        <v>2.4210228395044444</v>
      </c>
      <c r="AG40" s="54">
        <f>AVERAGEIF('5.8.2 (Medium excl tax)'!$A$36:$A$63,'Annual excl tax'!$B40,'5.8.2 (Medium excl tax)'!AH$36:AH$63)</f>
        <v>2.3482398493167151</v>
      </c>
      <c r="AH40" s="54">
        <f t="shared" si="3"/>
        <v>2.3651578176782446</v>
      </c>
      <c r="AI40" s="51">
        <f t="shared" si="4"/>
        <v>3.2881281652192658</v>
      </c>
      <c r="AJ40" s="52">
        <f>RANK(Q40,(C40:Q40,U40:AG40),1)</f>
        <v>18</v>
      </c>
    </row>
    <row r="41" spans="1:36" ht="12.6" customHeight="1" x14ac:dyDescent="0.2">
      <c r="A41" s="53" t="s">
        <v>44</v>
      </c>
      <c r="B41" s="98">
        <v>2016</v>
      </c>
      <c r="C41" s="54">
        <f>AVERAGEIF('5.8.2 (Medium excl tax)'!$A$36:$A$63,'Annual excl tax'!$B41,'5.8.2 (Medium excl tax)'!D$36:D$63)</f>
        <v>2.2205395810161597</v>
      </c>
      <c r="D41" s="54">
        <f>AVERAGEIF('5.8.2 (Medium excl tax)'!$A$36:$A$63,'Annual excl tax'!$B41,'5.8.2 (Medium excl tax)'!E$36:E$63)</f>
        <v>1.9314876451072442</v>
      </c>
      <c r="E41" s="54">
        <f>AVERAGEIF('5.8.2 (Medium excl tax)'!$A$36:$A$63,'Annual excl tax'!$B41,'5.8.2 (Medium excl tax)'!F$36:F$63)</f>
        <v>1.7023296304930624</v>
      </c>
      <c r="F41" s="54">
        <f>AVERAGEIF('5.8.2 (Medium excl tax)'!$A$36:$A$63,'Annual excl tax'!$B41,'5.8.2 (Medium excl tax)'!G$36:G$63)</f>
        <v>2.2163882406342634</v>
      </c>
      <c r="G41" s="54">
        <f>AVERAGEIF('5.8.2 (Medium excl tax)'!$A$36:$A$63,'Annual excl tax'!$B41,'5.8.2 (Medium excl tax)'!H$36:H$63)</f>
        <v>2.5402168190101309</v>
      </c>
      <c r="H41" s="54">
        <f>AVERAGEIF('5.8.2 (Medium excl tax)'!$A$36:$A$63,'Annual excl tax'!$B41,'5.8.2 (Medium excl tax)'!I$36:I$63)</f>
        <v>2.4142586048232806</v>
      </c>
      <c r="I41" s="54">
        <f>AVERAGEIF('5.8.2 (Medium excl tax)'!$A$36:$A$63,'Annual excl tax'!$B41,'5.8.2 (Medium excl tax)'!J$36:J$63)</f>
        <v>1.910004622467335</v>
      </c>
      <c r="J41" s="54">
        <f>AVERAGEIF('5.8.2 (Medium excl tax)'!$A$36:$A$63,'Annual excl tax'!$B41,'5.8.2 (Medium excl tax)'!K$36:K$63)</f>
        <v>2.4354830853661786</v>
      </c>
      <c r="K41" s="54">
        <f>AVERAGEIF('5.8.2 (Medium excl tax)'!$A$36:$A$63,'Annual excl tax'!$B41,'5.8.2 (Medium excl tax)'!L$36:L$63)</f>
        <v>2.2210566652101833</v>
      </c>
      <c r="L41" s="54">
        <f>AVERAGEIF('5.8.2 (Medium excl tax)'!$A$36:$A$63,'Annual excl tax'!$B41,'5.8.2 (Medium excl tax)'!M$36:M$63)</f>
        <v>2.6933606488008568</v>
      </c>
      <c r="M41" s="54">
        <f>AVERAGEIF('5.8.2 (Medium excl tax)'!$A$36:$A$63,'Annual excl tax'!$B41,'5.8.2 (Medium excl tax)'!N$36:N$63)</f>
        <v>1.8465084311798865</v>
      </c>
      <c r="N41" s="54">
        <f>AVERAGEIF('5.8.2 (Medium excl tax)'!$A$36:$A$63,'Annual excl tax'!$B41,'5.8.2 (Medium excl tax)'!O$36:O$63)</f>
        <v>2.4606816559497284</v>
      </c>
      <c r="O41" s="54">
        <f>AVERAGEIF('5.8.2 (Medium excl tax)'!$A$36:$A$63,'Annual excl tax'!$B41,'5.8.2 (Medium excl tax)'!P$36:P$63)</f>
        <v>2.1657498767356014</v>
      </c>
      <c r="P41" s="54">
        <f>AVERAGEIF('5.8.2 (Medium excl tax)'!$A$36:$A$63,'Annual excl tax'!$B41,'5.8.2 (Medium excl tax)'!Q$36:Q$63)</f>
        <v>2.3941322650587482</v>
      </c>
      <c r="Q41" s="54">
        <f>AVERAGEIF('5.8.2 (Medium excl tax)'!$A$36:$A$63,'Annual excl tax'!$B41,'5.8.2 (Medium excl tax)'!R$36:R$63)</f>
        <v>2.0802215924190617</v>
      </c>
      <c r="R41" s="50">
        <f t="shared" si="0"/>
        <v>2.2205395810161597</v>
      </c>
      <c r="S41" s="51">
        <f t="shared" si="1"/>
        <v>-6.3190942326227715</v>
      </c>
      <c r="T41" s="52">
        <f t="shared" si="2"/>
        <v>5</v>
      </c>
      <c r="U41" s="54">
        <f>AVERAGEIF('5.8.2 (Medium excl tax)'!$A$36:$A$63,'Annual excl tax'!$B41,'5.8.2 (Medium excl tax)'!V$36:V$63)</f>
        <v>1.6345048484824733</v>
      </c>
      <c r="V41" s="54">
        <f>AVERAGEIF('5.8.2 (Medium excl tax)'!$A$36:$A$63,'Annual excl tax'!$B41,'5.8.2 (Medium excl tax)'!W$36:W$63)</f>
        <v>2.4217536731008797</v>
      </c>
      <c r="W41" s="54"/>
      <c r="X41" s="54">
        <f>AVERAGEIF('5.8.2 (Medium excl tax)'!$A$36:$A$63,'Annual excl tax'!$B41,'5.8.2 (Medium excl tax)'!Y$36:Y$63)</f>
        <v>2.0340570833896261</v>
      </c>
      <c r="Y41" s="54">
        <f>AVERAGEIF('5.8.2 (Medium excl tax)'!$A$36:$A$63,'Annual excl tax'!$B41,'5.8.2 (Medium excl tax)'!Z$36:Z$63)</f>
        <v>1.7220521640144981</v>
      </c>
      <c r="Z41" s="54">
        <f>AVERAGEIF('5.8.2 (Medium excl tax)'!$A$36:$A$63,'Annual excl tax'!$B41,'5.8.2 (Medium excl tax)'!AA$36:AA$63)</f>
        <v>2.259580841815934</v>
      </c>
      <c r="AA41" s="54">
        <f>AVERAGEIF('5.8.2 (Medium excl tax)'!$A$36:$A$63,'Annual excl tax'!$B41,'5.8.2 (Medium excl tax)'!AB$36:AB$63)</f>
        <v>1.9696080154698983</v>
      </c>
      <c r="AB41" s="54">
        <f>AVERAGEIF('5.8.2 (Medium excl tax)'!$A$36:$A$63,'Annual excl tax'!$B41,'5.8.2 (Medium excl tax)'!AC$36:AC$63)</f>
        <v>2.095938049704686</v>
      </c>
      <c r="AC41" s="54"/>
      <c r="AD41" s="54">
        <f>AVERAGEIF('5.8.2 (Medium excl tax)'!$A$36:$A$63,'Annual excl tax'!$B41,'5.8.2 (Medium excl tax)'!AE$36:AE$63)</f>
        <v>2.1315223046578322</v>
      </c>
      <c r="AE41" s="54">
        <f>AVERAGEIF('5.8.2 (Medium excl tax)'!$A$36:$A$63,'Annual excl tax'!$B41,'5.8.2 (Medium excl tax)'!AF$36:AF$63)</f>
        <v>1.5204022794915222</v>
      </c>
      <c r="AF41" s="54">
        <f>AVERAGEIF('5.8.2 (Medium excl tax)'!$A$36:$A$63,'Annual excl tax'!$B41,'5.8.2 (Medium excl tax)'!AG$36:AG$63)</f>
        <v>2.4213818530529418</v>
      </c>
      <c r="AG41" s="54">
        <f>AVERAGEIF('5.8.2 (Medium excl tax)'!$A$36:$A$63,'Annual excl tax'!$B41,'5.8.2 (Medium excl tax)'!AH$36:AH$63)</f>
        <v>2.3303455454791289</v>
      </c>
      <c r="AH41" s="54">
        <f t="shared" si="3"/>
        <v>2.1910690586849322</v>
      </c>
      <c r="AI41" s="51">
        <f t="shared" si="4"/>
        <v>-5.0590585370412988</v>
      </c>
      <c r="AJ41" s="52">
        <f>RANK(Q41,(C41:Q41,U41:AG41),1)</f>
        <v>10</v>
      </c>
    </row>
    <row r="42" spans="1:36" x14ac:dyDescent="0.2">
      <c r="A42" s="53" t="s">
        <v>44</v>
      </c>
      <c r="B42" s="98">
        <v>2017</v>
      </c>
      <c r="C42" s="54">
        <f>AVERAGEIF('5.8.2 (Medium excl tax)'!$A$36:$A$63,'Annual excl tax'!$B42,'5.8.2 (Medium excl tax)'!D$36:D$63)</f>
        <v>2.3541147341380229</v>
      </c>
      <c r="D42" s="54">
        <f>AVERAGEIF('5.8.2 (Medium excl tax)'!$A$36:$A$63,'Annual excl tax'!$B42,'5.8.2 (Medium excl tax)'!E$36:E$63)</f>
        <v>1.9020687079829726</v>
      </c>
      <c r="E42" s="54">
        <f>AVERAGEIF('5.8.2 (Medium excl tax)'!$A$36:$A$63,'Annual excl tax'!$B42,'5.8.2 (Medium excl tax)'!F$36:F$63)</f>
        <v>2.0954155639934999</v>
      </c>
      <c r="F42" s="54">
        <f>AVERAGEIF('5.8.2 (Medium excl tax)'!$A$36:$A$63,'Annual excl tax'!$B42,'5.8.2 (Medium excl tax)'!G$36:G$63)</f>
        <v>2.9029129265493641</v>
      </c>
      <c r="G42" s="54">
        <f>AVERAGEIF('5.8.2 (Medium excl tax)'!$A$36:$A$63,'Annual excl tax'!$B42,'5.8.2 (Medium excl tax)'!H$36:H$63)</f>
        <v>2.4774868527253826</v>
      </c>
      <c r="H42" s="54">
        <f>AVERAGEIF('5.8.2 (Medium excl tax)'!$A$36:$A$63,'Annual excl tax'!$B42,'5.8.2 (Medium excl tax)'!I$36:I$63)</f>
        <v>2.379299491342767</v>
      </c>
      <c r="I42" s="54">
        <f>AVERAGEIF('5.8.2 (Medium excl tax)'!$A$36:$A$63,'Annual excl tax'!$B42,'5.8.2 (Medium excl tax)'!J$36:J$63)</f>
        <v>2.0947781183609302</v>
      </c>
      <c r="J42" s="54">
        <f>AVERAGEIF('5.8.2 (Medium excl tax)'!$A$36:$A$63,'Annual excl tax'!$B42,'5.8.2 (Medium excl tax)'!K$36:K$63)</f>
        <v>2.5767906864180374</v>
      </c>
      <c r="K42" s="54">
        <f>AVERAGEIF('5.8.2 (Medium excl tax)'!$A$36:$A$63,'Annual excl tax'!$B42,'5.8.2 (Medium excl tax)'!L$36:L$63)</f>
        <v>2.1250633830792722</v>
      </c>
      <c r="L42" s="54">
        <f>AVERAGEIF('5.8.2 (Medium excl tax)'!$A$36:$A$63,'Annual excl tax'!$B42,'5.8.2 (Medium excl tax)'!M$36:M$63)</f>
        <v>2.7564296339691956</v>
      </c>
      <c r="M42" s="54">
        <f>AVERAGEIF('5.8.2 (Medium excl tax)'!$A$36:$A$63,'Annual excl tax'!$B42,'5.8.2 (Medium excl tax)'!N$36:N$63)</f>
        <v>1.8674797427917451</v>
      </c>
      <c r="N42" s="54">
        <f>AVERAGEIF('5.8.2 (Medium excl tax)'!$A$36:$A$63,'Annual excl tax'!$B42,'5.8.2 (Medium excl tax)'!O$36:O$63)</f>
        <v>2.3400881028623699</v>
      </c>
      <c r="O42" s="54">
        <f>AVERAGEIF('5.8.2 (Medium excl tax)'!$A$36:$A$63,'Annual excl tax'!$B42,'5.8.2 (Medium excl tax)'!P$36:P$63)</f>
        <v>2.313947177208771</v>
      </c>
      <c r="P42" s="54">
        <f>AVERAGEIF('5.8.2 (Medium excl tax)'!$A$36:$A$63,'Annual excl tax'!$B42,'5.8.2 (Medium excl tax)'!Q$36:Q$63)</f>
        <v>3.1032735694242395</v>
      </c>
      <c r="Q42" s="54">
        <f>AVERAGEIF('5.8.2 (Medium excl tax)'!$A$36:$A$63,'Annual excl tax'!$B42,'5.8.2 (Medium excl tax)'!R$36:R$63)</f>
        <v>1.9661461308518304</v>
      </c>
      <c r="R42" s="50">
        <f t="shared" si="0"/>
        <v>2.3400881028623699</v>
      </c>
      <c r="S42" s="51">
        <f t="shared" si="1"/>
        <v>-15.979824501185993</v>
      </c>
      <c r="T42" s="52">
        <f t="shared" si="2"/>
        <v>3</v>
      </c>
      <c r="U42" s="54">
        <f>AVERAGEIF('5.8.2 (Medium excl tax)'!$A$36:$A$63,'Annual excl tax'!$B42,'5.8.2 (Medium excl tax)'!V$36:V$63)</f>
        <v>1.975230673568986</v>
      </c>
      <c r="V42" s="54">
        <f>AVERAGEIF('5.8.2 (Medium excl tax)'!$A$36:$A$63,'Annual excl tax'!$B42,'5.8.2 (Medium excl tax)'!W$36:W$63)</f>
        <v>2.1260195515281257</v>
      </c>
      <c r="W42" s="54"/>
      <c r="X42" s="54">
        <f>AVERAGEIF('5.8.2 (Medium excl tax)'!$A$36:$A$63,'Annual excl tax'!$B42,'5.8.2 (Medium excl tax)'!Y$36:Y$63)</f>
        <v>2.0125297251516758</v>
      </c>
      <c r="Y42" s="54">
        <f>AVERAGEIF('5.8.2 (Medium excl tax)'!$A$36:$A$63,'Annual excl tax'!$B42,'5.8.2 (Medium excl tax)'!Z$36:Z$63)</f>
        <v>2.0909525021124722</v>
      </c>
      <c r="Z42" s="54">
        <f>AVERAGEIF('5.8.2 (Medium excl tax)'!$A$36:$A$63,'Annual excl tax'!$B42,'5.8.2 (Medium excl tax)'!AA$36:AA$63)</f>
        <v>2.0463218833021921</v>
      </c>
      <c r="AA42" s="54">
        <f>AVERAGEIF('5.8.2 (Medium excl tax)'!$A$36:$A$63,'Annual excl tax'!$B42,'5.8.2 (Medium excl tax)'!AB$36:AB$63)</f>
        <v>2.3158595141064788</v>
      </c>
      <c r="AB42" s="54">
        <f>AVERAGEIF('5.8.2 (Medium excl tax)'!$A$36:$A$63,'Annual excl tax'!$B42,'5.8.2 (Medium excl tax)'!AC$36:AC$63)</f>
        <v>2.2957752644153313</v>
      </c>
      <c r="AC42" s="54"/>
      <c r="AD42" s="54">
        <f>AVERAGEIF('5.8.2 (Medium excl tax)'!$A$36:$A$63,'Annual excl tax'!$B42,'5.8.2 (Medium excl tax)'!AE$36:AE$63)</f>
        <v>2.3496516722569947</v>
      </c>
      <c r="AE42" s="54">
        <f>AVERAGEIF('5.8.2 (Medium excl tax)'!$A$36:$A$63,'Annual excl tax'!$B42,'5.8.2 (Medium excl tax)'!AF$36:AF$63)</f>
        <v>2.2442911626018889</v>
      </c>
      <c r="AF42" s="54">
        <f>AVERAGEIF('5.8.2 (Medium excl tax)'!$A$36:$A$63,'Annual excl tax'!$B42,'5.8.2 (Medium excl tax)'!AG$36:AG$63)</f>
        <v>2.3939635682509897</v>
      </c>
      <c r="AG42" s="54">
        <f>AVERAGEIF('5.8.2 (Medium excl tax)'!$A$36:$A$63,'Annual excl tax'!$B42,'5.8.2 (Medium excl tax)'!AH$36:AH$63)</f>
        <v>2.3107590065928818</v>
      </c>
      <c r="AH42" s="54">
        <f t="shared" si="3"/>
        <v>2.3032671355041066</v>
      </c>
      <c r="AI42" s="51">
        <f t="shared" si="4"/>
        <v>-14.636643724718967</v>
      </c>
      <c r="AJ42" s="52">
        <f>RANK(Q42,(C42:Q42,U42:AG42),1)</f>
        <v>3</v>
      </c>
    </row>
    <row r="43" spans="1:36" x14ac:dyDescent="0.2">
      <c r="A43" s="53" t="s">
        <v>44</v>
      </c>
      <c r="B43" s="98">
        <v>2018</v>
      </c>
      <c r="C43" s="54">
        <f>AVERAGEIF('5.8.2 (Medium excl tax)'!$A$36:$A$63,'Annual excl tax'!$B43,'5.8.2 (Medium excl tax)'!D$36:D$63)</f>
        <v>2.3843493974636432</v>
      </c>
      <c r="D43" s="54">
        <f>AVERAGEIF('5.8.2 (Medium excl tax)'!$A$36:$A$63,'Annual excl tax'!$B43,'5.8.2 (Medium excl tax)'!E$36:E$63)</f>
        <v>1.9642388482085986</v>
      </c>
      <c r="E43" s="54">
        <f>AVERAGEIF('5.8.2 (Medium excl tax)'!$A$36:$A$63,'Annual excl tax'!$B43,'5.8.2 (Medium excl tax)'!F$36:F$63)</f>
        <v>2.4860537502602922</v>
      </c>
      <c r="F43" s="54">
        <f>AVERAGEIF('5.8.2 (Medium excl tax)'!$A$36:$A$63,'Annual excl tax'!$B43,'5.8.2 (Medium excl tax)'!G$36:G$63)</f>
        <v>3.4903364700836037</v>
      </c>
      <c r="G43" s="54">
        <f>AVERAGEIF('5.8.2 (Medium excl tax)'!$A$36:$A$63,'Annual excl tax'!$B43,'5.8.2 (Medium excl tax)'!H$36:H$63)</f>
        <v>2.6369190207642053</v>
      </c>
      <c r="H43" s="54">
        <f>AVERAGEIF('5.8.2 (Medium excl tax)'!$A$36:$A$63,'Annual excl tax'!$B43,'5.8.2 (Medium excl tax)'!I$36:I$63)</f>
        <v>2.4414367970448421</v>
      </c>
      <c r="I43" s="54">
        <f>AVERAGEIF('5.8.2 (Medium excl tax)'!$A$36:$A$63,'Annual excl tax'!$B43,'5.8.2 (Medium excl tax)'!J$36:J$63)</f>
        <v>2.526804249797916</v>
      </c>
      <c r="J43" s="54">
        <f>AVERAGEIF('5.8.2 (Medium excl tax)'!$A$36:$A$63,'Annual excl tax'!$B43,'5.8.2 (Medium excl tax)'!K$36:K$63)</f>
        <v>2.9114341684507119</v>
      </c>
      <c r="K43" s="54">
        <f>AVERAGEIF('5.8.2 (Medium excl tax)'!$A$36:$A$63,'Annual excl tax'!$B43,'5.8.2 (Medium excl tax)'!L$36:L$63)</f>
        <v>2.3887481810667461</v>
      </c>
      <c r="L43" s="54">
        <f>AVERAGEIF('5.8.2 (Medium excl tax)'!$A$36:$A$63,'Annual excl tax'!$B43,'5.8.2 (Medium excl tax)'!M$36:M$63)</f>
        <v>2.8442909672944694</v>
      </c>
      <c r="M43" s="54">
        <f>AVERAGEIF('5.8.2 (Medium excl tax)'!$A$36:$A$63,'Annual excl tax'!$B43,'5.8.2 (Medium excl tax)'!N$36:N$63)</f>
        <v>2.0039730815252383</v>
      </c>
      <c r="N43" s="54">
        <f>AVERAGEIF('5.8.2 (Medium excl tax)'!$A$36:$A$63,'Annual excl tax'!$B43,'5.8.2 (Medium excl tax)'!O$36:O$63)</f>
        <v>2.45526226503857</v>
      </c>
      <c r="O43" s="54">
        <f>AVERAGEIF('5.8.2 (Medium excl tax)'!$A$36:$A$63,'Annual excl tax'!$B43,'5.8.2 (Medium excl tax)'!P$36:P$63)</f>
        <v>2.5566762560577949</v>
      </c>
      <c r="P43" s="54">
        <f>AVERAGEIF('5.8.2 (Medium excl tax)'!$A$36:$A$63,'Annual excl tax'!$B43,'5.8.2 (Medium excl tax)'!Q$36:Q$63)</f>
        <v>3.4717734630797783</v>
      </c>
      <c r="Q43" s="54">
        <f>AVERAGEIF('5.8.2 (Medium excl tax)'!$A$36:$A$63,'Annual excl tax'!$B43,'5.8.2 (Medium excl tax)'!R$36:R$63)</f>
        <v>2.2744313898497874</v>
      </c>
      <c r="R43" s="50">
        <f t="shared" si="0"/>
        <v>2.4860537502602922</v>
      </c>
      <c r="S43" s="51">
        <f t="shared" si="1"/>
        <v>-8.512380731444269</v>
      </c>
      <c r="T43" s="52">
        <f t="shared" si="2"/>
        <v>3</v>
      </c>
      <c r="U43" s="54">
        <f>AVERAGEIF('5.8.2 (Medium excl tax)'!$A$36:$A$63,'Annual excl tax'!$B43,'5.8.2 (Medium excl tax)'!V$36:V$63)</f>
        <v>2.3228632142793417</v>
      </c>
      <c r="V43" s="54">
        <f>AVERAGEIF('5.8.2 (Medium excl tax)'!$A$36:$A$63,'Annual excl tax'!$B43,'5.8.2 (Medium excl tax)'!W$36:W$63)</f>
        <v>2.3404099550621833</v>
      </c>
      <c r="W43" s="54"/>
      <c r="X43" s="54">
        <f>AVERAGEIF('5.8.2 (Medium excl tax)'!$A$36:$A$63,'Annual excl tax'!$B43,'5.8.2 (Medium excl tax)'!Y$36:Y$63)</f>
        <v>2.198487432653188</v>
      </c>
      <c r="Y43" s="54">
        <f>AVERAGEIF('5.8.2 (Medium excl tax)'!$A$36:$A$63,'Annual excl tax'!$B43,'5.8.2 (Medium excl tax)'!Z$36:Z$63)</f>
        <v>2.3667542630512308</v>
      </c>
      <c r="Z43" s="54">
        <f>AVERAGEIF('5.8.2 (Medium excl tax)'!$A$36:$A$63,'Annual excl tax'!$B43,'5.8.2 (Medium excl tax)'!AA$36:AA$63)</f>
        <v>2.1948629471232159</v>
      </c>
      <c r="AA43" s="54">
        <f>AVERAGEIF('5.8.2 (Medium excl tax)'!$A$36:$A$63,'Annual excl tax'!$B43,'5.8.2 (Medium excl tax)'!AB$36:AB$63)</f>
        <v>2.6455714070816994</v>
      </c>
      <c r="AB43" s="54">
        <f>AVERAGEIF('5.8.2 (Medium excl tax)'!$A$36:$A$63,'Annual excl tax'!$B43,'5.8.2 (Medium excl tax)'!AC$36:AC$63)</f>
        <v>2.7833855076650158</v>
      </c>
      <c r="AC43" s="54"/>
      <c r="AD43" s="54">
        <f>AVERAGEIF('5.8.2 (Medium excl tax)'!$A$36:$A$63,'Annual excl tax'!$B43,'5.8.2 (Medium excl tax)'!AE$36:AE$63)</f>
        <v>2.6583806088544431</v>
      </c>
      <c r="AE43" s="54">
        <f>AVERAGEIF('5.8.2 (Medium excl tax)'!$A$36:$A$63,'Annual excl tax'!$B43,'5.8.2 (Medium excl tax)'!AF$36:AF$63)</f>
        <v>2.3889417555850292</v>
      </c>
      <c r="AF43" s="54">
        <f>AVERAGEIF('5.8.2 (Medium excl tax)'!$A$36:$A$63,'Annual excl tax'!$B43,'5.8.2 (Medium excl tax)'!AG$36:AG$63)</f>
        <v>2.5259815580952143</v>
      </c>
      <c r="AG43" s="54">
        <f>AVERAGEIF('5.8.2 (Medium excl tax)'!$A$36:$A$63,'Annual excl tax'!$B43,'5.8.2 (Medium excl tax)'!AH$36:AH$63)</f>
        <v>2.5216311681216821</v>
      </c>
      <c r="AH43" s="54">
        <f t="shared" si="3"/>
        <v>2.4706580076494311</v>
      </c>
      <c r="AI43" s="51">
        <f t="shared" si="4"/>
        <v>-7.9422816590602308</v>
      </c>
      <c r="AJ43" s="52">
        <f>RANK(Q43,(C43:Q43,U43:AG43),1)</f>
        <v>5</v>
      </c>
    </row>
    <row r="44" spans="1:36" x14ac:dyDescent="0.2">
      <c r="A44" s="53" t="s">
        <v>44</v>
      </c>
      <c r="B44" s="98">
        <v>2019</v>
      </c>
      <c r="C44" s="54">
        <f>AVERAGEIF('5.8.2 (Medium excl tax)'!$A$36:$A$63,'Annual excl tax'!$B44,'5.8.2 (Medium excl tax)'!D$36:D$63)</f>
        <v>2.2504253328605195</v>
      </c>
      <c r="D44" s="54">
        <f>AVERAGEIF('5.8.2 (Medium excl tax)'!$A$36:$A$63,'Annual excl tax'!$B44,'5.8.2 (Medium excl tax)'!E$36:E$63)</f>
        <v>1.921465522205458</v>
      </c>
      <c r="E44" s="54">
        <f>AVERAGEIF('5.8.2 (Medium excl tax)'!$A$36:$A$63,'Annual excl tax'!$B44,'5.8.2 (Medium excl tax)'!F$36:F$63)</f>
        <v>1.9736401797513348</v>
      </c>
      <c r="F44" s="54">
        <f>AVERAGEIF('5.8.2 (Medium excl tax)'!$A$36:$A$63,'Annual excl tax'!$B44,'5.8.2 (Medium excl tax)'!G$36:G$63)</f>
        <v>3.5524099025375619</v>
      </c>
      <c r="G44" s="54">
        <f>AVERAGEIF('5.8.2 (Medium excl tax)'!$A$36:$A$63,'Annual excl tax'!$B44,'5.8.2 (Medium excl tax)'!H$36:H$63)</f>
        <v>2.6498612656160141</v>
      </c>
      <c r="H44" s="54">
        <f>AVERAGEIF('5.8.2 (Medium excl tax)'!$A$36:$A$63,'Annual excl tax'!$B44,'5.8.2 (Medium excl tax)'!I$36:I$63)</f>
        <v>2.3292411786814951</v>
      </c>
      <c r="I44" s="54">
        <f>AVERAGEIF('5.8.2 (Medium excl tax)'!$A$36:$A$63,'Annual excl tax'!$B44,'5.8.2 (Medium excl tax)'!J$36:J$63)</f>
        <v>2.693696199441348</v>
      </c>
      <c r="J44" s="54">
        <f>AVERAGEIF('5.8.2 (Medium excl tax)'!$A$36:$A$63,'Annual excl tax'!$B44,'5.8.2 (Medium excl tax)'!K$36:K$63)</f>
        <v>2.6232200773409149</v>
      </c>
      <c r="K44" s="54">
        <f>AVERAGEIF('5.8.2 (Medium excl tax)'!$A$36:$A$63,'Annual excl tax'!$B44,'5.8.2 (Medium excl tax)'!L$36:L$63)</f>
        <v>2.4650740875898141</v>
      </c>
      <c r="L44" s="54">
        <f>AVERAGEIF('5.8.2 (Medium excl tax)'!$A$36:$A$63,'Annual excl tax'!$B44,'5.8.2 (Medium excl tax)'!M$36:M$63)</f>
        <v>2.6841696339304608</v>
      </c>
      <c r="M44" s="54">
        <f>AVERAGEIF('5.8.2 (Medium excl tax)'!$A$36:$A$63,'Annual excl tax'!$B44,'5.8.2 (Medium excl tax)'!N$36:N$63)</f>
        <v>1.9127301845548006</v>
      </c>
      <c r="N44" s="54">
        <f>AVERAGEIF('5.8.2 (Medium excl tax)'!$A$36:$A$63,'Annual excl tax'!$B44,'5.8.2 (Medium excl tax)'!O$36:O$63)</f>
        <v>2.671699609742658</v>
      </c>
      <c r="O44" s="54">
        <f>AVERAGEIF('5.8.2 (Medium excl tax)'!$A$36:$A$63,'Annual excl tax'!$B44,'5.8.2 (Medium excl tax)'!P$36:P$63)</f>
        <v>2.5403134924456907</v>
      </c>
      <c r="P44" s="54">
        <f>AVERAGEIF('5.8.2 (Medium excl tax)'!$A$36:$A$63,'Annual excl tax'!$B44,'5.8.2 (Medium excl tax)'!Q$36:Q$63)</f>
        <v>2.592211220240487</v>
      </c>
      <c r="Q44" s="54">
        <f>AVERAGEIF('5.8.2 (Medium excl tax)'!$A$36:$A$63,'Annual excl tax'!$B44,'5.8.2 (Medium excl tax)'!R$36:R$63)</f>
        <v>2.263349329043681</v>
      </c>
      <c r="R44" s="50">
        <f t="shared" si="0"/>
        <v>2.5403134924456907</v>
      </c>
      <c r="S44" s="51">
        <f t="shared" si="1"/>
        <v>-10.90275527904873</v>
      </c>
      <c r="T44" s="52">
        <f t="shared" si="2"/>
        <v>5</v>
      </c>
      <c r="U44" s="54">
        <f>AVERAGEIF('5.8.2 (Medium excl tax)'!$A$36:$A$63,'Annual excl tax'!$B44,'5.8.2 (Medium excl tax)'!V$36:V$63)</f>
        <v>2.4827425698561871</v>
      </c>
      <c r="V44" s="54">
        <f>AVERAGEIF('5.8.2 (Medium excl tax)'!$A$36:$A$63,'Annual excl tax'!$B44,'5.8.2 (Medium excl tax)'!W$36:W$63)</f>
        <v>2.5446020384849963</v>
      </c>
      <c r="W44" s="54"/>
      <c r="X44" s="54">
        <f>AVERAGEIF('5.8.2 (Medium excl tax)'!$A$36:$A$63,'Annual excl tax'!$B44,'5.8.2 (Medium excl tax)'!Y$36:Y$63)</f>
        <v>2.4305283509172986</v>
      </c>
      <c r="Y44" s="54">
        <f>AVERAGEIF('5.8.2 (Medium excl tax)'!$A$36:$A$63,'Annual excl tax'!$B44,'5.8.2 (Medium excl tax)'!Z$36:Z$63)</f>
        <v>2.4830986223932898</v>
      </c>
      <c r="Z44" s="54">
        <f>AVERAGEIF('5.8.2 (Medium excl tax)'!$A$36:$A$63,'Annual excl tax'!$B44,'5.8.2 (Medium excl tax)'!AA$36:AA$63)</f>
        <v>2.3118496261662029</v>
      </c>
      <c r="AA44" s="54">
        <f>AVERAGEIF('5.8.2 (Medium excl tax)'!$A$36:$A$63,'Annual excl tax'!$B44,'5.8.2 (Medium excl tax)'!AB$36:AB$63)</f>
        <v>2.4870706772885041</v>
      </c>
      <c r="AB44" s="54">
        <f>AVERAGEIF('5.8.2 (Medium excl tax)'!$A$36:$A$63,'Annual excl tax'!$B44,'5.8.2 (Medium excl tax)'!AC$36:AC$63)</f>
        <v>2.2145345088256141</v>
      </c>
      <c r="AC44" s="54"/>
      <c r="AD44" s="54">
        <f>AVERAGEIF('5.8.2 (Medium excl tax)'!$A$36:$A$63,'Annual excl tax'!$B44,'5.8.2 (Medium excl tax)'!AE$36:AE$63)</f>
        <v>2.9130686755330748</v>
      </c>
      <c r="AE44" s="54">
        <f>AVERAGEIF('5.8.2 (Medium excl tax)'!$A$36:$A$63,'Annual excl tax'!$B44,'5.8.2 (Medium excl tax)'!AF$36:AF$63)</f>
        <v>2.7158114733190719</v>
      </c>
      <c r="AF44" s="54">
        <f>AVERAGEIF('5.8.2 (Medium excl tax)'!$A$36:$A$63,'Annual excl tax'!$B44,'5.8.2 (Medium excl tax)'!AG$36:AG$63)</f>
        <v>2.9530502386422288</v>
      </c>
      <c r="AG44" s="54">
        <f>AVERAGEIF('5.8.2 (Medium excl tax)'!$A$36:$A$63,'Annual excl tax'!$B44,'5.8.2 (Medium excl tax)'!AH$36:AH$63)</f>
        <v>2.5881600425592501</v>
      </c>
      <c r="AH44" s="54">
        <f t="shared" si="3"/>
        <v>2.5136920848670972</v>
      </c>
      <c r="AI44" s="51">
        <f t="shared" si="4"/>
        <v>-9.9591655370411907</v>
      </c>
      <c r="AJ44" s="52">
        <f>RANK(Q44,(C44:Q44,U44:AG44),1)</f>
        <v>6</v>
      </c>
    </row>
    <row r="45" spans="1:36" x14ac:dyDescent="0.2">
      <c r="A45" s="53" t="s">
        <v>44</v>
      </c>
      <c r="B45" s="98">
        <v>2020</v>
      </c>
      <c r="C45" s="54">
        <f>AVERAGEIF('5.8.2 (Medium excl tax)'!$A$36:$A$63,'Annual excl tax'!$B45,'5.8.2 (Medium excl tax)'!D$36:D$63)</f>
        <v>2.1475418332215304</v>
      </c>
      <c r="D45" s="54">
        <f>AVERAGEIF('5.8.2 (Medium excl tax)'!$A$36:$A$63,'Annual excl tax'!$B45,'5.8.2 (Medium excl tax)'!E$36:E$63)</f>
        <v>1.7075080251998904</v>
      </c>
      <c r="E45" s="54">
        <f>AVERAGEIF('5.8.2 (Medium excl tax)'!$A$36:$A$63,'Annual excl tax'!$B45,'5.8.2 (Medium excl tax)'!F$36:F$63)</f>
        <v>1.6343408797757446</v>
      </c>
      <c r="F45" s="54">
        <f>AVERAGEIF('5.8.2 (Medium excl tax)'!$A$36:$A$63,'Annual excl tax'!$B45,'5.8.2 (Medium excl tax)'!G$36:G$63)</f>
        <v>2.8000007345932678</v>
      </c>
      <c r="G45" s="54">
        <f>AVERAGEIF('5.8.2 (Medium excl tax)'!$A$36:$A$63,'Annual excl tax'!$B45,'5.8.2 (Medium excl tax)'!H$36:H$63)</f>
        <v>2.4378510339734349</v>
      </c>
      <c r="H45" s="54">
        <f>AVERAGEIF('5.8.2 (Medium excl tax)'!$A$36:$A$63,'Annual excl tax'!$B45,'5.8.2 (Medium excl tax)'!I$36:I$63)</f>
        <v>2.1745187594429729</v>
      </c>
      <c r="I45" s="54">
        <f>AVERAGEIF('5.8.2 (Medium excl tax)'!$A$36:$A$63,'Annual excl tax'!$B45,'5.8.2 (Medium excl tax)'!J$36:J$63)</f>
        <v>1.837823099391245</v>
      </c>
      <c r="J45" s="54">
        <f>AVERAGEIF('5.8.2 (Medium excl tax)'!$A$36:$A$63,'Annual excl tax'!$B45,'5.8.2 (Medium excl tax)'!K$36:K$63)</f>
        <v>2.3050300737314475</v>
      </c>
      <c r="K45" s="54">
        <f>AVERAGEIF('5.8.2 (Medium excl tax)'!$A$36:$A$63,'Annual excl tax'!$B45,'5.8.2 (Medium excl tax)'!L$36:L$63)</f>
        <v>2.1721602784541423</v>
      </c>
      <c r="L45" s="54">
        <f>AVERAGEIF('5.8.2 (Medium excl tax)'!$A$36:$A$63,'Annual excl tax'!$B45,'5.8.2 (Medium excl tax)'!M$36:M$63)</f>
        <v>2.5734238553543398</v>
      </c>
      <c r="M45" s="54">
        <f>AVERAGEIF('5.8.2 (Medium excl tax)'!$A$36:$A$63,'Annual excl tax'!$B45,'5.8.2 (Medium excl tax)'!N$36:N$63)</f>
        <v>1.7076554302616922</v>
      </c>
      <c r="N45" s="54">
        <f>AVERAGEIF('5.8.2 (Medium excl tax)'!$A$36:$A$63,'Annual excl tax'!$B45,'5.8.2 (Medium excl tax)'!O$36:O$63)</f>
        <v>2.1673447464499977</v>
      </c>
      <c r="O45" s="54">
        <f>AVERAGEIF('5.8.2 (Medium excl tax)'!$A$36:$A$63,'Annual excl tax'!$B45,'5.8.2 (Medium excl tax)'!P$36:P$63)</f>
        <v>2.1574188723181047</v>
      </c>
      <c r="P45" s="54">
        <f>AVERAGEIF('5.8.2 (Medium excl tax)'!$A$36:$A$63,'Annual excl tax'!$B45,'5.8.2 (Medium excl tax)'!Q$36:Q$63)</f>
        <v>2.7355802228066</v>
      </c>
      <c r="Q45" s="112">
        <f>AVERAGEIF('5.8.2 (Medium excl tax)'!$A$36:$A$63,'Annual excl tax'!$B45,'5.8.2 (Medium excl tax)'!R$36:R$63)</f>
        <v>2.129818754074837</v>
      </c>
      <c r="R45" s="50">
        <f t="shared" si="0"/>
        <v>2.1673447464499977</v>
      </c>
      <c r="S45" s="51">
        <f t="shared" si="1"/>
        <v>-1.7314270116291577</v>
      </c>
      <c r="T45" s="52">
        <f t="shared" si="2"/>
        <v>5</v>
      </c>
      <c r="U45" s="54">
        <f>AVERAGEIF('5.8.2 (Medium excl tax)'!$A$36:$A$63,'Annual excl tax'!$B45,'5.8.2 (Medium excl tax)'!V$36:V$63)</f>
        <v>1.8299608961245788</v>
      </c>
      <c r="V45" s="54">
        <f>AVERAGEIF('5.8.2 (Medium excl tax)'!$A$36:$A$63,'Annual excl tax'!$B45,'5.8.2 (Medium excl tax)'!W$36:W$63)</f>
        <v>2.3426210643584744</v>
      </c>
      <c r="W45" s="54"/>
      <c r="X45" s="54">
        <f>AVERAGEIF('5.8.2 (Medium excl tax)'!$A$36:$A$63,'Annual excl tax'!$B45,'5.8.2 (Medium excl tax)'!Y$36:Y$63)</f>
        <v>2.1389426046458544</v>
      </c>
      <c r="Y45" s="54">
        <f>AVERAGEIF('5.8.2 (Medium excl tax)'!$A$36:$A$63,'Annual excl tax'!$B45,'5.8.2 (Medium excl tax)'!Z$36:Z$63)</f>
        <v>2.0221408610608034</v>
      </c>
      <c r="Z45" s="54">
        <f>AVERAGEIF('5.8.2 (Medium excl tax)'!$A$36:$A$63,'Annual excl tax'!$B45,'5.8.2 (Medium excl tax)'!AA$36:AA$63)</f>
        <v>2.0113305565580992</v>
      </c>
      <c r="AA45" s="54">
        <f>AVERAGEIF('5.8.2 (Medium excl tax)'!$A$36:$A$63,'Annual excl tax'!$B45,'5.8.2 (Medium excl tax)'!AB$36:AB$63)</f>
        <v>1.9801277185797197</v>
      </c>
      <c r="AB45" s="54">
        <f>AVERAGEIF('5.8.2 (Medium excl tax)'!$A$36:$A$63,'Annual excl tax'!$B45,'5.8.2 (Medium excl tax)'!AC$36:AC$63)</f>
        <v>1.6408764374861939</v>
      </c>
      <c r="AC45" s="54"/>
      <c r="AD45" s="54">
        <f>AVERAGEIF('5.8.2 (Medium excl tax)'!$A$36:$A$63,'Annual excl tax'!$B45,'5.8.2 (Medium excl tax)'!AE$36:AE$63)</f>
        <v>2.5343588141092939</v>
      </c>
      <c r="AE45" s="54">
        <f>AVERAGEIF('5.8.2 (Medium excl tax)'!$A$36:$A$63,'Annual excl tax'!$B45,'5.8.2 (Medium excl tax)'!AF$36:AF$63)</f>
        <v>2.3616869522779327</v>
      </c>
      <c r="AF45" s="54">
        <f>AVERAGEIF('5.8.2 (Medium excl tax)'!$A$36:$A$63,'Annual excl tax'!$B45,'5.8.2 (Medium excl tax)'!AG$36:AG$63)</f>
        <v>2.6647227233359665</v>
      </c>
      <c r="AG45" s="54">
        <f>AVERAGEIF('5.8.2 (Medium excl tax)'!$A$36:$A$63,'Annual excl tax'!$B45,'5.8.2 (Medium excl tax)'!AH$36:AH$63)</f>
        <v>2.251076221288562</v>
      </c>
      <c r="AH45" s="54">
        <f t="shared" si="3"/>
        <v>2.1623818093840512</v>
      </c>
      <c r="AI45" s="51">
        <f t="shared" si="4"/>
        <v>-1.505888329614173</v>
      </c>
      <c r="AJ45" s="52">
        <f>RANK(Q45,(C45:Q45,U45:AG45),1)</f>
        <v>10</v>
      </c>
    </row>
    <row r="46" spans="1:36" x14ac:dyDescent="0.2">
      <c r="A46" s="53" t="s">
        <v>44</v>
      </c>
      <c r="B46" s="98">
        <v>2021</v>
      </c>
      <c r="C46" s="54">
        <f>AVERAGEIF('5.8.2 (Medium excl tax)'!$A$36:$A$63,'Annual excl tax'!$B46,'5.8.2 (Medium excl tax)'!D$36:D$63)</f>
        <v>2.8359210293194161</v>
      </c>
      <c r="D46" s="54">
        <f>AVERAGEIF('5.8.2 (Medium excl tax)'!$A$36:$A$63,'Annual excl tax'!$B46,'5.8.2 (Medium excl tax)'!E$36:E$63)</f>
        <v>2.2655137491617654</v>
      </c>
      <c r="E46" s="54">
        <f>AVERAGEIF('5.8.2 (Medium excl tax)'!$A$36:$A$63,'Annual excl tax'!$B46,'5.8.2 (Medium excl tax)'!F$36:F$63)</f>
        <v>4.0750962122475745</v>
      </c>
      <c r="F46" s="54">
        <f>AVERAGEIF('5.8.2 (Medium excl tax)'!$A$36:$A$63,'Annual excl tax'!$B46,'5.8.2 (Medium excl tax)'!G$36:G$63)</f>
        <v>5.0874864145432008</v>
      </c>
      <c r="G46" s="54">
        <f>AVERAGEIF('5.8.2 (Medium excl tax)'!$A$36:$A$63,'Annual excl tax'!$B46,'5.8.2 (Medium excl tax)'!H$36:H$63)</f>
        <v>3.0164542296937453</v>
      </c>
      <c r="H46" s="54">
        <f>AVERAGEIF('5.8.2 (Medium excl tax)'!$A$36:$A$63,'Annual excl tax'!$B46,'5.8.2 (Medium excl tax)'!I$36:I$63)</f>
        <v>2.2982485469988028</v>
      </c>
      <c r="I46" s="54">
        <f>AVERAGEIF('5.8.2 (Medium excl tax)'!$A$36:$A$63,'Annual excl tax'!$B46,'5.8.2 (Medium excl tax)'!J$36:J$63)</f>
        <v>2.9872260514789213</v>
      </c>
      <c r="J46" s="54">
        <f>AVERAGEIF('5.8.2 (Medium excl tax)'!$A$36:$A$63,'Annual excl tax'!$B46,'5.8.2 (Medium excl tax)'!K$36:K$63)</f>
        <v>3.4139264387558894</v>
      </c>
      <c r="K46" s="54">
        <f>AVERAGEIF('5.8.2 (Medium excl tax)'!$A$36:$A$63,'Annual excl tax'!$B46,'5.8.2 (Medium excl tax)'!L$36:L$63)</f>
        <v>2.5783984263581434</v>
      </c>
      <c r="L46" s="54">
        <f>AVERAGEIF('5.8.2 (Medium excl tax)'!$A$36:$A$63,'Annual excl tax'!$B46,'5.8.2 (Medium excl tax)'!M$36:M$63)</f>
        <v>2.9914038374388934</v>
      </c>
      <c r="M46" s="54">
        <f>AVERAGEIF('5.8.2 (Medium excl tax)'!$A$36:$A$63,'Annual excl tax'!$B46,'5.8.2 (Medium excl tax)'!N$36:N$63)</f>
        <v>2.4489686791239116</v>
      </c>
      <c r="N46" s="54">
        <f>AVERAGEIF('5.8.2 (Medium excl tax)'!$A$36:$A$63,'Annual excl tax'!$B46,'5.8.2 (Medium excl tax)'!O$36:O$63)</f>
        <v>2.3526915083227142</v>
      </c>
      <c r="O46" s="54">
        <f>AVERAGEIF('5.8.2 (Medium excl tax)'!$A$36:$A$63,'Annual excl tax'!$B46,'5.8.2 (Medium excl tax)'!P$36:P$63)</f>
        <v>2.3352392453466848</v>
      </c>
      <c r="P46" s="54">
        <f>AVERAGEIF('5.8.2 (Medium excl tax)'!$A$36:$A$63,'Annual excl tax'!$B46,'5.8.2 (Medium excl tax)'!Q$36:Q$63)</f>
        <v>5.3180395642921985</v>
      </c>
      <c r="Q46" s="54">
        <f>AVERAGEIF('5.8.2 (Medium excl tax)'!$A$36:$A$63,'Annual excl tax'!$B46,'5.8.2 (Medium excl tax)'!R$36:R$63)</f>
        <v>2.8846014441260284</v>
      </c>
      <c r="R46" s="50">
        <f t="shared" ref="R46" si="10">MEDIAN(C46:Q46)</f>
        <v>2.8846014441260284</v>
      </c>
      <c r="S46" s="51">
        <f t="shared" ref="S46" si="11">(Q46-R46)/R46*100</f>
        <v>0</v>
      </c>
      <c r="T46" s="52">
        <f t="shared" ref="T46" si="12">RANK(Q46,(C46:Q46),1)</f>
        <v>8</v>
      </c>
      <c r="U46" s="54">
        <f>AVERAGEIF('5.8.2 (Medium excl tax)'!$A$36:$A$63,'Annual excl tax'!$B46,'5.8.2 (Medium excl tax)'!V$36:V$63)</f>
        <v>3.1498892102812235</v>
      </c>
      <c r="V46" s="54">
        <f>AVERAGEIF('5.8.2 (Medium excl tax)'!$A$36:$A$63,'Annual excl tax'!$B46,'5.8.2 (Medium excl tax)'!W$36:W$63)</f>
        <v>2.7442367024900252</v>
      </c>
      <c r="W46" s="54"/>
      <c r="X46" s="54">
        <f>AVERAGEIF('5.8.2 (Medium excl tax)'!$A$36:$A$63,'Annual excl tax'!$B46,'5.8.2 (Medium excl tax)'!Y$36:Y$63)</f>
        <v>2.3791623478039567</v>
      </c>
      <c r="Y46" s="54">
        <f>AVERAGEIF('5.8.2 (Medium excl tax)'!$A$36:$A$63,'Annual excl tax'!$B46,'5.8.2 (Medium excl tax)'!Z$36:Z$63)</f>
        <v>3.9115166611182417</v>
      </c>
      <c r="Z46" s="54">
        <f>AVERAGEIF('5.8.2 (Medium excl tax)'!$A$36:$A$63,'Annual excl tax'!$B46,'5.8.2 (Medium excl tax)'!AA$36:AA$63)</f>
        <v>2.781224680253743</v>
      </c>
      <c r="AA46" s="54">
        <f>AVERAGEIF('5.8.2 (Medium excl tax)'!$A$36:$A$63,'Annual excl tax'!$B46,'5.8.2 (Medium excl tax)'!AB$36:AB$63)</f>
        <v>2.8247300041150174</v>
      </c>
      <c r="AB46" s="54">
        <f>AVERAGEIF('5.8.2 (Medium excl tax)'!$A$36:$A$63,'Annual excl tax'!$B46,'5.8.2 (Medium excl tax)'!AC$36:AC$63)</f>
        <v>4.0631559061545444</v>
      </c>
      <c r="AC46" s="54"/>
      <c r="AD46" s="54">
        <f>AVERAGEIF('5.8.2 (Medium excl tax)'!$A$36:$A$63,'Annual excl tax'!$B46,'5.8.2 (Medium excl tax)'!AE$36:AE$63)</f>
        <v>2.8886955968435024</v>
      </c>
      <c r="AE46" s="54">
        <f>AVERAGEIF('5.8.2 (Medium excl tax)'!$A$36:$A$63,'Annual excl tax'!$B46,'5.8.2 (Medium excl tax)'!AF$36:AF$63)</f>
        <v>2.8558772432872654</v>
      </c>
      <c r="AF46" s="54">
        <f>AVERAGEIF('5.8.2 (Medium excl tax)'!$A$36:$A$63,'Annual excl tax'!$B46,'5.8.2 (Medium excl tax)'!AG$36:AG$63)</f>
        <v>2.4747737934357223</v>
      </c>
      <c r="AG46" s="54">
        <f>AVERAGEIF('5.8.2 (Medium excl tax)'!$A$36:$A$63,'Annual excl tax'!$B46,'5.8.2 (Medium excl tax)'!AH$36:AH$63)</f>
        <v>2.8148785910019738</v>
      </c>
      <c r="AH46" s="54">
        <f t="shared" ref="AH46" si="13">MEDIAN(C46:Q46,U46:AG46)</f>
        <v>2.8458991363033408</v>
      </c>
      <c r="AI46" s="51">
        <f t="shared" ref="AI46" si="14">(Q46-AH46)/AH46*100</f>
        <v>1.3599325193569456</v>
      </c>
      <c r="AJ46" s="52">
        <f>RANK(Q46,(C46:Q46,U46:AG46),1)</f>
        <v>15</v>
      </c>
    </row>
    <row r="47" spans="1:36" x14ac:dyDescent="0.2">
      <c r="A47" s="53" t="s">
        <v>44</v>
      </c>
      <c r="B47" s="98">
        <v>2022</v>
      </c>
      <c r="C47" s="54">
        <f>AVERAGE('5.8.2 (Medium excl tax)'!D64:D65)</f>
        <v>5.9973708302823177</v>
      </c>
      <c r="D47" s="54">
        <f>AVERAGE('5.8.2 (Medium excl tax)'!E64:E65)</f>
        <v>4.6843154132020386</v>
      </c>
      <c r="E47" s="54">
        <f>AVERAGE('5.8.2 (Medium excl tax)'!F64:F65)</f>
        <v>9.6505005142145244</v>
      </c>
      <c r="F47" s="54">
        <f>AVERAGE('5.8.2 (Medium excl tax)'!G64:G65)</f>
        <v>11.810013256317447</v>
      </c>
      <c r="G47" s="54">
        <f>AVERAGE('5.8.2 (Medium excl tax)'!H64:H65)</f>
        <v>5.1557278009285046</v>
      </c>
      <c r="H47" s="54">
        <f>AVERAGE('5.8.2 (Medium excl tax)'!I64:I65)</f>
        <v>4.1175010893126691</v>
      </c>
      <c r="I47" s="54">
        <f>AVERAGE('5.8.2 (Medium excl tax)'!J64:J65)</f>
        <v>10.376922656994958</v>
      </c>
      <c r="J47" s="54">
        <f>AVERAGE('5.8.2 (Medium excl tax)'!K64:K65)</f>
        <v>5.8691395259832335</v>
      </c>
      <c r="K47" s="54">
        <f>AVERAGE('5.8.2 (Medium excl tax)'!L64:L65)</f>
        <v>7.7106233742554764</v>
      </c>
      <c r="L47" s="54">
        <f>AVERAGE('5.8.2 (Medium excl tax)'!M64:M65)</f>
        <v>7.8973347955414273</v>
      </c>
      <c r="M47" s="54">
        <f>AVERAGE('5.8.2 (Medium excl tax)'!N64:N65)</f>
        <v>4.9276299671350055</v>
      </c>
      <c r="N47" s="54">
        <f>AVERAGE('5.8.2 (Medium excl tax)'!O64:O65)</f>
        <v>7.1014999478089251</v>
      </c>
      <c r="O47" s="54">
        <f>AVERAGE('5.8.2 (Medium excl tax)'!P64:P65)</f>
        <v>7.2038052293783359</v>
      </c>
      <c r="P47" s="54">
        <f>AVERAGE('5.8.2 (Medium excl tax)'!Q64:Q65)</f>
        <v>10.801721425726566</v>
      </c>
      <c r="Q47" s="54">
        <f>AVERAGE('5.8.2 (Medium excl tax)'!R64:R65)</f>
        <v>4.5912528254317913</v>
      </c>
      <c r="R47" s="50">
        <f>MEDIAN(C47:Q47)</f>
        <v>7.1014999478089251</v>
      </c>
      <c r="S47" s="51">
        <f>(Q47-R47)/R47*100</f>
        <v>-35.348125618893199</v>
      </c>
      <c r="T47" s="52">
        <f>RANK(Q47,(C47:Q47),1)</f>
        <v>2</v>
      </c>
      <c r="U47" s="54">
        <f>AVERAGE('5.8.2 (Medium excl tax)'!V64:V65)</f>
        <v>8.1899566101598289</v>
      </c>
      <c r="V47" s="54">
        <f>AVERAGE('5.8.2 (Medium excl tax)'!W64:W65)</f>
        <v>5.7644587008199855</v>
      </c>
      <c r="W47" s="54"/>
      <c r="X47" s="54">
        <f>AVERAGE('5.8.2 (Medium excl tax)'!Y64:Y65)</f>
        <v>6.2949874017267975</v>
      </c>
      <c r="Y47" s="54">
        <f>AVERAGE('5.8.2 (Medium excl tax)'!Z64:Z65)</f>
        <v>9.7362850790169304</v>
      </c>
      <c r="Z47" s="54">
        <f>AVERAGE('5.8.2 (Medium excl tax)'!AA64:AA65)</f>
        <v>8.5248334831404922</v>
      </c>
      <c r="AA47" s="54">
        <f>AVERAGE('5.8.2 (Medium excl tax)'!AB64:AB65)</f>
        <v>9.0838758157686392</v>
      </c>
      <c r="AB47" s="54">
        <f>AVERAGE('5.8.2 (Medium excl tax)'!AC64:AC65)</f>
        <v>9.5350787822204914</v>
      </c>
      <c r="AC47" s="54"/>
      <c r="AD47" s="54">
        <f>AVERAGE('5.8.2 (Medium excl tax)'!AE64:AE65)</f>
        <v>7.2280775531431534</v>
      </c>
      <c r="AE47" s="54">
        <f>AVERAGE('5.8.2 (Medium excl tax)'!AF64:AF65)</f>
        <v>9.8382926467530147</v>
      </c>
      <c r="AF47" s="54">
        <f>AVERAGE('5.8.2 (Medium excl tax)'!AG64:AG65)</f>
        <v>5.7516919527326849</v>
      </c>
      <c r="AG47" s="54">
        <f>AVERAGE('5.8.2 (Medium excl tax)'!AH64:AH65)</f>
        <v>6.0183877446214149</v>
      </c>
      <c r="AH47" s="54">
        <f>MEDIAN(C47:Q47,U47:AG47)</f>
        <v>7.2159413912607446</v>
      </c>
      <c r="AI47" s="51">
        <f>(Q47-AH47)/AH47*100</f>
        <v>-36.373474000325508</v>
      </c>
      <c r="AJ47" s="52">
        <f>RANK(Q47,(C47:Q47,U47:AG47),1)</f>
        <v>2</v>
      </c>
    </row>
    <row r="48" spans="1:36" x14ac:dyDescent="0.2">
      <c r="A48" s="53" t="s">
        <v>44</v>
      </c>
      <c r="B48" s="98">
        <v>2023</v>
      </c>
      <c r="C48" s="54">
        <f>AVERAGE('5.8.2 (Medium excl tax)'!D66:D67)</f>
        <v>5.7824115766309339</v>
      </c>
      <c r="D48" s="54">
        <f>AVERAGE('5.8.2 (Medium excl tax)'!E66:E67)</f>
        <v>4.946562812776131</v>
      </c>
      <c r="E48" s="54">
        <f>AVERAGE('5.8.2 (Medium excl tax)'!F66:F67)</f>
        <v>4.6374968036754947</v>
      </c>
      <c r="F48" s="54">
        <f>AVERAGE('5.8.2 (Medium excl tax)'!G66:G67)</f>
        <v>7.4862481523120223</v>
      </c>
      <c r="G48" s="54">
        <f>AVERAGE('5.8.2 (Medium excl tax)'!H66:H67)</f>
        <v>6.3982151092120718</v>
      </c>
      <c r="H48" s="54">
        <f>AVERAGE('5.8.2 (Medium excl tax)'!I66:I67)</f>
        <v>5.6151333705453936</v>
      </c>
      <c r="I48" s="112">
        <f>AVERAGE('5.8.2 (Medium excl tax)'!J66:J67)</f>
        <v>5.2382881184767811</v>
      </c>
      <c r="J48" s="54">
        <f>AVERAGE('5.8.2 (Medium excl tax)'!K66:K67)</f>
        <v>5.7465030545462614</v>
      </c>
      <c r="K48" s="54">
        <f>AVERAGE('5.8.2 (Medium excl tax)'!L66:L67)</f>
        <v>6.4716729840914748</v>
      </c>
      <c r="L48" s="54">
        <f>AVERAGE('5.8.2 (Medium excl tax)'!M66:M67)</f>
        <v>8.7787034574617042</v>
      </c>
      <c r="M48" s="112">
        <f>AVERAGE('5.8.2 (Medium excl tax)'!N66:N67)</f>
        <v>5.2950328785899075</v>
      </c>
      <c r="N48" s="54">
        <f>AVERAGE('5.8.2 (Medium excl tax)'!O66:O67)</f>
        <v>5.561610205576013</v>
      </c>
      <c r="O48" s="54">
        <f>AVERAGE('5.8.2 (Medium excl tax)'!P66:P67)</f>
        <v>5.2167726441330657</v>
      </c>
      <c r="P48" s="54">
        <f>AVERAGE('5.8.2 (Medium excl tax)'!Q66:Q67)</f>
        <v>8.3042167523922146</v>
      </c>
      <c r="Q48" s="54">
        <f>AVERAGE('5.8.2 (Medium excl tax)'!R66:R67)</f>
        <v>5.3034416810779224</v>
      </c>
      <c r="R48" s="50">
        <f>MEDIAN(C48:Q48)</f>
        <v>5.6151333705453936</v>
      </c>
      <c r="S48" s="51">
        <f>(Q48-R48)/R48*100</f>
        <v>-5.5509222826740601</v>
      </c>
      <c r="T48" s="52">
        <f>RANK(Q48,(C48:Q48),1)</f>
        <v>6</v>
      </c>
      <c r="U48" s="54">
        <f>AVERAGE('5.8.2 (Medium excl tax)'!V66:V67)</f>
        <v>4.7672200445697621</v>
      </c>
      <c r="V48" s="54">
        <f>AVERAGE('5.8.2 (Medium excl tax)'!W66:W67)</f>
        <v>5.509804774782685</v>
      </c>
      <c r="W48" s="54"/>
      <c r="X48" s="54">
        <f>AVERAGE('5.8.2 (Medium excl tax)'!Y66:Y67)</f>
        <v>6.2600598105678067</v>
      </c>
      <c r="Y48" s="54">
        <f>AVERAGE('5.8.2 (Medium excl tax)'!Z66:Z67)</f>
        <v>5.8965090421029966</v>
      </c>
      <c r="Z48" s="54">
        <f>AVERAGE('5.8.2 (Medium excl tax)'!AA66:AA67)</f>
        <v>7.755701843887703</v>
      </c>
      <c r="AA48" s="54">
        <f>AVERAGE('5.8.2 (Medium excl tax)'!AB66:AB67)</f>
        <v>7.0641720170833953</v>
      </c>
      <c r="AB48" s="54">
        <f>AVERAGE('5.8.2 (Medium excl tax)'!AC66:AC67)</f>
        <v>5.6039591117499103</v>
      </c>
      <c r="AC48" s="54"/>
      <c r="AD48" s="54">
        <f>AVERAGE('5.8.2 (Medium excl tax)'!AE66:AE67)</f>
        <v>8.1654394775107804</v>
      </c>
      <c r="AE48" s="54">
        <f>AVERAGE('5.8.2 (Medium excl tax)'!AF66:AF67)</f>
        <v>4.8796794855300405</v>
      </c>
      <c r="AF48" s="54">
        <f>AVERAGE('5.8.2 (Medium excl tax)'!AG66:AG67)</f>
        <v>8.3339560236741121</v>
      </c>
      <c r="AG48" s="54">
        <f>AVERAGE('5.8.2 (Medium excl tax)'!AH66:AH67)</f>
        <v>6.1280024716568651</v>
      </c>
      <c r="AH48" s="54">
        <f>MEDIAN(C48:Q48,U48:AG48)</f>
        <v>5.7644573155885972</v>
      </c>
      <c r="AI48" s="51">
        <f>(Q48-AH48)/AH48*100</f>
        <v>-7.9975548307725033</v>
      </c>
      <c r="AJ48" s="52">
        <f>RANK(Q48,(C48:Q48,U48:AG48),1)</f>
        <v>8</v>
      </c>
    </row>
    <row r="49" spans="1:36" ht="12.6" customHeight="1" x14ac:dyDescent="0.2">
      <c r="A49" s="53" t="s">
        <v>39</v>
      </c>
      <c r="B49" s="98">
        <v>2008</v>
      </c>
      <c r="C49" s="54"/>
      <c r="D49" s="54">
        <f>AVERAGEIF('5.8.3 (Large excl tax)'!$A$36:$A$63,'Annual excl tax'!$B49,'5.8.3 (Large excl tax)'!E$36:E$63)</f>
        <v>2.5494166816654666</v>
      </c>
      <c r="E49" s="54">
        <f>AVERAGEIF('5.8.3 (Large excl tax)'!$A$36:$A$63,'Annual excl tax'!$B49,'5.8.3 (Large excl tax)'!F$36:F$63)</f>
        <v>2.0674255244276623</v>
      </c>
      <c r="F49" s="54">
        <f>AVERAGEIF('5.8.3 (Large excl tax)'!$A$36:$A$63,'Annual excl tax'!$B49,'5.8.3 (Large excl tax)'!G$36:G$63)</f>
        <v>2.2131998440124789</v>
      </c>
      <c r="G49" s="54">
        <f>AVERAGEIF('5.8.3 (Large excl tax)'!$A$36:$A$63,'Annual excl tax'!$B49,'5.8.3 (Large excl tax)'!H$36:H$63)</f>
        <v>2.496864971802256</v>
      </c>
      <c r="H49" s="54">
        <f>AVERAGEIF('5.8.3 (Large excl tax)'!$A$36:$A$63,'Annual excl tax'!$B49,'5.8.3 (Large excl tax)'!I$36:I$63)</f>
        <v>2.799316405687545</v>
      </c>
      <c r="I49" s="54"/>
      <c r="J49" s="54">
        <f>AVERAGEIF('5.8.3 (Large excl tax)'!$A$36:$A$63,'Annual excl tax'!$B49,'5.8.3 (Large excl tax)'!K$36:K$63)</f>
        <v>2.4583346382289415</v>
      </c>
      <c r="K49" s="54">
        <f>AVERAGEIF('5.8.3 (Large excl tax)'!$A$36:$A$63,'Annual excl tax'!$B49,'5.8.3 (Large excl tax)'!L$36:L$63)</f>
        <v>2.6585710745140387</v>
      </c>
      <c r="L49" s="54">
        <f>AVERAGEIF('5.8.3 (Large excl tax)'!$A$36:$A$63,'Annual excl tax'!$B49,'5.8.3 (Large excl tax)'!M$36:M$63)</f>
        <v>1.8351129469642429</v>
      </c>
      <c r="M49" s="54">
        <f>AVERAGEIF('5.8.3 (Large excl tax)'!$A$36:$A$63,'Annual excl tax'!$B49,'5.8.3 (Large excl tax)'!N$36:N$63)</f>
        <v>2.3508482931365489</v>
      </c>
      <c r="N49" s="54">
        <f>AVERAGEIF('5.8.3 (Large excl tax)'!$A$36:$A$63,'Annual excl tax'!$B49,'5.8.3 (Large excl tax)'!O$36:O$63)</f>
        <v>1.9859485013198945</v>
      </c>
      <c r="O49" s="54">
        <f>AVERAGEIF('5.8.3 (Large excl tax)'!$A$36:$A$63,'Annual excl tax'!$B49,'5.8.3 (Large excl tax)'!P$36:P$63)</f>
        <v>2.238204240760739</v>
      </c>
      <c r="P49" s="54">
        <f>AVERAGEIF('5.8.3 (Large excl tax)'!$A$36:$A$63,'Annual excl tax'!$B49,'5.8.3 (Large excl tax)'!Q$36:Q$63)</f>
        <v>3.1214982404907605</v>
      </c>
      <c r="Q49" s="54">
        <f>AVERAGEIF('5.8.3 (Large excl tax)'!$A$36:$A$63,'Annual excl tax'!$B49,'5.8.3 (Large excl tax)'!R$36:R$63)</f>
        <v>2.150563521238301</v>
      </c>
      <c r="R49" s="50">
        <f t="shared" si="0"/>
        <v>2.3508482931365489</v>
      </c>
      <c r="S49" s="51">
        <f t="shared" si="1"/>
        <v>-8.5196808523541065</v>
      </c>
      <c r="T49" s="52">
        <f t="shared" si="2"/>
        <v>4</v>
      </c>
      <c r="U49" s="54">
        <f>AVERAGEIF('5.8.3 (Large excl tax)'!$A$36:$A$63,'Annual excl tax'!$B49,'5.8.3 (Large excl tax)'!V$36:V$63)</f>
        <v>1.767126757079434</v>
      </c>
      <c r="V49" s="54">
        <f>AVERAGEIF('5.8.3 (Large excl tax)'!$A$36:$A$63,'Annual excl tax'!$B49,'5.8.3 (Large excl tax)'!W$36:W$63)</f>
        <v>1.8875726793856491</v>
      </c>
      <c r="W49" s="54"/>
      <c r="X49" s="54">
        <f>AVERAGEIF('5.8.3 (Large excl tax)'!$A$36:$A$63,'Annual excl tax'!$B49,'5.8.3 (Large excl tax)'!Y$36:Y$63)</f>
        <v>2.5556174073674107</v>
      </c>
      <c r="Y49" s="54">
        <f>AVERAGEIF('5.8.3 (Large excl tax)'!$A$36:$A$63,'Annual excl tax'!$B49,'5.8.3 (Large excl tax)'!Z$36:Z$63)</f>
        <v>2.0017684691024717</v>
      </c>
      <c r="Z49" s="54">
        <f>AVERAGEIF('5.8.3 (Large excl tax)'!$A$36:$A$63,'Annual excl tax'!$B49,'5.8.3 (Large excl tax)'!AA$36:AA$63)</f>
        <v>2.5059605257679385</v>
      </c>
      <c r="AA49" s="54">
        <f>AVERAGEIF('5.8.3 (Large excl tax)'!$A$36:$A$63,'Annual excl tax'!$B49,'5.8.3 (Large excl tax)'!AB$36:AB$63)</f>
        <v>2.6445992731881454</v>
      </c>
      <c r="AB49" s="54">
        <f>AVERAGEIF('5.8.3 (Large excl tax)'!$A$36:$A$63,'Annual excl tax'!$B49,'5.8.3 (Large excl tax)'!AC$36:AC$63)</f>
        <v>2.6982387571694266</v>
      </c>
      <c r="AC49" s="54"/>
      <c r="AD49" s="54">
        <f>AVERAGEIF('5.8.3 (Large excl tax)'!$A$36:$A$63,'Annual excl tax'!$B49,'5.8.3 (Large excl tax)'!AE$36:AE$63)</f>
        <v>2.2564899876109914</v>
      </c>
      <c r="AE49" s="54">
        <f>AVERAGEIF('5.8.3 (Large excl tax)'!$A$36:$A$63,'Annual excl tax'!$B49,'5.8.3 (Large excl tax)'!AF$36:AF$63)</f>
        <v>1.7463535592452601</v>
      </c>
      <c r="AF49" s="54">
        <f>AVERAGEIF('5.8.3 (Large excl tax)'!$A$36:$A$63,'Annual excl tax'!$B49,'5.8.3 (Large excl tax)'!AG$36:AG$63)</f>
        <v>2.9505850404067679</v>
      </c>
      <c r="AG49" s="54">
        <f>AVERAGEIF('5.8.3 (Large excl tax)'!$A$36:$A$63,'Annual excl tax'!$B49,'5.8.3 (Large excl tax)'!AH$36:AH$63)</f>
        <v>2.7691035547156231</v>
      </c>
      <c r="AH49" s="54">
        <f t="shared" si="3"/>
        <v>2.4045914656827452</v>
      </c>
      <c r="AI49" s="51">
        <f t="shared" si="4"/>
        <v>-10.564287034609309</v>
      </c>
      <c r="AJ49" s="52">
        <f>RANK(Q49,(C49:Q49,U49:AG49),1)</f>
        <v>8</v>
      </c>
    </row>
    <row r="50" spans="1:36" ht="12.6" customHeight="1" x14ac:dyDescent="0.2">
      <c r="A50" s="53" t="s">
        <v>39</v>
      </c>
      <c r="B50" s="98">
        <v>2009</v>
      </c>
      <c r="C50" s="54">
        <f>AVERAGEIF('5.8.3 (Large excl tax)'!$A$36:$A$63,'Annual excl tax'!$B50,'5.8.3 (Large excl tax)'!D$36:D$63)</f>
        <v>2.1820552046111907</v>
      </c>
      <c r="D50" s="54">
        <f>AVERAGEIF('5.8.3 (Large excl tax)'!$A$36:$A$63,'Annual excl tax'!$B50,'5.8.3 (Large excl tax)'!E$36:E$63)</f>
        <v>2.528441578708319</v>
      </c>
      <c r="E50" s="54">
        <f>AVERAGEIF('5.8.3 (Large excl tax)'!$A$36:$A$63,'Annual excl tax'!$B50,'5.8.3 (Large excl tax)'!F$36:F$63)</f>
        <v>1.7357462493967248</v>
      </c>
      <c r="F50" s="54">
        <f>AVERAGEIF('5.8.3 (Large excl tax)'!$A$36:$A$63,'Annual excl tax'!$B50,'5.8.3 (Large excl tax)'!G$36:G$63)</f>
        <v>2.4050562976476995</v>
      </c>
      <c r="G50" s="54">
        <f>AVERAGEIF('5.8.3 (Large excl tax)'!$A$36:$A$63,'Annual excl tax'!$B50,'5.8.3 (Large excl tax)'!H$36:H$63)</f>
        <v>2.4791457870980493</v>
      </c>
      <c r="H50" s="54">
        <f>AVERAGEIF('5.8.3 (Large excl tax)'!$A$36:$A$63,'Annual excl tax'!$B50,'5.8.3 (Large excl tax)'!I$36:I$63)</f>
        <v>2.7034940420732259</v>
      </c>
      <c r="I50" s="54"/>
      <c r="J50" s="54">
        <f>AVERAGEIF('5.8.3 (Large excl tax)'!$A$36:$A$63,'Annual excl tax'!$B50,'5.8.3 (Large excl tax)'!K$36:K$63)</f>
        <v>2.4285824957856388</v>
      </c>
      <c r="K50" s="54">
        <f>AVERAGEIF('5.8.3 (Large excl tax)'!$A$36:$A$63,'Annual excl tax'!$B50,'5.8.3 (Large excl tax)'!L$36:L$63)</f>
        <v>2.5406093887279058</v>
      </c>
      <c r="L50" s="54">
        <f>AVERAGEIF('5.8.3 (Large excl tax)'!$A$36:$A$63,'Annual excl tax'!$B50,'5.8.3 (Large excl tax)'!M$36:M$63)</f>
        <v>2.2864408428513308</v>
      </c>
      <c r="M50" s="54">
        <f>AVERAGEIF('5.8.3 (Large excl tax)'!$A$36:$A$63,'Annual excl tax'!$B50,'5.8.3 (Large excl tax)'!N$36:N$63)</f>
        <v>2.506155835396302</v>
      </c>
      <c r="N50" s="54">
        <f>AVERAGEIF('5.8.3 (Large excl tax)'!$A$36:$A$63,'Annual excl tax'!$B50,'5.8.3 (Large excl tax)'!O$36:O$63)</f>
        <v>2.1613573719028585</v>
      </c>
      <c r="O50" s="54">
        <f>AVERAGEIF('5.8.3 (Large excl tax)'!$A$36:$A$63,'Annual excl tax'!$B50,'5.8.3 (Large excl tax)'!P$36:P$63)</f>
        <v>2.2428123963734237</v>
      </c>
      <c r="P50" s="54">
        <f>AVERAGEIF('5.8.3 (Large excl tax)'!$A$36:$A$63,'Annual excl tax'!$B50,'5.8.3 (Large excl tax)'!Q$36:Q$63)</f>
        <v>2.6426781103790349</v>
      </c>
      <c r="Q50" s="54">
        <f>AVERAGEIF('5.8.3 (Large excl tax)'!$A$36:$A$63,'Annual excl tax'!$B50,'5.8.3 (Large excl tax)'!R$36:R$63)</f>
        <v>1.9469845352845183</v>
      </c>
      <c r="R50" s="50">
        <f t="shared" si="0"/>
        <v>2.4168193967166691</v>
      </c>
      <c r="S50" s="51">
        <f t="shared" si="1"/>
        <v>-19.440213946910447</v>
      </c>
      <c r="T50" s="52">
        <f t="shared" si="2"/>
        <v>2</v>
      </c>
      <c r="U50" s="54">
        <f>AVERAGEIF('5.8.3 (Large excl tax)'!$A$36:$A$63,'Annual excl tax'!$B50,'5.8.3 (Large excl tax)'!V$36:V$63)</f>
        <v>2.1452395726073004</v>
      </c>
      <c r="V50" s="54">
        <f>AVERAGEIF('5.8.3 (Large excl tax)'!$A$36:$A$63,'Annual excl tax'!$B50,'5.8.3 (Large excl tax)'!W$36:W$63)</f>
        <v>2.3655166777855401</v>
      </c>
      <c r="W50" s="54"/>
      <c r="X50" s="54">
        <f>AVERAGEIF('5.8.3 (Large excl tax)'!$A$36:$A$63,'Annual excl tax'!$B50,'5.8.3 (Large excl tax)'!Y$36:Y$63)</f>
        <v>2.3239514965276027</v>
      </c>
      <c r="Y50" s="54">
        <f>AVERAGEIF('5.8.3 (Large excl tax)'!$A$36:$A$63,'Annual excl tax'!$B50,'5.8.3 (Large excl tax)'!Z$36:Z$63)</f>
        <v>2.0081176015166475</v>
      </c>
      <c r="Z50" s="54">
        <f>AVERAGEIF('5.8.3 (Large excl tax)'!$A$36:$A$63,'Annual excl tax'!$B50,'5.8.3 (Large excl tax)'!AA$36:AA$63)</f>
        <v>2.7210718278755031</v>
      </c>
      <c r="AA50" s="54">
        <f>AVERAGEIF('5.8.3 (Large excl tax)'!$A$36:$A$63,'Annual excl tax'!$B50,'5.8.3 (Large excl tax)'!AB$36:AB$63)</f>
        <v>2.7616847069579764</v>
      </c>
      <c r="AB50" s="54">
        <f>AVERAGEIF('5.8.3 (Large excl tax)'!$A$36:$A$63,'Annual excl tax'!$B50,'5.8.3 (Large excl tax)'!AC$36:AC$63)</f>
        <v>2.1770136953549719</v>
      </c>
      <c r="AC50" s="54"/>
      <c r="AD50" s="54">
        <f>AVERAGEIF('5.8.3 (Large excl tax)'!$A$36:$A$63,'Annual excl tax'!$B50,'5.8.3 (Large excl tax)'!AE$36:AE$63)</f>
        <v>2.2479275684034588</v>
      </c>
      <c r="AE50" s="54">
        <f>AVERAGEIF('5.8.3 (Large excl tax)'!$A$36:$A$63,'Annual excl tax'!$B50,'5.8.3 (Large excl tax)'!AF$36:AF$63)</f>
        <v>1.2953447171249945</v>
      </c>
      <c r="AF50" s="54">
        <f>AVERAGEIF('5.8.3 (Large excl tax)'!$A$36:$A$63,'Annual excl tax'!$B50,'5.8.3 (Large excl tax)'!AG$36:AG$63)</f>
        <v>2.8676938319294725</v>
      </c>
      <c r="AG50" s="54">
        <f>AVERAGEIF('5.8.3 (Large excl tax)'!$A$36:$A$63,'Annual excl tax'!$B50,'5.8.3 (Large excl tax)'!AH$36:AH$63)</f>
        <v>2.4583782763912545</v>
      </c>
      <c r="AH50" s="54">
        <f t="shared" si="3"/>
        <v>2.3655166777855401</v>
      </c>
      <c r="AI50" s="51">
        <f t="shared" si="4"/>
        <v>-17.693053971313674</v>
      </c>
      <c r="AJ50" s="52">
        <f>RANK(Q50,(C50:Q50,U50:AG50),1)</f>
        <v>3</v>
      </c>
    </row>
    <row r="51" spans="1:36" ht="12.6" customHeight="1" x14ac:dyDescent="0.2">
      <c r="A51" s="53" t="s">
        <v>39</v>
      </c>
      <c r="B51" s="98">
        <v>2010</v>
      </c>
      <c r="C51" s="54">
        <f>AVERAGEIF('5.8.3 (Large excl tax)'!$A$36:$A$63,'Annual excl tax'!$B51,'5.8.3 (Large excl tax)'!D$36:D$63)</f>
        <v>2.1313167869452205</v>
      </c>
      <c r="D51" s="54">
        <f>AVERAGEIF('5.8.3 (Large excl tax)'!$A$36:$A$63,'Annual excl tax'!$B51,'5.8.3 (Large excl tax)'!E$36:E$63)</f>
        <v>1.9998632736995248</v>
      </c>
      <c r="E51" s="54">
        <f>AVERAGEIF('5.8.3 (Large excl tax)'!$A$36:$A$63,'Annual excl tax'!$B51,'5.8.3 (Large excl tax)'!F$36:F$63)</f>
        <v>2.0880965538472527</v>
      </c>
      <c r="F51" s="54">
        <f>AVERAGEIF('5.8.3 (Large excl tax)'!$A$36:$A$63,'Annual excl tax'!$B51,'5.8.3 (Large excl tax)'!G$36:G$63)</f>
        <v>2.4579317393829974</v>
      </c>
      <c r="G51" s="54">
        <f>AVERAGEIF('5.8.3 (Large excl tax)'!$A$36:$A$63,'Annual excl tax'!$B51,'5.8.3 (Large excl tax)'!H$36:H$63)</f>
        <v>2.285741722870104</v>
      </c>
      <c r="H51" s="54">
        <f>AVERAGEIF('5.8.3 (Large excl tax)'!$A$36:$A$63,'Annual excl tax'!$B51,'5.8.3 (Large excl tax)'!I$36:I$63)</f>
        <v>2.5020972306356137</v>
      </c>
      <c r="I51" s="54"/>
      <c r="J51" s="54">
        <f>AVERAGEIF('5.8.3 (Large excl tax)'!$A$36:$A$63,'Annual excl tax'!$B51,'5.8.3 (Large excl tax)'!K$36:K$63)</f>
        <v>1.97062534747689</v>
      </c>
      <c r="K51" s="54">
        <f>AVERAGEIF('5.8.3 (Large excl tax)'!$A$36:$A$63,'Annual excl tax'!$B51,'5.8.3 (Large excl tax)'!L$36:L$63)</f>
        <v>2.2131298254548053</v>
      </c>
      <c r="L51" s="54">
        <f>AVERAGEIF('5.8.3 (Large excl tax)'!$A$36:$A$63,'Annual excl tax'!$B51,'5.8.3 (Large excl tax)'!M$36:M$63)</f>
        <v>2.2282545712939945</v>
      </c>
      <c r="M51" s="54">
        <f>AVERAGEIF('5.8.3 (Large excl tax)'!$A$36:$A$63,'Annual excl tax'!$B51,'5.8.3 (Large excl tax)'!N$36:N$63)</f>
        <v>2.0345075896458988</v>
      </c>
      <c r="N51" s="54">
        <f>AVERAGEIF('5.8.3 (Large excl tax)'!$A$36:$A$63,'Annual excl tax'!$B51,'5.8.3 (Large excl tax)'!O$36:O$63)</f>
        <v>2.3541808201894554</v>
      </c>
      <c r="O51" s="54">
        <f>AVERAGEIF('5.8.3 (Large excl tax)'!$A$36:$A$63,'Annual excl tax'!$B51,'5.8.3 (Large excl tax)'!P$36:P$63)</f>
        <v>2.1302365347568584</v>
      </c>
      <c r="P51" s="54">
        <f>AVERAGEIF('5.8.3 (Large excl tax)'!$A$36:$A$63,'Annual excl tax'!$B51,'5.8.3 (Large excl tax)'!Q$36:Q$63)</f>
        <v>3.0888729761436791</v>
      </c>
      <c r="Q51" s="54">
        <f>AVERAGEIF('5.8.3 (Large excl tax)'!$A$36:$A$63,'Annual excl tax'!$B51,'5.8.3 (Large excl tax)'!R$36:R$63)</f>
        <v>1.7188325150569179</v>
      </c>
      <c r="R51" s="50">
        <f t="shared" si="0"/>
        <v>2.1722233062000127</v>
      </c>
      <c r="S51" s="51">
        <f t="shared" si="1"/>
        <v>-20.872199918351662</v>
      </c>
      <c r="T51" s="52">
        <f t="shared" si="2"/>
        <v>1</v>
      </c>
      <c r="U51" s="54">
        <f>AVERAGEIF('5.8.3 (Large excl tax)'!$A$36:$A$63,'Annual excl tax'!$B51,'5.8.3 (Large excl tax)'!V$36:V$63)</f>
        <v>2.1002406092118369</v>
      </c>
      <c r="V51" s="54">
        <f>AVERAGEIF('5.8.3 (Large excl tax)'!$A$36:$A$63,'Annual excl tax'!$B51,'5.8.3 (Large excl tax)'!W$36:W$63)</f>
        <v>3.1469133785830437</v>
      </c>
      <c r="W51" s="54"/>
      <c r="X51" s="54">
        <f>AVERAGEIF('5.8.3 (Large excl tax)'!$A$36:$A$63,'Annual excl tax'!$B51,'5.8.3 (Large excl tax)'!Y$36:Y$63)</f>
        <v>2.4245404395629842</v>
      </c>
      <c r="Y51" s="54">
        <f>AVERAGEIF('5.8.3 (Large excl tax)'!$A$36:$A$63,'Annual excl tax'!$B51,'5.8.3 (Large excl tax)'!Z$36:Z$63)</f>
        <v>2.2071055606243259</v>
      </c>
      <c r="Z51" s="54">
        <f>AVERAGEIF('5.8.3 (Large excl tax)'!$A$36:$A$63,'Annual excl tax'!$B51,'5.8.3 (Large excl tax)'!AA$36:AA$63)</f>
        <v>2.5560614746437569</v>
      </c>
      <c r="AA51" s="54">
        <f>AVERAGEIF('5.8.3 (Large excl tax)'!$A$36:$A$63,'Annual excl tax'!$B51,'5.8.3 (Large excl tax)'!AB$36:AB$63)</f>
        <v>2.3326721755366151</v>
      </c>
      <c r="AB51" s="54">
        <f>AVERAGEIF('5.8.3 (Large excl tax)'!$A$36:$A$63,'Annual excl tax'!$B51,'5.8.3 (Large excl tax)'!AC$36:AC$63)</f>
        <v>2.5762519251302844</v>
      </c>
      <c r="AC51" s="54"/>
      <c r="AD51" s="54">
        <f>AVERAGEIF('5.8.3 (Large excl tax)'!$A$36:$A$63,'Annual excl tax'!$B51,'5.8.3 (Large excl tax)'!AE$36:AE$63)</f>
        <v>2.3632235439988212</v>
      </c>
      <c r="AE51" s="54">
        <f>AVERAGEIF('5.8.3 (Large excl tax)'!$A$36:$A$63,'Annual excl tax'!$B51,'5.8.3 (Large excl tax)'!AF$36:AF$63)</f>
        <v>1.2228214707085796</v>
      </c>
      <c r="AF51" s="54">
        <f>AVERAGEIF('5.8.3 (Large excl tax)'!$A$36:$A$63,'Annual excl tax'!$B51,'5.8.3 (Large excl tax)'!AG$36:AG$63)</f>
        <v>2.456621284207869</v>
      </c>
      <c r="AG51" s="54">
        <f>AVERAGEIF('5.8.3 (Large excl tax)'!$A$36:$A$63,'Annual excl tax'!$B51,'5.8.3 (Large excl tax)'!AH$36:AH$63)</f>
        <v>2.957072122623253</v>
      </c>
      <c r="AH51" s="54">
        <f t="shared" si="3"/>
        <v>2.285741722870104</v>
      </c>
      <c r="AI51" s="51">
        <f t="shared" si="4"/>
        <v>-24.801980124917328</v>
      </c>
      <c r="AJ51" s="52">
        <f>RANK(Q51,(C51:Q51,U51:AG51),1)</f>
        <v>2</v>
      </c>
    </row>
    <row r="52" spans="1:36" ht="12.6" customHeight="1" x14ac:dyDescent="0.2">
      <c r="A52" s="53" t="s">
        <v>39</v>
      </c>
      <c r="B52" s="98">
        <v>2011</v>
      </c>
      <c r="C52" s="54">
        <f>AVERAGEIF('5.8.3 (Large excl tax)'!$A$36:$A$63,'Annual excl tax'!$B52,'5.8.3 (Large excl tax)'!D$36:D$63)</f>
        <v>2.4912908459062595</v>
      </c>
      <c r="D52" s="54">
        <f>AVERAGEIF('5.8.3 (Large excl tax)'!$A$36:$A$63,'Annual excl tax'!$B52,'5.8.3 (Large excl tax)'!E$36:E$63)</f>
        <v>2.2866801248674342</v>
      </c>
      <c r="E52" s="54">
        <f>AVERAGEIF('5.8.3 (Large excl tax)'!$A$36:$A$63,'Annual excl tax'!$B52,'5.8.3 (Large excl tax)'!F$36:F$63)</f>
        <v>2.6099964445878134</v>
      </c>
      <c r="F52" s="54">
        <f>AVERAGEIF('5.8.3 (Large excl tax)'!$A$36:$A$63,'Annual excl tax'!$B52,'5.8.3 (Large excl tax)'!G$36:G$63)</f>
        <v>3.106620598189318</v>
      </c>
      <c r="G52" s="54">
        <f>AVERAGEIF('5.8.3 (Large excl tax)'!$A$36:$A$63,'Annual excl tax'!$B52,'5.8.3 (Large excl tax)'!H$36:H$63)</f>
        <v>2.3522788242131201</v>
      </c>
      <c r="H52" s="54">
        <f>AVERAGEIF('5.8.3 (Large excl tax)'!$A$36:$A$63,'Annual excl tax'!$B52,'5.8.3 (Large excl tax)'!I$36:I$63)</f>
        <v>2.7224574392313583</v>
      </c>
      <c r="I52" s="54"/>
      <c r="J52" s="54">
        <f>AVERAGEIF('5.8.3 (Large excl tax)'!$A$36:$A$63,'Annual excl tax'!$B52,'5.8.3 (Large excl tax)'!K$36:K$63)</f>
        <v>2.3070217260040895</v>
      </c>
      <c r="K52" s="54">
        <f>AVERAGEIF('5.8.3 (Large excl tax)'!$A$36:$A$63,'Annual excl tax'!$B52,'5.8.3 (Large excl tax)'!L$36:L$63)</f>
        <v>2.4709654704567994</v>
      </c>
      <c r="L52" s="54">
        <f>AVERAGEIF('5.8.3 (Large excl tax)'!$A$36:$A$63,'Annual excl tax'!$B52,'5.8.3 (Large excl tax)'!M$36:M$63)</f>
        <v>3.0535467135535592</v>
      </c>
      <c r="M52" s="54">
        <f>AVERAGEIF('5.8.3 (Large excl tax)'!$A$36:$A$63,'Annual excl tax'!$B52,'5.8.3 (Large excl tax)'!N$36:N$63)</f>
        <v>2.2117086374545369</v>
      </c>
      <c r="N52" s="54">
        <f>AVERAGEIF('5.8.3 (Large excl tax)'!$A$36:$A$63,'Annual excl tax'!$B52,'5.8.3 (Large excl tax)'!O$36:O$63)</f>
        <v>2.7036653494603096</v>
      </c>
      <c r="O52" s="54">
        <f>AVERAGEIF('5.8.3 (Large excl tax)'!$A$36:$A$63,'Annual excl tax'!$B52,'5.8.3 (Large excl tax)'!P$36:P$63)</f>
        <v>2.5099942352539761</v>
      </c>
      <c r="P52" s="54">
        <f>AVERAGEIF('5.8.3 (Large excl tax)'!$A$36:$A$63,'Annual excl tax'!$B52,'5.8.3 (Large excl tax)'!Q$36:Q$63)</f>
        <v>3.4739545551455038</v>
      </c>
      <c r="Q52" s="54">
        <f>AVERAGEIF('5.8.3 (Large excl tax)'!$A$36:$A$63,'Annual excl tax'!$B52,'5.8.3 (Large excl tax)'!R$36:R$63)</f>
        <v>2.0769429101225727</v>
      </c>
      <c r="R52" s="50">
        <f t="shared" si="0"/>
        <v>2.5006425405801176</v>
      </c>
      <c r="S52" s="51">
        <f t="shared" si="1"/>
        <v>-16.943630430251414</v>
      </c>
      <c r="T52" s="52">
        <f t="shared" si="2"/>
        <v>1</v>
      </c>
      <c r="U52" s="54">
        <f>AVERAGEIF('5.8.3 (Large excl tax)'!$A$36:$A$63,'Annual excl tax'!$B52,'5.8.3 (Large excl tax)'!V$36:V$63)</f>
        <v>2.4213876618941699</v>
      </c>
      <c r="V52" s="54">
        <f>AVERAGEIF('5.8.3 (Large excl tax)'!$A$36:$A$63,'Annual excl tax'!$B52,'5.8.3 (Large excl tax)'!W$36:W$63)</f>
        <v>3.6316816761415676</v>
      </c>
      <c r="W52" s="54"/>
      <c r="X52" s="54">
        <f>AVERAGEIF('5.8.3 (Large excl tax)'!$A$36:$A$63,'Annual excl tax'!$B52,'5.8.3 (Large excl tax)'!Y$36:Y$63)</f>
        <v>2.588070381955335</v>
      </c>
      <c r="Y52" s="54">
        <f>AVERAGEIF('5.8.3 (Large excl tax)'!$A$36:$A$63,'Annual excl tax'!$B52,'5.8.3 (Large excl tax)'!Z$36:Z$63)</f>
        <v>2.3756761795818004</v>
      </c>
      <c r="Z52" s="54">
        <f>AVERAGEIF('5.8.3 (Large excl tax)'!$A$36:$A$63,'Annual excl tax'!$B52,'5.8.3 (Large excl tax)'!AA$36:AA$63)</f>
        <v>3.1643615599794863</v>
      </c>
      <c r="AA52" s="54">
        <f>AVERAGEIF('5.8.3 (Large excl tax)'!$A$36:$A$63,'Annual excl tax'!$B52,'5.8.3 (Large excl tax)'!AB$36:AB$63)</f>
        <v>2.556634207876785</v>
      </c>
      <c r="AB52" s="54">
        <f>AVERAGEIF('5.8.3 (Large excl tax)'!$A$36:$A$63,'Annual excl tax'!$B52,'5.8.3 (Large excl tax)'!AC$36:AC$63)</f>
        <v>3.2592425135809453</v>
      </c>
      <c r="AC52" s="54"/>
      <c r="AD52" s="54">
        <f>AVERAGEIF('5.8.3 (Large excl tax)'!$A$36:$A$63,'Annual excl tax'!$B52,'5.8.3 (Large excl tax)'!AE$36:AE$63)</f>
        <v>2.4363663685794306</v>
      </c>
      <c r="AE52" s="54">
        <f>AVERAGEIF('5.8.3 (Large excl tax)'!$A$36:$A$63,'Annual excl tax'!$B52,'5.8.3 (Large excl tax)'!AF$36:AF$63)</f>
        <v>1.4521143677469548</v>
      </c>
      <c r="AF52" s="54">
        <f>AVERAGEIF('5.8.3 (Large excl tax)'!$A$36:$A$63,'Annual excl tax'!$B52,'5.8.3 (Large excl tax)'!AG$36:AG$63)</f>
        <v>2.6131122113929801</v>
      </c>
      <c r="AG52" s="54">
        <f>AVERAGEIF('5.8.3 (Large excl tax)'!$A$36:$A$63,'Annual excl tax'!$B52,'5.8.3 (Large excl tax)'!AH$36:AH$63)</f>
        <v>2.8435488871063321</v>
      </c>
      <c r="AH52" s="54">
        <f t="shared" si="3"/>
        <v>2.556634207876785</v>
      </c>
      <c r="AI52" s="51">
        <f t="shared" si="4"/>
        <v>-18.762609695056174</v>
      </c>
      <c r="AJ52" s="52">
        <f>RANK(Q52,(C52:Q52,U52:AG52),1)</f>
        <v>2</v>
      </c>
    </row>
    <row r="53" spans="1:36" ht="12.6" customHeight="1" x14ac:dyDescent="0.2">
      <c r="A53" s="53" t="s">
        <v>39</v>
      </c>
      <c r="B53" s="98">
        <v>2012</v>
      </c>
      <c r="C53" s="54">
        <f>AVERAGEIF('5.8.3 (Large excl tax)'!$A$36:$A$63,'Annual excl tax'!$B53,'5.8.3 (Large excl tax)'!D$36:D$63)</f>
        <v>2.4758817191240974</v>
      </c>
      <c r="D53" s="54">
        <f>AVERAGEIF('5.8.3 (Large excl tax)'!$A$36:$A$63,'Annual excl tax'!$B53,'5.8.3 (Large excl tax)'!E$36:E$63)</f>
        <v>2.2602291583553642</v>
      </c>
      <c r="E53" s="54">
        <f>AVERAGEIF('5.8.3 (Large excl tax)'!$A$36:$A$63,'Annual excl tax'!$B53,'5.8.3 (Large excl tax)'!F$36:F$63)</f>
        <v>2.4815007392336623</v>
      </c>
      <c r="F53" s="54">
        <f>AVERAGEIF('5.8.3 (Large excl tax)'!$A$36:$A$63,'Annual excl tax'!$B53,'5.8.3 (Large excl tax)'!G$36:G$63)</f>
        <v>3.0933607393049494</v>
      </c>
      <c r="G53" s="54">
        <f>AVERAGEIF('5.8.3 (Large excl tax)'!$A$36:$A$63,'Annual excl tax'!$B53,'5.8.3 (Large excl tax)'!H$36:H$63)</f>
        <v>2.4207140209622979</v>
      </c>
      <c r="H53" s="54">
        <f>AVERAGEIF('5.8.3 (Large excl tax)'!$A$36:$A$63,'Annual excl tax'!$B53,'5.8.3 (Large excl tax)'!I$36:I$63)</f>
        <v>2.4879249056706598</v>
      </c>
      <c r="I53" s="54">
        <f>AVERAGEIF('5.8.3 (Large excl tax)'!$A$36:$A$63,'Annual excl tax'!$B53,'5.8.3 (Large excl tax)'!J$36:J$63)</f>
        <v>3.8043163278091323</v>
      </c>
      <c r="J53" s="54">
        <f>AVERAGEIF('5.8.3 (Large excl tax)'!$A$36:$A$63,'Annual excl tax'!$B53,'5.8.3 (Large excl tax)'!K$36:K$63)</f>
        <v>2.4901883004519778</v>
      </c>
      <c r="K53" s="54">
        <f>AVERAGEIF('5.8.3 (Large excl tax)'!$A$36:$A$63,'Annual excl tax'!$B53,'5.8.3 (Large excl tax)'!L$36:L$63)</f>
        <v>2.7903534100951286</v>
      </c>
      <c r="L53" s="54">
        <f>AVERAGEIF('5.8.3 (Large excl tax)'!$A$36:$A$63,'Annual excl tax'!$B53,'5.8.3 (Large excl tax)'!M$36:M$63)</f>
        <v>3.0793927370213923</v>
      </c>
      <c r="M53" s="54">
        <f>AVERAGEIF('5.8.3 (Large excl tax)'!$A$36:$A$63,'Annual excl tax'!$B53,'5.8.3 (Large excl tax)'!N$36:N$63)</f>
        <v>2.2679203202783373</v>
      </c>
      <c r="N53" s="54">
        <f>AVERAGEIF('5.8.3 (Large excl tax)'!$A$36:$A$63,'Annual excl tax'!$B53,'5.8.3 (Large excl tax)'!O$36:O$63)</f>
        <v>2.9295476902324027</v>
      </c>
      <c r="O53" s="54">
        <f>AVERAGEIF('5.8.3 (Large excl tax)'!$A$36:$A$63,'Annual excl tax'!$B53,'5.8.3 (Large excl tax)'!P$36:P$63)</f>
        <v>2.7807374324351604</v>
      </c>
      <c r="P53" s="54">
        <f>AVERAGEIF('5.8.3 (Large excl tax)'!$A$36:$A$63,'Annual excl tax'!$B53,'5.8.3 (Large excl tax)'!Q$36:Q$63)</f>
        <v>3.2108257408054355</v>
      </c>
      <c r="Q53" s="54">
        <f>AVERAGEIF('5.8.3 (Large excl tax)'!$A$36:$A$63,'Annual excl tax'!$B53,'5.8.3 (Large excl tax)'!R$36:R$63)</f>
        <v>2.3540782947519814</v>
      </c>
      <c r="R53" s="50">
        <f t="shared" si="0"/>
        <v>2.4901883004519778</v>
      </c>
      <c r="S53" s="51">
        <f t="shared" si="1"/>
        <v>-5.4658519468303659</v>
      </c>
      <c r="T53" s="52">
        <f t="shared" si="2"/>
        <v>3</v>
      </c>
      <c r="U53" s="54">
        <f>AVERAGEIF('5.8.3 (Large excl tax)'!$A$36:$A$63,'Annual excl tax'!$B53,'5.8.3 (Large excl tax)'!V$36:V$63)</f>
        <v>2.8356087980549356</v>
      </c>
      <c r="V53" s="54">
        <f>AVERAGEIF('5.8.3 (Large excl tax)'!$A$36:$A$63,'Annual excl tax'!$B53,'5.8.3 (Large excl tax)'!W$36:W$63)</f>
        <v>3.4182809643299086</v>
      </c>
      <c r="W53" s="54"/>
      <c r="X53" s="54">
        <f>AVERAGEIF('5.8.3 (Large excl tax)'!$A$36:$A$63,'Annual excl tax'!$B53,'5.8.3 (Large excl tax)'!Y$36:Y$63)</f>
        <v>2.4817319009146699</v>
      </c>
      <c r="Y53" s="54">
        <f>AVERAGEIF('5.8.3 (Large excl tax)'!$A$36:$A$63,'Annual excl tax'!$B53,'5.8.3 (Large excl tax)'!Z$36:Z$63)</f>
        <v>2.7532709685163326</v>
      </c>
      <c r="Z53" s="54">
        <f>AVERAGEIF('5.8.3 (Large excl tax)'!$A$36:$A$63,'Annual excl tax'!$B53,'5.8.3 (Large excl tax)'!AA$36:AA$63)</f>
        <v>3.3489689030525973</v>
      </c>
      <c r="AA53" s="54">
        <f>AVERAGEIF('5.8.3 (Large excl tax)'!$A$36:$A$63,'Annual excl tax'!$B53,'5.8.3 (Large excl tax)'!AB$36:AB$63)</f>
        <v>2.8617152667589369</v>
      </c>
      <c r="AB53" s="54">
        <f>AVERAGEIF('5.8.3 (Large excl tax)'!$A$36:$A$63,'Annual excl tax'!$B53,'5.8.3 (Large excl tax)'!AC$36:AC$63)</f>
        <v>3.6440408544481673</v>
      </c>
      <c r="AC53" s="54"/>
      <c r="AD53" s="54">
        <f>AVERAGEIF('5.8.3 (Large excl tax)'!$A$36:$A$63,'Annual excl tax'!$B53,'5.8.3 (Large excl tax)'!AE$36:AE$63)</f>
        <v>2.5935211765686788</v>
      </c>
      <c r="AE53" s="54">
        <f>AVERAGEIF('5.8.3 (Large excl tax)'!$A$36:$A$63,'Annual excl tax'!$B53,'5.8.3 (Large excl tax)'!AF$36:AF$63)</f>
        <v>1.6530045790677879</v>
      </c>
      <c r="AF53" s="54">
        <f>AVERAGEIF('5.8.3 (Large excl tax)'!$A$36:$A$63,'Annual excl tax'!$B53,'5.8.3 (Large excl tax)'!AG$36:AG$63)</f>
        <v>2.5442802560957118</v>
      </c>
      <c r="AG53" s="54">
        <f>AVERAGEIF('5.8.3 (Large excl tax)'!$A$36:$A$63,'Annual excl tax'!$B53,'5.8.3 (Large excl tax)'!AH$36:AH$63)</f>
        <v>3.4771374202434995</v>
      </c>
      <c r="AH53" s="54">
        <f t="shared" si="3"/>
        <v>2.7670042004757462</v>
      </c>
      <c r="AI53" s="51">
        <f t="shared" si="4"/>
        <v>-14.923212102560893</v>
      </c>
      <c r="AJ53" s="52">
        <f>RANK(Q53,(C53:Q53,U53:AG53),1)</f>
        <v>4</v>
      </c>
    </row>
    <row r="54" spans="1:36" ht="12.6" customHeight="1" x14ac:dyDescent="0.2">
      <c r="A54" s="53" t="s">
        <v>39</v>
      </c>
      <c r="B54" s="98">
        <v>2013</v>
      </c>
      <c r="C54" s="54">
        <f>AVERAGEIF('5.8.3 (Large excl tax)'!$A$36:$A$63,'Annual excl tax'!$B54,'5.8.3 (Large excl tax)'!D$36:D$63)</f>
        <v>2.5254027271740291</v>
      </c>
      <c r="D54" s="54">
        <f>AVERAGEIF('5.8.3 (Large excl tax)'!$A$36:$A$63,'Annual excl tax'!$B54,'5.8.3 (Large excl tax)'!E$36:E$63)</f>
        <v>2.4823749834389455</v>
      </c>
      <c r="E54" s="54">
        <f>AVERAGEIF('5.8.3 (Large excl tax)'!$A$36:$A$63,'Annual excl tax'!$B54,'5.8.3 (Large excl tax)'!F$36:F$63)</f>
        <v>2.7498181136827338</v>
      </c>
      <c r="F54" s="54">
        <f>AVERAGEIF('5.8.3 (Large excl tax)'!$A$36:$A$63,'Annual excl tax'!$B54,'5.8.3 (Large excl tax)'!G$36:G$63)</f>
        <v>3.1533864549180075</v>
      </c>
      <c r="G54" s="54">
        <f>AVERAGEIF('5.8.3 (Large excl tax)'!$A$36:$A$63,'Annual excl tax'!$B54,'5.8.3 (Large excl tax)'!H$36:H$63)</f>
        <v>2.6870801298131375</v>
      </c>
      <c r="H54" s="54">
        <f>AVERAGEIF('5.8.3 (Large excl tax)'!$A$36:$A$63,'Annual excl tax'!$B54,'5.8.3 (Large excl tax)'!I$36:I$63)</f>
        <v>2.8491402205248066</v>
      </c>
      <c r="I54" s="54">
        <f>AVERAGEIF('5.8.3 (Large excl tax)'!$A$36:$A$63,'Annual excl tax'!$B54,'5.8.3 (Large excl tax)'!J$36:J$63)</f>
        <v>3.5358483936178153</v>
      </c>
      <c r="J54" s="54">
        <f>AVERAGEIF('5.8.3 (Large excl tax)'!$A$36:$A$63,'Annual excl tax'!$B54,'5.8.3 (Large excl tax)'!K$36:K$63)</f>
        <v>2.9102534806334246</v>
      </c>
      <c r="K54" s="54">
        <f>AVERAGEIF('5.8.3 (Large excl tax)'!$A$36:$A$63,'Annual excl tax'!$B54,'5.8.3 (Large excl tax)'!L$36:L$63)</f>
        <v>2.7789584992991756</v>
      </c>
      <c r="L54" s="54">
        <f>AVERAGEIF('5.8.3 (Large excl tax)'!$A$36:$A$63,'Annual excl tax'!$B54,'5.8.3 (Large excl tax)'!M$36:M$63)</f>
        <v>3.2364476808272205</v>
      </c>
      <c r="M54" s="54">
        <f>AVERAGEIF('5.8.3 (Large excl tax)'!$A$36:$A$63,'Annual excl tax'!$B54,'5.8.3 (Large excl tax)'!N$36:N$63)</f>
        <v>2.5098545313792848</v>
      </c>
      <c r="N54" s="54">
        <f>AVERAGEIF('5.8.3 (Large excl tax)'!$A$36:$A$63,'Annual excl tax'!$B54,'5.8.3 (Large excl tax)'!O$36:O$63)</f>
        <v>3.0632508219903576</v>
      </c>
      <c r="O54" s="54">
        <f>AVERAGEIF('5.8.3 (Large excl tax)'!$A$36:$A$63,'Annual excl tax'!$B54,'5.8.3 (Large excl tax)'!P$36:P$63)</f>
        <v>2.8706883629660114</v>
      </c>
      <c r="P54" s="54">
        <f>AVERAGEIF('5.8.3 (Large excl tax)'!$A$36:$A$63,'Annual excl tax'!$B54,'5.8.3 (Large excl tax)'!Q$36:Q$63)</f>
        <v>3.2998766035981908</v>
      </c>
      <c r="Q54" s="54">
        <f>AVERAGEIF('5.8.3 (Large excl tax)'!$A$36:$A$63,'Annual excl tax'!$B54,'5.8.3 (Large excl tax)'!R$36:R$63)</f>
        <v>2.5630743528083908</v>
      </c>
      <c r="R54" s="50">
        <f t="shared" si="0"/>
        <v>2.8491402205248066</v>
      </c>
      <c r="S54" s="51">
        <f t="shared" si="1"/>
        <v>-10.040427833478937</v>
      </c>
      <c r="T54" s="52">
        <f t="shared" si="2"/>
        <v>4</v>
      </c>
      <c r="U54" s="54">
        <f>AVERAGEIF('5.8.3 (Large excl tax)'!$A$36:$A$63,'Annual excl tax'!$B54,'5.8.3 (Large excl tax)'!V$36:V$63)</f>
        <v>2.7284422639543608</v>
      </c>
      <c r="V54" s="54">
        <f>AVERAGEIF('5.8.3 (Large excl tax)'!$A$36:$A$63,'Annual excl tax'!$B54,'5.8.3 (Large excl tax)'!W$36:W$63)</f>
        <v>3.2961013753773551</v>
      </c>
      <c r="W54" s="54"/>
      <c r="X54" s="54">
        <f>AVERAGEIF('5.8.3 (Large excl tax)'!$A$36:$A$63,'Annual excl tax'!$B54,'5.8.3 (Large excl tax)'!Y$36:Y$63)</f>
        <v>2.5112179731711564</v>
      </c>
      <c r="Y54" s="54">
        <f>AVERAGEIF('5.8.3 (Large excl tax)'!$A$36:$A$63,'Annual excl tax'!$B54,'5.8.3 (Large excl tax)'!Z$36:Z$63)</f>
        <v>2.8676883896427809</v>
      </c>
      <c r="Z54" s="54">
        <f>AVERAGEIF('5.8.3 (Large excl tax)'!$A$36:$A$63,'Annual excl tax'!$B54,'5.8.3 (Large excl tax)'!AA$36:AA$63)</f>
        <v>3.3108948176066848</v>
      </c>
      <c r="AA54" s="54">
        <f>AVERAGEIF('5.8.3 (Large excl tax)'!$A$36:$A$63,'Annual excl tax'!$B54,'5.8.3 (Large excl tax)'!AB$36:AB$63)</f>
        <v>2.8789679583155392</v>
      </c>
      <c r="AB54" s="54">
        <f>AVERAGEIF('5.8.3 (Large excl tax)'!$A$36:$A$63,'Annual excl tax'!$B54,'5.8.3 (Large excl tax)'!AC$36:AC$63)</f>
        <v>3.5704067245653714</v>
      </c>
      <c r="AC54" s="54"/>
      <c r="AD54" s="54">
        <f>AVERAGEIF('5.8.3 (Large excl tax)'!$A$36:$A$63,'Annual excl tax'!$B54,'5.8.3 (Large excl tax)'!AE$36:AE$63)</f>
        <v>2.7397818632486506</v>
      </c>
      <c r="AE54" s="54">
        <f>AVERAGEIF('5.8.3 (Large excl tax)'!$A$36:$A$63,'Annual excl tax'!$B54,'5.8.3 (Large excl tax)'!AF$36:AF$63)</f>
        <v>1.6221861859666411</v>
      </c>
      <c r="AF54" s="54">
        <f>AVERAGEIF('5.8.3 (Large excl tax)'!$A$36:$A$63,'Annual excl tax'!$B54,'5.8.3 (Large excl tax)'!AG$36:AG$63)</f>
        <v>2.8783282344498726</v>
      </c>
      <c r="AG54" s="54">
        <f>AVERAGEIF('5.8.3 (Large excl tax)'!$A$36:$A$63,'Annual excl tax'!$B54,'5.8.3 (Large excl tax)'!AH$36:AH$63)</f>
        <v>3.0434054337716034</v>
      </c>
      <c r="AH54" s="54">
        <f t="shared" si="3"/>
        <v>2.8691883763043959</v>
      </c>
      <c r="AI54" s="51">
        <f t="shared" si="4"/>
        <v>-10.66901100060532</v>
      </c>
      <c r="AJ54" s="52">
        <f>RANK(Q54,(C54:Q54,U54:AG54),1)</f>
        <v>6</v>
      </c>
    </row>
    <row r="55" spans="1:36" ht="12.6" customHeight="1" x14ac:dyDescent="0.2">
      <c r="A55" s="53" t="s">
        <v>39</v>
      </c>
      <c r="B55" s="98">
        <v>2014</v>
      </c>
      <c r="C55" s="54">
        <f>AVERAGEIF('5.8.3 (Large excl tax)'!$A$36:$A$63,'Annual excl tax'!$B55,'5.8.3 (Large excl tax)'!D$36:D$63)</f>
        <v>2.2137729048005492</v>
      </c>
      <c r="D55" s="54">
        <f>AVERAGEIF('5.8.3 (Large excl tax)'!$A$36:$A$63,'Annual excl tax'!$B55,'5.8.3 (Large excl tax)'!E$36:E$63)</f>
        <v>2.1024053857524736</v>
      </c>
      <c r="E55" s="54">
        <f>AVERAGEIF('5.8.3 (Large excl tax)'!$A$36:$A$63,'Annual excl tax'!$B55,'5.8.3 (Large excl tax)'!F$36:F$63)</f>
        <v>2.100117112013721</v>
      </c>
      <c r="F55" s="54">
        <f>AVERAGEIF('5.8.3 (Large excl tax)'!$A$36:$A$63,'Annual excl tax'!$B55,'5.8.3 (Large excl tax)'!G$36:G$63)</f>
        <v>2.7244742423625672</v>
      </c>
      <c r="G55" s="54">
        <f>AVERAGEIF('5.8.3 (Large excl tax)'!$A$36:$A$63,'Annual excl tax'!$B55,'5.8.3 (Large excl tax)'!H$36:H$63)</f>
        <v>2.4199300940088504</v>
      </c>
      <c r="H55" s="54">
        <f>AVERAGEIF('5.8.3 (Large excl tax)'!$A$36:$A$63,'Annual excl tax'!$B55,'5.8.3 (Large excl tax)'!I$36:I$63)</f>
        <v>2.3884577632472928</v>
      </c>
      <c r="I55" s="54">
        <f>AVERAGEIF('5.8.3 (Large excl tax)'!$A$36:$A$63,'Annual excl tax'!$B55,'5.8.3 (Large excl tax)'!J$36:J$63)</f>
        <v>3.0321893109455464</v>
      </c>
      <c r="J55" s="54">
        <f>AVERAGEIF('5.8.3 (Large excl tax)'!$A$36:$A$63,'Annual excl tax'!$B55,'5.8.3 (Large excl tax)'!K$36:K$63)</f>
        <v>2.4956342353389607</v>
      </c>
      <c r="K55" s="54">
        <f>AVERAGEIF('5.8.3 (Large excl tax)'!$A$36:$A$63,'Annual excl tax'!$B55,'5.8.3 (Large excl tax)'!L$36:L$63)</f>
        <v>2.4031595896090634</v>
      </c>
      <c r="L55" s="54">
        <f>AVERAGEIF('5.8.3 (Large excl tax)'!$A$36:$A$63,'Annual excl tax'!$B55,'5.8.3 (Large excl tax)'!M$36:M$63)</f>
        <v>2.5593558354839887</v>
      </c>
      <c r="M55" s="54">
        <f>AVERAGEIF('5.8.3 (Large excl tax)'!$A$36:$A$63,'Annual excl tax'!$B55,'5.8.3 (Large excl tax)'!N$36:N$63)</f>
        <v>2.1244691792999149</v>
      </c>
      <c r="N55" s="54">
        <f>AVERAGEIF('5.8.3 (Large excl tax)'!$A$36:$A$63,'Annual excl tax'!$B55,'5.8.3 (Large excl tax)'!O$36:O$63)</f>
        <v>2.9679339602838404</v>
      </c>
      <c r="O55" s="54">
        <f>AVERAGEIF('5.8.3 (Large excl tax)'!$A$36:$A$63,'Annual excl tax'!$B55,'5.8.3 (Large excl tax)'!P$36:P$63)</f>
        <v>2.7115221070436357</v>
      </c>
      <c r="P55" s="54">
        <f>AVERAGEIF('5.8.3 (Large excl tax)'!$A$36:$A$63,'Annual excl tax'!$B55,'5.8.3 (Large excl tax)'!Q$36:Q$63)</f>
        <v>2.6401632318280939</v>
      </c>
      <c r="Q55" s="54">
        <f>AVERAGEIF('5.8.3 (Large excl tax)'!$A$36:$A$63,'Annual excl tax'!$B55,'5.8.3 (Large excl tax)'!R$36:R$63)</f>
        <v>2.31804747955651</v>
      </c>
      <c r="R55" s="50">
        <f t="shared" si="0"/>
        <v>2.4199300940088504</v>
      </c>
      <c r="S55" s="51">
        <f t="shared" si="1"/>
        <v>-4.2101470081543502</v>
      </c>
      <c r="T55" s="52">
        <f t="shared" si="2"/>
        <v>5</v>
      </c>
      <c r="U55" s="54">
        <f>AVERAGEIF('5.8.3 (Large excl tax)'!$A$36:$A$63,'Annual excl tax'!$B55,'5.8.3 (Large excl tax)'!V$36:V$63)</f>
        <v>2.4598101955571896</v>
      </c>
      <c r="V55" s="54">
        <f>AVERAGEIF('5.8.3 (Large excl tax)'!$A$36:$A$63,'Annual excl tax'!$B55,'5.8.3 (Large excl tax)'!W$36:W$63)</f>
        <v>2.7661339439324029</v>
      </c>
      <c r="W55" s="54"/>
      <c r="X55" s="54">
        <f>AVERAGEIF('5.8.3 (Large excl tax)'!$A$36:$A$63,'Annual excl tax'!$B55,'5.8.3 (Large excl tax)'!Y$36:Y$63)</f>
        <v>2.2529640260221808</v>
      </c>
      <c r="Y55" s="54">
        <f>AVERAGEIF('5.8.3 (Large excl tax)'!$A$36:$A$63,'Annual excl tax'!$B55,'5.8.3 (Large excl tax)'!Z$36:Z$63)</f>
        <v>2.7342586157393165</v>
      </c>
      <c r="Z55" s="54">
        <f>AVERAGEIF('5.8.3 (Large excl tax)'!$A$36:$A$63,'Annual excl tax'!$B55,'5.8.3 (Large excl tax)'!AA$36:AA$63)</f>
        <v>2.3817063245372392</v>
      </c>
      <c r="AA55" s="54">
        <f>AVERAGEIF('5.8.3 (Large excl tax)'!$A$36:$A$63,'Annual excl tax'!$B55,'5.8.3 (Large excl tax)'!AB$36:AB$63)</f>
        <v>2.5648670464402272</v>
      </c>
      <c r="AB55" s="54">
        <f>AVERAGEIF('5.8.3 (Large excl tax)'!$A$36:$A$63,'Annual excl tax'!$B55,'5.8.3 (Large excl tax)'!AC$36:AC$63)</f>
        <v>2.8066173414789422</v>
      </c>
      <c r="AC55" s="54"/>
      <c r="AD55" s="54">
        <f>AVERAGEIF('5.8.3 (Large excl tax)'!$A$36:$A$63,'Annual excl tax'!$B55,'5.8.3 (Large excl tax)'!AE$36:AE$63)</f>
        <v>2.593423109659859</v>
      </c>
      <c r="AE55" s="54">
        <f>AVERAGEIF('5.8.3 (Large excl tax)'!$A$36:$A$63,'Annual excl tax'!$B55,'5.8.3 (Large excl tax)'!AF$36:AF$63)</f>
        <v>1.6569035371921383</v>
      </c>
      <c r="AF55" s="54">
        <f>AVERAGEIF('5.8.3 (Large excl tax)'!$A$36:$A$63,'Annual excl tax'!$B55,'5.8.3 (Large excl tax)'!AG$36:AG$63)</f>
        <v>2.6568047833663657</v>
      </c>
      <c r="AG55" s="54">
        <f>AVERAGEIF('5.8.3 (Large excl tax)'!$A$36:$A$63,'Annual excl tax'!$B55,'5.8.3 (Large excl tax)'!AH$36:AH$63)</f>
        <v>2.5028382881705831</v>
      </c>
      <c r="AH55" s="54">
        <f t="shared" si="3"/>
        <v>2.4992362617547719</v>
      </c>
      <c r="AI55" s="51">
        <f t="shared" si="4"/>
        <v>-7.2497660573732619</v>
      </c>
      <c r="AJ55" s="52">
        <f>RANK(Q55,(C55:Q55,U55:AG55),1)</f>
        <v>7</v>
      </c>
    </row>
    <row r="56" spans="1:36" ht="12.6" customHeight="1" x14ac:dyDescent="0.2">
      <c r="A56" s="53" t="s">
        <v>39</v>
      </c>
      <c r="B56" s="98">
        <v>2015</v>
      </c>
      <c r="C56" s="54">
        <f>AVERAGEIF('5.8.3 (Large excl tax)'!$A$36:$A$63,'Annual excl tax'!$B56,'5.8.3 (Large excl tax)'!D$36:D$63)</f>
        <v>1.8623060786073609</v>
      </c>
      <c r="D56" s="54">
        <f>AVERAGEIF('5.8.3 (Large excl tax)'!$A$36:$A$63,'Annual excl tax'!$B56,'5.8.3 (Large excl tax)'!E$36:E$63)</f>
        <v>1.7608016279165053</v>
      </c>
      <c r="E56" s="54">
        <f>AVERAGEIF('5.8.3 (Large excl tax)'!$A$36:$A$63,'Annual excl tax'!$B56,'5.8.3 (Large excl tax)'!F$36:F$63)</f>
        <v>1.8700708879332515</v>
      </c>
      <c r="F56" s="54">
        <f>AVERAGEIF('5.8.3 (Large excl tax)'!$A$36:$A$63,'Annual excl tax'!$B56,'5.8.3 (Large excl tax)'!G$36:G$63)</f>
        <v>1.9903871219495322</v>
      </c>
      <c r="G56" s="54">
        <f>AVERAGEIF('5.8.3 (Large excl tax)'!$A$36:$A$63,'Annual excl tax'!$B56,'5.8.3 (Large excl tax)'!H$36:H$63)</f>
        <v>2.0329954390284581</v>
      </c>
      <c r="H56" s="54">
        <f>AVERAGEIF('5.8.3 (Large excl tax)'!$A$36:$A$63,'Annual excl tax'!$B56,'5.8.3 (Large excl tax)'!I$36:I$63)</f>
        <v>1.9388135155661135</v>
      </c>
      <c r="I56" s="54">
        <f>AVERAGEIF('5.8.3 (Large excl tax)'!$A$36:$A$63,'Annual excl tax'!$B56,'5.8.3 (Large excl tax)'!J$36:J$63)</f>
        <v>2.1288833077235534</v>
      </c>
      <c r="J56" s="54">
        <f>AVERAGEIF('5.8.3 (Large excl tax)'!$A$36:$A$63,'Annual excl tax'!$B56,'5.8.3 (Large excl tax)'!K$36:K$63)</f>
        <v>2.0797704849757874</v>
      </c>
      <c r="K56" s="54">
        <f>AVERAGEIF('5.8.3 (Large excl tax)'!$A$36:$A$63,'Annual excl tax'!$B56,'5.8.3 (Large excl tax)'!L$36:L$63)</f>
        <v>2.0185399340417414</v>
      </c>
      <c r="L56" s="54">
        <f>AVERAGEIF('5.8.3 (Large excl tax)'!$A$36:$A$63,'Annual excl tax'!$B56,'5.8.3 (Large excl tax)'!M$36:M$63)</f>
        <v>2.2074724293773471</v>
      </c>
      <c r="M56" s="54">
        <f>AVERAGEIF('5.8.3 (Large excl tax)'!$A$36:$A$63,'Annual excl tax'!$B56,'5.8.3 (Large excl tax)'!N$36:N$63)</f>
        <v>1.8046104249740336</v>
      </c>
      <c r="N56" s="54">
        <f>AVERAGEIF('5.8.3 (Large excl tax)'!$A$36:$A$63,'Annual excl tax'!$B56,'5.8.3 (Large excl tax)'!O$36:O$63)</f>
        <v>2.4545428604436603</v>
      </c>
      <c r="O56" s="54">
        <f>AVERAGEIF('5.8.3 (Large excl tax)'!$A$36:$A$63,'Annual excl tax'!$B56,'5.8.3 (Large excl tax)'!P$36:P$63)</f>
        <v>2.1713020753321728</v>
      </c>
      <c r="P56" s="54">
        <f>AVERAGEIF('5.8.3 (Large excl tax)'!$A$36:$A$63,'Annual excl tax'!$B56,'5.8.3 (Large excl tax)'!Q$36:Q$63)</f>
        <v>2.2697139108196898</v>
      </c>
      <c r="Q56" s="54">
        <f>AVERAGEIF('5.8.3 (Large excl tax)'!$A$36:$A$63,'Annual excl tax'!$B56,'5.8.3 (Large excl tax)'!R$36:R$63)</f>
        <v>1.9895025577547725</v>
      </c>
      <c r="R56" s="50">
        <f t="shared" si="0"/>
        <v>2.0185399340417414</v>
      </c>
      <c r="S56" s="51">
        <f t="shared" si="1"/>
        <v>-1.4385336548099441</v>
      </c>
      <c r="T56" s="52">
        <f t="shared" si="2"/>
        <v>6</v>
      </c>
      <c r="U56" s="54">
        <f>AVERAGEIF('5.8.3 (Large excl tax)'!$A$36:$A$63,'Annual excl tax'!$B56,'5.8.3 (Large excl tax)'!V$36:V$63)</f>
        <v>1.8093458022533544</v>
      </c>
      <c r="V56" s="54">
        <f>AVERAGEIF('5.8.3 (Large excl tax)'!$A$36:$A$63,'Annual excl tax'!$B56,'5.8.3 (Large excl tax)'!W$36:W$63)</f>
        <v>2.3179421693726958</v>
      </c>
      <c r="W56" s="54"/>
      <c r="X56" s="54">
        <f>AVERAGEIF('5.8.3 (Large excl tax)'!$A$36:$A$63,'Annual excl tax'!$B56,'5.8.3 (Large excl tax)'!Y$36:Y$63)</f>
        <v>1.8585816318363366</v>
      </c>
      <c r="Y56" s="54">
        <f>AVERAGEIF('5.8.3 (Large excl tax)'!$A$36:$A$63,'Annual excl tax'!$B56,'5.8.3 (Large excl tax)'!Z$36:Z$63)</f>
        <v>2.0204986119015671</v>
      </c>
      <c r="Z56" s="54">
        <f>AVERAGEIF('5.8.3 (Large excl tax)'!$A$36:$A$63,'Annual excl tax'!$B56,'5.8.3 (Large excl tax)'!AA$36:AA$63)</f>
        <v>1.9523844563580699</v>
      </c>
      <c r="AA56" s="54">
        <f>AVERAGEIF('5.8.3 (Large excl tax)'!$A$36:$A$63,'Annual excl tax'!$B56,'5.8.3 (Large excl tax)'!AB$36:AB$63)</f>
        <v>2.0923338547377672</v>
      </c>
      <c r="AB56" s="54">
        <f>AVERAGEIF('5.8.3 (Large excl tax)'!$A$36:$A$63,'Annual excl tax'!$B56,'5.8.3 (Large excl tax)'!AC$36:AC$63)</f>
        <v>1.4052201347146696</v>
      </c>
      <c r="AC56" s="54"/>
      <c r="AD56" s="54">
        <f>AVERAGEIF('5.8.3 (Large excl tax)'!$A$36:$A$63,'Annual excl tax'!$B56,'5.8.3 (Large excl tax)'!AE$36:AE$63)</f>
        <v>2.2079147114747268</v>
      </c>
      <c r="AE56" s="54">
        <f>AVERAGEIF('5.8.3 (Large excl tax)'!$A$36:$A$63,'Annual excl tax'!$B56,'5.8.3 (Large excl tax)'!AF$36:AF$63)</f>
        <v>1.4085022993883136</v>
      </c>
      <c r="AF56" s="54">
        <f>AVERAGEIF('5.8.3 (Large excl tax)'!$A$36:$A$63,'Annual excl tax'!$B56,'5.8.3 (Large excl tax)'!AG$36:AG$63)</f>
        <v>2.2432005013251421</v>
      </c>
      <c r="AG56" s="54">
        <f>AVERAGEIF('5.8.3 (Large excl tax)'!$A$36:$A$63,'Annual excl tax'!$B56,'5.8.3 (Large excl tax)'!AH$36:AH$63)</f>
        <v>2.0696080751710122</v>
      </c>
      <c r="AH56" s="54">
        <f t="shared" si="3"/>
        <v>2.019519272971654</v>
      </c>
      <c r="AI56" s="51">
        <f t="shared" si="4"/>
        <v>-1.4863297230490384</v>
      </c>
      <c r="AJ56" s="52">
        <f>RANK(Q56,(C56:Q56,U56:AG56),1)</f>
        <v>11</v>
      </c>
    </row>
    <row r="57" spans="1:36" ht="12.6" customHeight="1" x14ac:dyDescent="0.2">
      <c r="A57" s="53" t="s">
        <v>39</v>
      </c>
      <c r="B57" s="98">
        <v>2016</v>
      </c>
      <c r="C57" s="54">
        <f>AVERAGEIF('5.8.3 (Large excl tax)'!$A$36:$A$63,'Annual excl tax'!$B57,'5.8.3 (Large excl tax)'!D$36:D$63)</f>
        <v>1.7576364189676443</v>
      </c>
      <c r="D57" s="54">
        <f>AVERAGEIF('5.8.3 (Large excl tax)'!$A$36:$A$63,'Annual excl tax'!$B57,'5.8.3 (Large excl tax)'!E$36:E$63)</f>
        <v>1.6319687330729651</v>
      </c>
      <c r="E57" s="54">
        <f>AVERAGEIF('5.8.3 (Large excl tax)'!$A$36:$A$63,'Annual excl tax'!$B57,'5.8.3 (Large excl tax)'!F$36:F$63)</f>
        <v>1.5989525797244866</v>
      </c>
      <c r="F57" s="54">
        <f>AVERAGEIF('5.8.3 (Large excl tax)'!$A$36:$A$63,'Annual excl tax'!$B57,'5.8.3 (Large excl tax)'!G$36:G$63)</f>
        <v>2.0149968982082989</v>
      </c>
      <c r="G57" s="54">
        <f>AVERAGEIF('5.8.3 (Large excl tax)'!$A$36:$A$63,'Annual excl tax'!$B57,'5.8.3 (Large excl tax)'!H$36:H$63)</f>
        <v>1.7865012319342259</v>
      </c>
      <c r="H57" s="54">
        <f>AVERAGEIF('5.8.3 (Large excl tax)'!$A$36:$A$63,'Annual excl tax'!$B57,'5.8.3 (Large excl tax)'!I$36:I$63)</f>
        <v>1.8383190283670199</v>
      </c>
      <c r="I57" s="54">
        <f>AVERAGEIF('5.8.3 (Large excl tax)'!$A$36:$A$63,'Annual excl tax'!$B57,'5.8.3 (Large excl tax)'!J$36:J$63)</f>
        <v>1.6012301530369832</v>
      </c>
      <c r="J57" s="54">
        <f>AVERAGEIF('5.8.3 (Large excl tax)'!$A$36:$A$63,'Annual excl tax'!$B57,'5.8.3 (Large excl tax)'!K$36:K$63)</f>
        <v>1.9523083194070447</v>
      </c>
      <c r="K57" s="54">
        <f>AVERAGEIF('5.8.3 (Large excl tax)'!$A$36:$A$63,'Annual excl tax'!$B57,'5.8.3 (Large excl tax)'!L$36:L$63)</f>
        <v>1.9290648076486621</v>
      </c>
      <c r="L57" s="54">
        <f>AVERAGEIF('5.8.3 (Large excl tax)'!$A$36:$A$63,'Annual excl tax'!$B57,'5.8.3 (Large excl tax)'!M$36:M$63)</f>
        <v>2.036334656702123</v>
      </c>
      <c r="M57" s="54">
        <f>AVERAGEIF('5.8.3 (Large excl tax)'!$A$36:$A$63,'Annual excl tax'!$B57,'5.8.3 (Large excl tax)'!N$36:N$63)</f>
        <v>1.7007144055206744</v>
      </c>
      <c r="N57" s="54">
        <f>AVERAGEIF('5.8.3 (Large excl tax)'!$A$36:$A$63,'Annual excl tax'!$B57,'5.8.3 (Large excl tax)'!O$36:O$63)</f>
        <v>2.0677355850782133</v>
      </c>
      <c r="O57" s="54">
        <f>AVERAGEIF('5.8.3 (Large excl tax)'!$A$36:$A$63,'Annual excl tax'!$B57,'5.8.3 (Large excl tax)'!P$36:P$63)</f>
        <v>1.9357842496352262</v>
      </c>
      <c r="P57" s="54">
        <f>AVERAGEIF('5.8.3 (Large excl tax)'!$A$36:$A$63,'Annual excl tax'!$B57,'5.8.3 (Large excl tax)'!Q$36:Q$63)</f>
        <v>2.1449611886309601</v>
      </c>
      <c r="Q57" s="54">
        <f>AVERAGEIF('5.8.3 (Large excl tax)'!$A$36:$A$63,'Annual excl tax'!$B57,'5.8.3 (Large excl tax)'!R$36:R$63)</f>
        <v>1.6322272751699765</v>
      </c>
      <c r="R57" s="50">
        <f t="shared" si="0"/>
        <v>1.8383190283670199</v>
      </c>
      <c r="S57" s="51">
        <f t="shared" si="1"/>
        <v>-11.21088070225302</v>
      </c>
      <c r="T57" s="52">
        <f t="shared" si="2"/>
        <v>4</v>
      </c>
      <c r="U57" s="54">
        <f>AVERAGEIF('5.8.3 (Large excl tax)'!$A$36:$A$63,'Annual excl tax'!$B57,'5.8.3 (Large excl tax)'!V$36:V$63)</f>
        <v>1.3310931381633093</v>
      </c>
      <c r="V57" s="54">
        <f>AVERAGEIF('5.8.3 (Large excl tax)'!$A$36:$A$63,'Annual excl tax'!$B57,'5.8.3 (Large excl tax)'!W$36:W$63)</f>
        <v>2.0187444323470984</v>
      </c>
      <c r="W57" s="54"/>
      <c r="X57" s="54">
        <f>AVERAGEIF('5.8.3 (Large excl tax)'!$A$36:$A$63,'Annual excl tax'!$B57,'5.8.3 (Large excl tax)'!Y$36:Y$63)</f>
        <v>1.7646144030512199</v>
      </c>
      <c r="Y57" s="54">
        <f>AVERAGEIF('5.8.3 (Large excl tax)'!$A$36:$A$63,'Annual excl tax'!$B57,'5.8.3 (Large excl tax)'!Z$36:Z$63)</f>
        <v>1.6833827232626617</v>
      </c>
      <c r="Z57" s="54">
        <f>AVERAGEIF('5.8.3 (Large excl tax)'!$A$36:$A$63,'Annual excl tax'!$B57,'5.8.3 (Large excl tax)'!AA$36:AA$63)</f>
        <v>2.003173239207559</v>
      </c>
      <c r="AA57" s="54">
        <f>AVERAGEIF('5.8.3 (Large excl tax)'!$A$36:$A$63,'Annual excl tax'!$B57,'5.8.3 (Large excl tax)'!AB$36:AB$63)</f>
        <v>1.8268991756093769</v>
      </c>
      <c r="AB57" s="54">
        <f>AVERAGEIF('5.8.3 (Large excl tax)'!$A$36:$A$63,'Annual excl tax'!$B57,'5.8.3 (Large excl tax)'!AC$36:AC$63)</f>
        <v>1.6201450740722252</v>
      </c>
      <c r="AC57" s="54"/>
      <c r="AD57" s="54">
        <f>AVERAGEIF('5.8.3 (Large excl tax)'!$A$36:$A$63,'Annual excl tax'!$B57,'5.8.3 (Large excl tax)'!AE$36:AE$63)</f>
        <v>1.7914601848023166</v>
      </c>
      <c r="AE57" s="54">
        <f>AVERAGEIF('5.8.3 (Large excl tax)'!$A$36:$A$63,'Annual excl tax'!$B57,'5.8.3 (Large excl tax)'!AF$36:AF$63)</f>
        <v>1.3971574310554251</v>
      </c>
      <c r="AF57" s="54">
        <f>AVERAGEIF('5.8.3 (Large excl tax)'!$A$36:$A$63,'Annual excl tax'!$B57,'5.8.3 (Large excl tax)'!AG$36:AG$63)</f>
        <v>2.1775735357363413</v>
      </c>
      <c r="AG57" s="54">
        <f>AVERAGEIF('5.8.3 (Large excl tax)'!$A$36:$A$63,'Annual excl tax'!$B57,'5.8.3 (Large excl tax)'!AH$36:AH$63)</f>
        <v>1.8950957776679043</v>
      </c>
      <c r="AH57" s="54">
        <f t="shared" si="3"/>
        <v>1.8091796802058466</v>
      </c>
      <c r="AI57" s="51">
        <f t="shared" si="4"/>
        <v>-9.7808087815653941</v>
      </c>
      <c r="AJ57" s="52">
        <f>RANK(Q57,(C57:Q57,U57:AG57),1)</f>
        <v>7</v>
      </c>
    </row>
    <row r="58" spans="1:36" x14ac:dyDescent="0.2">
      <c r="A58" s="53" t="s">
        <v>39</v>
      </c>
      <c r="B58" s="98">
        <v>2017</v>
      </c>
      <c r="C58" s="54">
        <f>AVERAGEIF('5.8.3 (Large excl tax)'!$A$36:$A$63,'Annual excl tax'!$B58,'5.8.3 (Large excl tax)'!D$36:D$63)</f>
        <v>1.9116322773775978</v>
      </c>
      <c r="D58" s="54">
        <f>AVERAGEIF('5.8.3 (Large excl tax)'!$A$36:$A$63,'Annual excl tax'!$B58,'5.8.3 (Large excl tax)'!E$36:E$63)</f>
        <v>1.652136300192363</v>
      </c>
      <c r="E58" s="54">
        <f>AVERAGEIF('5.8.3 (Large excl tax)'!$A$36:$A$63,'Annual excl tax'!$B58,'5.8.3 (Large excl tax)'!F$36:F$63)</f>
        <v>1.9068504926802854</v>
      </c>
      <c r="F58" s="54">
        <f>AVERAGEIF('5.8.3 (Large excl tax)'!$A$36:$A$63,'Annual excl tax'!$B58,'5.8.3 (Large excl tax)'!G$36:G$63)</f>
        <v>2.4445018685990498</v>
      </c>
      <c r="G58" s="54">
        <f>AVERAGEIF('5.8.3 (Large excl tax)'!$A$36:$A$63,'Annual excl tax'!$B58,'5.8.3 (Large excl tax)'!H$36:H$63)</f>
        <v>1.9459025197525408</v>
      </c>
      <c r="H58" s="54">
        <f>AVERAGEIF('5.8.3 (Large excl tax)'!$A$36:$A$63,'Annual excl tax'!$B58,'5.8.3 (Large excl tax)'!I$36:I$63)</f>
        <v>1.9106761089287441</v>
      </c>
      <c r="I58" s="54">
        <f>AVERAGEIF('5.8.3 (Large excl tax)'!$A$36:$A$63,'Annual excl tax'!$B58,'5.8.3 (Large excl tax)'!J$36:J$63)</f>
        <v>2.0061543263729402</v>
      </c>
      <c r="J58" s="54">
        <f>AVERAGEIF('5.8.3 (Large excl tax)'!$A$36:$A$63,'Annual excl tax'!$B58,'5.8.3 (Large excl tax)'!K$36:K$63)</f>
        <v>2.0071104948217942</v>
      </c>
      <c r="K58" s="54">
        <f>AVERAGEIF('5.8.3 (Large excl tax)'!$A$36:$A$63,'Annual excl tax'!$B58,'5.8.3 (Large excl tax)'!L$36:L$63)</f>
        <v>1.924065294571828</v>
      </c>
      <c r="L58" s="54">
        <f>AVERAGEIF('5.8.3 (Large excl tax)'!$A$36:$A$63,'Annual excl tax'!$B58,'5.8.3 (Large excl tax)'!M$36:M$63)</f>
        <v>1.9315571656606032</v>
      </c>
      <c r="M58" s="54">
        <f>AVERAGEIF('5.8.3 (Large excl tax)'!$A$36:$A$63,'Annual excl tax'!$B58,'5.8.3 (Large excl tax)'!N$36:N$63)</f>
        <v>1.7755084187797232</v>
      </c>
      <c r="N58" s="54">
        <f>AVERAGEIF('5.8.3 (Large excl tax)'!$A$36:$A$63,'Annual excl tax'!$B58,'5.8.3 (Large excl tax)'!O$36:O$63)</f>
        <v>2.0110954724783952</v>
      </c>
      <c r="O58" s="54">
        <f>AVERAGEIF('5.8.3 (Large excl tax)'!$A$36:$A$63,'Annual excl tax'!$B58,'5.8.3 (Large excl tax)'!P$36:P$63)</f>
        <v>2.0640147694181614</v>
      </c>
      <c r="P58" s="54">
        <f>AVERAGEIF('5.8.3 (Large excl tax)'!$A$36:$A$63,'Annual excl tax'!$B58,'5.8.3 (Large excl tax)'!Q$36:Q$63)</f>
        <v>2.4196254672271187</v>
      </c>
      <c r="Q58" s="54">
        <f>AVERAGEIF('5.8.3 (Large excl tax)'!$A$36:$A$63,'Annual excl tax'!$B58,'5.8.3 (Large excl tax)'!R$36:R$63)</f>
        <v>1.5421533672480872</v>
      </c>
      <c r="R58" s="50">
        <f t="shared" si="0"/>
        <v>1.9315571656606032</v>
      </c>
      <c r="S58" s="51">
        <f t="shared" si="1"/>
        <v>-20.160097010607387</v>
      </c>
      <c r="T58" s="52">
        <f t="shared" si="2"/>
        <v>1</v>
      </c>
      <c r="U58" s="54">
        <f>AVERAGEIF('5.8.3 (Large excl tax)'!$A$36:$A$63,'Annual excl tax'!$B58,'5.8.3 (Large excl tax)'!V$36:V$63)</f>
        <v>1.5843926224831892</v>
      </c>
      <c r="V58" s="54">
        <f>AVERAGEIF('5.8.3 (Large excl tax)'!$A$36:$A$63,'Annual excl tax'!$B58,'5.8.3 (Large excl tax)'!W$36:W$63)</f>
        <v>1.9326726955175992</v>
      </c>
      <c r="W58" s="54"/>
      <c r="X58" s="54">
        <f>AVERAGEIF('5.8.3 (Large excl tax)'!$A$36:$A$63,'Annual excl tax'!$B58,'5.8.3 (Large excl tax)'!Y$36:Y$63)</f>
        <v>1.9076472997209968</v>
      </c>
      <c r="Y58" s="54">
        <f>AVERAGEIF('5.8.3 (Large excl tax)'!$A$36:$A$63,'Annual excl tax'!$B58,'5.8.3 (Large excl tax)'!Z$36:Z$63)</f>
        <v>2.0061543263729402</v>
      </c>
      <c r="Z58" s="54">
        <f>AVERAGEIF('5.8.3 (Large excl tax)'!$A$36:$A$63,'Annual excl tax'!$B58,'5.8.3 (Large excl tax)'!AA$36:AA$63)</f>
        <v>1.9500468588172839</v>
      </c>
      <c r="AA58" s="54">
        <f>AVERAGEIF('5.8.3 (Large excl tax)'!$A$36:$A$63,'Annual excl tax'!$B58,'5.8.3 (Large excl tax)'!AB$36:AB$63)</f>
        <v>2.1441905218685227</v>
      </c>
      <c r="AB58" s="54">
        <f>AVERAGEIF('5.8.3 (Large excl tax)'!$A$36:$A$63,'Annual excl tax'!$B58,'5.8.3 (Large excl tax)'!AC$36:AC$63)</f>
        <v>2.1027471312210895</v>
      </c>
      <c r="AC58" s="54"/>
      <c r="AD58" s="54">
        <f>AVERAGEIF('5.8.3 (Large excl tax)'!$A$36:$A$63,'Annual excl tax'!$B58,'5.8.3 (Large excl tax)'!AE$36:AE$63)</f>
        <v>1.9581761755386284</v>
      </c>
      <c r="AE58" s="54">
        <f>AVERAGEIF('5.8.3 (Large excl tax)'!$A$36:$A$63,'Annual excl tax'!$B58,'5.8.3 (Large excl tax)'!AF$36:AF$63)</f>
        <v>1.9242246559799703</v>
      </c>
      <c r="AF58" s="54">
        <f>AVERAGEIF('5.8.3 (Large excl tax)'!$A$36:$A$63,'Annual excl tax'!$B58,'5.8.3 (Large excl tax)'!AG$36:AG$63)</f>
        <v>2.064174130826304</v>
      </c>
      <c r="AG58" s="54">
        <f>AVERAGEIF('5.8.3 (Large excl tax)'!$A$36:$A$63,'Annual excl tax'!$B58,'5.8.3 (Large excl tax)'!AH$36:AH$63)</f>
        <v>1.9459025197525408</v>
      </c>
      <c r="AH58" s="54">
        <f t="shared" si="3"/>
        <v>1.9459025197525408</v>
      </c>
      <c r="AI58" s="51">
        <f t="shared" si="4"/>
        <v>-20.748683369596446</v>
      </c>
      <c r="AJ58" s="52">
        <f>RANK(Q58,(C58:Q58,U58:AG58),1)</f>
        <v>1</v>
      </c>
    </row>
    <row r="59" spans="1:36" x14ac:dyDescent="0.2">
      <c r="A59" s="53" t="s">
        <v>39</v>
      </c>
      <c r="B59" s="98">
        <v>2018</v>
      </c>
      <c r="C59" s="54">
        <f>AVERAGEIF('5.8.3 (Large excl tax)'!$A$36:$A$63,'Annual excl tax'!$B59,'5.8.3 (Large excl tax)'!D$36:D$63)</f>
        <v>1.977870741684044</v>
      </c>
      <c r="D59" s="54">
        <f>AVERAGEIF('5.8.3 (Large excl tax)'!$A$36:$A$63,'Annual excl tax'!$B59,'5.8.3 (Large excl tax)'!E$36:E$63)</f>
        <v>1.7473434300285682</v>
      </c>
      <c r="E59" s="54">
        <f>AVERAGEIF('5.8.3 (Large excl tax)'!$A$36:$A$63,'Annual excl tax'!$B59,'5.8.3 (Large excl tax)'!F$36:F$63)</f>
        <v>2.3404583486917536</v>
      </c>
      <c r="F59" s="54"/>
      <c r="G59" s="54">
        <f>AVERAGEIF('5.8.3 (Large excl tax)'!$A$36:$A$63,'Annual excl tax'!$B59,'5.8.3 (Large excl tax)'!H$36:H$63)</f>
        <v>2.1760579719715363</v>
      </c>
      <c r="H59" s="54">
        <f>AVERAGEIF('5.8.3 (Large excl tax)'!$A$36:$A$63,'Annual excl tax'!$B59,'5.8.3 (Large excl tax)'!I$36:I$63)</f>
        <v>1.9551509192249683</v>
      </c>
      <c r="I59" s="54">
        <f>AVERAGEIF('5.8.3 (Large excl tax)'!$A$36:$A$63,'Annual excl tax'!$B59,'5.8.3 (Large excl tax)'!J$36:J$63)</f>
        <v>2.3319027496334011</v>
      </c>
      <c r="J59" s="54">
        <f>AVERAGEIF('5.8.3 (Large excl tax)'!$A$36:$A$63,'Annual excl tax'!$B59,'5.8.3 (Large excl tax)'!K$36:K$63)</f>
        <v>2.3003853599681197</v>
      </c>
      <c r="K59" s="54">
        <f>AVERAGEIF('5.8.3 (Large excl tax)'!$A$36:$A$63,'Annual excl tax'!$B59,'5.8.3 (Large excl tax)'!L$36:L$63)</f>
        <v>2.2076721488959596</v>
      </c>
      <c r="L59" s="54">
        <f>AVERAGEIF('5.8.3 (Large excl tax)'!$A$36:$A$63,'Annual excl tax'!$B59,'5.8.3 (Large excl tax)'!M$36:M$63)</f>
        <v>2.0410355918398326</v>
      </c>
      <c r="M59" s="54">
        <f>AVERAGEIF('5.8.3 (Large excl tax)'!$A$36:$A$63,'Annual excl tax'!$B59,'5.8.3 (Large excl tax)'!N$36:N$63)</f>
        <v>1.8934227678928131</v>
      </c>
      <c r="N59" s="54">
        <f>AVERAGEIF('5.8.3 (Large excl tax)'!$A$36:$A$63,'Annual excl tax'!$B59,'5.8.3 (Large excl tax)'!O$36:O$63)</f>
        <v>2.2167116842500194</v>
      </c>
      <c r="O59" s="54">
        <f>AVERAGEIF('5.8.3 (Large excl tax)'!$A$36:$A$63,'Annual excl tax'!$B59,'5.8.3 (Large excl tax)'!P$36:P$63)</f>
        <v>2.2697390556351094</v>
      </c>
      <c r="P59" s="54">
        <f>AVERAGEIF('5.8.3 (Large excl tax)'!$A$36:$A$63,'Annual excl tax'!$B59,'5.8.3 (Large excl tax)'!Q$36:Q$63)</f>
        <v>2.9234690721503251</v>
      </c>
      <c r="Q59" s="112">
        <f>AVERAGEIF('5.8.3 (Large excl tax)'!$A$36:$A$63,'Annual excl tax'!$B59,'5.8.3 (Large excl tax)'!R$36:R$63)</f>
        <v>1.8152856010725651</v>
      </c>
      <c r="R59" s="50">
        <f t="shared" si="0"/>
        <v>2.1918650604337477</v>
      </c>
      <c r="S59" s="51">
        <f t="shared" si="1"/>
        <v>-17.180777510393884</v>
      </c>
      <c r="T59" s="52">
        <f t="shared" si="2"/>
        <v>2</v>
      </c>
      <c r="U59" s="54">
        <f>AVERAGEIF('5.8.3 (Large excl tax)'!$A$36:$A$63,'Annual excl tax'!$B59,'5.8.3 (Large excl tax)'!V$36:V$63)</f>
        <v>1.8983538814211938</v>
      </c>
      <c r="V59" s="54">
        <f>AVERAGEIF('5.8.3 (Large excl tax)'!$A$36:$A$63,'Annual excl tax'!$B59,'5.8.3 (Large excl tax)'!W$36:W$63)</f>
        <v>2.1812794472773414</v>
      </c>
      <c r="W59" s="54"/>
      <c r="X59" s="54">
        <f>AVERAGEIF('5.8.3 (Large excl tax)'!$A$36:$A$63,'Annual excl tax'!$B59,'5.8.3 (Large excl tax)'!Y$36:Y$63)</f>
        <v>2.096879867115681</v>
      </c>
      <c r="Y59" s="54">
        <f>AVERAGEIF('5.8.3 (Large excl tax)'!$A$36:$A$63,'Annual excl tax'!$B59,'5.8.3 (Large excl tax)'!Z$36:Z$63)</f>
        <v>2.3672381993469376</v>
      </c>
      <c r="Z59" s="54">
        <f>AVERAGEIF('5.8.3 (Large excl tax)'!$A$36:$A$63,'Annual excl tax'!$B59,'5.8.3 (Large excl tax)'!AA$36:AA$63)</f>
        <v>2.2034669398111393</v>
      </c>
      <c r="AA59" s="54">
        <f>AVERAGEIF('5.8.3 (Large excl tax)'!$A$36:$A$63,'Annual excl tax'!$B59,'5.8.3 (Large excl tax)'!AB$36:AB$63)</f>
        <v>2.4335103151709081</v>
      </c>
      <c r="AB59" s="54">
        <f>AVERAGEIF('5.8.3 (Large excl tax)'!$A$36:$A$63,'Annual excl tax'!$B59,'5.8.3 (Large excl tax)'!AC$36:AC$63)</f>
        <v>2.5709856603472296</v>
      </c>
      <c r="AC59" s="54"/>
      <c r="AD59" s="54">
        <f>AVERAGEIF('5.8.3 (Large excl tax)'!$A$36:$A$63,'Annual excl tax'!$B59,'5.8.3 (Large excl tax)'!AE$36:AE$63)</f>
        <v>2.1809890854999168</v>
      </c>
      <c r="AE59" s="54">
        <f>AVERAGEIF('5.8.3 (Large excl tax)'!$A$36:$A$63,'Annual excl tax'!$B59,'5.8.3 (Large excl tax)'!AF$36:AF$63)</f>
        <v>2.1146201824168052</v>
      </c>
      <c r="AF59" s="54">
        <f>AVERAGEIF('5.8.3 (Large excl tax)'!$A$36:$A$63,'Annual excl tax'!$B59,'5.8.3 (Large excl tax)'!AG$36:AG$63)</f>
        <v>2.1587531993365481</v>
      </c>
      <c r="AG59" s="54">
        <f>AVERAGEIF('5.8.3 (Large excl tax)'!$A$36:$A$63,'Annual excl tax'!$B59,'5.8.3 (Large excl tax)'!AH$36:AH$63)</f>
        <v>2.1014722252370666</v>
      </c>
      <c r="AH59" s="54">
        <f t="shared" si="3"/>
        <v>2.1809890854999168</v>
      </c>
      <c r="AI59" s="51">
        <f t="shared" si="4"/>
        <v>-16.767781501461606</v>
      </c>
      <c r="AJ59" s="52">
        <f>RANK(Q59,(C59:Q59,U59:AG59),1)</f>
        <v>2</v>
      </c>
    </row>
    <row r="60" spans="1:36" x14ac:dyDescent="0.2">
      <c r="A60" s="53" t="s">
        <v>39</v>
      </c>
      <c r="B60" s="98">
        <v>2019</v>
      </c>
      <c r="C60" s="54">
        <f>AVERAGEIF('5.8.3 (Large excl tax)'!$A$36:$A$63,'Annual excl tax'!$B60,'5.8.3 (Large excl tax)'!D$36:D$63)</f>
        <v>1.7765412231093782</v>
      </c>
      <c r="D60" s="54">
        <f>AVERAGEIF('5.8.3 (Large excl tax)'!$A$36:$A$63,'Annual excl tax'!$B60,'5.8.3 (Large excl tax)'!E$36:E$63)</f>
        <v>1.6185534789303233</v>
      </c>
      <c r="E60" s="54">
        <f>AVERAGEIF('5.8.3 (Large excl tax)'!$A$36:$A$63,'Annual excl tax'!$B60,'5.8.3 (Large excl tax)'!F$36:F$63)</f>
        <v>1.7146817544805688</v>
      </c>
      <c r="F60" s="54"/>
      <c r="G60" s="54">
        <f>AVERAGEIF('5.8.3 (Large excl tax)'!$A$36:$A$63,'Annual excl tax'!$B60,'5.8.3 (Large excl tax)'!H$36:H$63)</f>
        <v>2.0266456265504527</v>
      </c>
      <c r="H60" s="54">
        <f>AVERAGEIF('5.8.3 (Large excl tax)'!$A$36:$A$63,'Annual excl tax'!$B60,'5.8.3 (Large excl tax)'!I$36:I$63)</f>
        <v>1.9257936296377753</v>
      </c>
      <c r="I60" s="54">
        <f>AVERAGEIF('5.8.3 (Large excl tax)'!$A$36:$A$63,'Annual excl tax'!$B60,'5.8.3 (Large excl tax)'!J$36:J$63)</f>
        <v>2.4040454082142455</v>
      </c>
      <c r="J60" s="54">
        <f>AVERAGEIF('5.8.3 (Large excl tax)'!$A$36:$A$63,'Annual excl tax'!$B60,'5.8.3 (Large excl tax)'!K$36:K$63)</f>
        <v>2.1011729263321222</v>
      </c>
      <c r="K60" s="54">
        <f>AVERAGEIF('5.8.3 (Large excl tax)'!$A$36:$A$63,'Annual excl tax'!$B60,'5.8.3 (Large excl tax)'!L$36:L$63)</f>
        <v>2.1402050160090011</v>
      </c>
      <c r="L60" s="54">
        <f>AVERAGEIF('5.8.3 (Large excl tax)'!$A$36:$A$63,'Annual excl tax'!$B60,'5.8.3 (Large excl tax)'!M$36:M$63)</f>
        <v>1.9130389454940153</v>
      </c>
      <c r="M60" s="54">
        <f>AVERAGEIF('5.8.3 (Large excl tax)'!$A$36:$A$63,'Annual excl tax'!$B60,'5.8.3 (Large excl tax)'!N$36:N$63)</f>
        <v>1.6886339871006415</v>
      </c>
      <c r="N60" s="54">
        <f>AVERAGEIF('5.8.3 (Large excl tax)'!$A$36:$A$63,'Annual excl tax'!$B60,'5.8.3 (Large excl tax)'!O$36:O$63)</f>
        <v>2.3514355753452429</v>
      </c>
      <c r="O60" s="54">
        <f>AVERAGEIF('5.8.3 (Large excl tax)'!$A$36:$A$63,'Annual excl tax'!$B60,'5.8.3 (Large excl tax)'!P$36:P$63)</f>
        <v>2.2944580736509108</v>
      </c>
      <c r="P60" s="54">
        <f>AVERAGEIF('5.8.3 (Large excl tax)'!$A$36:$A$63,'Annual excl tax'!$B60,'5.8.3 (Large excl tax)'!Q$36:Q$63)</f>
        <v>2.1318652922884582</v>
      </c>
      <c r="Q60" s="54">
        <f>AVERAGEIF('5.8.3 (Large excl tax)'!$A$36:$A$63,'Annual excl tax'!$B60,'5.8.3 (Large excl tax)'!R$36:R$63)</f>
        <v>1.7915470387230119</v>
      </c>
      <c r="R60" s="50">
        <f t="shared" si="0"/>
        <v>1.976219628094114</v>
      </c>
      <c r="S60" s="51">
        <f t="shared" si="1"/>
        <v>-9.3447401668205359</v>
      </c>
      <c r="T60" s="52">
        <f t="shared" si="2"/>
        <v>5</v>
      </c>
      <c r="U60" s="54">
        <f>AVERAGEIF('5.8.3 (Large excl tax)'!$A$36:$A$63,'Annual excl tax'!$B60,'5.8.3 (Large excl tax)'!V$36:V$63)</f>
        <v>2.0481674795330047</v>
      </c>
      <c r="V60" s="54">
        <f>AVERAGEIF('5.8.3 (Large excl tax)'!$A$36:$A$63,'Annual excl tax'!$B60,'5.8.3 (Large excl tax)'!W$36:W$63)</f>
        <v>2.276354416061412</v>
      </c>
      <c r="W60" s="54"/>
      <c r="X60" s="54">
        <f>AVERAGEIF('5.8.3 (Large excl tax)'!$A$36:$A$63,'Annual excl tax'!$B60,'5.8.3 (Large excl tax)'!Y$36:Y$63)</f>
        <v>2.105698840729497</v>
      </c>
      <c r="Y60" s="54">
        <f>AVERAGEIF('5.8.3 (Large excl tax)'!$A$36:$A$63,'Annual excl tax'!$B60,'5.8.3 (Large excl tax)'!Z$36:Z$63)</f>
        <v>2.3820883799085673</v>
      </c>
      <c r="Z60" s="54">
        <f>AVERAGEIF('5.8.3 (Large excl tax)'!$A$36:$A$63,'Annual excl tax'!$B60,'5.8.3 (Large excl tax)'!AA$36:AA$63)</f>
        <v>2.0832670757076808</v>
      </c>
      <c r="AA60" s="54">
        <f>AVERAGEIF('5.8.3 (Large excl tax)'!$A$36:$A$63,'Annual excl tax'!$B60,'5.8.3 (Large excl tax)'!AB$36:AB$63)</f>
        <v>2.2146927543976598</v>
      </c>
      <c r="AB60" s="54">
        <f>AVERAGEIF('5.8.3 (Large excl tax)'!$A$36:$A$63,'Annual excl tax'!$B60,'5.8.3 (Large excl tax)'!AC$36:AC$63)</f>
        <v>1.9290931408517942</v>
      </c>
      <c r="AC60" s="54"/>
      <c r="AD60" s="54">
        <f>AVERAGEIF('5.8.3 (Large excl tax)'!$A$36:$A$63,'Annual excl tax'!$B60,'5.8.3 (Large excl tax)'!AE$36:AE$63)</f>
        <v>2.3073237117688286</v>
      </c>
      <c r="AE60" s="54">
        <f>AVERAGEIF('5.8.3 (Large excl tax)'!$A$36:$A$63,'Annual excl tax'!$B60,'5.8.3 (Large excl tax)'!AF$36:AF$63)</f>
        <v>2.3731947966858637</v>
      </c>
      <c r="AF60" s="54">
        <f>AVERAGEIF('5.8.3 (Large excl tax)'!$A$36:$A$63,'Annual excl tax'!$B60,'5.8.3 (Large excl tax)'!AG$36:AG$63)</f>
        <v>2.3209014549609526</v>
      </c>
      <c r="AG60" s="54">
        <f>AVERAGEIF('5.8.3 (Large excl tax)'!$A$36:$A$63,'Annual excl tax'!$B60,'5.8.3 (Large excl tax)'!AH$36:AH$63)</f>
        <v>2.1188809699915061</v>
      </c>
      <c r="AH60" s="54">
        <f t="shared" si="3"/>
        <v>2.105698840729497</v>
      </c>
      <c r="AI60" s="51">
        <f t="shared" si="4"/>
        <v>-14.919123092533523</v>
      </c>
      <c r="AJ60" s="52">
        <f>RANK(Q60,(C60:Q60,U60:AG60),1)</f>
        <v>5</v>
      </c>
    </row>
    <row r="61" spans="1:36" x14ac:dyDescent="0.2">
      <c r="A61" s="53" t="s">
        <v>39</v>
      </c>
      <c r="B61" s="98">
        <v>2020</v>
      </c>
      <c r="C61" s="54">
        <f>AVERAGEIF('5.8.3 (Large excl tax)'!$A$36:$A$63,'Annual excl tax'!$B61,'5.8.3 (Large excl tax)'!D$36:D$63)</f>
        <v>1.579207786838444</v>
      </c>
      <c r="D61" s="54">
        <f>AVERAGEIF('5.8.3 (Large excl tax)'!$A$36:$A$63,'Annual excl tax'!$B61,'5.8.3 (Large excl tax)'!E$36:E$63)</f>
        <v>1.4091892161195174</v>
      </c>
      <c r="E61" s="54">
        <f>AVERAGEIF('5.8.3 (Large excl tax)'!$A$36:$A$63,'Annual excl tax'!$B61,'5.8.3 (Large excl tax)'!F$36:F$63)</f>
        <v>1.3666352884265436</v>
      </c>
      <c r="F61" s="54"/>
      <c r="G61" s="54">
        <f>AVERAGEIF('5.8.3 (Large excl tax)'!$A$36:$A$63,'Annual excl tax'!$B61,'5.8.3 (Large excl tax)'!H$36:H$63)</f>
        <v>1.6453971593667345</v>
      </c>
      <c r="H61" s="54">
        <f>AVERAGEIF('5.8.3 (Large excl tax)'!$A$36:$A$63,'Annual excl tax'!$B61,'5.8.3 (Large excl tax)'!I$36:I$63)</f>
        <v>1.7034295185047552</v>
      </c>
      <c r="I61" s="54">
        <f>AVERAGEIF('5.8.3 (Large excl tax)'!$A$36:$A$63,'Annual excl tax'!$B61,'5.8.3 (Large excl tax)'!J$36:J$63)</f>
        <v>1.5890848259350188</v>
      </c>
      <c r="J61" s="54">
        <f>AVERAGEIF('5.8.3 (Large excl tax)'!$A$36:$A$63,'Annual excl tax'!$B61,'5.8.3 (Large excl tax)'!K$36:K$63)</f>
        <v>1.7596930169011531</v>
      </c>
      <c r="K61" s="54">
        <f>AVERAGEIF('5.8.3 (Large excl tax)'!$A$36:$A$63,'Annual excl tax'!$B61,'5.8.3 (Large excl tax)'!L$36:L$63)</f>
        <v>1.8174305659155698</v>
      </c>
      <c r="L61" s="54">
        <f>AVERAGEIF('5.8.3 (Large excl tax)'!$A$36:$A$63,'Annual excl tax'!$B61,'5.8.3 (Large excl tax)'!M$36:M$63)</f>
        <v>1.6268738565708607</v>
      </c>
      <c r="M61" s="54">
        <f>AVERAGEIF('5.8.3 (Large excl tax)'!$A$36:$A$63,'Annual excl tax'!$B61,'5.8.3 (Large excl tax)'!N$36:N$63)</f>
        <v>1.4940510964171785</v>
      </c>
      <c r="N61" s="54">
        <f>AVERAGEIF('5.8.3 (Large excl tax)'!$A$36:$A$63,'Annual excl tax'!$B61,'5.8.3 (Large excl tax)'!O$36:O$63)</f>
        <v>1.900818395595212</v>
      </c>
      <c r="O61" s="54">
        <f>AVERAGEIF('5.8.3 (Large excl tax)'!$A$36:$A$63,'Annual excl tax'!$B61,'5.8.3 (Large excl tax)'!P$36:P$63)</f>
        <v>1.7894218042615138</v>
      </c>
      <c r="P61" s="54">
        <f>AVERAGEIF('5.8.3 (Large excl tax)'!$A$36:$A$63,'Annual excl tax'!$B61,'5.8.3 (Large excl tax)'!Q$36:Q$63)</f>
        <v>1.7721229771719833</v>
      </c>
      <c r="Q61" s="112">
        <f>AVERAGEIF('5.8.3 (Large excl tax)'!$A$36:$A$63,'Annual excl tax'!$B61,'5.8.3 (Large excl tax)'!R$36:R$63)</f>
        <v>1.701864031513554</v>
      </c>
      <c r="R61" s="50">
        <f t="shared" si="0"/>
        <v>1.6736305954401443</v>
      </c>
      <c r="S61" s="51">
        <f t="shared" si="1"/>
        <v>1.6869574534746559</v>
      </c>
      <c r="T61" s="52">
        <f t="shared" si="2"/>
        <v>8</v>
      </c>
      <c r="U61" s="54">
        <f>AVERAGEIF('5.8.3 (Large excl tax)'!$A$36:$A$63,'Annual excl tax'!$B61,'5.8.3 (Large excl tax)'!V$36:V$63)</f>
        <v>1.3986737217404168</v>
      </c>
      <c r="V61" s="54">
        <f>AVERAGEIF('5.8.3 (Large excl tax)'!$A$36:$A$63,'Annual excl tax'!$B61,'5.8.3 (Large excl tax)'!W$36:W$63)</f>
        <v>2.0784043594572013</v>
      </c>
      <c r="W61" s="54"/>
      <c r="X61" s="54">
        <f>AVERAGEIF('5.8.3 (Large excl tax)'!$A$36:$A$63,'Annual excl tax'!$B61,'5.8.3 (Large excl tax)'!Y$36:Y$63)</f>
        <v>1.7949743615746678</v>
      </c>
      <c r="Y61" s="54">
        <f>AVERAGEIF('5.8.3 (Large excl tax)'!$A$36:$A$63,'Annual excl tax'!$B61,'5.8.3 (Large excl tax)'!Z$36:Z$63)</f>
        <v>1.7882913988024165</v>
      </c>
      <c r="Z61" s="54">
        <f>AVERAGEIF('5.8.3 (Large excl tax)'!$A$36:$A$63,'Annual excl tax'!$B61,'5.8.3 (Large excl tax)'!AA$36:AA$63)</f>
        <v>1.6749785416652936</v>
      </c>
      <c r="AA61" s="54">
        <f>AVERAGEIF('5.8.3 (Large excl tax)'!$A$36:$A$63,'Annual excl tax'!$B61,'5.8.3 (Large excl tax)'!AB$36:AB$63)</f>
        <v>1.6615637810854733</v>
      </c>
      <c r="AB61" s="54">
        <f>AVERAGEIF('5.8.3 (Large excl tax)'!$A$36:$A$63,'Annual excl tax'!$B61,'5.8.3 (Large excl tax)'!AC$36:AC$63)</f>
        <v>1.4586223466818622</v>
      </c>
      <c r="AC61" s="54"/>
      <c r="AD61" s="54">
        <f>AVERAGEIF('5.8.3 (Large excl tax)'!$A$36:$A$63,'Annual excl tax'!$B61,'5.8.3 (Large excl tax)'!AE$36:AE$63)</f>
        <v>1.9870069214490906</v>
      </c>
      <c r="AE61" s="54">
        <f>AVERAGEIF('5.8.3 (Large excl tax)'!$A$36:$A$63,'Annual excl tax'!$B61,'5.8.3 (Large excl tax)'!AF$36:AF$63)</f>
        <v>1.8770355456980932</v>
      </c>
      <c r="AF61" s="54">
        <f>AVERAGEIF('5.8.3 (Large excl tax)'!$A$36:$A$63,'Annual excl tax'!$B61,'5.8.3 (Large excl tax)'!AG$36:AG$63)</f>
        <v>2.1439055417118009</v>
      </c>
      <c r="AG61" s="54">
        <f>AVERAGEIF('5.8.3 (Large excl tax)'!$A$36:$A$63,'Annual excl tax'!$B61,'5.8.3 (Large excl tax)'!AH$36:AH$63)</f>
        <v>1.9377211959485476</v>
      </c>
      <c r="AH61" s="112">
        <f t="shared" si="3"/>
        <v>1.7034295185047552</v>
      </c>
      <c r="AI61" s="51">
        <f t="shared" si="4"/>
        <v>-9.1902070158754928E-2</v>
      </c>
      <c r="AJ61" s="52">
        <f>RANK(Q61,(C61:Q61,U61:AG61),1)</f>
        <v>12</v>
      </c>
    </row>
    <row r="62" spans="1:36" x14ac:dyDescent="0.2">
      <c r="A62" s="53" t="s">
        <v>39</v>
      </c>
      <c r="B62" s="98">
        <v>2021</v>
      </c>
      <c r="C62" s="54">
        <f>AVERAGEIF('5.8.3 (Large excl tax)'!$A$36:$A$63,'Annual excl tax'!$B62,'5.8.3 (Large excl tax)'!D$36:D$63)</f>
        <v>2.7012299923597829</v>
      </c>
      <c r="D62" s="54">
        <f>AVERAGEIF('5.8.3 (Large excl tax)'!$A$36:$A$63,'Annual excl tax'!$B62,'5.8.3 (Large excl tax)'!E$36:E$63)</f>
        <v>2.2384580196461266</v>
      </c>
      <c r="E62" s="54">
        <f>AVERAGEIF('5.8.3 (Large excl tax)'!$A$36:$A$63,'Annual excl tax'!$B62,'5.8.3 (Large excl tax)'!F$36:F$63)</f>
        <v>4.1213561542582671</v>
      </c>
      <c r="F62" s="54"/>
      <c r="G62" s="54">
        <f>AVERAGEIF('5.8.3 (Large excl tax)'!$A$36:$A$63,'Annual excl tax'!$B62,'5.8.3 (Large excl tax)'!H$36:H$63)</f>
        <v>2.7169275852326242</v>
      </c>
      <c r="H62" s="54">
        <f>AVERAGEIF('5.8.3 (Large excl tax)'!$A$36:$A$63,'Annual excl tax'!$B62,'5.8.3 (Large excl tax)'!I$36:I$63)</f>
        <v>2.2442206436867247</v>
      </c>
      <c r="I62" s="54">
        <f>AVERAGEIF('5.8.3 (Large excl tax)'!$A$36:$A$63,'Annual excl tax'!$B62,'5.8.3 (Large excl tax)'!J$36:J$63)</f>
        <v>2.7343798482086532</v>
      </c>
      <c r="J62" s="54">
        <f>AVERAGEIF('5.8.3 (Large excl tax)'!$A$36:$A$63,'Annual excl tax'!$B62,'5.8.3 (Large excl tax)'!K$36:K$63)</f>
        <v>2.9251014051569881</v>
      </c>
      <c r="K62" s="54">
        <f>AVERAGEIF('5.8.3 (Large excl tax)'!$A$36:$A$63,'Annual excl tax'!$B62,'5.8.3 (Large excl tax)'!L$36:L$63)</f>
        <v>2.4831212036031758</v>
      </c>
      <c r="L62" s="54">
        <f>AVERAGEIF('5.8.3 (Large excl tax)'!$A$36:$A$63,'Annual excl tax'!$B62,'5.8.3 (Large excl tax)'!M$36:M$63)</f>
        <v>1.8497673228524161</v>
      </c>
      <c r="M62" s="54">
        <f>AVERAGEIF('5.8.3 (Large excl tax)'!$A$36:$A$63,'Annual excl tax'!$B62,'5.8.3 (Large excl tax)'!N$36:N$63)</f>
        <v>2.4909700000395967</v>
      </c>
      <c r="N62" s="54">
        <f>AVERAGEIF('5.8.3 (Large excl tax)'!$A$36:$A$63,'Annual excl tax'!$B62,'5.8.3 (Large excl tax)'!O$36:O$63)</f>
        <v>2.243719309371528</v>
      </c>
      <c r="O62" s="54">
        <f>AVERAGEIF('5.8.3 (Large excl tax)'!$A$36:$A$63,'Annual excl tax'!$B62,'5.8.3 (Large excl tax)'!P$36:P$63)</f>
        <v>2.4447936137481028</v>
      </c>
      <c r="P62" s="54">
        <f>AVERAGEIF('5.8.3 (Large excl tax)'!$A$36:$A$63,'Annual excl tax'!$B62,'5.8.3 (Large excl tax)'!Q$36:Q$63)</f>
        <v>4.9713311443250259</v>
      </c>
      <c r="Q62" s="54">
        <f>AVERAGEIF('5.8.3 (Large excl tax)'!$A$36:$A$63,'Annual excl tax'!$B62,'5.8.3 (Large excl tax)'!R$36:R$63)</f>
        <v>2.3423299779808375</v>
      </c>
      <c r="R62" s="50">
        <f t="shared" ref="R62" si="15">MEDIAN(C62:Q62)</f>
        <v>2.4870456018213862</v>
      </c>
      <c r="S62" s="51">
        <f t="shared" ref="S62" si="16">(Q62-R62)/R62*100</f>
        <v>-5.8187764524529149</v>
      </c>
      <c r="T62" s="52">
        <f t="shared" ref="T62" si="17">RANK(Q62,(C62:Q62),1)</f>
        <v>5</v>
      </c>
      <c r="U62" s="54">
        <f>AVERAGEIF('5.8.3 (Large excl tax)'!$A$36:$A$63,'Annual excl tax'!$B62,'5.8.3 (Large excl tax)'!V$36:V$63)</f>
        <v>2.8355840858584549</v>
      </c>
      <c r="V62" s="54">
        <f>AVERAGEIF('5.8.3 (Large excl tax)'!$A$36:$A$63,'Annual excl tax'!$B62,'5.8.3 (Large excl tax)'!W$36:W$63)</f>
        <v>2.9919024511699268</v>
      </c>
      <c r="W62" s="54"/>
      <c r="X62" s="54">
        <f>AVERAGEIF('5.8.3 (Large excl tax)'!$A$36:$A$63,'Annual excl tax'!$B62,'5.8.3 (Large excl tax)'!Y$36:Y$63)</f>
        <v>2.6164753490556181</v>
      </c>
      <c r="Y62" s="54">
        <f>AVERAGEIF('5.8.3 (Large excl tax)'!$A$36:$A$63,'Annual excl tax'!$B62,'5.8.3 (Large excl tax)'!Z$36:Z$63)</f>
        <v>3.2618666945394259</v>
      </c>
      <c r="Z62" s="54">
        <f>AVERAGEIF('5.8.3 (Large excl tax)'!$A$36:$A$63,'Annual excl tax'!$B62,'5.8.3 (Large excl tax)'!AA$36:AA$63)</f>
        <v>2.8492790620546731</v>
      </c>
      <c r="AA62" s="54">
        <f>AVERAGEIF('5.8.3 (Large excl tax)'!$A$36:$A$63,'Annual excl tax'!$B62,'5.8.3 (Large excl tax)'!AB$36:AB$63)</f>
        <v>2.1233081386425088</v>
      </c>
      <c r="AB62" s="54">
        <f>AVERAGEIF('5.8.3 (Large excl tax)'!$A$36:$A$63,'Annual excl tax'!$B62,'5.8.3 (Large excl tax)'!AC$36:AC$63)</f>
        <v>3.6392128576111578</v>
      </c>
      <c r="AC62" s="54"/>
      <c r="AD62" s="54">
        <f>AVERAGEIF('5.8.3 (Large excl tax)'!$A$36:$A$63,'Annual excl tax'!$B62,'5.8.3 (Large excl tax)'!AE$36:AE$63)</f>
        <v>2.8091159669613761</v>
      </c>
      <c r="AE62" s="54">
        <f>AVERAGEIF('5.8.3 (Large excl tax)'!$A$36:$A$63,'Annual excl tax'!$B62,'5.8.3 (Large excl tax)'!AF$36:AF$63)</f>
        <v>2.8100323592884062</v>
      </c>
      <c r="AF62" s="54">
        <f>AVERAGEIF('5.8.3 (Large excl tax)'!$A$36:$A$63,'Annual excl tax'!$B62,'5.8.3 (Large excl tax)'!AG$36:AG$63)</f>
        <v>2.1884407908556223</v>
      </c>
      <c r="AG62" s="54">
        <f>AVERAGEIF('5.8.3 (Large excl tax)'!$A$36:$A$63,'Annual excl tax'!$B62,'5.8.3 (Large excl tax)'!AH$36:AH$63)</f>
        <v>2.6672445793189175</v>
      </c>
      <c r="AH62" s="54">
        <f t="shared" ref="AH62" si="18">MEDIAN(C62:Q62,U62:AG62)</f>
        <v>2.7012299923597829</v>
      </c>
      <c r="AI62" s="51">
        <f t="shared" ref="AI62" si="19">(Q62-AH62)/AH62*100</f>
        <v>-13.286540405447367</v>
      </c>
      <c r="AJ62" s="52">
        <f>RANK(Q62,(C62:Q62,U62:AG62),1)</f>
        <v>7</v>
      </c>
    </row>
    <row r="63" spans="1:36" x14ac:dyDescent="0.2">
      <c r="A63" s="53" t="s">
        <v>39</v>
      </c>
      <c r="B63" s="98">
        <v>2022</v>
      </c>
      <c r="C63" s="54">
        <f>AVERAGE('5.8.3 (Large excl tax)'!D64:D65)</f>
        <v>6.1909427727570279</v>
      </c>
      <c r="D63" s="54">
        <f>AVERAGE('5.8.3 (Large excl tax)'!E64:E65)</f>
        <v>4.6655680097578625</v>
      </c>
      <c r="E63" s="54">
        <f>AVERAGE('5.8.3 (Large excl tax)'!F64:F65)</f>
        <v>10.021653845891503</v>
      </c>
      <c r="F63" s="54">
        <f>AVERAGE('5.8.3 (Large excl tax)'!G64:G65)</f>
        <v>9.5232551084462358</v>
      </c>
      <c r="G63" s="54">
        <f>AVERAGE('5.8.3 (Large excl tax)'!H64:H65)</f>
        <v>5.4475757824139368</v>
      </c>
      <c r="H63" s="54">
        <f>AVERAGE('5.8.3 (Large excl tax)'!I64:I65)</f>
        <v>4.7604081781856191</v>
      </c>
      <c r="I63" s="54">
        <f>AVERAGE('5.8.3 (Large excl tax)'!J64:J65)</f>
        <v>10.448169522069128</v>
      </c>
      <c r="J63" s="54">
        <f>AVERAGE('5.8.3 (Large excl tax)'!K64:K65)</f>
        <v>4.774808240974366</v>
      </c>
      <c r="K63" s="54">
        <f>AVERAGE('5.8.3 (Large excl tax)'!L64:L65)</f>
        <v>7.2641939349456361</v>
      </c>
      <c r="L63" s="54">
        <f>AVERAGE('5.8.3 (Large excl tax)'!M64:M65)</f>
        <v>5.438937200988935</v>
      </c>
      <c r="M63" s="54">
        <f>AVERAGE('5.8.3 (Large excl tax)'!N64:N65)</f>
        <v>5.318347359606884</v>
      </c>
      <c r="N63" s="54">
        <f>AVERAGE('5.8.3 (Large excl tax)'!O64:O65)</f>
        <v>6.676998892910647</v>
      </c>
      <c r="O63" s="54">
        <f>AVERAGE('5.8.3 (Large excl tax)'!P64:P65)</f>
        <v>7.73259458288479</v>
      </c>
      <c r="P63" s="54">
        <f>AVERAGE('5.8.3 (Large excl tax)'!Q64:Q65)</f>
        <v>10.996130409815407</v>
      </c>
      <c r="Q63" s="54">
        <f>AVERAGE('5.8.3 (Large excl tax)'!R64:R65)</f>
        <v>4.72693066212587</v>
      </c>
      <c r="R63" s="99">
        <f>MEDIAN(C63:Q63)</f>
        <v>6.1909427727570279</v>
      </c>
      <c r="S63" s="100">
        <f>(Q63-R63)/R63*100</f>
        <v>-23.647644056305591</v>
      </c>
      <c r="T63" s="101">
        <f>RANK(Q63,(C63:Q63),1)</f>
        <v>2</v>
      </c>
      <c r="U63" s="54">
        <f>AVERAGE('5.8.3 (Large excl tax)'!V64:V65)</f>
        <v>8.2219693209452895</v>
      </c>
      <c r="V63" s="54">
        <f>AVERAGE('5.8.3 (Large excl tax)'!W64:W65)</f>
        <v>5.5121629717200014</v>
      </c>
      <c r="W63" s="54"/>
      <c r="X63" s="54">
        <f>AVERAGE('5.8.3 (Large excl tax)'!Y64:Y65)</f>
        <v>6.8635726772571051</v>
      </c>
      <c r="Y63" s="54">
        <f>AVERAGE('5.8.3 (Large excl tax)'!Z64:Z65)</f>
        <v>9.1399600048982617</v>
      </c>
      <c r="Z63" s="54">
        <f>AVERAGE('5.8.3 (Large excl tax)'!AA64:AA65)</f>
        <v>8.1010114486534448</v>
      </c>
      <c r="AA63" s="54">
        <f>AVERAGE('5.8.3 (Large excl tax)'!AB64:AB65)</f>
        <v>9.0590305042915027</v>
      </c>
      <c r="AB63" s="54">
        <f>AVERAGE('5.8.3 (Large excl tax)'!AC64:AC65)</f>
        <v>8.2375897876170008</v>
      </c>
      <c r="AC63" s="54"/>
      <c r="AD63" s="54">
        <f>AVERAGE('5.8.3 (Large excl tax)'!AE64:AE65)</f>
        <v>7.2383739449148763</v>
      </c>
      <c r="AE63" s="54">
        <f>AVERAGE('5.8.3 (Large excl tax)'!AF64:AF65)</f>
        <v>8.620681990053388</v>
      </c>
      <c r="AF63" s="54">
        <f>AVERAGE('5.8.3 (Large excl tax)'!AG64:AG65)</f>
        <v>6.4725687909290688</v>
      </c>
      <c r="AG63" s="54">
        <f>AVERAGE('5.8.3 (Large excl tax)'!AH64:AH65)</f>
        <v>5.1954176902534455</v>
      </c>
      <c r="AH63" s="54">
        <f>MEDIAN(C63:Q63,U63:AG63)</f>
        <v>7.0509733110859907</v>
      </c>
      <c r="AI63" s="100">
        <f>(Q63-AH63)/AH63*100</f>
        <v>-32.960593473047368</v>
      </c>
      <c r="AJ63" s="101">
        <f>RANK(Q63,(C63:Q63,U63:AG63),1)</f>
        <v>2</v>
      </c>
    </row>
    <row r="64" spans="1:36" x14ac:dyDescent="0.2">
      <c r="A64" s="53" t="s">
        <v>39</v>
      </c>
      <c r="B64" s="98">
        <v>2023</v>
      </c>
      <c r="C64" s="54">
        <f>AVERAGE('5.8.3 (Large excl tax)'!D66:D67)</f>
        <v>4.2681933060315354</v>
      </c>
      <c r="D64" s="54">
        <f>AVERAGE('5.8.3 (Large excl tax)'!E66:E67)</f>
        <v>4.6301633100626551</v>
      </c>
      <c r="E64" s="54">
        <f>AVERAGE('5.8.3 (Large excl tax)'!F66:F67)</f>
        <v>4.3066385745481526</v>
      </c>
      <c r="F64" s="54">
        <f>AVERAGE('5.8.3 (Large excl tax)'!G66:G67)</f>
        <v>6.7573716211282555</v>
      </c>
      <c r="G64" s="54">
        <f>AVERAGE('5.8.3 (Large excl tax)'!H66:H67)</f>
        <v>5.095749788076974</v>
      </c>
      <c r="H64" s="54">
        <f>AVERAGE('5.8.3 (Large excl tax)'!I66:I67)</f>
        <v>5.2668687593451562</v>
      </c>
      <c r="I64" s="112">
        <f>AVERAGE('5.8.3 (Large excl tax)'!J66:J67)</f>
        <v>4.4828254262836813</v>
      </c>
      <c r="J64" s="54">
        <f>AVERAGE('5.8.3 (Large excl tax)'!K66:K67)</f>
        <v>4.9981655951541883</v>
      </c>
      <c r="K64" s="54">
        <f>AVERAGE('5.8.3 (Large excl tax)'!L66:L67)</f>
        <v>5.760274126050053</v>
      </c>
      <c r="L64" s="54">
        <f>AVERAGE('5.8.3 (Large excl tax)'!M66:M67)</f>
        <v>6.4471817921060177</v>
      </c>
      <c r="M64" s="112">
        <f>AVERAGE('5.8.3 (Large excl tax)'!N66:N67)</f>
        <v>5.5542082270919941</v>
      </c>
      <c r="N64" s="54">
        <f>AVERAGE('5.8.3 (Large excl tax)'!O66:O67)</f>
        <v>5.0226287251569293</v>
      </c>
      <c r="O64" s="54">
        <f>AVERAGE('5.8.3 (Large excl tax)'!P66:P67)</f>
        <v>4.8691243967734534</v>
      </c>
      <c r="P64" s="54">
        <f>AVERAGE('5.8.3 (Large excl tax)'!Q66:Q67)</f>
        <v>9.1234753402317423</v>
      </c>
      <c r="Q64" s="112">
        <f>AVERAGE('5.8.3 (Large excl tax)'!R66:R67)</f>
        <v>5.2120666833656806</v>
      </c>
      <c r="R64" s="112">
        <f>MEDIAN(C64:Q64)</f>
        <v>5.095749788076974</v>
      </c>
      <c r="S64" s="102">
        <f>(Q64-R64)/R64*100</f>
        <v>2.2826257199846163</v>
      </c>
      <c r="T64" s="103">
        <f>RANK(Q64,(C64:Q64),1)</f>
        <v>9</v>
      </c>
      <c r="U64" s="54">
        <f>AVERAGE('5.8.3 (Large excl tax)'!V66:V67)</f>
        <v>4.4721333677847328</v>
      </c>
      <c r="V64" s="54">
        <f>AVERAGE('5.8.3 (Large excl tax)'!W66:W67)</f>
        <v>4.4138875529021808</v>
      </c>
      <c r="W64" s="54"/>
      <c r="X64" s="54">
        <f>AVERAGE('5.8.3 (Large excl tax)'!Y66:Y67)</f>
        <v>6.0914775857315684</v>
      </c>
      <c r="Y64" s="54">
        <f>AVERAGE('5.8.3 (Large excl tax)'!Z66:Z67)</f>
        <v>6.3961521444818468</v>
      </c>
      <c r="Z64" s="54">
        <f>AVERAGE('5.8.3 (Large excl tax)'!AA66:AA67)</f>
        <v>6.7085767184685903</v>
      </c>
      <c r="AA64" s="54">
        <f>AVERAGE('5.8.3 (Large excl tax)'!AB66:AB67)</f>
        <v>6.5970075808336581</v>
      </c>
      <c r="AB64" s="54">
        <f>AVERAGE('5.8.3 (Large excl tax)'!AC66:AC67)</f>
        <v>5.8604635502759628</v>
      </c>
      <c r="AC64" s="54"/>
      <c r="AD64" s="54">
        <f>AVERAGE('5.8.3 (Large excl tax)'!AE66:AE67)</f>
        <v>7.3462437621458889</v>
      </c>
      <c r="AE64" s="54">
        <f>AVERAGE('5.8.3 (Large excl tax)'!AF66:AF67)</f>
        <v>4.1104401094366052</v>
      </c>
      <c r="AF64" s="54">
        <f>AVERAGE('5.8.3 (Large excl tax)'!AG66:AG67)</f>
        <v>6.9224611175342972</v>
      </c>
      <c r="AG64" s="54">
        <f>AVERAGE('5.8.3 (Large excl tax)'!AH66:AH67)</f>
        <v>4.8723459919172001</v>
      </c>
      <c r="AH64" s="112">
        <f>MEDIAN(C64:Q64,U64:AG64)</f>
        <v>5.2394677213554184</v>
      </c>
      <c r="AI64" s="102">
        <f>(Q64-AH64)/AH64*100</f>
        <v>-0.52297369593584075</v>
      </c>
      <c r="AJ64" s="103">
        <f>RANK(Q64,(C64:Q64,U64:AG64),1)</f>
        <v>13</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E68DC-D419-4995-822B-03815C99117A}">
  <sheetPr>
    <tabColor theme="4"/>
  </sheetPr>
  <dimension ref="A1:AJ64"/>
  <sheetViews>
    <sheetView showGridLines="0" zoomScaleNormal="100" workbookViewId="0">
      <pane ySplit="16" topLeftCell="A17" activePane="bottomLeft" state="frozen"/>
      <selection pane="bottomLeft"/>
    </sheetView>
  </sheetViews>
  <sheetFormatPr defaultColWidth="22.85546875" defaultRowHeight="12.75" x14ac:dyDescent="0.2"/>
  <cols>
    <col min="1" max="36" width="11.5703125" customWidth="1"/>
  </cols>
  <sheetData>
    <row r="1" spans="1:36" ht="15.75" x14ac:dyDescent="0.25">
      <c r="A1" s="46" t="s">
        <v>49</v>
      </c>
    </row>
    <row r="2" spans="1:36" ht="15" x14ac:dyDescent="0.2">
      <c r="A2" s="40" t="s">
        <v>106</v>
      </c>
    </row>
    <row r="3" spans="1:36" ht="15" x14ac:dyDescent="0.2">
      <c r="A3" s="41" t="s">
        <v>113</v>
      </c>
    </row>
    <row r="4" spans="1:36" ht="15" x14ac:dyDescent="0.2">
      <c r="A4" s="47" t="s">
        <v>114</v>
      </c>
    </row>
    <row r="5" spans="1:36" ht="15" x14ac:dyDescent="0.2">
      <c r="A5" s="47" t="s">
        <v>125</v>
      </c>
    </row>
    <row r="6" spans="1:36" ht="15" x14ac:dyDescent="0.2">
      <c r="A6" s="47" t="s">
        <v>126</v>
      </c>
    </row>
    <row r="7" spans="1:36" ht="15" x14ac:dyDescent="0.2">
      <c r="A7" s="41" t="s">
        <v>123</v>
      </c>
    </row>
    <row r="8" spans="1:36" ht="15" x14ac:dyDescent="0.2">
      <c r="A8" s="41" t="s">
        <v>128</v>
      </c>
    </row>
    <row r="9" spans="1:36" ht="15" x14ac:dyDescent="0.2">
      <c r="A9" s="41" t="s">
        <v>154</v>
      </c>
    </row>
    <row r="10" spans="1:36" ht="15" x14ac:dyDescent="0.2">
      <c r="A10" s="41" t="s">
        <v>129</v>
      </c>
    </row>
    <row r="11" spans="1:36" ht="15" x14ac:dyDescent="0.2">
      <c r="A11" s="41" t="s">
        <v>116</v>
      </c>
    </row>
    <row r="12" spans="1:36" ht="15" x14ac:dyDescent="0.2">
      <c r="A12" s="41" t="s">
        <v>117</v>
      </c>
    </row>
    <row r="13" spans="1:36" ht="15.75" x14ac:dyDescent="0.25">
      <c r="A13" s="42" t="s">
        <v>118</v>
      </c>
    </row>
    <row r="14" spans="1:36" ht="15" x14ac:dyDescent="0.2">
      <c r="A14" s="42" t="s">
        <v>127</v>
      </c>
    </row>
    <row r="15" spans="1:36" ht="15" x14ac:dyDescent="0.2">
      <c r="A15" s="40" t="s">
        <v>67</v>
      </c>
    </row>
    <row r="16" spans="1:36" ht="63.95" customHeight="1" x14ac:dyDescent="0.2">
      <c r="A16" s="48" t="s">
        <v>130</v>
      </c>
      <c r="B16" s="49" t="s">
        <v>100</v>
      </c>
      <c r="C16" s="49" t="s">
        <v>0</v>
      </c>
      <c r="D16" s="43" t="s">
        <v>1</v>
      </c>
      <c r="E16" s="49" t="s">
        <v>2</v>
      </c>
      <c r="F16" s="49" t="s">
        <v>3</v>
      </c>
      <c r="G16" s="49" t="s">
        <v>4</v>
      </c>
      <c r="H16" s="49" t="s">
        <v>5</v>
      </c>
      <c r="I16" s="49" t="s">
        <v>6</v>
      </c>
      <c r="J16" s="49" t="s">
        <v>7</v>
      </c>
      <c r="K16" s="43" t="s">
        <v>8</v>
      </c>
      <c r="L16" s="49" t="s">
        <v>9</v>
      </c>
      <c r="M16" s="49" t="s">
        <v>10</v>
      </c>
      <c r="N16" s="49" t="s">
        <v>11</v>
      </c>
      <c r="O16" s="49" t="s">
        <v>12</v>
      </c>
      <c r="P16" s="49" t="s">
        <v>13</v>
      </c>
      <c r="Q16" s="49" t="s">
        <v>14</v>
      </c>
      <c r="R16" s="49" t="s">
        <v>119</v>
      </c>
      <c r="S16" s="49" t="s">
        <v>104</v>
      </c>
      <c r="T16" s="49" t="s">
        <v>120</v>
      </c>
      <c r="U16" s="49" t="s">
        <v>27</v>
      </c>
      <c r="V16" s="49" t="s">
        <v>50</v>
      </c>
      <c r="W16" s="49" t="s">
        <v>17</v>
      </c>
      <c r="X16" s="49" t="s">
        <v>18</v>
      </c>
      <c r="Y16" s="49" t="s">
        <v>19</v>
      </c>
      <c r="Z16" s="49" t="s">
        <v>20</v>
      </c>
      <c r="AA16" s="49" t="s">
        <v>21</v>
      </c>
      <c r="AB16" s="49" t="s">
        <v>22</v>
      </c>
      <c r="AC16" s="49" t="s">
        <v>23</v>
      </c>
      <c r="AD16" s="49" t="s">
        <v>24</v>
      </c>
      <c r="AE16" s="49" t="s">
        <v>28</v>
      </c>
      <c r="AF16" s="49" t="s">
        <v>25</v>
      </c>
      <c r="AG16" s="49" t="s">
        <v>26</v>
      </c>
      <c r="AH16" s="49" t="s">
        <v>121</v>
      </c>
      <c r="AI16" s="49" t="s">
        <v>105</v>
      </c>
      <c r="AJ16" s="49" t="s">
        <v>122</v>
      </c>
    </row>
    <row r="17" spans="1:36" ht="12.6" customHeight="1" x14ac:dyDescent="0.2">
      <c r="A17" s="53" t="s">
        <v>33</v>
      </c>
      <c r="B17" s="98">
        <v>2008</v>
      </c>
      <c r="C17" s="54">
        <f xml:space="preserve"> AVERAGEIF('5.8.1 (Small incl tax)'!$A$36:$A$63,'Annual incl tax'!$B17,'5.8.1 (Small incl tax)'!D$36:D$63)</f>
        <v>4.2893040234920328</v>
      </c>
      <c r="D17" s="54">
        <f xml:space="preserve"> AVERAGEIF('5.8.1 (Small incl tax)'!$A$36:$A$63,'Annual incl tax'!$B17,'5.8.1 (Small incl tax)'!E$36:E$63)</f>
        <v>3.4151275887928967</v>
      </c>
      <c r="E17" s="54">
        <f xml:space="preserve"> AVERAGEIF('5.8.1 (Small incl tax)'!$A$36:$A$63,'Annual incl tax'!$B17,'5.8.1 (Small incl tax)'!F$36:F$63)</f>
        <v>4.9410181108711306</v>
      </c>
      <c r="F17" s="54"/>
      <c r="G17" s="54">
        <f xml:space="preserve"> AVERAGEIF('5.8.1 (Small incl tax)'!$A$36:$A$63,'Annual incl tax'!$B17,'5.8.1 (Small incl tax)'!H$36:H$63)</f>
        <v>3.0742035187185026</v>
      </c>
      <c r="H17" s="54">
        <f xml:space="preserve"> AVERAGEIF('5.8.1 (Small incl tax)'!$A$36:$A$63,'Annual incl tax'!$B17,'5.8.1 (Small incl tax)'!I$36:I$63)</f>
        <v>4.0498354901607874</v>
      </c>
      <c r="I17" s="54"/>
      <c r="J17" s="54">
        <f xml:space="preserve"> AVERAGEIF('5.8.1 (Small incl tax)'!$A$36:$A$63,'Annual incl tax'!$B17,'5.8.1 (Small incl tax)'!K$36:K$63)</f>
        <v>3.3875434005279574</v>
      </c>
      <c r="K17" s="54">
        <f xml:space="preserve"> AVERAGEIF('5.8.1 (Small incl tax)'!$A$36:$A$63,'Annual incl tax'!$B17,'5.8.1 (Small incl tax)'!L$36:L$63)</f>
        <v>3.5046619909407246</v>
      </c>
      <c r="L17" s="54">
        <f xml:space="preserve"> AVERAGEIF('5.8.1 (Small incl tax)'!$A$36:$A$63,'Annual incl tax'!$B17,'5.8.1 (Small incl tax)'!M$36:M$63)</f>
        <v>3.1641388168946483</v>
      </c>
      <c r="M17" s="54">
        <f xml:space="preserve"> AVERAGEIF('5.8.1 (Small incl tax)'!$A$36:$A$63,'Annual incl tax'!$B17,'5.8.1 (Small incl tax)'!N$36:N$63)</f>
        <v>3.8554532157427408</v>
      </c>
      <c r="N17" s="54">
        <f xml:space="preserve"> AVERAGEIF('5.8.1 (Small incl tax)'!$A$36:$A$63,'Annual incl tax'!$B17,'5.8.1 (Small incl tax)'!O$36:O$63)</f>
        <v>3.1767078320734345</v>
      </c>
      <c r="O17" s="54">
        <f xml:space="preserve"> AVERAGEIF('5.8.1 (Small incl tax)'!$A$36:$A$63,'Annual incl tax'!$B17,'5.8.1 (Small incl tax)'!P$36:P$63)</f>
        <v>2.5467743022558196</v>
      </c>
      <c r="P17" s="54">
        <f xml:space="preserve"> AVERAGEIF('5.8.1 (Small incl tax)'!$A$36:$A$63,'Annual incl tax'!$B17,'5.8.1 (Small incl tax)'!Q$36:Q$63)</f>
        <v>4.6065165039896812</v>
      </c>
      <c r="Q17" s="54">
        <f xml:space="preserve"> AVERAGEIF('5.8.1 (Small incl tax)'!$A$36:$A$63,'Annual incl tax'!$B17,'5.8.1 (Small incl tax)'!R$36:R$63)</f>
        <v>2.6746726272498198</v>
      </c>
      <c r="R17" s="50">
        <f t="shared" ref="R17:R62" si="0">MEDIAN(C17:Q17)</f>
        <v>3.4151275887928967</v>
      </c>
      <c r="S17" s="51">
        <f t="shared" ref="S17:S62" si="1">(Q17-R17)/R17*100</f>
        <v>-21.681619274575812</v>
      </c>
      <c r="T17" s="52">
        <f t="shared" ref="T17:T62" si="2">RANK(Q17,(C17:Q17),1)</f>
        <v>2</v>
      </c>
      <c r="U17" s="54">
        <f xml:space="preserve"> AVERAGEIF('5.8.1 (Small incl tax)'!$A$36:$A$63,'Annual incl tax'!$B17,'5.8.1 (Small incl tax)'!V$36:V$63)</f>
        <v>2.0099223923986078</v>
      </c>
      <c r="V17" s="54">
        <f xml:space="preserve"> AVERAGEIF('5.8.1 (Small incl tax)'!$A$36:$A$63,'Annual incl tax'!$B17,'5.8.1 (Small incl tax)'!W$36:W$63)</f>
        <v>1.8331681436885048</v>
      </c>
      <c r="W17" s="54"/>
      <c r="X17" s="54">
        <f xml:space="preserve"> AVERAGEIF('5.8.1 (Small incl tax)'!$A$36:$A$63,'Annual incl tax'!$B17,'5.8.1 (Small incl tax)'!Y$36:Y$63)</f>
        <v>2.9822819026877849</v>
      </c>
      <c r="Y17" s="54">
        <f xml:space="preserve"> AVERAGEIF('5.8.1 (Small incl tax)'!$A$36:$A$63,'Annual incl tax'!$B17,'5.8.1 (Small incl tax)'!Z$36:Z$63)</f>
        <v>2.4765770315874729</v>
      </c>
      <c r="Z17" s="54">
        <f xml:space="preserve"> AVERAGEIF('5.8.1 (Small incl tax)'!$A$36:$A$63,'Annual incl tax'!$B17,'5.8.1 (Small incl tax)'!AA$36:AA$63)</f>
        <v>3.4408763700503959</v>
      </c>
      <c r="AA17" s="54">
        <f xml:space="preserve"> AVERAGEIF('5.8.1 (Small incl tax)'!$A$36:$A$63,'Annual incl tax'!$B17,'5.8.1 (Small incl tax)'!AB$36:AB$63)</f>
        <v>2.9256296428185746</v>
      </c>
      <c r="AB17" s="54">
        <f xml:space="preserve"> AVERAGEIF('5.8.1 (Small incl tax)'!$A$36:$A$63,'Annual incl tax'!$B17,'5.8.1 (Small incl tax)'!AC$36:AC$63)</f>
        <v>3.0956503384029279</v>
      </c>
      <c r="AC17" s="54"/>
      <c r="AD17" s="54">
        <f xml:space="preserve"> AVERAGEIF('5.8.1 (Small incl tax)'!$A$36:$A$63,'Annual incl tax'!$B17,'5.8.1 (Small incl tax)'!AE$36:AE$63)</f>
        <v>2.8572064911807056</v>
      </c>
      <c r="AE17" s="54">
        <f xml:space="preserve"> AVERAGEIF('5.8.1 (Small incl tax)'!$A$36:$A$63,'Annual incl tax'!$B17,'5.8.1 (Small incl tax)'!AF$36:AF$63)</f>
        <v>2.1833772801775861</v>
      </c>
      <c r="AF17" s="54">
        <f xml:space="preserve"> AVERAGEIF('5.8.1 (Small incl tax)'!$A$36:$A$63,'Annual incl tax'!$B17,'5.8.1 (Small incl tax)'!AG$36:AG$63)</f>
        <v>3.2785278110151186</v>
      </c>
      <c r="AG17" s="54">
        <f xml:space="preserve"> AVERAGEIF('5.8.1 (Small incl tax)'!$A$36:$A$63,'Annual incl tax'!$B17,'5.8.1 (Small incl tax)'!AH$36:AH$63)</f>
        <v>4.0548649148068154</v>
      </c>
      <c r="AH17" s="54">
        <f t="shared" ref="AH17:AH62" si="3">MEDIAN(C17:Q17,U17:AG17)</f>
        <v>3.1704233244840414</v>
      </c>
      <c r="AI17" s="51">
        <f t="shared" ref="AI17:AI62" si="4">(Q17-AH17)/AH17*100</f>
        <v>-15.636735113753325</v>
      </c>
      <c r="AJ17" s="52">
        <f>RANK(Q17,(C17:Q17,U17:AG17),1)</f>
        <v>6</v>
      </c>
    </row>
    <row r="18" spans="1:36" ht="12.6" customHeight="1" x14ac:dyDescent="0.2">
      <c r="A18" s="53" t="s">
        <v>33</v>
      </c>
      <c r="B18" s="98">
        <v>2009</v>
      </c>
      <c r="C18" s="54">
        <f xml:space="preserve"> AVERAGEIF('5.8.1 (Small incl tax)'!$A$36:$A$63,'Annual incl tax'!$B18,'5.8.1 (Small incl tax)'!D$36:D$63)</f>
        <v>3.5642804595496562</v>
      </c>
      <c r="D18" s="54">
        <f xml:space="preserve"> AVERAGEIF('5.8.1 (Small incl tax)'!$A$36:$A$63,'Annual incl tax'!$B18,'5.8.1 (Small incl tax)'!E$36:E$63)</f>
        <v>3.3594439617726333</v>
      </c>
      <c r="E18" s="54">
        <f xml:space="preserve"> AVERAGEIF('5.8.1 (Small incl tax)'!$A$36:$A$63,'Annual incl tax'!$B18,'5.8.1 (Small incl tax)'!F$36:F$63)</f>
        <v>4.6388837529300364</v>
      </c>
      <c r="F18" s="54"/>
      <c r="G18" s="54">
        <f xml:space="preserve"> AVERAGEIF('5.8.1 (Small incl tax)'!$A$36:$A$63,'Annual incl tax'!$B18,'5.8.1 (Small incl tax)'!H$36:H$63)</f>
        <v>3.3611666742549291</v>
      </c>
      <c r="H18" s="54">
        <f xml:space="preserve"> AVERAGEIF('5.8.1 (Small incl tax)'!$A$36:$A$63,'Annual incl tax'!$B18,'5.8.1 (Small incl tax)'!I$36:I$63)</f>
        <v>3.7991470745306692</v>
      </c>
      <c r="I18" s="54"/>
      <c r="J18" s="54">
        <f xml:space="preserve"> AVERAGEIF('5.8.1 (Small incl tax)'!$A$36:$A$63,'Annual incl tax'!$B18,'5.8.1 (Small incl tax)'!K$36:K$63)</f>
        <v>3.213408767175872</v>
      </c>
      <c r="K18" s="54">
        <f xml:space="preserve"> AVERAGEIF('5.8.1 (Small incl tax)'!$A$36:$A$63,'Annual incl tax'!$B18,'5.8.1 (Small incl tax)'!L$36:L$63)</f>
        <v>4.0487621674527778</v>
      </c>
      <c r="L18" s="54">
        <f xml:space="preserve"> AVERAGEIF('5.8.1 (Small incl tax)'!$A$36:$A$63,'Annual incl tax'!$B18,'5.8.1 (Small incl tax)'!M$36:M$63)</f>
        <v>3.7445352013199611</v>
      </c>
      <c r="M18" s="54">
        <f xml:space="preserve"> AVERAGEIF('5.8.1 (Small incl tax)'!$A$36:$A$63,'Annual incl tax'!$B18,'5.8.1 (Small incl tax)'!N$36:N$63)</f>
        <v>4.8824793722634521</v>
      </c>
      <c r="N18" s="54">
        <f xml:space="preserve"> AVERAGEIF('5.8.1 (Small incl tax)'!$A$36:$A$63,'Annual incl tax'!$B18,'5.8.1 (Small incl tax)'!O$36:O$63)</f>
        <v>3.3504744445391776</v>
      </c>
      <c r="O18" s="54">
        <f xml:space="preserve"> AVERAGEIF('5.8.1 (Small incl tax)'!$A$36:$A$63,'Annual incl tax'!$B18,'5.8.1 (Small incl tax)'!P$36:P$63)</f>
        <v>3.007903031663024</v>
      </c>
      <c r="P18" s="54">
        <f xml:space="preserve"> AVERAGEIF('5.8.1 (Small incl tax)'!$A$36:$A$63,'Annual incl tax'!$B18,'5.8.1 (Small incl tax)'!Q$36:Q$63)</f>
        <v>4.3555002728712786</v>
      </c>
      <c r="Q18" s="54">
        <f xml:space="preserve"> AVERAGEIF('5.8.1 (Small incl tax)'!$A$36:$A$63,'Annual incl tax'!$B18,'5.8.1 (Small incl tax)'!R$36:R$63)</f>
        <v>2.5965651222552331</v>
      </c>
      <c r="R18" s="50">
        <f t="shared" si="0"/>
        <v>3.5642804595496562</v>
      </c>
      <c r="S18" s="51">
        <f t="shared" si="1"/>
        <v>-27.150370131555057</v>
      </c>
      <c r="T18" s="52">
        <f t="shared" si="2"/>
        <v>1</v>
      </c>
      <c r="U18" s="54">
        <f xml:space="preserve"> AVERAGEIF('5.8.1 (Small incl tax)'!$A$36:$A$63,'Annual incl tax'!$B18,'5.8.1 (Small incl tax)'!V$36:V$63)</f>
        <v>2.5558940095741423</v>
      </c>
      <c r="V18" s="54">
        <f xml:space="preserve"> AVERAGEIF('5.8.1 (Small incl tax)'!$A$36:$A$63,'Annual incl tax'!$B18,'5.8.1 (Small incl tax)'!W$36:W$63)</f>
        <v>2.3655166777855401</v>
      </c>
      <c r="W18" s="54"/>
      <c r="X18" s="54">
        <f xml:space="preserve"> AVERAGEIF('5.8.1 (Small incl tax)'!$A$36:$A$63,'Annual incl tax'!$B18,'5.8.1 (Small incl tax)'!Y$36:Y$63)</f>
        <v>3.0049934470481849</v>
      </c>
      <c r="Y18" s="54">
        <f xml:space="preserve"> AVERAGEIF('5.8.1 (Small incl tax)'!$A$36:$A$63,'Annual incl tax'!$B18,'5.8.1 (Small incl tax)'!Z$36:Z$63)</f>
        <v>2.4266099411184685</v>
      </c>
      <c r="Z18" s="54">
        <f xml:space="preserve"> AVERAGEIF('5.8.1 (Small incl tax)'!$A$36:$A$63,'Annual incl tax'!$B18,'5.8.1 (Small incl tax)'!AA$36:AA$63)</f>
        <v>3.56761790266486</v>
      </c>
      <c r="AA18" s="54">
        <f xml:space="preserve"> AVERAGEIF('5.8.1 (Small incl tax)'!$A$36:$A$63,'Annual incl tax'!$B18,'5.8.1 (Small incl tax)'!AB$36:AB$63)</f>
        <v>3.2932788386970442</v>
      </c>
      <c r="AB18" s="54">
        <f xml:space="preserve"> AVERAGEIF('5.8.1 (Small incl tax)'!$A$36:$A$63,'Annual incl tax'!$B18,'5.8.1 (Small incl tax)'!AC$36:AC$63)</f>
        <v>2.7911727566425011</v>
      </c>
      <c r="AC18" s="54"/>
      <c r="AD18" s="54">
        <f xml:space="preserve"> AVERAGEIF('5.8.1 (Small incl tax)'!$A$36:$A$63,'Annual incl tax'!$B18,'5.8.1 (Small incl tax)'!AE$36:AE$63)</f>
        <v>2.892078243789638</v>
      </c>
      <c r="AE18" s="54">
        <f xml:space="preserve"> AVERAGEIF('5.8.1 (Small incl tax)'!$A$36:$A$63,'Annual incl tax'!$B18,'5.8.1 (Small incl tax)'!AF$36:AF$63)</f>
        <v>2.0428478986583061</v>
      </c>
      <c r="AF18" s="54">
        <f xml:space="preserve"> AVERAGEIF('5.8.1 (Small incl tax)'!$A$36:$A$63,'Annual incl tax'!$B18,'5.8.1 (Small incl tax)'!AG$36:AG$63)</f>
        <v>3.6162442397692729</v>
      </c>
      <c r="AG18" s="54">
        <f xml:space="preserve"> AVERAGEIF('5.8.1 (Small incl tax)'!$A$36:$A$63,'Annual incl tax'!$B18,'5.8.1 (Small incl tax)'!AH$36:AH$63)</f>
        <v>4.4834769651060054</v>
      </c>
      <c r="AH18" s="54">
        <f t="shared" si="3"/>
        <v>3.3549592031559055</v>
      </c>
      <c r="AI18" s="51">
        <f t="shared" si="4"/>
        <v>-22.605165516983774</v>
      </c>
      <c r="AJ18" s="52">
        <f>RANK(Q18,(C18:Q18,U18:AG18),1)</f>
        <v>5</v>
      </c>
    </row>
    <row r="19" spans="1:36" ht="12.6" customHeight="1" x14ac:dyDescent="0.2">
      <c r="A19" s="53" t="s">
        <v>33</v>
      </c>
      <c r="B19" s="98">
        <v>2010</v>
      </c>
      <c r="C19" s="54">
        <f xml:space="preserve"> AVERAGEIF('5.8.1 (Small incl tax)'!$A$36:$A$63,'Annual incl tax'!$B19,'5.8.1 (Small incl tax)'!D$36:D$63)</f>
        <v>3.4141765028864022</v>
      </c>
      <c r="D19" s="54">
        <f xml:space="preserve"> AVERAGEIF('5.8.1 (Small incl tax)'!$A$36:$A$63,'Annual incl tax'!$B19,'5.8.1 (Small incl tax)'!E$36:E$63)</f>
        <v>3.2597944293113361</v>
      </c>
      <c r="E19" s="54">
        <f xml:space="preserve"> AVERAGEIF('5.8.1 (Small incl tax)'!$A$36:$A$63,'Annual incl tax'!$B19,'5.8.1 (Small incl tax)'!F$36:F$63)</f>
        <v>5.3898373905563943</v>
      </c>
      <c r="F19" s="54"/>
      <c r="G19" s="54">
        <f xml:space="preserve"> AVERAGEIF('5.8.1 (Small incl tax)'!$A$36:$A$63,'Annual incl tax'!$B19,'5.8.1 (Small incl tax)'!H$36:H$63)</f>
        <v>3.3059573200655059</v>
      </c>
      <c r="H19" s="54">
        <f xml:space="preserve"> AVERAGEIF('5.8.1 (Small incl tax)'!$A$36:$A$63,'Annual incl tax'!$B19,'5.8.1 (Small incl tax)'!I$36:I$63)</f>
        <v>3.7347421303531743</v>
      </c>
      <c r="I19" s="54"/>
      <c r="J19" s="54">
        <f xml:space="preserve"> AVERAGEIF('5.8.1 (Small incl tax)'!$A$36:$A$63,'Annual incl tax'!$B19,'5.8.1 (Small incl tax)'!K$36:K$63)</f>
        <v>2.9110881657773109</v>
      </c>
      <c r="K19" s="54">
        <f xml:space="preserve"> AVERAGEIF('5.8.1 (Small incl tax)'!$A$36:$A$63,'Annual incl tax'!$B19,'5.8.1 (Small incl tax)'!L$36:L$63)</f>
        <v>3.2118284530414698</v>
      </c>
      <c r="L19" s="54">
        <f xml:space="preserve"> AVERAGEIF('5.8.1 (Small incl tax)'!$A$36:$A$63,'Annual incl tax'!$B19,'5.8.1 (Small incl tax)'!M$36:M$63)</f>
        <v>3.8562429779710969</v>
      </c>
      <c r="M19" s="54">
        <f xml:space="preserve"> AVERAGEIF('5.8.1 (Small incl tax)'!$A$36:$A$63,'Annual incl tax'!$B19,'5.8.1 (Small incl tax)'!N$36:N$63)</f>
        <v>4.190964648171132</v>
      </c>
      <c r="N19" s="54">
        <f xml:space="preserve"> AVERAGEIF('5.8.1 (Small incl tax)'!$A$36:$A$63,'Annual incl tax'!$B19,'5.8.1 (Small incl tax)'!O$36:O$63)</f>
        <v>3.1707070626729643</v>
      </c>
      <c r="O19" s="54">
        <f xml:space="preserve"> AVERAGEIF('5.8.1 (Small incl tax)'!$A$36:$A$63,'Annual incl tax'!$B19,'5.8.1 (Small incl tax)'!P$36:P$63)</f>
        <v>2.9275506923907444</v>
      </c>
      <c r="P19" s="54">
        <f xml:space="preserve"> AVERAGEIF('5.8.1 (Small incl tax)'!$A$36:$A$63,'Annual incl tax'!$B19,'5.8.1 (Small incl tax)'!Q$36:Q$63)</f>
        <v>4.5112255760671474</v>
      </c>
      <c r="Q19" s="54">
        <f xml:space="preserve"> AVERAGEIF('5.8.1 (Small incl tax)'!$A$36:$A$63,'Annual incl tax'!$B19,'5.8.1 (Small incl tax)'!R$36:R$63)</f>
        <v>2.4009812971312625</v>
      </c>
      <c r="R19" s="50">
        <f t="shared" si="0"/>
        <v>3.3059573200655059</v>
      </c>
      <c r="S19" s="51">
        <f t="shared" si="1"/>
        <v>-27.374098795574035</v>
      </c>
      <c r="T19" s="52">
        <f t="shared" si="2"/>
        <v>1</v>
      </c>
      <c r="U19" s="54">
        <f xml:space="preserve"> AVERAGEIF('5.8.1 (Small incl tax)'!$A$36:$A$63,'Annual incl tax'!$B19,'5.8.1 (Small incl tax)'!V$36:V$63)</f>
        <v>2.4990602066051677</v>
      </c>
      <c r="V19" s="54">
        <f xml:space="preserve"> AVERAGEIF('5.8.1 (Small incl tax)'!$A$36:$A$63,'Annual incl tax'!$B19,'5.8.1 (Small incl tax)'!W$36:W$63)</f>
        <v>3.1469133785830437</v>
      </c>
      <c r="W19" s="54"/>
      <c r="X19" s="54">
        <f xml:space="preserve"> AVERAGEIF('5.8.1 (Small incl tax)'!$A$36:$A$63,'Annual incl tax'!$B19,'5.8.1 (Small incl tax)'!Y$36:Y$63)</f>
        <v>2.9723536747581285</v>
      </c>
      <c r="Y19" s="54">
        <f xml:space="preserve"> AVERAGEIF('5.8.1 (Small incl tax)'!$A$36:$A$63,'Annual incl tax'!$B19,'5.8.1 (Small incl tax)'!Z$36:Z$63)</f>
        <v>2.5229837719832027</v>
      </c>
      <c r="Z19" s="54">
        <f xml:space="preserve"> AVERAGEIF('5.8.1 (Small incl tax)'!$A$36:$A$63,'Annual incl tax'!$B19,'5.8.1 (Small incl tax)'!AA$36:AA$63)</f>
        <v>3.4771703190166097</v>
      </c>
      <c r="AA19" s="54">
        <f xml:space="preserve"> AVERAGEIF('5.8.1 (Small incl tax)'!$A$36:$A$63,'Annual incl tax'!$B19,'5.8.1 (Small incl tax)'!AB$36:AB$63)</f>
        <v>2.6807969480248071</v>
      </c>
      <c r="AB19" s="54">
        <f xml:space="preserve"> AVERAGEIF('5.8.1 (Small incl tax)'!$A$36:$A$63,'Annual incl tax'!$B19,'5.8.1 (Small incl tax)'!AC$36:AC$63)</f>
        <v>2.8841321422542627</v>
      </c>
      <c r="AC19" s="54"/>
      <c r="AD19" s="54">
        <f xml:space="preserve"> AVERAGEIF('5.8.1 (Small incl tax)'!$A$36:$A$63,'Annual incl tax'!$B19,'5.8.1 (Small incl tax)'!AE$36:AE$63)</f>
        <v>2.9998516944286973</v>
      </c>
      <c r="AE19" s="54">
        <f xml:space="preserve"> AVERAGEIF('5.8.1 (Small incl tax)'!$A$36:$A$63,'Annual incl tax'!$B19,'5.8.1 (Small incl tax)'!AF$36:AF$63)</f>
        <v>1.9036209180424306</v>
      </c>
      <c r="AF19" s="54">
        <f xml:space="preserve"> AVERAGEIF('5.8.1 (Small incl tax)'!$A$36:$A$63,'Annual incl tax'!$B19,'5.8.1 (Small incl tax)'!AG$36:AG$63)</f>
        <v>3.2678400070545539</v>
      </c>
      <c r="AG19" s="54">
        <f xml:space="preserve"> AVERAGEIF('5.8.1 (Small incl tax)'!$A$36:$A$63,'Annual incl tax'!$B19,'5.8.1 (Small incl tax)'!AH$36:AH$63)</f>
        <v>4.0774926137435594</v>
      </c>
      <c r="AH19" s="54">
        <f t="shared" si="3"/>
        <v>3.1912677578572168</v>
      </c>
      <c r="AI19" s="51">
        <f t="shared" si="4"/>
        <v>-24.764028614652936</v>
      </c>
      <c r="AJ19" s="52">
        <f>RANK(Q19,(C19:Q19,U19:AG19),1)</f>
        <v>2</v>
      </c>
    </row>
    <row r="20" spans="1:36" ht="12.6" customHeight="1" x14ac:dyDescent="0.2">
      <c r="A20" s="53" t="s">
        <v>33</v>
      </c>
      <c r="B20" s="98">
        <v>2011</v>
      </c>
      <c r="C20" s="54">
        <f xml:space="preserve"> AVERAGEIF('5.8.1 (Small incl tax)'!$A$36:$A$63,'Annual incl tax'!$B20,'5.8.1 (Small incl tax)'!D$36:D$63)</f>
        <v>3.5877199135110529</v>
      </c>
      <c r="D20" s="54">
        <f xml:space="preserve"> AVERAGEIF('5.8.1 (Small incl tax)'!$A$36:$A$63,'Annual incl tax'!$B20,'5.8.1 (Small incl tax)'!E$36:E$63)</f>
        <v>3.762697373781986</v>
      </c>
      <c r="E20" s="54">
        <f xml:space="preserve"> AVERAGEIF('5.8.1 (Small incl tax)'!$A$36:$A$63,'Annual incl tax'!$B20,'5.8.1 (Small incl tax)'!F$36:F$63)</f>
        <v>5.7466029634272093</v>
      </c>
      <c r="F20" s="54"/>
      <c r="G20" s="54">
        <f xml:space="preserve"> AVERAGEIF('5.8.1 (Small incl tax)'!$A$36:$A$63,'Annual incl tax'!$B20,'5.8.1 (Small incl tax)'!H$36:H$63)</f>
        <v>3.8189222033479808</v>
      </c>
      <c r="H20" s="54">
        <f xml:space="preserve"> AVERAGEIF('5.8.1 (Small incl tax)'!$A$36:$A$63,'Annual incl tax'!$B20,'5.8.1 (Small incl tax)'!I$36:I$63)</f>
        <v>3.9533354497183675</v>
      </c>
      <c r="I20" s="54"/>
      <c r="J20" s="54">
        <f xml:space="preserve"> AVERAGEIF('5.8.1 (Small incl tax)'!$A$36:$A$63,'Annual incl tax'!$B20,'5.8.1 (Small incl tax)'!K$36:K$63)</f>
        <v>3.4174818511852285</v>
      </c>
      <c r="K20" s="54">
        <f xml:space="preserve"> AVERAGEIF('5.8.1 (Small incl tax)'!$A$36:$A$63,'Annual incl tax'!$B20,'5.8.1 (Small incl tax)'!L$36:L$63)</f>
        <v>3.7563944022090352</v>
      </c>
      <c r="L20" s="54">
        <f xml:space="preserve"> AVERAGEIF('5.8.1 (Small incl tax)'!$A$36:$A$63,'Annual incl tax'!$B20,'5.8.1 (Small incl tax)'!M$36:M$63)</f>
        <v>4.1343735779668069</v>
      </c>
      <c r="M20" s="54">
        <f xml:space="preserve"> AVERAGEIF('5.8.1 (Small incl tax)'!$A$36:$A$63,'Annual incl tax'!$B20,'5.8.1 (Small incl tax)'!N$36:N$63)</f>
        <v>4.4062114747279395</v>
      </c>
      <c r="N20" s="54">
        <f xml:space="preserve"> AVERAGEIF('5.8.1 (Small incl tax)'!$A$36:$A$63,'Annual incl tax'!$B20,'5.8.1 (Small incl tax)'!O$36:O$63)</f>
        <v>3.9329386812452487</v>
      </c>
      <c r="O20" s="54">
        <f xml:space="preserve"> AVERAGEIF('5.8.1 (Small incl tax)'!$A$36:$A$63,'Annual incl tax'!$B20,'5.8.1 (Small incl tax)'!P$36:P$63)</f>
        <v>3.4877658628520409</v>
      </c>
      <c r="P20" s="54">
        <f xml:space="preserve"> AVERAGEIF('5.8.1 (Small incl tax)'!$A$36:$A$63,'Annual incl tax'!$B20,'5.8.1 (Small incl tax)'!Q$36:Q$63)</f>
        <v>5.1782321466145085</v>
      </c>
      <c r="Q20" s="54">
        <f xml:space="preserve"> AVERAGEIF('5.8.1 (Small incl tax)'!$A$36:$A$63,'Annual incl tax'!$B20,'5.8.1 (Small incl tax)'!R$36:R$63)</f>
        <v>2.6402668106402141</v>
      </c>
      <c r="R20" s="50">
        <f t="shared" si="0"/>
        <v>3.8189222033479808</v>
      </c>
      <c r="S20" s="51">
        <f t="shared" si="1"/>
        <v>-30.863561233964404</v>
      </c>
      <c r="T20" s="52">
        <f t="shared" si="2"/>
        <v>1</v>
      </c>
      <c r="U20" s="54">
        <f xml:space="preserve"> AVERAGEIF('5.8.1 (Small incl tax)'!$A$36:$A$63,'Annual incl tax'!$B20,'5.8.1 (Small incl tax)'!V$36:V$63)</f>
        <v>2.8358639553307201</v>
      </c>
      <c r="V20" s="54">
        <f xml:space="preserve"> AVERAGEIF('5.8.1 (Small incl tax)'!$A$36:$A$63,'Annual incl tax'!$B20,'5.8.1 (Small incl tax)'!W$36:W$63)</f>
        <v>3.6316816761415676</v>
      </c>
      <c r="W20" s="54"/>
      <c r="X20" s="54">
        <f xml:space="preserve"> AVERAGEIF('5.8.1 (Small incl tax)'!$A$36:$A$63,'Annual incl tax'!$B20,'5.8.1 (Small incl tax)'!Y$36:Y$63)</f>
        <v>3.450250600882482</v>
      </c>
      <c r="Y20" s="54">
        <f xml:space="preserve"> AVERAGEIF('5.8.1 (Small incl tax)'!$A$36:$A$63,'Annual incl tax'!$B20,'5.8.1 (Small incl tax)'!Z$36:Z$63)</f>
        <v>2.6958810144079717</v>
      </c>
      <c r="Z20" s="54">
        <f xml:space="preserve"> AVERAGEIF('5.8.1 (Small incl tax)'!$A$36:$A$63,'Annual incl tax'!$B20,'5.8.1 (Small incl tax)'!AA$36:AA$63)</f>
        <v>3.8616195157560957</v>
      </c>
      <c r="AA20" s="54">
        <f xml:space="preserve"> AVERAGEIF('5.8.1 (Small incl tax)'!$A$36:$A$63,'Annual incl tax'!$B20,'5.8.1 (Small incl tax)'!AB$36:AB$63)</f>
        <v>2.9746429279167277</v>
      </c>
      <c r="AB20" s="54">
        <f xml:space="preserve"> AVERAGEIF('5.8.1 (Small incl tax)'!$A$36:$A$63,'Annual incl tax'!$B20,'5.8.1 (Small incl tax)'!AC$36:AC$63)</f>
        <v>3.4835719841014776</v>
      </c>
      <c r="AC20" s="54"/>
      <c r="AD20" s="54">
        <f xml:space="preserve"> AVERAGEIF('5.8.1 (Small incl tax)'!$A$36:$A$63,'Annual incl tax'!$B20,'5.8.1 (Small incl tax)'!AE$36:AE$63)</f>
        <v>3.161575977556434</v>
      </c>
      <c r="AE20" s="54">
        <f xml:space="preserve"> AVERAGEIF('5.8.1 (Small incl tax)'!$A$36:$A$63,'Annual incl tax'!$B20,'5.8.1 (Small incl tax)'!AF$36:AF$63)</f>
        <v>2.0764897059210665</v>
      </c>
      <c r="AF20" s="54">
        <f xml:space="preserve"> AVERAGEIF('5.8.1 (Small incl tax)'!$A$36:$A$63,'Annual incl tax'!$B20,'5.8.1 (Small incl tax)'!AG$36:AG$63)</f>
        <v>3.729810405398291</v>
      </c>
      <c r="AG20" s="54">
        <f xml:space="preserve"> AVERAGEIF('5.8.1 (Small incl tax)'!$A$36:$A$63,'Annual incl tax'!$B20,'5.8.1 (Small incl tax)'!AH$36:AH$63)</f>
        <v>5.1073949904949645</v>
      </c>
      <c r="AH20" s="54">
        <f t="shared" si="3"/>
        <v>3.6807460407699293</v>
      </c>
      <c r="AI20" s="51">
        <f t="shared" si="4"/>
        <v>-28.268161361984927</v>
      </c>
      <c r="AJ20" s="52">
        <f>RANK(Q20,(C20:Q20,U20:AG20),1)</f>
        <v>2</v>
      </c>
    </row>
    <row r="21" spans="1:36" ht="12.6" customHeight="1" x14ac:dyDescent="0.2">
      <c r="A21" s="53" t="s">
        <v>33</v>
      </c>
      <c r="B21" s="98">
        <v>2012</v>
      </c>
      <c r="C21" s="54">
        <f xml:space="preserve"> AVERAGEIF('5.8.1 (Small incl tax)'!$A$36:$A$63,'Annual incl tax'!$B21,'5.8.1 (Small incl tax)'!D$36:D$63)</f>
        <v>3.9690380070844196</v>
      </c>
      <c r="D21" s="54">
        <f xml:space="preserve"> AVERAGEIF('5.8.1 (Small incl tax)'!$A$36:$A$63,'Annual incl tax'!$B21,'5.8.1 (Small incl tax)'!E$36:E$63)</f>
        <v>3.4031773047175022</v>
      </c>
      <c r="E21" s="54">
        <f xml:space="preserve"> AVERAGEIF('5.8.1 (Small incl tax)'!$A$36:$A$63,'Annual incl tax'!$B21,'5.8.1 (Small incl tax)'!F$36:F$63)</f>
        <v>4.8743374709279639</v>
      </c>
      <c r="F21" s="54">
        <f xml:space="preserve"> AVERAGEIF('5.8.1 (Small incl tax)'!$A$36:$A$63,'Annual incl tax'!$B21,'5.8.1 (Small incl tax)'!G$36:G$63)</f>
        <v>4.6906472120490816</v>
      </c>
      <c r="G21" s="54">
        <f xml:space="preserve"> AVERAGEIF('5.8.1 (Small incl tax)'!$A$36:$A$63,'Annual incl tax'!$B21,'5.8.1 (Small incl tax)'!H$36:H$63)</f>
        <v>3.9977795057360237</v>
      </c>
      <c r="H21" s="54">
        <f xml:space="preserve"> AVERAGEIF('5.8.1 (Small incl tax)'!$A$36:$A$63,'Annual incl tax'!$B21,'5.8.1 (Small incl tax)'!I$36:I$63)</f>
        <v>3.4768397947254952</v>
      </c>
      <c r="I21" s="54">
        <f xml:space="preserve"> AVERAGEIF('5.8.1 (Small incl tax)'!$A$36:$A$63,'Annual incl tax'!$B21,'5.8.1 (Small incl tax)'!J$36:J$63)</f>
        <v>4.8489205842347873</v>
      </c>
      <c r="J21" s="54">
        <f xml:space="preserve"> AVERAGEIF('5.8.1 (Small incl tax)'!$A$36:$A$63,'Annual incl tax'!$B21,'5.8.1 (Small incl tax)'!K$36:K$63)</f>
        <v>3.4486225908910324</v>
      </c>
      <c r="K21" s="54">
        <f xml:space="preserve"> AVERAGEIF('5.8.1 (Small incl tax)'!$A$36:$A$63,'Annual incl tax'!$B21,'5.8.1 (Small incl tax)'!L$36:L$63)</f>
        <v>4.3291788037193539</v>
      </c>
      <c r="L21" s="54">
        <f xml:space="preserve"> AVERAGEIF('5.8.1 (Small incl tax)'!$A$36:$A$63,'Annual incl tax'!$B21,'5.8.1 (Small incl tax)'!M$36:M$63)</f>
        <v>4.2468886960999352</v>
      </c>
      <c r="M21" s="54">
        <f xml:space="preserve"> AVERAGEIF('5.8.1 (Small incl tax)'!$A$36:$A$63,'Annual incl tax'!$B21,'5.8.1 (Small incl tax)'!N$36:N$63)</f>
        <v>4.253545069031162</v>
      </c>
      <c r="N21" s="54">
        <f xml:space="preserve"> AVERAGEIF('5.8.1 (Small incl tax)'!$A$36:$A$63,'Annual incl tax'!$B21,'5.8.1 (Small incl tax)'!O$36:O$63)</f>
        <v>4.2148709153428072</v>
      </c>
      <c r="O21" s="54">
        <f xml:space="preserve"> AVERAGEIF('5.8.1 (Small incl tax)'!$A$36:$A$63,'Annual incl tax'!$B21,'5.8.1 (Small incl tax)'!P$36:P$63)</f>
        <v>3.8480982730523103</v>
      </c>
      <c r="P21" s="54">
        <f xml:space="preserve"> AVERAGEIF('5.8.1 (Small incl tax)'!$A$36:$A$63,'Annual incl tax'!$B21,'5.8.1 (Small incl tax)'!Q$36:Q$63)</f>
        <v>5.1250152988802444</v>
      </c>
      <c r="Q21" s="54">
        <f xml:space="preserve"> AVERAGEIF('5.8.1 (Small incl tax)'!$A$36:$A$63,'Annual incl tax'!$B21,'5.8.1 (Small incl tax)'!R$36:R$63)</f>
        <v>3.0181880776009145</v>
      </c>
      <c r="R21" s="50">
        <f t="shared" si="0"/>
        <v>4.2148709153428072</v>
      </c>
      <c r="S21" s="51">
        <f t="shared" si="1"/>
        <v>-28.391921408216202</v>
      </c>
      <c r="T21" s="52">
        <f t="shared" si="2"/>
        <v>1</v>
      </c>
      <c r="U21" s="54">
        <f xml:space="preserve"> AVERAGEIF('5.8.1 (Small incl tax)'!$A$36:$A$63,'Annual incl tax'!$B21,'5.8.1 (Small incl tax)'!V$36:V$63)</f>
        <v>3.2478728707793105</v>
      </c>
      <c r="V21" s="54">
        <f xml:space="preserve"> AVERAGEIF('5.8.1 (Small incl tax)'!$A$36:$A$63,'Annual incl tax'!$B21,'5.8.1 (Small incl tax)'!W$36:W$63)</f>
        <v>3.8113536746995678</v>
      </c>
      <c r="W21" s="54"/>
      <c r="X21" s="54">
        <f xml:space="preserve"> AVERAGEIF('5.8.1 (Small incl tax)'!$A$36:$A$63,'Annual incl tax'!$B21,'5.8.1 (Small incl tax)'!Y$36:Y$63)</f>
        <v>3.2080130257137665</v>
      </c>
      <c r="Y21" s="54">
        <f xml:space="preserve"> AVERAGEIF('5.8.1 (Small incl tax)'!$A$36:$A$63,'Annual incl tax'!$B21,'5.8.1 (Small incl tax)'!Z$36:Z$63)</f>
        <v>3.1494703685720871</v>
      </c>
      <c r="Z21" s="54">
        <f xml:space="preserve"> AVERAGEIF('5.8.1 (Small incl tax)'!$A$36:$A$63,'Annual incl tax'!$B21,'5.8.1 (Small incl tax)'!AA$36:AA$63)</f>
        <v>4.3784054346502419</v>
      </c>
      <c r="AA21" s="54">
        <f xml:space="preserve"> AVERAGEIF('5.8.1 (Small incl tax)'!$A$36:$A$63,'Annual incl tax'!$B21,'5.8.1 (Small incl tax)'!AB$36:AB$63)</f>
        <v>3.3660038906100942</v>
      </c>
      <c r="AB21" s="54">
        <f xml:space="preserve"> AVERAGEIF('5.8.1 (Small incl tax)'!$A$36:$A$63,'Annual incl tax'!$B21,'5.8.1 (Small incl tax)'!AC$36:AC$63)</f>
        <v>3.6623772634138367</v>
      </c>
      <c r="AC21" s="54"/>
      <c r="AD21" s="54">
        <f xml:space="preserve"> AVERAGEIF('5.8.1 (Small incl tax)'!$A$36:$A$63,'Annual incl tax'!$B21,'5.8.1 (Small incl tax)'!AE$36:AE$63)</f>
        <v>3.2197967647960688</v>
      </c>
      <c r="AE21" s="54">
        <f xml:space="preserve"> AVERAGEIF('5.8.1 (Small incl tax)'!$A$36:$A$63,'Annual incl tax'!$B21,'5.8.1 (Small incl tax)'!AF$36:AF$63)</f>
        <v>2.2118000843964873</v>
      </c>
      <c r="AF21" s="54">
        <f xml:space="preserve"> AVERAGEIF('5.8.1 (Small incl tax)'!$A$36:$A$63,'Annual incl tax'!$B21,'5.8.1 (Small incl tax)'!AG$36:AG$63)</f>
        <v>3.781179538445067</v>
      </c>
      <c r="AG21" s="54">
        <f xml:space="preserve"> AVERAGEIF('5.8.1 (Small incl tax)'!$A$36:$A$63,'Annual incl tax'!$B21,'5.8.1 (Small incl tax)'!AH$36:AH$63)</f>
        <v>5.0563734419121342</v>
      </c>
      <c r="AH21" s="54">
        <f t="shared" si="3"/>
        <v>3.8297259738759388</v>
      </c>
      <c r="AI21" s="51">
        <f t="shared" si="4"/>
        <v>-21.190495137533137</v>
      </c>
      <c r="AJ21" s="52">
        <f>RANK(Q21,(C21:Q21,U21:AG21),1)</f>
        <v>2</v>
      </c>
    </row>
    <row r="22" spans="1:36" ht="12.6" customHeight="1" x14ac:dyDescent="0.2">
      <c r="A22" s="53" t="s">
        <v>33</v>
      </c>
      <c r="B22" s="98">
        <v>2013</v>
      </c>
      <c r="C22" s="54">
        <f xml:space="preserve"> AVERAGEIF('5.8.1 (Small incl tax)'!$A$36:$A$63,'Annual incl tax'!$B22,'5.8.1 (Small incl tax)'!D$36:D$63)</f>
        <v>4.2233454389689484</v>
      </c>
      <c r="D22" s="54">
        <f xml:space="preserve"> AVERAGEIF('5.8.1 (Small incl tax)'!$A$36:$A$63,'Annual incl tax'!$B22,'5.8.1 (Small incl tax)'!E$36:E$63)</f>
        <v>3.8018324412066589</v>
      </c>
      <c r="E22" s="54">
        <f xml:space="preserve"> AVERAGEIF('5.8.1 (Small incl tax)'!$A$36:$A$63,'Annual incl tax'!$B22,'5.8.1 (Small incl tax)'!F$36:F$63)</f>
        <v>5.0159662228261004</v>
      </c>
      <c r="F22" s="54">
        <f xml:space="preserve"> AVERAGEIF('5.8.1 (Small incl tax)'!$A$36:$A$63,'Annual incl tax'!$B22,'5.8.1 (Small incl tax)'!G$36:G$63)</f>
        <v>4.6638121409708813</v>
      </c>
      <c r="G22" s="54">
        <f xml:space="preserve"> AVERAGEIF('5.8.1 (Small incl tax)'!$A$36:$A$63,'Annual incl tax'!$B22,'5.8.1 (Small incl tax)'!H$36:H$63)</f>
        <v>4.2112084633813804</v>
      </c>
      <c r="H22" s="54">
        <f xml:space="preserve"> AVERAGEIF('5.8.1 (Small incl tax)'!$A$36:$A$63,'Annual incl tax'!$B22,'5.8.1 (Small incl tax)'!I$36:I$63)</f>
        <v>4.4161135214352676</v>
      </c>
      <c r="I22" s="54">
        <f xml:space="preserve"> AVERAGEIF('5.8.1 (Small incl tax)'!$A$36:$A$63,'Annual incl tax'!$B22,'5.8.1 (Small incl tax)'!J$36:J$63)</f>
        <v>4.6270756437583866</v>
      </c>
      <c r="J22" s="54">
        <f xml:space="preserve"> AVERAGEIF('5.8.1 (Small incl tax)'!$A$36:$A$63,'Annual incl tax'!$B22,'5.8.1 (Small incl tax)'!K$36:K$63)</f>
        <v>3.9875724598166542</v>
      </c>
      <c r="K22" s="54">
        <f xml:space="preserve"> AVERAGEIF('5.8.1 (Small incl tax)'!$A$36:$A$63,'Annual incl tax'!$B22,'5.8.1 (Small incl tax)'!L$36:L$63)</f>
        <v>4.5830476925609283</v>
      </c>
      <c r="L22" s="54">
        <f xml:space="preserve"> AVERAGEIF('5.8.1 (Small incl tax)'!$A$36:$A$63,'Annual incl tax'!$B22,'5.8.1 (Small incl tax)'!M$36:M$63)</f>
        <v>4.6884287978826391</v>
      </c>
      <c r="M22" s="54">
        <f xml:space="preserve"> AVERAGEIF('5.8.1 (Small incl tax)'!$A$36:$A$63,'Annual incl tax'!$B22,'5.8.1 (Small incl tax)'!N$36:N$63)</f>
        <v>4.8560433177831595</v>
      </c>
      <c r="N22" s="54">
        <f xml:space="preserve"> AVERAGEIF('5.8.1 (Small incl tax)'!$A$36:$A$63,'Annual incl tax'!$B22,'5.8.1 (Small incl tax)'!O$36:O$63)</f>
        <v>4.791775866769834</v>
      </c>
      <c r="O22" s="54">
        <f xml:space="preserve"> AVERAGEIF('5.8.1 (Small incl tax)'!$A$36:$A$63,'Annual incl tax'!$B22,'5.8.1 (Small incl tax)'!P$36:P$63)</f>
        <v>3.9881322125198024</v>
      </c>
      <c r="P22" s="54">
        <f xml:space="preserve"> AVERAGEIF('5.8.1 (Small incl tax)'!$A$36:$A$63,'Annual incl tax'!$B22,'5.8.1 (Small incl tax)'!Q$36:Q$63)</f>
        <v>5.4174606011104132</v>
      </c>
      <c r="Q22" s="54">
        <f xml:space="preserve"> AVERAGEIF('5.8.1 (Small incl tax)'!$A$36:$A$63,'Annual incl tax'!$B22,'5.8.1 (Small incl tax)'!R$36:R$63)</f>
        <v>3.2632408203321734</v>
      </c>
      <c r="R22" s="50">
        <f t="shared" si="0"/>
        <v>4.5830476925609283</v>
      </c>
      <c r="S22" s="51">
        <f t="shared" si="1"/>
        <v>-28.797581015162194</v>
      </c>
      <c r="T22" s="52">
        <f t="shared" si="2"/>
        <v>1</v>
      </c>
      <c r="U22" s="54">
        <f xml:space="preserve"> AVERAGEIF('5.8.1 (Small incl tax)'!$A$36:$A$63,'Annual incl tax'!$B22,'5.8.1 (Small incl tax)'!V$36:V$63)</f>
        <v>3.1699814129320671</v>
      </c>
      <c r="V22" s="54">
        <f xml:space="preserve"> AVERAGEIF('5.8.1 (Small incl tax)'!$A$36:$A$63,'Annual incl tax'!$B22,'5.8.1 (Small incl tax)'!W$36:W$63)</f>
        <v>3.9441288180057521</v>
      </c>
      <c r="W22" s="54"/>
      <c r="X22" s="54">
        <f xml:space="preserve"> AVERAGEIF('5.8.1 (Small incl tax)'!$A$36:$A$63,'Annual incl tax'!$B22,'5.8.1 (Small incl tax)'!Y$36:Y$63)</f>
        <v>3.0842917313825495</v>
      </c>
      <c r="Y22" s="54">
        <f xml:space="preserve"> AVERAGEIF('5.8.1 (Small incl tax)'!$A$36:$A$63,'Annual incl tax'!$B22,'5.8.1 (Small incl tax)'!Z$36:Z$63)</f>
        <v>3.3081322445956056</v>
      </c>
      <c r="Z22" s="54">
        <f xml:space="preserve"> AVERAGEIF('5.8.1 (Small incl tax)'!$A$36:$A$63,'Annual incl tax'!$B22,'5.8.1 (Small incl tax)'!AA$36:AA$63)</f>
        <v>4.6571937844189435</v>
      </c>
      <c r="AA22" s="54">
        <f xml:space="preserve"> AVERAGEIF('5.8.1 (Small incl tax)'!$A$36:$A$63,'Annual incl tax'!$B22,'5.8.1 (Small incl tax)'!AB$36:AB$63)</f>
        <v>3.4217010118567401</v>
      </c>
      <c r="AB22" s="54">
        <f xml:space="preserve"> AVERAGEIF('5.8.1 (Small incl tax)'!$A$36:$A$63,'Annual incl tax'!$B22,'5.8.1 (Small incl tax)'!AC$36:AC$63)</f>
        <v>3.6383871780439092</v>
      </c>
      <c r="AC22" s="54"/>
      <c r="AD22" s="54">
        <f xml:space="preserve"> AVERAGEIF('5.8.1 (Small incl tax)'!$A$36:$A$63,'Annual incl tax'!$B22,'5.8.1 (Small incl tax)'!AE$36:AE$63)</f>
        <v>3.5388849520765575</v>
      </c>
      <c r="AE22" s="54">
        <f xml:space="preserve"> AVERAGEIF('5.8.1 (Small incl tax)'!$A$36:$A$63,'Annual incl tax'!$B22,'5.8.1 (Small incl tax)'!AF$36:AF$63)</f>
        <v>2.6122542460770832</v>
      </c>
      <c r="AF22" s="54">
        <f xml:space="preserve"> AVERAGEIF('5.8.1 (Small incl tax)'!$A$36:$A$63,'Annual incl tax'!$B22,'5.8.1 (Small incl tax)'!AG$36:AG$63)</f>
        <v>3.5996303448375953</v>
      </c>
      <c r="AG22" s="54">
        <f xml:space="preserve"> AVERAGEIF('5.8.1 (Small incl tax)'!$A$36:$A$63,'Annual incl tax'!$B22,'5.8.1 (Small incl tax)'!AH$36:AH$63)</f>
        <v>4.5568310931477072</v>
      </c>
      <c r="AH22" s="54">
        <f t="shared" si="3"/>
        <v>4.0996703379505917</v>
      </c>
      <c r="AI22" s="51">
        <f t="shared" si="4"/>
        <v>-20.402360401410856</v>
      </c>
      <c r="AJ22" s="52">
        <f>RANK(Q22,(C22:Q22,U22:AG22),1)</f>
        <v>4</v>
      </c>
    </row>
    <row r="23" spans="1:36" ht="12.6" customHeight="1" x14ac:dyDescent="0.2">
      <c r="A23" s="53" t="s">
        <v>33</v>
      </c>
      <c r="B23" s="98">
        <v>2014</v>
      </c>
      <c r="C23" s="54">
        <f xml:space="preserve"> AVERAGEIF('5.8.1 (Small incl tax)'!$A$36:$A$63,'Annual incl tax'!$B23,'5.8.1 (Small incl tax)'!D$36:D$63)</f>
        <v>3.8483728081243207</v>
      </c>
      <c r="D23" s="54">
        <f xml:space="preserve"> AVERAGEIF('5.8.1 (Small incl tax)'!$A$36:$A$63,'Annual incl tax'!$B23,'5.8.1 (Small incl tax)'!E$36:E$63)</f>
        <v>3.3231907242961967</v>
      </c>
      <c r="E23" s="54">
        <f xml:space="preserve"> AVERAGEIF('5.8.1 (Small incl tax)'!$A$36:$A$63,'Annual incl tax'!$B23,'5.8.1 (Small incl tax)'!F$36:F$63)</f>
        <v>4.6043585323857528</v>
      </c>
      <c r="F23" s="54">
        <f xml:space="preserve"> AVERAGEIF('5.8.1 (Small incl tax)'!$A$36:$A$63,'Annual incl tax'!$B23,'5.8.1 (Small incl tax)'!G$36:G$63)</f>
        <v>4.0842242124676114</v>
      </c>
      <c r="G23" s="54">
        <f xml:space="preserve"> AVERAGEIF('5.8.1 (Small incl tax)'!$A$36:$A$63,'Annual incl tax'!$B23,'5.8.1 (Small incl tax)'!H$36:H$63)</f>
        <v>3.8787681629912787</v>
      </c>
      <c r="H23" s="54">
        <f xml:space="preserve"> AVERAGEIF('5.8.1 (Small incl tax)'!$A$36:$A$63,'Annual incl tax'!$B23,'5.8.1 (Small incl tax)'!I$36:I$63)</f>
        <v>3.851139467607223</v>
      </c>
      <c r="I23" s="54">
        <f xml:space="preserve"> AVERAGEIF('5.8.1 (Small incl tax)'!$A$36:$A$63,'Annual incl tax'!$B23,'5.8.1 (Small incl tax)'!J$36:J$63)</f>
        <v>4.1060195516131719</v>
      </c>
      <c r="J23" s="54">
        <f xml:space="preserve"> AVERAGEIF('5.8.1 (Small incl tax)'!$A$36:$A$63,'Annual incl tax'!$B23,'5.8.1 (Small incl tax)'!K$36:K$63)</f>
        <v>3.6341304039888147</v>
      </c>
      <c r="K23" s="54">
        <f xml:space="preserve"> AVERAGEIF('5.8.1 (Small incl tax)'!$A$36:$A$63,'Annual incl tax'!$B23,'5.8.1 (Small incl tax)'!L$36:L$63)</f>
        <v>3.9863457375422273</v>
      </c>
      <c r="L23" s="54">
        <f xml:space="preserve"> AVERAGEIF('5.8.1 (Small incl tax)'!$A$36:$A$63,'Annual incl tax'!$B23,'5.8.1 (Small incl tax)'!M$36:M$63)</f>
        <v>3.8865343909233081</v>
      </c>
      <c r="M23" s="54">
        <f xml:space="preserve"> AVERAGEIF('5.8.1 (Small incl tax)'!$A$36:$A$63,'Annual incl tax'!$B23,'5.8.1 (Small incl tax)'!N$36:N$63)</f>
        <v>4.6639941302026866</v>
      </c>
      <c r="N23" s="54">
        <f xml:space="preserve"> AVERAGEIF('5.8.1 (Small incl tax)'!$A$36:$A$63,'Annual incl tax'!$B23,'5.8.1 (Small incl tax)'!O$36:O$63)</f>
        <v>4.7679744157684461</v>
      </c>
      <c r="O23" s="54">
        <f xml:space="preserve"> AVERAGEIF('5.8.1 (Small incl tax)'!$A$36:$A$63,'Annual incl tax'!$B23,'5.8.1 (Small incl tax)'!P$36:P$63)</f>
        <v>3.6731510408738179</v>
      </c>
      <c r="P23" s="54">
        <f xml:space="preserve"> AVERAGEIF('5.8.1 (Small incl tax)'!$A$36:$A$63,'Annual incl tax'!$B23,'5.8.1 (Small incl tax)'!Q$36:Q$63)</f>
        <v>4.4897759718378936</v>
      </c>
      <c r="Q23" s="54">
        <f xml:space="preserve"> AVERAGEIF('5.8.1 (Small incl tax)'!$A$36:$A$63,'Annual incl tax'!$B23,'5.8.1 (Small incl tax)'!R$36:R$63)</f>
        <v>3.2520833750637808</v>
      </c>
      <c r="R23" s="50">
        <f t="shared" si="0"/>
        <v>3.8865343909233081</v>
      </c>
      <c r="S23" s="51">
        <f t="shared" si="1"/>
        <v>-16.324338138914637</v>
      </c>
      <c r="T23" s="52">
        <f t="shared" si="2"/>
        <v>1</v>
      </c>
      <c r="U23" s="54">
        <f xml:space="preserve"> AVERAGEIF('5.8.1 (Small incl tax)'!$A$36:$A$63,'Annual incl tax'!$B23,'5.8.1 (Small incl tax)'!V$36:V$63)</f>
        <v>2.9873358231479825</v>
      </c>
      <c r="V23" s="54">
        <f xml:space="preserve"> AVERAGEIF('5.8.1 (Small incl tax)'!$A$36:$A$63,'Annual incl tax'!$B23,'5.8.1 (Small incl tax)'!W$36:W$63)</f>
        <v>3.4797183060687829</v>
      </c>
      <c r="W23" s="54"/>
      <c r="X23" s="54">
        <f xml:space="preserve"> AVERAGEIF('5.8.1 (Small incl tax)'!$A$36:$A$63,'Annual incl tax'!$B23,'5.8.1 (Small incl tax)'!Y$36:Y$63)</f>
        <v>2.7958096830879695</v>
      </c>
      <c r="Y23" s="54">
        <f xml:space="preserve"> AVERAGEIF('5.8.1 (Small incl tax)'!$A$36:$A$63,'Annual incl tax'!$B23,'5.8.1 (Small incl tax)'!Z$36:Z$63)</f>
        <v>3.1163355536430082</v>
      </c>
      <c r="Z23" s="54">
        <f xml:space="preserve"> AVERAGEIF('5.8.1 (Small incl tax)'!$A$36:$A$63,'Annual incl tax'!$B23,'5.8.1 (Small incl tax)'!AA$36:AA$63)</f>
        <v>3.4512520013679917</v>
      </c>
      <c r="AA23" s="54">
        <f xml:space="preserve"> AVERAGEIF('5.8.1 (Small incl tax)'!$A$36:$A$63,'Annual incl tax'!$B23,'5.8.1 (Small incl tax)'!AB$36:AB$63)</f>
        <v>3.077662328336908</v>
      </c>
      <c r="AB23" s="54">
        <f xml:space="preserve"> AVERAGEIF('5.8.1 (Small incl tax)'!$A$36:$A$63,'Annual incl tax'!$B23,'5.8.1 (Small incl tax)'!AC$36:AC$63)</f>
        <v>3.3773077839308634</v>
      </c>
      <c r="AC23" s="54"/>
      <c r="AD23" s="54">
        <f xml:space="preserve"> AVERAGEIF('5.8.1 (Small incl tax)'!$A$36:$A$63,'Annual incl tax'!$B23,'5.8.1 (Small incl tax)'!AE$36:AE$63)</f>
        <v>3.3881103890625077</v>
      </c>
      <c r="AE23" s="54">
        <f xml:space="preserve"> AVERAGEIF('5.8.1 (Small incl tax)'!$A$36:$A$63,'Annual incl tax'!$B23,'5.8.1 (Small incl tax)'!AF$36:AF$63)</f>
        <v>2.6374247442659531</v>
      </c>
      <c r="AF23" s="54">
        <f xml:space="preserve"> AVERAGEIF('5.8.1 (Small incl tax)'!$A$36:$A$63,'Annual incl tax'!$B23,'5.8.1 (Small incl tax)'!AG$36:AG$63)</f>
        <v>3.4004013685639154</v>
      </c>
      <c r="AG23" s="54">
        <f xml:space="preserve"> AVERAGEIF('5.8.1 (Small incl tax)'!$A$36:$A$63,'Annual incl tax'!$B23,'5.8.1 (Small incl tax)'!AH$36:AH$63)</f>
        <v>4.4124207727704814</v>
      </c>
      <c r="AH23" s="54">
        <f t="shared" si="3"/>
        <v>3.6536407224313163</v>
      </c>
      <c r="AI23" s="51">
        <f t="shared" si="4"/>
        <v>-10.990608488190901</v>
      </c>
      <c r="AJ23" s="52">
        <f>RANK(Q23,(C23:Q23,U23:AG23),1)</f>
        <v>6</v>
      </c>
    </row>
    <row r="24" spans="1:36" ht="12.6" customHeight="1" x14ac:dyDescent="0.2">
      <c r="A24" s="53" t="s">
        <v>33</v>
      </c>
      <c r="B24" s="98">
        <v>2015</v>
      </c>
      <c r="C24" s="54">
        <f xml:space="preserve"> AVERAGEIF('5.8.1 (Small incl tax)'!$A$36:$A$63,'Annual incl tax'!$B24,'5.8.1 (Small incl tax)'!D$36:D$63)</f>
        <v>3.2889883297534142</v>
      </c>
      <c r="D24" s="54">
        <f xml:space="preserve"> AVERAGEIF('5.8.1 (Small incl tax)'!$A$36:$A$63,'Annual incl tax'!$B24,'5.8.1 (Small incl tax)'!E$36:E$63)</f>
        <v>2.6491551209317943</v>
      </c>
      <c r="E24" s="54">
        <f xml:space="preserve"> AVERAGEIF('5.8.1 (Small incl tax)'!$A$36:$A$63,'Annual incl tax'!$B24,'5.8.1 (Small incl tax)'!F$36:F$63)</f>
        <v>3.9789419323527762</v>
      </c>
      <c r="F24" s="54">
        <f xml:space="preserve"> AVERAGEIF('5.8.1 (Small incl tax)'!$A$36:$A$63,'Annual incl tax'!$B24,'5.8.1 (Small incl tax)'!G$36:G$63)</f>
        <v>3.5846627588350239</v>
      </c>
      <c r="G24" s="54">
        <f xml:space="preserve"> AVERAGEIF('5.8.1 (Small incl tax)'!$A$36:$A$63,'Annual incl tax'!$B24,'5.8.1 (Small incl tax)'!H$36:H$63)</f>
        <v>3.219613870552867</v>
      </c>
      <c r="H24" s="54">
        <f xml:space="preserve"> AVERAGEIF('5.8.1 (Small incl tax)'!$A$36:$A$63,'Annual incl tax'!$B24,'5.8.1 (Small incl tax)'!I$36:I$63)</f>
        <v>3.1003717502016519</v>
      </c>
      <c r="I24" s="54">
        <f xml:space="preserve"> AVERAGEIF('5.8.1 (Small incl tax)'!$A$36:$A$63,'Annual incl tax'!$B24,'5.8.1 (Small incl tax)'!J$36:J$63)</f>
        <v>2.937889481203825</v>
      </c>
      <c r="J24" s="54">
        <f xml:space="preserve"> AVERAGEIF('5.8.1 (Small incl tax)'!$A$36:$A$63,'Annual incl tax'!$B24,'5.8.1 (Small incl tax)'!K$36:K$63)</f>
        <v>3.0342794556747483</v>
      </c>
      <c r="K24" s="54">
        <f xml:space="preserve"> AVERAGEIF('5.8.1 (Small incl tax)'!$A$36:$A$63,'Annual incl tax'!$B24,'5.8.1 (Small incl tax)'!L$36:L$63)</f>
        <v>3.4346174932856401</v>
      </c>
      <c r="L24" s="54">
        <f xml:space="preserve"> AVERAGEIF('5.8.1 (Small incl tax)'!$A$36:$A$63,'Annual incl tax'!$B24,'5.8.1 (Small incl tax)'!M$36:M$63)</f>
        <v>3.183506699664461</v>
      </c>
      <c r="M24" s="54">
        <f xml:space="preserve"> AVERAGEIF('5.8.1 (Small incl tax)'!$A$36:$A$63,'Annual incl tax'!$B24,'5.8.1 (Small incl tax)'!N$36:N$63)</f>
        <v>4.0501453436212911</v>
      </c>
      <c r="N24" s="54">
        <f xml:space="preserve"> AVERAGEIF('5.8.1 (Small incl tax)'!$A$36:$A$63,'Annual incl tax'!$B24,'5.8.1 (Small incl tax)'!O$36:O$63)</f>
        <v>4.1209098322707467</v>
      </c>
      <c r="O24" s="54">
        <f xml:space="preserve"> AVERAGEIF('5.8.1 (Small incl tax)'!$A$36:$A$63,'Annual incl tax'!$B24,'5.8.1 (Small incl tax)'!P$36:P$63)</f>
        <v>3.0101670061374053</v>
      </c>
      <c r="P24" s="54">
        <f xml:space="preserve"> AVERAGEIF('5.8.1 (Small incl tax)'!$A$36:$A$63,'Annual incl tax'!$B24,'5.8.1 (Small incl tax)'!Q$36:Q$63)</f>
        <v>3.9780573681580167</v>
      </c>
      <c r="Q24" s="54">
        <f xml:space="preserve"> AVERAGEIF('5.8.1 (Small incl tax)'!$A$36:$A$63,'Annual incl tax'!$B24,'5.8.1 (Small incl tax)'!R$36:R$63)</f>
        <v>2.8856208600959521</v>
      </c>
      <c r="R24" s="50">
        <f t="shared" si="0"/>
        <v>3.219613870552867</v>
      </c>
      <c r="S24" s="51">
        <f t="shared" si="1"/>
        <v>-10.373697712998178</v>
      </c>
      <c r="T24" s="52">
        <f t="shared" si="2"/>
        <v>2</v>
      </c>
      <c r="U24" s="54">
        <f xml:space="preserve"> AVERAGEIF('5.8.1 (Small incl tax)'!$A$36:$A$63,'Annual incl tax'!$B24,'5.8.1 (Small incl tax)'!V$36:V$63)</f>
        <v>2.3067688290596235</v>
      </c>
      <c r="V24" s="54">
        <f xml:space="preserve"> AVERAGEIF('5.8.1 (Small incl tax)'!$A$36:$A$63,'Annual incl tax'!$B24,'5.8.1 (Small incl tax)'!W$36:W$63)</f>
        <v>2.9190776978783992</v>
      </c>
      <c r="W24" s="54"/>
      <c r="X24" s="54">
        <f xml:space="preserve"> AVERAGEIF('5.8.1 (Small incl tax)'!$A$36:$A$63,'Annual incl tax'!$B24,'5.8.1 (Small incl tax)'!Y$36:Y$63)</f>
        <v>2.3630744532440433</v>
      </c>
      <c r="Y24" s="54">
        <f xml:space="preserve"> AVERAGEIF('5.8.1 (Small incl tax)'!$A$36:$A$63,'Annual incl tax'!$B24,'5.8.1 (Small incl tax)'!Z$36:Z$63)</f>
        <v>2.3909147090307306</v>
      </c>
      <c r="Z24" s="54">
        <f xml:space="preserve"> AVERAGEIF('5.8.1 (Small incl tax)'!$A$36:$A$63,'Annual incl tax'!$B24,'5.8.1 (Small incl tax)'!AA$36:AA$63)</f>
        <v>2.8750793513505655</v>
      </c>
      <c r="AA24" s="54">
        <f xml:space="preserve"> AVERAGEIF('5.8.1 (Small incl tax)'!$A$36:$A$63,'Annual incl tax'!$B24,'5.8.1 (Small incl tax)'!AB$36:AB$63)</f>
        <v>2.5497988975710699</v>
      </c>
      <c r="AB24" s="54">
        <f xml:space="preserve"> AVERAGEIF('5.8.1 (Small incl tax)'!$A$36:$A$63,'Annual incl tax'!$B24,'5.8.1 (Small incl tax)'!AC$36:AC$63)</f>
        <v>2.1613923981544723</v>
      </c>
      <c r="AC24" s="54"/>
      <c r="AD24" s="54">
        <f xml:space="preserve"> AVERAGEIF('5.8.1 (Small incl tax)'!$A$36:$A$63,'Annual incl tax'!$B24,'5.8.1 (Small incl tax)'!AE$36:AE$63)</f>
        <v>3.0057475446419275</v>
      </c>
      <c r="AE24" s="54">
        <f xml:space="preserve"> AVERAGEIF('5.8.1 (Small incl tax)'!$A$36:$A$63,'Annual incl tax'!$B24,'5.8.1 (Small incl tax)'!AF$36:AF$63)</f>
        <v>2.3414859704991215</v>
      </c>
      <c r="AF24" s="54">
        <f xml:space="preserve"> AVERAGEIF('5.8.1 (Small incl tax)'!$A$36:$A$63,'Annual incl tax'!$B24,'5.8.1 (Small incl tax)'!AG$36:AG$63)</f>
        <v>2.8888398416128274</v>
      </c>
      <c r="AG24" s="54">
        <f xml:space="preserve"> AVERAGEIF('5.8.1 (Small incl tax)'!$A$36:$A$63,'Annual incl tax'!$B24,'5.8.1 (Small incl tax)'!AH$36:AH$63)</f>
        <v>3.6727226350474602</v>
      </c>
      <c r="AH24" s="54">
        <f t="shared" si="3"/>
        <v>3.0079572753896664</v>
      </c>
      <c r="AI24" s="51">
        <f t="shared" si="4"/>
        <v>-4.0670928505081978</v>
      </c>
      <c r="AJ24" s="52">
        <f>RANK(Q24,(C24:Q24,U24:AG24),1)</f>
        <v>9</v>
      </c>
    </row>
    <row r="25" spans="1:36" ht="12.6" customHeight="1" x14ac:dyDescent="0.2">
      <c r="A25" s="53" t="s">
        <v>33</v>
      </c>
      <c r="B25" s="98">
        <v>2016</v>
      </c>
      <c r="C25" s="54">
        <f xml:space="preserve"> AVERAGEIF('5.8.1 (Small incl tax)'!$A$36:$A$63,'Annual incl tax'!$B25,'5.8.1 (Small incl tax)'!D$36:D$63)</f>
        <v>3.4854551483364267</v>
      </c>
      <c r="D25" s="54">
        <f xml:space="preserve"> AVERAGEIF('5.8.1 (Small incl tax)'!$A$36:$A$63,'Annual incl tax'!$B25,'5.8.1 (Small incl tax)'!E$36:E$63)</f>
        <v>2.6732343090363235</v>
      </c>
      <c r="E25" s="54">
        <f xml:space="preserve"> AVERAGEIF('5.8.1 (Small incl tax)'!$A$36:$A$63,'Annual incl tax'!$B25,'5.8.1 (Small incl tax)'!F$36:F$63)</f>
        <v>4.1939271168200172</v>
      </c>
      <c r="F25" s="54">
        <f xml:space="preserve"> AVERAGEIF('5.8.1 (Small incl tax)'!$A$36:$A$63,'Annual incl tax'!$B25,'5.8.1 (Small incl tax)'!G$36:G$63)</f>
        <v>3.8088799204691979</v>
      </c>
      <c r="G25" s="54">
        <f xml:space="preserve"> AVERAGEIF('5.8.1 (Small incl tax)'!$A$36:$A$63,'Annual incl tax'!$B25,'5.8.1 (Small incl tax)'!H$36:H$63)</f>
        <v>3.3203423953988764</v>
      </c>
      <c r="H25" s="54">
        <f xml:space="preserve"> AVERAGEIF('5.8.1 (Small incl tax)'!$A$36:$A$63,'Annual incl tax'!$B25,'5.8.1 (Small incl tax)'!I$36:I$63)</f>
        <v>2.8771617668717964</v>
      </c>
      <c r="I25" s="54">
        <f xml:space="preserve"> AVERAGEIF('5.8.1 (Small incl tax)'!$A$36:$A$63,'Annual incl tax'!$B25,'5.8.1 (Small incl tax)'!J$36:J$63)</f>
        <v>2.6771271073212084</v>
      </c>
      <c r="J25" s="54">
        <f xml:space="preserve"> AVERAGEIF('5.8.1 (Small incl tax)'!$A$36:$A$63,'Annual incl tax'!$B25,'5.8.1 (Small incl tax)'!K$36:K$63)</f>
        <v>3.4398397096961735</v>
      </c>
      <c r="K25" s="54">
        <f xml:space="preserve"> AVERAGEIF('5.8.1 (Small incl tax)'!$A$36:$A$63,'Annual incl tax'!$B25,'5.8.1 (Small incl tax)'!L$36:L$63)</f>
        <v>3.4720162643632992</v>
      </c>
      <c r="L25" s="54">
        <f xml:space="preserve"> AVERAGEIF('5.8.1 (Small incl tax)'!$A$36:$A$63,'Annual incl tax'!$B25,'5.8.1 (Small incl tax)'!M$36:M$63)</f>
        <v>3.1554561983631779</v>
      </c>
      <c r="M25" s="54">
        <f xml:space="preserve"> AVERAGEIF('5.8.1 (Small incl tax)'!$A$36:$A$63,'Annual incl tax'!$B25,'5.8.1 (Small incl tax)'!N$36:N$63)</f>
        <v>4.6608363551043439</v>
      </c>
      <c r="N25" s="54">
        <f xml:space="preserve"> AVERAGEIF('5.8.1 (Small incl tax)'!$A$36:$A$63,'Annual incl tax'!$B25,'5.8.1 (Small incl tax)'!O$36:O$63)</f>
        <v>3.2311478686993045</v>
      </c>
      <c r="O25" s="54">
        <f xml:space="preserve"> AVERAGEIF('5.8.1 (Small incl tax)'!$A$36:$A$63,'Annual incl tax'!$B25,'5.8.1 (Small incl tax)'!P$36:P$63)</f>
        <v>2.9040075486228929</v>
      </c>
      <c r="P25" s="54">
        <f xml:space="preserve"> AVERAGEIF('5.8.1 (Small incl tax)'!$A$36:$A$63,'Annual incl tax'!$B25,'5.8.1 (Small incl tax)'!Q$36:Q$63)</f>
        <v>4.0659818576128401</v>
      </c>
      <c r="Q25" s="54">
        <f xml:space="preserve"> AVERAGEIF('5.8.1 (Small incl tax)'!$A$36:$A$63,'Annual incl tax'!$B25,'5.8.1 (Small incl tax)'!R$36:R$63)</f>
        <v>2.4459180752963832</v>
      </c>
      <c r="R25" s="50">
        <f t="shared" si="0"/>
        <v>3.3203423953988764</v>
      </c>
      <c r="S25" s="51">
        <f t="shared" si="1"/>
        <v>-26.335365934375204</v>
      </c>
      <c r="T25" s="52">
        <f t="shared" si="2"/>
        <v>1</v>
      </c>
      <c r="U25" s="54">
        <f xml:space="preserve"> AVERAGEIF('5.8.1 (Small incl tax)'!$A$36:$A$63,'Annual incl tax'!$B25,'5.8.1 (Small incl tax)'!V$36:V$63)</f>
        <v>1.9090517458350558</v>
      </c>
      <c r="V25" s="54">
        <f xml:space="preserve"> AVERAGEIF('5.8.1 (Small incl tax)'!$A$36:$A$63,'Annual incl tax'!$B25,'5.8.1 (Small incl tax)'!W$36:W$63)</f>
        <v>2.7894691871936859</v>
      </c>
      <c r="W25" s="54"/>
      <c r="X25" s="54">
        <f xml:space="preserve"> AVERAGEIF('5.8.1 (Small incl tax)'!$A$36:$A$63,'Annual incl tax'!$B25,'5.8.1 (Small incl tax)'!Y$36:Y$63)</f>
        <v>2.3511662197789294</v>
      </c>
      <c r="Y25" s="54">
        <f xml:space="preserve"> AVERAGEIF('5.8.1 (Small incl tax)'!$A$36:$A$63,'Annual incl tax'!$B25,'5.8.1 (Small incl tax)'!Z$36:Z$63)</f>
        <v>2.0639880509394137</v>
      </c>
      <c r="Z25" s="54">
        <f xml:space="preserve"> AVERAGEIF('5.8.1 (Small incl tax)'!$A$36:$A$63,'Annual incl tax'!$B25,'5.8.1 (Small incl tax)'!AA$36:AA$63)</f>
        <v>2.4879632301390808</v>
      </c>
      <c r="AA25" s="54">
        <f xml:space="preserve"> AVERAGEIF('5.8.1 (Small incl tax)'!$A$36:$A$63,'Annual incl tax'!$B25,'5.8.1 (Small incl tax)'!AB$36:AB$63)</f>
        <v>2.3661883425292864</v>
      </c>
      <c r="AB25" s="54">
        <f xml:space="preserve"> AVERAGEIF('5.8.1 (Small incl tax)'!$A$36:$A$63,'Annual incl tax'!$B25,'5.8.1 (Small incl tax)'!AC$36:AC$63)</f>
        <v>2.240779198731619</v>
      </c>
      <c r="AC25" s="54"/>
      <c r="AD25" s="54">
        <f xml:space="preserve"> AVERAGEIF('5.8.1 (Small incl tax)'!$A$36:$A$63,'Annual incl tax'!$B25,'5.8.1 (Small incl tax)'!AE$36:AE$63)</f>
        <v>2.8523350163361849</v>
      </c>
      <c r="AE25" s="54">
        <f xml:space="preserve"> AVERAGEIF('5.8.1 (Small incl tax)'!$A$36:$A$63,'Annual incl tax'!$B25,'5.8.1 (Small incl tax)'!AF$36:AF$63)</f>
        <v>2.4719882307564447</v>
      </c>
      <c r="AF25" s="54">
        <f xml:space="preserve"> AVERAGEIF('5.8.1 (Small incl tax)'!$A$36:$A$63,'Annual incl tax'!$B25,'5.8.1 (Small incl tax)'!AG$36:AG$63)</f>
        <v>2.9352951990480571</v>
      </c>
      <c r="AG25" s="54">
        <f xml:space="preserve"> AVERAGEIF('5.8.1 (Small incl tax)'!$A$36:$A$63,'Annual incl tax'!$B25,'5.8.1 (Small incl tax)'!AH$36:AH$63)</f>
        <v>3.7283105890207486</v>
      </c>
      <c r="AH25" s="54">
        <f t="shared" si="3"/>
        <v>2.8905846577473446</v>
      </c>
      <c r="AI25" s="51">
        <f t="shared" si="4"/>
        <v>-15.38327484231144</v>
      </c>
      <c r="AJ25" s="52">
        <f>RANK(Q25,(C25:Q25,U25:AG25),1)</f>
        <v>6</v>
      </c>
    </row>
    <row r="26" spans="1:36" x14ac:dyDescent="0.2">
      <c r="A26" s="53" t="s">
        <v>33</v>
      </c>
      <c r="B26" s="98">
        <v>2017</v>
      </c>
      <c r="C26" s="54">
        <f xml:space="preserve"> AVERAGEIF('5.8.1 (Small incl tax)'!$A$36:$A$63,'Annual incl tax'!$B26,'5.8.1 (Small incl tax)'!D$36:D$63)</f>
        <v>3.5167465951845038</v>
      </c>
      <c r="D26" s="54">
        <f xml:space="preserve"> AVERAGEIF('5.8.1 (Small incl tax)'!$A$36:$A$63,'Annual incl tax'!$B26,'5.8.1 (Small incl tax)'!E$36:E$63)</f>
        <v>2.7132332678321971</v>
      </c>
      <c r="E26" s="54">
        <f xml:space="preserve"> AVERAGEIF('5.8.1 (Small incl tax)'!$A$36:$A$63,'Annual incl tax'!$B26,'5.8.1 (Small incl tax)'!F$36:F$63)</f>
        <v>4.7036070449868754</v>
      </c>
      <c r="F26" s="54">
        <f xml:space="preserve"> AVERAGEIF('5.8.1 (Small incl tax)'!$A$36:$A$63,'Annual incl tax'!$B26,'5.8.1 (Small incl tax)'!G$36:G$63)</f>
        <v>4.7071129959660061</v>
      </c>
      <c r="G26" s="54">
        <f xml:space="preserve"> AVERAGEIF('5.8.1 (Small incl tax)'!$A$36:$A$63,'Annual incl tax'!$B26,'5.8.1 (Small incl tax)'!H$36:H$63)</f>
        <v>3.4950687314119331</v>
      </c>
      <c r="H26" s="54">
        <f xml:space="preserve"> AVERAGEIF('5.8.1 (Small incl tax)'!$A$36:$A$63,'Annual incl tax'!$B26,'5.8.1 (Small incl tax)'!I$36:I$63)</f>
        <v>3.0588032544751447</v>
      </c>
      <c r="I26" s="54">
        <f xml:space="preserve"> AVERAGEIF('5.8.1 (Small incl tax)'!$A$36:$A$63,'Annual incl tax'!$B26,'5.8.1 (Small incl tax)'!J$36:J$63)</f>
        <v>2.9355914397489702</v>
      </c>
      <c r="J26" s="54">
        <f xml:space="preserve"> AVERAGEIF('5.8.1 (Small incl tax)'!$A$36:$A$63,'Annual incl tax'!$B26,'5.8.1 (Small incl tax)'!K$36:K$63)</f>
        <v>3.6310332286016656</v>
      </c>
      <c r="K26" s="54">
        <f xml:space="preserve"> AVERAGEIF('5.8.1 (Small incl tax)'!$A$36:$A$63,'Annual incl tax'!$B26,'5.8.1 (Small incl tax)'!L$36:L$63)</f>
        <v>3.6697665328576363</v>
      </c>
      <c r="L26" s="54">
        <f xml:space="preserve"> AVERAGEIF('5.8.1 (Small incl tax)'!$A$36:$A$63,'Annual incl tax'!$B26,'5.8.1 (Small incl tax)'!M$36:M$63)</f>
        <v>3.0999269798532505</v>
      </c>
      <c r="M26" s="54">
        <f xml:space="preserve"> AVERAGEIF('5.8.1 (Small incl tax)'!$A$36:$A$63,'Annual incl tax'!$B26,'5.8.1 (Small incl tax)'!N$36:N$63)</f>
        <v>4.8166187871388981</v>
      </c>
      <c r="N26" s="54">
        <f xml:space="preserve"> AVERAGEIF('5.8.1 (Small incl tax)'!$A$36:$A$63,'Annual incl tax'!$B26,'5.8.1 (Small incl tax)'!O$36:O$63)</f>
        <v>3.343483988865124</v>
      </c>
      <c r="O26" s="54">
        <f xml:space="preserve"> AVERAGEIF('5.8.1 (Small incl tax)'!$A$36:$A$63,'Annual incl tax'!$B26,'5.8.1 (Small incl tax)'!P$36:P$63)</f>
        <v>3.1276624620413149</v>
      </c>
      <c r="P26" s="54">
        <f xml:space="preserve"> AVERAGEIF('5.8.1 (Small incl tax)'!$A$36:$A$63,'Annual incl tax'!$B26,'5.8.1 (Small incl tax)'!Q$36:Q$63)</f>
        <v>4.7195460131602367</v>
      </c>
      <c r="Q26" s="54">
        <f xml:space="preserve"> AVERAGEIF('5.8.1 (Small incl tax)'!$A$36:$A$63,'Annual incl tax'!$B26,'5.8.1 (Small incl tax)'!R$36:R$63)</f>
        <v>2.2246859395882117</v>
      </c>
      <c r="R26" s="50">
        <f t="shared" si="0"/>
        <v>3.4950687314119331</v>
      </c>
      <c r="S26" s="51">
        <f t="shared" si="1"/>
        <v>-36.347862930595753</v>
      </c>
      <c r="T26" s="52">
        <f t="shared" si="2"/>
        <v>1</v>
      </c>
      <c r="U26" s="54">
        <f xml:space="preserve"> AVERAGEIF('5.8.1 (Small incl tax)'!$A$36:$A$63,'Annual incl tax'!$B26,'5.8.1 (Small incl tax)'!V$36:V$63)</f>
        <v>2.3657500018384985</v>
      </c>
      <c r="V26" s="54">
        <f xml:space="preserve"> AVERAGEIF('5.8.1 (Small incl tax)'!$A$36:$A$63,'Annual incl tax'!$B26,'5.8.1 (Small incl tax)'!W$36:W$63)</f>
        <v>2.5332755974647538</v>
      </c>
      <c r="W26" s="54"/>
      <c r="X26" s="54">
        <f xml:space="preserve"> AVERAGEIF('5.8.1 (Small incl tax)'!$A$36:$A$63,'Annual incl tax'!$B26,'5.8.1 (Small incl tax)'!Y$36:Y$63)</f>
        <v>2.398904714356445</v>
      </c>
      <c r="Y26" s="54">
        <f xml:space="preserve"> AVERAGEIF('5.8.1 (Small incl tax)'!$A$36:$A$63,'Annual incl tax'!$B26,'5.8.1 (Small incl tax)'!Z$36:Z$63)</f>
        <v>2.6322607083411236</v>
      </c>
      <c r="Z26" s="54">
        <f xml:space="preserve"> AVERAGEIF('5.8.1 (Small incl tax)'!$A$36:$A$63,'Annual incl tax'!$B26,'5.8.1 (Small incl tax)'!AA$36:AA$63)</f>
        <v>2.5648357534482349</v>
      </c>
      <c r="AA26" s="54">
        <f xml:space="preserve"> AVERAGEIF('5.8.1 (Small incl tax)'!$A$36:$A$63,'Annual incl tax'!$B26,'5.8.1 (Small incl tax)'!AB$36:AB$63)</f>
        <v>2.7642392854212128</v>
      </c>
      <c r="AB26" s="54">
        <f xml:space="preserve"> AVERAGEIF('5.8.1 (Small incl tax)'!$A$36:$A$63,'Annual incl tax'!$B26,'5.8.1 (Small incl tax)'!AC$36:AC$63)</f>
        <v>2.7518053257739399</v>
      </c>
      <c r="AC26" s="54"/>
      <c r="AD26" s="54">
        <f xml:space="preserve"> AVERAGEIF('5.8.1 (Small incl tax)'!$A$36:$A$63,'Annual incl tax'!$B26,'5.8.1 (Small incl tax)'!AE$36:AE$63)</f>
        <v>2.88538034429458</v>
      </c>
      <c r="AE26" s="54">
        <f xml:space="preserve"> AVERAGEIF('5.8.1 (Small incl tax)'!$A$36:$A$63,'Annual incl tax'!$B26,'5.8.1 (Small incl tax)'!AF$36:AF$63)</f>
        <v>2.431900065466249</v>
      </c>
      <c r="AF26" s="54">
        <f xml:space="preserve"> AVERAGEIF('5.8.1 (Small incl tax)'!$A$36:$A$63,'Annual incl tax'!$B26,'5.8.1 (Small incl tax)'!AG$36:AG$63)</f>
        <v>2.9821334530039145</v>
      </c>
      <c r="AG26" s="54">
        <f xml:space="preserve"> AVERAGEIF('5.8.1 (Small incl tax)'!$A$36:$A$63,'Annual incl tax'!$B26,'5.8.1 (Small incl tax)'!AH$36:AH$63)</f>
        <v>3.5447998577358102</v>
      </c>
      <c r="AH26" s="54">
        <f t="shared" si="3"/>
        <v>3.0204683537395294</v>
      </c>
      <c r="AI26" s="51">
        <f t="shared" si="4"/>
        <v>-26.34632517060108</v>
      </c>
      <c r="AJ26" s="52">
        <f>RANK(Q26,(C26:Q26,U26:AG26),1)</f>
        <v>1</v>
      </c>
    </row>
    <row r="27" spans="1:36" x14ac:dyDescent="0.2">
      <c r="A27" s="53" t="s">
        <v>33</v>
      </c>
      <c r="B27" s="98">
        <v>2018</v>
      </c>
      <c r="C27" s="54">
        <f xml:space="preserve"> AVERAGEIF('5.8.1 (Small incl tax)'!$A$36:$A$63,'Annual incl tax'!$B27,'5.8.1 (Small incl tax)'!D$36:D$63)</f>
        <v>3.5475206569239441</v>
      </c>
      <c r="D27" s="54">
        <f xml:space="preserve"> AVERAGEIF('5.8.1 (Small incl tax)'!$A$36:$A$63,'Annual incl tax'!$B27,'5.8.1 (Small incl tax)'!E$36:E$63)</f>
        <v>2.7738136423856785</v>
      </c>
      <c r="E27" s="54">
        <f xml:space="preserve"> AVERAGEIF('5.8.1 (Small incl tax)'!$A$36:$A$63,'Annual incl tax'!$B27,'5.8.1 (Small incl tax)'!F$36:F$63)</f>
        <v>5.0426332190589456</v>
      </c>
      <c r="F27" s="54">
        <f xml:space="preserve"> AVERAGEIF('5.8.1 (Small incl tax)'!$A$36:$A$63,'Annual incl tax'!$B27,'5.8.1 (Small incl tax)'!G$36:G$63)</f>
        <v>5.3609426282581998</v>
      </c>
      <c r="G27" s="54">
        <f xml:space="preserve"> AVERAGEIF('5.8.1 (Small incl tax)'!$A$36:$A$63,'Annual incl tax'!$B27,'5.8.1 (Small incl tax)'!H$36:H$63)</f>
        <v>3.9340863207595671</v>
      </c>
      <c r="H27" s="54">
        <f xml:space="preserve"> AVERAGEIF('5.8.1 (Small incl tax)'!$A$36:$A$63,'Annual incl tax'!$B27,'5.8.1 (Small incl tax)'!I$36:I$63)</f>
        <v>3.2821902254802096</v>
      </c>
      <c r="I27" s="54">
        <f xml:space="preserve"> AVERAGEIF('5.8.1 (Small incl tax)'!$A$36:$A$63,'Annual incl tax'!$B27,'5.8.1 (Small incl tax)'!J$36:J$63)</f>
        <v>3.5624591783977984</v>
      </c>
      <c r="J27" s="54">
        <f xml:space="preserve"> AVERAGEIF('5.8.1 (Small incl tax)'!$A$36:$A$63,'Annual incl tax'!$B27,'5.8.1 (Small incl tax)'!K$36:K$63)</f>
        <v>3.8550050031628529</v>
      </c>
      <c r="K27" s="54">
        <f xml:space="preserve"> AVERAGEIF('5.8.1 (Small incl tax)'!$A$36:$A$63,'Annual incl tax'!$B27,'5.8.1 (Small incl tax)'!L$36:L$63)</f>
        <v>3.8659752470119111</v>
      </c>
      <c r="L27" s="54">
        <f xml:space="preserve"> AVERAGEIF('5.8.1 (Small incl tax)'!$A$36:$A$63,'Annual incl tax'!$B27,'5.8.1 (Small incl tax)'!M$36:M$63)</f>
        <v>3.2821418318506383</v>
      </c>
      <c r="M27" s="54">
        <f xml:space="preserve"> AVERAGEIF('5.8.1 (Small incl tax)'!$A$36:$A$63,'Annual incl tax'!$B27,'5.8.1 (Small incl tax)'!N$36:N$63)</f>
        <v>5.0066202585314183</v>
      </c>
      <c r="N27" s="54">
        <f xml:space="preserve"> AVERAGEIF('5.8.1 (Small incl tax)'!$A$36:$A$63,'Annual incl tax'!$B27,'5.8.1 (Small incl tax)'!O$36:O$63)</f>
        <v>3.6531882506575597</v>
      </c>
      <c r="O27" s="54">
        <f xml:space="preserve"> AVERAGEIF('5.8.1 (Small incl tax)'!$A$36:$A$63,'Annual incl tax'!$B27,'5.8.1 (Small incl tax)'!P$36:P$63)</f>
        <v>3.2648854528452205</v>
      </c>
      <c r="P27" s="54">
        <f xml:space="preserve"> AVERAGEIF('5.8.1 (Small incl tax)'!$A$36:$A$63,'Annual incl tax'!$B27,'5.8.1 (Small incl tax)'!Q$36:Q$63)</f>
        <v>5.6830267405639674</v>
      </c>
      <c r="Q27" s="54">
        <f xml:space="preserve"> AVERAGEIF('5.8.1 (Small incl tax)'!$A$36:$A$63,'Annual incl tax'!$B27,'5.8.1 (Small incl tax)'!R$36:R$63)</f>
        <v>2.6821534213153408</v>
      </c>
      <c r="R27" s="50">
        <f t="shared" si="0"/>
        <v>3.6531882506575597</v>
      </c>
      <c r="S27" s="51">
        <f t="shared" si="1"/>
        <v>-26.580476085989719</v>
      </c>
      <c r="T27" s="52">
        <f t="shared" si="2"/>
        <v>1</v>
      </c>
      <c r="U27" s="54">
        <f xml:space="preserve"> AVERAGEIF('5.8.1 (Small incl tax)'!$A$36:$A$63,'Annual incl tax'!$B27,'5.8.1 (Small incl tax)'!V$36:V$63)</f>
        <v>2.7786479686549175</v>
      </c>
      <c r="V27" s="54">
        <f xml:space="preserve"> AVERAGEIF('5.8.1 (Small incl tax)'!$A$36:$A$63,'Annual incl tax'!$B27,'5.8.1 (Small incl tax)'!W$36:W$63)</f>
        <v>2.6593484814458566</v>
      </c>
      <c r="W27" s="54"/>
      <c r="X27" s="54">
        <f xml:space="preserve"> AVERAGEIF('5.8.1 (Small incl tax)'!$A$36:$A$63,'Annual incl tax'!$B27,'5.8.1 (Small incl tax)'!Y$36:Y$63)</f>
        <v>2.5166516609637308</v>
      </c>
      <c r="Y27" s="54">
        <f xml:space="preserve"> AVERAGEIF('5.8.1 (Small incl tax)'!$A$36:$A$63,'Annual incl tax'!$B27,'5.8.1 (Small incl tax)'!Z$36:Z$63)</f>
        <v>2.8358321554952575</v>
      </c>
      <c r="Z27" s="54">
        <f xml:space="preserve"> AVERAGEIF('5.8.1 (Small incl tax)'!$A$36:$A$63,'Annual incl tax'!$B27,'5.8.1 (Small incl tax)'!AA$36:AA$63)</f>
        <v>2.5886775820187835</v>
      </c>
      <c r="AA27" s="54">
        <f xml:space="preserve"> AVERAGEIF('5.8.1 (Small incl tax)'!$A$36:$A$63,'Annual incl tax'!$B27,'5.8.1 (Small incl tax)'!AB$36:AB$63)</f>
        <v>3.1142621504891608</v>
      </c>
      <c r="AB27" s="54">
        <f xml:space="preserve"> AVERAGEIF('5.8.1 (Small incl tax)'!$A$36:$A$63,'Annual incl tax'!$B27,'5.8.1 (Small incl tax)'!AC$36:AC$63)</f>
        <v>3.3104218850225138</v>
      </c>
      <c r="AC27" s="54"/>
      <c r="AD27" s="54">
        <f xml:space="preserve"> AVERAGEIF('5.8.1 (Small incl tax)'!$A$36:$A$63,'Annual incl tax'!$B27,'5.8.1 (Small incl tax)'!AE$36:AE$63)</f>
        <v>3.1009690124207099</v>
      </c>
      <c r="AE27" s="54">
        <f xml:space="preserve"> AVERAGEIF('5.8.1 (Small incl tax)'!$A$36:$A$63,'Annual incl tax'!$B27,'5.8.1 (Small incl tax)'!AF$36:AF$63)</f>
        <v>2.570356543162811</v>
      </c>
      <c r="AF27" s="54">
        <f xml:space="preserve"> AVERAGEIF('5.8.1 (Small incl tax)'!$A$36:$A$63,'Annual incl tax'!$B27,'5.8.1 (Small incl tax)'!AG$36:AG$63)</f>
        <v>3.0879662361296836</v>
      </c>
      <c r="AG27" s="54">
        <f xml:space="preserve"> AVERAGEIF('5.8.1 (Small incl tax)'!$A$36:$A$63,'Annual incl tax'!$B27,'5.8.1 (Small incl tax)'!AH$36:AH$63)</f>
        <v>3.8354741235676135</v>
      </c>
      <c r="AH27" s="54">
        <f t="shared" si="3"/>
        <v>3.282166028665424</v>
      </c>
      <c r="AI27" s="51">
        <f t="shared" si="4"/>
        <v>-18.2809949926286</v>
      </c>
      <c r="AJ27" s="52">
        <f>RANK(Q27,(C27:Q27,U27:AG27),1)</f>
        <v>5</v>
      </c>
    </row>
    <row r="28" spans="1:36" x14ac:dyDescent="0.2">
      <c r="A28" s="53" t="s">
        <v>33</v>
      </c>
      <c r="B28" s="98">
        <v>2019</v>
      </c>
      <c r="C28" s="54">
        <f xml:space="preserve"> AVERAGEIF('5.8.1 (Small incl tax)'!$A$36:$A$63,'Annual incl tax'!$B28,'5.8.1 (Small incl tax)'!D$36:D$63)</f>
        <v>3.562727695908678</v>
      </c>
      <c r="D28" s="54">
        <f xml:space="preserve"> AVERAGEIF('5.8.1 (Small incl tax)'!$A$36:$A$63,'Annual incl tax'!$B28,'5.8.1 (Small incl tax)'!E$36:E$63)</f>
        <v>2.5930024481007168</v>
      </c>
      <c r="E28" s="54">
        <f xml:space="preserve"> AVERAGEIF('5.8.1 (Small incl tax)'!$A$36:$A$63,'Annual incl tax'!$B28,'5.8.1 (Small incl tax)'!F$36:F$63)</f>
        <v>4.6327115197341442</v>
      </c>
      <c r="F28" s="54">
        <f xml:space="preserve"> AVERAGEIF('5.8.1 (Small incl tax)'!$A$36:$A$63,'Annual incl tax'!$B28,'5.8.1 (Small incl tax)'!G$36:G$63)</f>
        <v>5.6723194687473661</v>
      </c>
      <c r="G28" s="54">
        <f xml:space="preserve"> AVERAGEIF('5.8.1 (Small incl tax)'!$A$36:$A$63,'Annual incl tax'!$B28,'5.8.1 (Small incl tax)'!H$36:H$63)</f>
        <v>4.1116138421576265</v>
      </c>
      <c r="H28" s="54">
        <f xml:space="preserve"> AVERAGEIF('5.8.1 (Small incl tax)'!$A$36:$A$63,'Annual incl tax'!$B28,'5.8.1 (Small incl tax)'!I$36:I$63)</f>
        <v>3.2205857559916069</v>
      </c>
      <c r="I28" s="54">
        <f xml:space="preserve"> AVERAGEIF('5.8.1 (Small incl tax)'!$A$36:$A$63,'Annual incl tax'!$B28,'5.8.1 (Small incl tax)'!J$36:J$63)</f>
        <v>3.724094074087775</v>
      </c>
      <c r="J28" s="54">
        <f xml:space="preserve"> AVERAGEIF('5.8.1 (Small incl tax)'!$A$36:$A$63,'Annual incl tax'!$B28,'5.8.1 (Small incl tax)'!K$36:K$63)</f>
        <v>3.5976690465113084</v>
      </c>
      <c r="K28" s="54">
        <f xml:space="preserve"> AVERAGEIF('5.8.1 (Small incl tax)'!$A$36:$A$63,'Annual incl tax'!$B28,'5.8.1 (Small incl tax)'!L$36:L$63)</f>
        <v>3.9917878370091984</v>
      </c>
      <c r="L28" s="54">
        <f xml:space="preserve"> AVERAGEIF('5.8.1 (Small incl tax)'!$A$36:$A$63,'Annual incl tax'!$B28,'5.8.1 (Small incl tax)'!M$36:M$63)</f>
        <v>3.2855864902623901</v>
      </c>
      <c r="M28" s="54">
        <f xml:space="preserve"> AVERAGEIF('5.8.1 (Small incl tax)'!$A$36:$A$63,'Annual incl tax'!$B28,'5.8.1 (Small incl tax)'!N$36:N$63)</f>
        <v>5.3692491799001854</v>
      </c>
      <c r="N28" s="54">
        <f xml:space="preserve"> AVERAGEIF('5.8.1 (Small incl tax)'!$A$36:$A$63,'Annual incl tax'!$B28,'5.8.1 (Small incl tax)'!O$36:O$63)</f>
        <v>3.969870370096531</v>
      </c>
      <c r="O28" s="54">
        <f xml:space="preserve"> AVERAGEIF('5.8.1 (Small incl tax)'!$A$36:$A$63,'Annual incl tax'!$B28,'5.8.1 (Small incl tax)'!P$36:P$63)</f>
        <v>3.501224279816971</v>
      </c>
      <c r="P28" s="54">
        <f xml:space="preserve"> AVERAGEIF('5.8.1 (Small incl tax)'!$A$36:$A$63,'Annual incl tax'!$B28,'5.8.1 (Small incl tax)'!Q$36:Q$63)</f>
        <v>5.3079040093805254</v>
      </c>
      <c r="Q28" s="54">
        <f xml:space="preserve"> AVERAGEIF('5.8.1 (Small incl tax)'!$A$36:$A$63,'Annual incl tax'!$B28,'5.8.1 (Small incl tax)'!R$36:R$63)</f>
        <v>2.7037552084237211</v>
      </c>
      <c r="R28" s="50">
        <f t="shared" si="0"/>
        <v>3.724094074087775</v>
      </c>
      <c r="S28" s="51">
        <f t="shared" si="1"/>
        <v>-27.398310713028597</v>
      </c>
      <c r="T28" s="52">
        <f t="shared" si="2"/>
        <v>2</v>
      </c>
      <c r="U28" s="54">
        <f xml:space="preserve"> AVERAGEIF('5.8.1 (Small incl tax)'!$A$36:$A$63,'Annual incl tax'!$B28,'5.8.1 (Small incl tax)'!V$36:V$63)</f>
        <v>2.9742951618737008</v>
      </c>
      <c r="V28" s="54">
        <f xml:space="preserve"> AVERAGEIF('5.8.1 (Small incl tax)'!$A$36:$A$63,'Annual incl tax'!$B28,'5.8.1 (Small incl tax)'!W$36:W$63)</f>
        <v>2.8250823167383152</v>
      </c>
      <c r="W28" s="54"/>
      <c r="X28" s="54">
        <f xml:space="preserve"> AVERAGEIF('5.8.1 (Small incl tax)'!$A$36:$A$63,'Annual incl tax'!$B28,'5.8.1 (Small incl tax)'!Y$36:Y$63)</f>
        <v>2.7025897826640515</v>
      </c>
      <c r="Y28" s="54">
        <f xml:space="preserve"> AVERAGEIF('5.8.1 (Small incl tax)'!$A$36:$A$63,'Annual incl tax'!$B28,'5.8.1 (Small incl tax)'!Z$36:Z$63)</f>
        <v>3.092776079659739</v>
      </c>
      <c r="Z28" s="54">
        <f xml:space="preserve"> AVERAGEIF('5.8.1 (Small incl tax)'!$A$36:$A$63,'Annual incl tax'!$B28,'5.8.1 (Small incl tax)'!AA$36:AA$63)</f>
        <v>2.7246259337557523</v>
      </c>
      <c r="AA28" s="54">
        <f xml:space="preserve"> AVERAGEIF('5.8.1 (Small incl tax)'!$A$36:$A$63,'Annual incl tax'!$B28,'5.8.1 (Small incl tax)'!AB$36:AB$63)</f>
        <v>2.9916075916029703</v>
      </c>
      <c r="AB28" s="54">
        <f xml:space="preserve"> AVERAGEIF('5.8.1 (Small incl tax)'!$A$36:$A$63,'Annual incl tax'!$B28,'5.8.1 (Small incl tax)'!AC$36:AC$63)</f>
        <v>2.8994118095549277</v>
      </c>
      <c r="AC28" s="54"/>
      <c r="AD28" s="54">
        <f xml:space="preserve"> AVERAGEIF('5.8.1 (Small incl tax)'!$A$36:$A$63,'Annual incl tax'!$B28,'5.8.1 (Small incl tax)'!AE$36:AE$63)</f>
        <v>3.3785735001706616</v>
      </c>
      <c r="AE28" s="54">
        <f xml:space="preserve"> AVERAGEIF('5.8.1 (Small incl tax)'!$A$36:$A$63,'Annual incl tax'!$B28,'5.8.1 (Small incl tax)'!AF$36:AF$63)</f>
        <v>2.9793749357732362</v>
      </c>
      <c r="AF28" s="54">
        <f xml:space="preserve"> AVERAGEIF('5.8.1 (Small incl tax)'!$A$36:$A$63,'Annual incl tax'!$B28,'5.8.1 (Small incl tax)'!AG$36:AG$63)</f>
        <v>3.4579036441007869</v>
      </c>
      <c r="AG28" s="54">
        <f xml:space="preserve"> AVERAGEIF('5.8.1 (Small incl tax)'!$A$36:$A$63,'Annual incl tax'!$B28,'5.8.1 (Small incl tax)'!AH$36:AH$63)</f>
        <v>3.9222611883410412</v>
      </c>
      <c r="AH28" s="112">
        <f t="shared" si="3"/>
        <v>3.4182385721357242</v>
      </c>
      <c r="AI28" s="51">
        <f t="shared" si="4"/>
        <v>-20.902091783066858</v>
      </c>
      <c r="AJ28" s="52">
        <f>RANK(Q28,(C28:Q28,U28:AG28),1)</f>
        <v>3</v>
      </c>
    </row>
    <row r="29" spans="1:36" x14ac:dyDescent="0.2">
      <c r="A29" s="53" t="s">
        <v>33</v>
      </c>
      <c r="B29" s="98">
        <v>2020</v>
      </c>
      <c r="C29" s="54">
        <f xml:space="preserve"> AVERAGEIF('5.8.1 (Small incl tax)'!$A$36:$A$63,'Annual incl tax'!$B29,'5.8.1 (Small incl tax)'!D$36:D$63)</f>
        <v>3.4644491809621258</v>
      </c>
      <c r="D29" s="54">
        <f xml:space="preserve"> AVERAGEIF('5.8.1 (Small incl tax)'!$A$36:$A$63,'Annual incl tax'!$B29,'5.8.1 (Small incl tax)'!E$36:E$63)</f>
        <v>2.3401640133431609</v>
      </c>
      <c r="E29" s="54">
        <f xml:space="preserve"> AVERAGEIF('5.8.1 (Small incl tax)'!$A$36:$A$63,'Annual incl tax'!$B29,'5.8.1 (Small incl tax)'!F$36:F$63)</f>
        <v>4.4703599843515374</v>
      </c>
      <c r="F29" s="54">
        <f xml:space="preserve"> AVERAGEIF('5.8.1 (Small incl tax)'!$A$36:$A$63,'Annual incl tax'!$B29,'5.8.1 (Small incl tax)'!G$36:G$63)</f>
        <v>5.4110644156099532</v>
      </c>
      <c r="G29" s="54">
        <f xml:space="preserve"> AVERAGEIF('5.8.1 (Small incl tax)'!$A$36:$A$63,'Annual incl tax'!$B29,'5.8.1 (Small incl tax)'!H$36:H$63)</f>
        <v>4.0268372898819695</v>
      </c>
      <c r="H29" s="54">
        <f xml:space="preserve"> AVERAGEIF('5.8.1 (Small incl tax)'!$A$36:$A$63,'Annual incl tax'!$B29,'5.8.1 (Small incl tax)'!I$36:I$63)</f>
        <v>3.2907943187334689</v>
      </c>
      <c r="I29" s="54">
        <f xml:space="preserve"> AVERAGEIF('5.8.1 (Small incl tax)'!$A$36:$A$63,'Annual incl tax'!$B29,'5.8.1 (Small incl tax)'!J$36:J$63)</f>
        <v>2.9717393310184992</v>
      </c>
      <c r="J29" s="54">
        <f xml:space="preserve"> AVERAGEIF('5.8.1 (Small incl tax)'!$A$36:$A$63,'Annual incl tax'!$B29,'5.8.1 (Small incl tax)'!K$36:K$63)</f>
        <v>3.4803698275925781</v>
      </c>
      <c r="K29" s="54">
        <f xml:space="preserve"> AVERAGEIF('5.8.1 (Small incl tax)'!$A$36:$A$63,'Annual incl tax'!$B29,'5.8.1 (Small incl tax)'!L$36:L$63)</f>
        <v>3.7236541137621337</v>
      </c>
      <c r="L29" s="54">
        <f xml:space="preserve"> AVERAGEIF('5.8.1 (Small incl tax)'!$A$36:$A$63,'Annual incl tax'!$B29,'5.8.1 (Small incl tax)'!M$36:M$63)</f>
        <v>3.1636244858311202</v>
      </c>
      <c r="M29" s="54">
        <f xml:space="preserve"> AVERAGEIF('5.8.1 (Small incl tax)'!$A$36:$A$63,'Annual incl tax'!$B29,'5.8.1 (Small incl tax)'!N$36:N$63)</f>
        <v>6.0569877592712409</v>
      </c>
      <c r="N29" s="54">
        <f xml:space="preserve"> AVERAGEIF('5.8.1 (Small incl tax)'!$A$36:$A$63,'Annual incl tax'!$B29,'5.8.1 (Small incl tax)'!O$36:O$63)</f>
        <v>3.5857228113923987</v>
      </c>
      <c r="O29" s="54">
        <f xml:space="preserve"> AVERAGEIF('5.8.1 (Small incl tax)'!$A$36:$A$63,'Annual incl tax'!$B29,'5.8.1 (Small incl tax)'!P$36:P$63)</f>
        <v>3.0262828037085918</v>
      </c>
      <c r="P29" s="54">
        <f xml:space="preserve"> AVERAGEIF('5.8.1 (Small incl tax)'!$A$36:$A$63,'Annual incl tax'!$B29,'5.8.1 (Small incl tax)'!Q$36:Q$63)</f>
        <v>7.0134165970629905</v>
      </c>
      <c r="Q29" s="112">
        <f xml:space="preserve"> AVERAGEIF('5.8.1 (Small incl tax)'!$A$36:$A$63,'Annual incl tax'!$B29,'5.8.1 (Small incl tax)'!R$36:R$63)</f>
        <v>2.7244958406587294</v>
      </c>
      <c r="R29" s="50">
        <f t="shared" si="0"/>
        <v>3.4803698275925781</v>
      </c>
      <c r="S29" s="51">
        <f t="shared" si="1"/>
        <v>-21.718208821983083</v>
      </c>
      <c r="T29" s="52">
        <f t="shared" si="2"/>
        <v>2</v>
      </c>
      <c r="U29" s="54">
        <f xml:space="preserve"> AVERAGEIF('5.8.1 (Small incl tax)'!$A$36:$A$63,'Annual incl tax'!$B29,'5.8.1 (Small incl tax)'!V$36:V$63)</f>
        <v>2.4827146076199202</v>
      </c>
      <c r="V29" s="54">
        <f xml:space="preserve"> AVERAGEIF('5.8.1 (Small incl tax)'!$A$36:$A$63,'Annual incl tax'!$B29,'5.8.1 (Small incl tax)'!W$36:W$63)</f>
        <v>2.6721427114172274</v>
      </c>
      <c r="W29" s="54"/>
      <c r="X29" s="54">
        <f xml:space="preserve"> AVERAGEIF('5.8.1 (Small incl tax)'!$A$36:$A$63,'Annual incl tax'!$B29,'5.8.1 (Small incl tax)'!Y$36:Y$63)</f>
        <v>2.5038930014399234</v>
      </c>
      <c r="Y29" s="54">
        <f xml:space="preserve"> AVERAGEIF('5.8.1 (Small incl tax)'!$A$36:$A$63,'Annual incl tax'!$B29,'5.8.1 (Small incl tax)'!Z$36:Z$63)</f>
        <v>2.6480650513965043</v>
      </c>
      <c r="Z29" s="54">
        <f xml:space="preserve"> AVERAGEIF('5.8.1 (Small incl tax)'!$A$36:$A$63,'Annual incl tax'!$B29,'5.8.1 (Small incl tax)'!AA$36:AA$63)</f>
        <v>2.4264511092235228</v>
      </c>
      <c r="AA29" s="54">
        <f xml:space="preserve"> AVERAGEIF('5.8.1 (Small incl tax)'!$A$36:$A$63,'Annual incl tax'!$B29,'5.8.1 (Small incl tax)'!AB$36:AB$63)</f>
        <v>2.5239907247919948</v>
      </c>
      <c r="AB29" s="54">
        <f xml:space="preserve"> AVERAGEIF('5.8.1 (Small incl tax)'!$A$36:$A$63,'Annual incl tax'!$B29,'5.8.1 (Small incl tax)'!AC$36:AC$63)</f>
        <v>2.234909599569824</v>
      </c>
      <c r="AC29" s="54"/>
      <c r="AD29" s="54">
        <f xml:space="preserve"> AVERAGEIF('5.8.1 (Small incl tax)'!$A$36:$A$63,'Annual incl tax'!$B29,'5.8.1 (Small incl tax)'!AE$36:AE$63)</f>
        <v>3.1709459038858965</v>
      </c>
      <c r="AE29" s="54">
        <f xml:space="preserve"> AVERAGEIF('5.8.1 (Small incl tax)'!$A$36:$A$63,'Annual incl tax'!$B29,'5.8.1 (Small incl tax)'!AF$36:AF$63)</f>
        <v>2.7441306163469577</v>
      </c>
      <c r="AF29" s="54">
        <f xml:space="preserve"> AVERAGEIF('5.8.1 (Small incl tax)'!$A$36:$A$63,'Annual incl tax'!$B29,'5.8.1 (Small incl tax)'!AG$36:AG$63)</f>
        <v>3.2868632171001364</v>
      </c>
      <c r="AG29" s="54">
        <f xml:space="preserve"> AVERAGEIF('5.8.1 (Small incl tax)'!$A$36:$A$63,'Annual incl tax'!$B29,'5.8.1 (Small incl tax)'!AH$36:AH$63)</f>
        <v>3.5493110612597869</v>
      </c>
      <c r="AH29" s="112">
        <f t="shared" si="3"/>
        <v>3.1672851948585086</v>
      </c>
      <c r="AI29" s="51">
        <f t="shared" si="4"/>
        <v>-13.980091054590357</v>
      </c>
      <c r="AJ29" s="52">
        <f>RANK(Q29,(C29:Q29,U29:AG29),1)</f>
        <v>9</v>
      </c>
    </row>
    <row r="30" spans="1:36" x14ac:dyDescent="0.2">
      <c r="A30" s="53" t="s">
        <v>33</v>
      </c>
      <c r="B30" s="98">
        <v>2021</v>
      </c>
      <c r="C30" s="54">
        <f xml:space="preserve"> AVERAGEIF('5.8.1 (Small incl tax)'!$A$36:$A$63,'Annual incl tax'!$B30,'5.8.1 (Small incl tax)'!D$36:D$63)</f>
        <v>3.4722992394663388</v>
      </c>
      <c r="D30" s="54">
        <f xml:space="preserve"> AVERAGEIF('5.8.1 (Small incl tax)'!$A$36:$A$63,'Annual incl tax'!$B30,'5.8.1 (Small incl tax)'!E$36:E$63)</f>
        <v>3.0683096843066373</v>
      </c>
      <c r="E30" s="54">
        <f xml:space="preserve"> AVERAGEIF('5.8.1 (Small incl tax)'!$A$36:$A$63,'Annual incl tax'!$B30,'5.8.1 (Small incl tax)'!F$36:F$63)</f>
        <v>6.1842970372661945</v>
      </c>
      <c r="F30" s="54">
        <f xml:space="preserve"> AVERAGEIF('5.8.1 (Small incl tax)'!$A$36:$A$63,'Annual incl tax'!$B30,'5.8.1 (Small incl tax)'!G$36:G$63)</f>
        <v>6.3360252791900251</v>
      </c>
      <c r="G30" s="54">
        <f xml:space="preserve"> AVERAGEIF('5.8.1 (Small incl tax)'!$A$36:$A$63,'Annual incl tax'!$B30,'5.8.1 (Small incl tax)'!H$36:H$63)</f>
        <v>4.2598126397502032</v>
      </c>
      <c r="H30" s="54">
        <f xml:space="preserve"> AVERAGEIF('5.8.1 (Small incl tax)'!$A$36:$A$63,'Annual incl tax'!$B30,'5.8.1 (Small incl tax)'!I$36:I$63)</f>
        <v>3.6536679970326622</v>
      </c>
      <c r="I30" s="54">
        <f xml:space="preserve"> AVERAGEIF('5.8.1 (Small incl tax)'!$A$36:$A$63,'Annual incl tax'!$B30,'5.8.1 (Small incl tax)'!J$36:J$63)</f>
        <v>5.131824575012307</v>
      </c>
      <c r="J30" s="54">
        <f xml:space="preserve"> AVERAGEIF('5.8.1 (Small incl tax)'!$A$36:$A$63,'Annual incl tax'!$B30,'5.8.1 (Small incl tax)'!K$36:K$63)</f>
        <v>4.5083975013412996</v>
      </c>
      <c r="K30" s="54">
        <f xml:space="preserve"> AVERAGEIF('5.8.1 (Small incl tax)'!$A$36:$A$63,'Annual incl tax'!$B30,'5.8.1 (Small incl tax)'!L$36:L$63)</f>
        <v>4.1733033263428503</v>
      </c>
      <c r="L30" s="54">
        <f xml:space="preserve"> AVERAGEIF('5.8.1 (Small incl tax)'!$A$36:$A$63,'Annual incl tax'!$B30,'5.8.1 (Small incl tax)'!M$36:M$63)</f>
        <v>3.971894799089478</v>
      </c>
      <c r="M30" s="54">
        <f xml:space="preserve"> AVERAGEIF('5.8.1 (Small incl tax)'!$A$36:$A$63,'Annual incl tax'!$B30,'5.8.1 (Small incl tax)'!N$36:N$63)</f>
        <v>6.1903184902168835</v>
      </c>
      <c r="N30" s="54">
        <f xml:space="preserve"> AVERAGEIF('5.8.1 (Small incl tax)'!$A$36:$A$63,'Annual incl tax'!$B30,'5.8.1 (Small incl tax)'!O$36:O$63)</f>
        <v>3.5702475246515251</v>
      </c>
      <c r="O30" s="54">
        <f xml:space="preserve"> AVERAGEIF('5.8.1 (Small incl tax)'!$A$36:$A$63,'Annual incl tax'!$B30,'5.8.1 (Small incl tax)'!P$36:P$63)</f>
        <v>3.1447169174433491</v>
      </c>
      <c r="P30" s="54">
        <f xml:space="preserve"> AVERAGEIF('5.8.1 (Small incl tax)'!$A$36:$A$63,'Annual incl tax'!$B30,'5.8.1 (Small incl tax)'!Q$36:Q$63)</f>
        <v>8.6868758411061862</v>
      </c>
      <c r="Q30" s="112">
        <f xml:space="preserve"> AVERAGEIF('5.8.1 (Small incl tax)'!$A$36:$A$63,'Annual incl tax'!$B30,'5.8.1 (Small incl tax)'!R$36:R$63)</f>
        <v>3.1124216542269076</v>
      </c>
      <c r="R30" s="50">
        <f t="shared" si="0"/>
        <v>4.1733033263428503</v>
      </c>
      <c r="S30" s="51">
        <f t="shared" si="1"/>
        <v>-25.420670130048144</v>
      </c>
      <c r="T30" s="52">
        <f t="shared" si="2"/>
        <v>2</v>
      </c>
      <c r="U30" s="54">
        <f xml:space="preserve"> AVERAGEIF('5.8.1 (Small incl tax)'!$A$36:$A$63,'Annual incl tax'!$B30,'5.8.1 (Small incl tax)'!V$36:V$63)</f>
        <v>3.7210484919116693</v>
      </c>
      <c r="V30" s="54">
        <f xml:space="preserve"> AVERAGEIF('5.8.1 (Small incl tax)'!$A$36:$A$63,'Annual incl tax'!$B30,'5.8.1 (Small incl tax)'!W$36:W$63)</f>
        <v>3.0903547912544731</v>
      </c>
      <c r="W30" s="54"/>
      <c r="X30" s="54">
        <f xml:space="preserve"> AVERAGEIF('5.8.1 (Small incl tax)'!$A$36:$A$63,'Annual incl tax'!$B30,'5.8.1 (Small incl tax)'!Y$36:Y$63)</f>
        <v>2.4492220668656737</v>
      </c>
      <c r="Y30" s="54">
        <f xml:space="preserve"> AVERAGEIF('5.8.1 (Small incl tax)'!$A$36:$A$63,'Annual incl tax'!$B30,'5.8.1 (Small incl tax)'!Z$36:Z$63)</f>
        <v>4.6704730495250413</v>
      </c>
      <c r="Z30" s="54">
        <f xml:space="preserve"> AVERAGEIF('5.8.1 (Small incl tax)'!$A$36:$A$63,'Annual incl tax'!$B30,'5.8.1 (Small incl tax)'!AA$36:AA$63)</f>
        <v>3.108305667961536</v>
      </c>
      <c r="AA30" s="54">
        <f xml:space="preserve"> AVERAGEIF('5.8.1 (Small incl tax)'!$A$36:$A$63,'Annual incl tax'!$B30,'5.8.1 (Small incl tax)'!AB$36:AB$63)</f>
        <v>3.7074370714346507</v>
      </c>
      <c r="AB30" s="54">
        <f xml:space="preserve"> AVERAGEIF('5.8.1 (Small incl tax)'!$A$36:$A$63,'Annual incl tax'!$B30,'5.8.1 (Small incl tax)'!AC$36:AC$63)</f>
        <v>4.9745035410704412</v>
      </c>
      <c r="AC30" s="54"/>
      <c r="AD30" s="54">
        <f xml:space="preserve"> AVERAGEIF('5.8.1 (Small incl tax)'!$A$36:$A$63,'Annual incl tax'!$B30,'5.8.1 (Small incl tax)'!AE$36:AE$63)</f>
        <v>3.2931002100150368</v>
      </c>
      <c r="AE30" s="54">
        <f xml:space="preserve"> AVERAGEIF('5.8.1 (Small incl tax)'!$A$36:$A$63,'Annual incl tax'!$B30,'5.8.1 (Small incl tax)'!AF$36:AF$63)</f>
        <v>3.3614860941086011</v>
      </c>
      <c r="AF30" s="54">
        <f xml:space="preserve"> AVERAGEIF('5.8.1 (Small incl tax)'!$A$36:$A$63,'Annual incl tax'!$B30,'5.8.1 (Small incl tax)'!AG$36:AG$63)</f>
        <v>3.6207660877572265</v>
      </c>
      <c r="AG30" s="54">
        <f xml:space="preserve"> AVERAGEIF('5.8.1 (Small incl tax)'!$A$36:$A$63,'Annual incl tax'!$B30,'5.8.1 (Small incl tax)'!AH$36:AH$63)</f>
        <v>3.7712382733089003</v>
      </c>
      <c r="AH30" s="54">
        <f t="shared" si="3"/>
        <v>3.71424278167316</v>
      </c>
      <c r="AI30" s="51">
        <f t="shared" si="4"/>
        <v>-16.203063795822985</v>
      </c>
      <c r="AJ30" s="52">
        <f>RANK(Q30,(C30:Q30,U30:AG30),1)</f>
        <v>5</v>
      </c>
    </row>
    <row r="31" spans="1:36" x14ac:dyDescent="0.2">
      <c r="A31" s="53" t="s">
        <v>33</v>
      </c>
      <c r="B31" s="98">
        <v>2022</v>
      </c>
      <c r="C31" s="54">
        <f>AVERAGE('5.8.1 (Small incl tax)'!D64:D65)</f>
        <v>5.386762946050986</v>
      </c>
      <c r="D31" s="54">
        <f>AVERAGE('5.8.1 (Small incl tax)'!E64:E65)</f>
        <v>5.5148566134105756</v>
      </c>
      <c r="E31" s="54">
        <f>AVERAGE('5.8.1 (Small incl tax)'!F64:F65)</f>
        <v>11.48601492710706</v>
      </c>
      <c r="F31" s="54">
        <f>AVERAGE('5.8.1 (Small incl tax)'!G64:G65)</f>
        <v>14.848981932759273</v>
      </c>
      <c r="G31" s="54">
        <f>AVERAGE('5.8.1 (Small incl tax)'!H64:H65)</f>
        <v>6.3503813504680195</v>
      </c>
      <c r="H31" s="54">
        <f>AVERAGE('5.8.1 (Small incl tax)'!I64:I65)</f>
        <v>5.1589832103542239</v>
      </c>
      <c r="I31" s="54">
        <f>AVERAGE('5.8.1 (Small incl tax)'!J64:J65)</f>
        <v>9.7193718356948562</v>
      </c>
      <c r="J31" s="54">
        <f>AVERAGE('5.8.1 (Small incl tax)'!K64:K65)</f>
        <v>7.6129203229570699</v>
      </c>
      <c r="K31" s="54">
        <f>AVERAGE('5.8.1 (Small incl tax)'!L64:L65)</f>
        <v>9.2156286390861908</v>
      </c>
      <c r="L31" s="54">
        <f>AVERAGE('5.8.1 (Small incl tax)'!M64:M65)</f>
        <v>7.6123269509813447</v>
      </c>
      <c r="M31" s="54">
        <f>AVERAGE('5.8.1 (Small incl tax)'!N64:N65)</f>
        <v>8.0990936957867738</v>
      </c>
      <c r="N31" s="54">
        <f>AVERAGE('5.8.1 (Small incl tax)'!O64:O65)</f>
        <v>8.0287899050256506</v>
      </c>
      <c r="O31" s="54">
        <f>AVERAGE('5.8.1 (Small incl tax)'!P64:P65)</f>
        <v>7.7981788906988214</v>
      </c>
      <c r="P31" s="54">
        <f>AVERAGE('5.8.1 (Small incl tax)'!Q64:Q65)</f>
        <v>15.387866832616796</v>
      </c>
      <c r="Q31" s="54">
        <f>AVERAGE('5.8.1 (Small incl tax)'!R64:R65)</f>
        <v>4.6865192225275258</v>
      </c>
      <c r="R31" s="50">
        <f>MEDIAN(C31:Q31)</f>
        <v>7.7981788906988214</v>
      </c>
      <c r="S31" s="51">
        <f>(Q31-R31)/R31*100</f>
        <v>-39.902388901114946</v>
      </c>
      <c r="T31" s="52">
        <f>RANK(Q31,(C31:Q31),1)</f>
        <v>1</v>
      </c>
      <c r="U31" s="54">
        <f>AVERAGE('5.8.1 (Small incl tax)'!V64:V65)</f>
        <v>8.1943467750330115</v>
      </c>
      <c r="V31" s="54">
        <f>AVERAGE('5.8.1 (Small incl tax)'!W64:W65)</f>
        <v>7.1358769822110482</v>
      </c>
      <c r="W31" s="54"/>
      <c r="X31" s="54">
        <f>AVERAGE('5.8.1 (Small incl tax)'!Y64:Y65)</f>
        <v>6.4228690036885627</v>
      </c>
      <c r="Y31" s="54">
        <f>AVERAGE('5.8.1 (Small incl tax)'!Z64:Z65)</f>
        <v>11.036138397237087</v>
      </c>
      <c r="Z31" s="54">
        <f>AVERAGE('5.8.1 (Small incl tax)'!AA64:AA65)</f>
        <v>7.2185437745272285</v>
      </c>
      <c r="AA31" s="54">
        <f>AVERAGE('5.8.1 (Small incl tax)'!AB64:AB65)</f>
        <v>9.6988106563919914</v>
      </c>
      <c r="AB31" s="54">
        <f>AVERAGE('5.8.1 (Small incl tax)'!AC64:AC65)</f>
        <v>9.53214147089151</v>
      </c>
      <c r="AC31" s="54"/>
      <c r="AD31" s="54">
        <f>AVERAGE('5.8.1 (Small incl tax)'!AE64:AE65)</f>
        <v>5.7872149625594425</v>
      </c>
      <c r="AE31" s="54">
        <f>AVERAGE('5.8.1 (Small incl tax)'!AF64:AF65)</f>
        <v>10.916633378489442</v>
      </c>
      <c r="AF31" s="54">
        <f>AVERAGE('5.8.1 (Small incl tax)'!AG64:AG65)</f>
        <v>6.5200418914924025</v>
      </c>
      <c r="AG31" s="54">
        <f>AVERAGE('5.8.1 (Small incl tax)'!AH64:AH65)</f>
        <v>6.7903111909035925</v>
      </c>
      <c r="AH31" s="54">
        <f>MEDIAN(C31:Q31,U31:AG31)</f>
        <v>7.7055496068279457</v>
      </c>
      <c r="AI31" s="51">
        <f>(Q31-AH31)/AH31*100</f>
        <v>-39.179948716769459</v>
      </c>
      <c r="AJ31" s="52">
        <f>RANK(Q31,(C31:Q31,U31:AG31),1)</f>
        <v>1</v>
      </c>
    </row>
    <row r="32" spans="1:36" x14ac:dyDescent="0.2">
      <c r="A32" s="53" t="s">
        <v>33</v>
      </c>
      <c r="B32" s="98">
        <v>2023</v>
      </c>
      <c r="C32" s="54">
        <f>AVERAGE('5.8.1 (Small incl tax)'!D66:D67)</f>
        <v>8.1807228285770854</v>
      </c>
      <c r="D32" s="54">
        <f>AVERAGE('5.8.1 (Small incl tax)'!E66:E67)</f>
        <v>5.6591972046970707</v>
      </c>
      <c r="E32" s="54">
        <f>AVERAGE('5.8.1 (Small incl tax)'!F66:F67)</f>
        <v>7.3922279788888874</v>
      </c>
      <c r="F32" s="54">
        <f>AVERAGE('5.8.1 (Small incl tax)'!G66:G67)</f>
        <v>8.6248595109205972</v>
      </c>
      <c r="G32" s="54">
        <f>AVERAGE('5.8.1 (Small incl tax)'!H66:H67)</f>
        <v>8.5396138196033604</v>
      </c>
      <c r="H32" s="54">
        <f>AVERAGE('5.8.1 (Small incl tax)'!I66:I67)</f>
        <v>8.0969809982275436</v>
      </c>
      <c r="I32" s="112">
        <f>AVERAGE('5.8.1 (Small incl tax)'!J66:J67)</f>
        <v>6.7239285544060738</v>
      </c>
      <c r="J32" s="54">
        <f>AVERAGE('5.8.1 (Small incl tax)'!K66:K67)</f>
        <v>8.3900816137483449</v>
      </c>
      <c r="K32" s="54">
        <f>AVERAGE('5.8.1 (Small incl tax)'!L66:L67)</f>
        <v>8.0164551506252071</v>
      </c>
      <c r="L32" s="54">
        <f>AVERAGE('5.8.1 (Small incl tax)'!M66:M67)</f>
        <v>8.9769620811052047</v>
      </c>
      <c r="M32" s="112">
        <f>AVERAGE('5.8.1 (Small incl tax)'!N66:N67)</f>
        <v>11.352864749184027</v>
      </c>
      <c r="N32" s="54">
        <f>AVERAGE('5.8.1 (Small incl tax)'!O66:O67)</f>
        <v>7.6415358935444608</v>
      </c>
      <c r="O32" s="54">
        <f>AVERAGE('5.8.1 (Small incl tax)'!P66:P67)</f>
        <v>6.2473816908046285</v>
      </c>
      <c r="P32" s="54">
        <f>AVERAGE('5.8.1 (Small incl tax)'!Q66:Q67)</f>
        <v>11.845656558246571</v>
      </c>
      <c r="Q32" s="112">
        <f>AVERAGE('5.8.1 (Small incl tax)'!R66:R67)</f>
        <v>6.3817773127096586</v>
      </c>
      <c r="R32" s="50">
        <f>MEDIAN(C32:Q32)</f>
        <v>8.0969809982275436</v>
      </c>
      <c r="S32" s="51">
        <f>(Q32-R32)/R32*100</f>
        <v>-21.18324948389219</v>
      </c>
      <c r="T32" s="52">
        <f>RANK(Q32,(C32:Q32),1)</f>
        <v>3</v>
      </c>
      <c r="U32" s="54">
        <f>AVERAGE('5.8.1 (Small incl tax)'!V66:V67)</f>
        <v>5.5647605096503092</v>
      </c>
      <c r="V32" s="54">
        <f>AVERAGE('5.8.1 (Small incl tax)'!W66:W67)</f>
        <v>6.0639955090003497</v>
      </c>
      <c r="W32" s="54"/>
      <c r="X32" s="54">
        <f>AVERAGE('5.8.1 (Small incl tax)'!Y66:Y67)</f>
        <v>6.177208283543612</v>
      </c>
      <c r="Y32" s="54">
        <f>AVERAGE('5.8.1 (Small incl tax)'!Z66:Z67)</f>
        <v>6.1811119212008911</v>
      </c>
      <c r="Z32" s="54">
        <f>AVERAGE('5.8.1 (Small incl tax)'!AA66:AA67)</f>
        <v>9.8078715156402083</v>
      </c>
      <c r="AA32" s="54">
        <f>AVERAGE('5.8.1 (Small incl tax)'!AB66:AB67)</f>
        <v>7.5625851979792715</v>
      </c>
      <c r="AB32" s="54">
        <f>AVERAGE('5.8.1 (Small incl tax)'!AC66:AC67)</f>
        <v>5.9248814221595598</v>
      </c>
      <c r="AC32" s="54"/>
      <c r="AD32" s="54">
        <f>AVERAGE('5.8.1 (Small incl tax)'!AE66:AE67)</f>
        <v>6.8213129051118608</v>
      </c>
      <c r="AE32" s="54">
        <f>AVERAGE('5.8.1 (Small incl tax)'!AF66:AF67)</f>
        <v>5.2798208185930564</v>
      </c>
      <c r="AF32" s="54">
        <f>AVERAGE('5.8.1 (Small incl tax)'!AG66:AG67)</f>
        <v>9.5358866900291268</v>
      </c>
      <c r="AG32" s="54">
        <f>AVERAGE('5.8.1 (Small incl tax)'!AH66:AH67)</f>
        <v>7.8665176479396521</v>
      </c>
      <c r="AH32" s="112">
        <f>MEDIAN(C32:Q32,U32:AG32)</f>
        <v>7.6020605457618657</v>
      </c>
      <c r="AI32" s="51">
        <f>(Q32-AH32)/AH32*100</f>
        <v>-16.052006238394309</v>
      </c>
      <c r="AJ32" s="52">
        <f>RANK(Q32,(C32:Q32,U32:AG32),1)</f>
        <v>9</v>
      </c>
    </row>
    <row r="33" spans="1:36" ht="12.6" customHeight="1" x14ac:dyDescent="0.2">
      <c r="A33" s="53" t="s">
        <v>44</v>
      </c>
      <c r="B33" s="98">
        <v>2008</v>
      </c>
      <c r="C33" s="54"/>
      <c r="D33" s="54">
        <f>AVERAGEIF('5.8.2 (Medium incl tax)'!$A$36:$A$63,'Annual incl tax'!$B33,'5.8.2 (Medium incl tax)'!E$36:E$63)</f>
        <v>2.8650012748980083</v>
      </c>
      <c r="E33" s="54">
        <f>AVERAGEIF('5.8.2 (Medium incl tax)'!$A$36:$A$63,'Annual incl tax'!$B33,'5.8.2 (Medium incl tax)'!F$36:F$63)</f>
        <v>2.6053999620530357</v>
      </c>
      <c r="F33" s="54">
        <f>AVERAGEIF('5.8.2 (Medium incl tax)'!$A$36:$A$63,'Annual incl tax'!$B33,'5.8.2 (Medium incl tax)'!G$36:G$63)</f>
        <v>2.4712589692824576</v>
      </c>
      <c r="G33" s="54">
        <f>AVERAGEIF('5.8.2 (Medium incl tax)'!$A$36:$A$63,'Annual incl tax'!$B33,'5.8.2 (Medium incl tax)'!H$36:H$63)</f>
        <v>2.8854375449964005</v>
      </c>
      <c r="H33" s="54">
        <f>AVERAGEIF('5.8.2 (Medium incl tax)'!$A$36:$A$63,'Annual incl tax'!$B33,'5.8.2 (Medium incl tax)'!I$36:I$63)</f>
        <v>3.7630265478761702</v>
      </c>
      <c r="I33" s="54"/>
      <c r="J33" s="54">
        <f>AVERAGEIF('5.8.2 (Medium incl tax)'!$A$36:$A$63,'Annual incl tax'!$B33,'5.8.2 (Medium incl tax)'!K$36:K$63)</f>
        <v>3.1595608801295896</v>
      </c>
      <c r="K33" s="54">
        <f>AVERAGEIF('5.8.2 (Medium incl tax)'!$A$36:$A$63,'Annual incl tax'!$B33,'5.8.2 (Medium incl tax)'!L$36:L$63)</f>
        <v>2.9689609932205423</v>
      </c>
      <c r="L33" s="54">
        <f>AVERAGEIF('5.8.2 (Medium incl tax)'!$A$36:$A$63,'Annual incl tax'!$B33,'5.8.2 (Medium incl tax)'!M$36:M$63)</f>
        <v>3.1314664596832253</v>
      </c>
      <c r="M33" s="54">
        <f>AVERAGEIF('5.8.2 (Medium incl tax)'!$A$36:$A$63,'Annual incl tax'!$B33,'5.8.2 (Medium incl tax)'!N$36:N$63)</f>
        <v>2.9776007019438442</v>
      </c>
      <c r="N33" s="54">
        <f>AVERAGEIF('5.8.2 (Medium incl tax)'!$A$36:$A$63,'Annual incl tax'!$B33,'5.8.2 (Medium incl tax)'!O$36:O$63)</f>
        <v>2.5686873230141583</v>
      </c>
      <c r="O33" s="54">
        <f>AVERAGEIF('5.8.2 (Medium incl tax)'!$A$36:$A$63,'Annual incl tax'!$B33,'5.8.2 (Medium incl tax)'!P$36:P$63)</f>
        <v>2.3959649211063119</v>
      </c>
      <c r="P33" s="54">
        <f>AVERAGEIF('5.8.2 (Medium incl tax)'!$A$36:$A$63,'Annual incl tax'!$B33,'5.8.2 (Medium incl tax)'!Q$36:Q$63)</f>
        <v>4.121845944354452</v>
      </c>
      <c r="Q33" s="54">
        <f>AVERAGEIF('5.8.2 (Medium incl tax)'!$A$36:$A$63,'Annual incl tax'!$B33,'5.8.2 (Medium incl tax)'!R$36:R$63)</f>
        <v>2.3576765031197504</v>
      </c>
      <c r="R33" s="50">
        <f t="shared" si="0"/>
        <v>2.8854375449964005</v>
      </c>
      <c r="S33" s="51">
        <f t="shared" si="1"/>
        <v>-18.29050303971519</v>
      </c>
      <c r="T33" s="52">
        <f t="shared" si="2"/>
        <v>1</v>
      </c>
      <c r="U33" s="54">
        <f>AVERAGEIF('5.8.2 (Medium incl tax)'!$A$36:$A$63,'Annual incl tax'!$B33,'5.8.2 (Medium incl tax)'!V$36:V$63)</f>
        <v>1.89117889737821</v>
      </c>
      <c r="V33" s="54">
        <f>AVERAGEIF('5.8.2 (Medium incl tax)'!$A$36:$A$63,'Annual incl tax'!$B33,'5.8.2 (Medium incl tax)'!W$36:W$63)</f>
        <v>1.8331681436885048</v>
      </c>
      <c r="W33" s="54"/>
      <c r="X33" s="54">
        <f>AVERAGEIF('5.8.2 (Medium incl tax)'!$A$36:$A$63,'Annual incl tax'!$B33,'5.8.2 (Medium incl tax)'!Y$36:Y$63)</f>
        <v>2.8500039296556281</v>
      </c>
      <c r="Y33" s="54">
        <f>AVERAGEIF('5.8.2 (Medium incl tax)'!$A$36:$A$63,'Annual incl tax'!$B33,'5.8.2 (Medium incl tax)'!Z$36:Z$63)</f>
        <v>2.2624782677885769</v>
      </c>
      <c r="Z33" s="54">
        <f>AVERAGEIF('5.8.2 (Medium incl tax)'!$A$36:$A$63,'Annual incl tax'!$B33,'5.8.2 (Medium incl tax)'!AA$36:AA$63)</f>
        <v>3.0758690388168946</v>
      </c>
      <c r="AA33" s="54">
        <f>AVERAGEIF('5.8.2 (Medium incl tax)'!$A$36:$A$63,'Annual incl tax'!$B33,'5.8.2 (Medium incl tax)'!AB$36:AB$63)</f>
        <v>2.7250552633789296</v>
      </c>
      <c r="AB33" s="54">
        <f>AVERAGEIF('5.8.2 (Medium incl tax)'!$A$36:$A$63,'Annual incl tax'!$B33,'5.8.2 (Medium incl tax)'!AC$36:AC$63)</f>
        <v>3.0133711912347012</v>
      </c>
      <c r="AC33" s="54"/>
      <c r="AD33" s="54">
        <f>AVERAGEIF('5.8.2 (Medium incl tax)'!$A$36:$A$63,'Annual incl tax'!$B33,'5.8.2 (Medium incl tax)'!AE$36:AE$63)</f>
        <v>2.5403371011219105</v>
      </c>
      <c r="AE33" s="54">
        <f>AVERAGEIF('5.8.2 (Medium incl tax)'!$A$36:$A$63,'Annual incl tax'!$B33,'5.8.2 (Medium incl tax)'!AF$36:AF$63)</f>
        <v>2.2298776634569237</v>
      </c>
      <c r="AF33" s="54">
        <f>AVERAGEIF('5.8.2 (Medium incl tax)'!$A$36:$A$63,'Annual incl tax'!$B33,'5.8.2 (Medium incl tax)'!AG$36:AG$63)</f>
        <v>3.2258796528677709</v>
      </c>
      <c r="AG33" s="54">
        <f>AVERAGEIF('5.8.2 (Medium incl tax)'!$A$36:$A$63,'Annual incl tax'!$B33,'5.8.2 (Medium incl tax)'!AH$36:AH$63)</f>
        <v>3.2756073674106068</v>
      </c>
      <c r="AH33" s="54">
        <f t="shared" si="3"/>
        <v>2.857502602276818</v>
      </c>
      <c r="AI33" s="51">
        <f t="shared" si="4"/>
        <v>-17.49171107521698</v>
      </c>
      <c r="AJ33" s="52">
        <f>RANK(Q33,(C33:Q33,U33:AG33),1)</f>
        <v>5</v>
      </c>
    </row>
    <row r="34" spans="1:36" ht="12.6" customHeight="1" x14ac:dyDescent="0.2">
      <c r="A34" s="53" t="s">
        <v>44</v>
      </c>
      <c r="B34" s="98">
        <v>2009</v>
      </c>
      <c r="C34" s="54">
        <f>AVERAGEIF('5.8.2 (Medium incl tax)'!$A$36:$A$63,'Annual incl tax'!$B34,'5.8.2 (Medium incl tax)'!D$36:D$63)</f>
        <v>2.9532889573374135</v>
      </c>
      <c r="D34" s="54">
        <f>AVERAGEIF('5.8.2 (Medium incl tax)'!$A$36:$A$63,'Annual incl tax'!$B34,'5.8.2 (Medium incl tax)'!E$36:E$63)</f>
        <v>2.8123536182705164</v>
      </c>
      <c r="E34" s="54">
        <f>AVERAGEIF('5.8.2 (Medium incl tax)'!$A$36:$A$63,'Annual incl tax'!$B34,'5.8.2 (Medium incl tax)'!F$36:F$63)</f>
        <v>2.3920063309625523</v>
      </c>
      <c r="F34" s="54">
        <f>AVERAGEIF('5.8.2 (Medium incl tax)'!$A$36:$A$63,'Annual incl tax'!$B34,'5.8.2 (Medium incl tax)'!G$36:G$63)</f>
        <v>2.6455960683709803</v>
      </c>
      <c r="G34" s="54">
        <f>AVERAGEIF('5.8.2 (Medium incl tax)'!$A$36:$A$63,'Annual incl tax'!$B34,'5.8.2 (Medium incl tax)'!H$36:H$63)</f>
        <v>3.016343688167042</v>
      </c>
      <c r="H34" s="54">
        <f>AVERAGEIF('5.8.2 (Medium incl tax)'!$A$36:$A$63,'Annual incl tax'!$B34,'5.8.2 (Medium incl tax)'!I$36:I$63)</f>
        <v>3.4626986641446793</v>
      </c>
      <c r="I34" s="54"/>
      <c r="J34" s="54">
        <f>AVERAGEIF('5.8.2 (Medium incl tax)'!$A$36:$A$63,'Annual incl tax'!$B34,'5.8.2 (Medium incl tax)'!K$36:K$63)</f>
        <v>2.6640793125765754</v>
      </c>
      <c r="K34" s="54">
        <f>AVERAGEIF('5.8.2 (Medium incl tax)'!$A$36:$A$63,'Annual incl tax'!$B34,'5.8.2 (Medium incl tax)'!L$36:L$63)</f>
        <v>3.0340159307218144</v>
      </c>
      <c r="L34" s="54">
        <f>AVERAGEIF('5.8.2 (Medium incl tax)'!$A$36:$A$63,'Annual incl tax'!$B34,'5.8.2 (Medium incl tax)'!M$36:M$63)</f>
        <v>3.4059088656715213</v>
      </c>
      <c r="M34" s="54">
        <f>AVERAGEIF('5.8.2 (Medium incl tax)'!$A$36:$A$63,'Annual incl tax'!$B34,'5.8.2 (Medium incl tax)'!N$36:N$63)</f>
        <v>3.3177716447770056</v>
      </c>
      <c r="N34" s="54">
        <f>AVERAGEIF('5.8.2 (Medium incl tax)'!$A$36:$A$63,'Annual incl tax'!$B34,'5.8.2 (Medium incl tax)'!O$36:O$63)</f>
        <v>2.7323789618143284</v>
      </c>
      <c r="O34" s="54">
        <f>AVERAGEIF('5.8.2 (Medium incl tax)'!$A$36:$A$63,'Annual incl tax'!$B34,'5.8.2 (Medium incl tax)'!P$36:P$63)</f>
        <v>2.6027405945646569</v>
      </c>
      <c r="P34" s="54">
        <f>AVERAGEIF('5.8.2 (Medium incl tax)'!$A$36:$A$63,'Annual incl tax'!$B34,'5.8.2 (Medium incl tax)'!Q$36:Q$63)</f>
        <v>3.6491806303584755</v>
      </c>
      <c r="Q34" s="54">
        <f>AVERAGEIF('5.8.2 (Medium incl tax)'!$A$36:$A$63,'Annual incl tax'!$B34,'5.8.2 (Medium incl tax)'!R$36:R$63)</f>
        <v>2.2600921906041922</v>
      </c>
      <c r="R34" s="50">
        <f t="shared" si="0"/>
        <v>2.882821287803965</v>
      </c>
      <c r="S34" s="51">
        <f t="shared" si="1"/>
        <v>-21.601377089668521</v>
      </c>
      <c r="T34" s="52">
        <f t="shared" si="2"/>
        <v>1</v>
      </c>
      <c r="U34" s="54">
        <f>AVERAGEIF('5.8.2 (Medium incl tax)'!$A$36:$A$63,'Annual incl tax'!$B34,'5.8.2 (Medium incl tax)'!V$36:V$63)</f>
        <v>2.3582856729663941</v>
      </c>
      <c r="V34" s="54">
        <f>AVERAGEIF('5.8.2 (Medium incl tax)'!$A$36:$A$63,'Annual incl tax'!$B34,'5.8.2 (Medium incl tax)'!W$36:W$63)</f>
        <v>2.3655166777855401</v>
      </c>
      <c r="W34" s="54"/>
      <c r="X34" s="54">
        <f>AVERAGEIF('5.8.2 (Medium incl tax)'!$A$36:$A$63,'Annual incl tax'!$B34,'5.8.2 (Medium incl tax)'!Y$36:Y$63)</f>
        <v>2.7030850522029652</v>
      </c>
      <c r="Y34" s="54">
        <f>AVERAGEIF('5.8.2 (Medium incl tax)'!$A$36:$A$63,'Annual incl tax'!$B34,'5.8.2 (Medium incl tax)'!Z$36:Z$63)</f>
        <v>2.2266225140536382</v>
      </c>
      <c r="Z34" s="54">
        <f>AVERAGEIF('5.8.2 (Medium incl tax)'!$A$36:$A$63,'Annual incl tax'!$B34,'5.8.2 (Medium incl tax)'!AA$36:AA$63)</f>
        <v>3.2643285757798886</v>
      </c>
      <c r="AA34" s="54">
        <f>AVERAGEIF('5.8.2 (Medium incl tax)'!$A$36:$A$63,'Annual incl tax'!$B34,'5.8.2 (Medium incl tax)'!AB$36:AB$63)</f>
        <v>2.9773722930758906</v>
      </c>
      <c r="AB34" s="54">
        <f>AVERAGEIF('5.8.2 (Medium incl tax)'!$A$36:$A$63,'Annual incl tax'!$B34,'5.8.2 (Medium incl tax)'!AC$36:AC$63)</f>
        <v>2.611287402660587</v>
      </c>
      <c r="AC34" s="54"/>
      <c r="AD34" s="54">
        <f>AVERAGEIF('5.8.2 (Medium incl tax)'!$A$36:$A$63,'Annual incl tax'!$B34,'5.8.2 (Medium incl tax)'!AE$36:AE$63)</f>
        <v>2.5794802286251901</v>
      </c>
      <c r="AE34" s="54">
        <f>AVERAGEIF('5.8.2 (Medium incl tax)'!$A$36:$A$63,'Annual incl tax'!$B34,'5.8.2 (Medium incl tax)'!AF$36:AF$63)</f>
        <v>1.9959909387643342</v>
      </c>
      <c r="AF34" s="54">
        <f>AVERAGEIF('5.8.2 (Medium incl tax)'!$A$36:$A$63,'Annual incl tax'!$B34,'5.8.2 (Medium incl tax)'!AG$36:AG$63)</f>
        <v>3.2417887247578845</v>
      </c>
      <c r="AG34" s="54">
        <f>AVERAGEIF('5.8.2 (Medium incl tax)'!$A$36:$A$63,'Annual incl tax'!$B34,'5.8.2 (Medium incl tax)'!AH$36:AH$63)</f>
        <v>3.4868323034535349</v>
      </c>
      <c r="AH34" s="54">
        <f t="shared" si="3"/>
        <v>2.7323789618143284</v>
      </c>
      <c r="AI34" s="51">
        <f t="shared" si="4"/>
        <v>-17.284819485527471</v>
      </c>
      <c r="AJ34" s="52">
        <f>RANK(Q34,(C34:Q34,U34:AG34),1)</f>
        <v>3</v>
      </c>
    </row>
    <row r="35" spans="1:36" ht="12.6" customHeight="1" x14ac:dyDescent="0.2">
      <c r="A35" s="53" t="s">
        <v>44</v>
      </c>
      <c r="B35" s="98">
        <v>2010</v>
      </c>
      <c r="C35" s="54">
        <f>AVERAGEIF('5.8.2 (Medium incl tax)'!$A$36:$A$63,'Annual incl tax'!$B35,'5.8.2 (Medium incl tax)'!D$36:D$63)</f>
        <v>3.0147353412842373</v>
      </c>
      <c r="D35" s="54">
        <f>AVERAGEIF('5.8.2 (Medium incl tax)'!$A$36:$A$63,'Annual incl tax'!$B35,'5.8.2 (Medium incl tax)'!E$36:E$63)</f>
        <v>2.4906643805274538</v>
      </c>
      <c r="E35" s="54">
        <f>AVERAGEIF('5.8.2 (Medium incl tax)'!$A$36:$A$63,'Annual incl tax'!$B35,'5.8.2 (Medium incl tax)'!F$36:F$63)</f>
        <v>3.0721557856358475</v>
      </c>
      <c r="F35" s="54">
        <f>AVERAGEIF('5.8.2 (Medium incl tax)'!$A$36:$A$63,'Annual incl tax'!$B35,'5.8.2 (Medium incl tax)'!G$36:G$63)</f>
        <v>2.7059054671977023</v>
      </c>
      <c r="G35" s="54">
        <f>AVERAGEIF('5.8.2 (Medium incl tax)'!$A$36:$A$63,'Annual incl tax'!$B35,'5.8.2 (Medium incl tax)'!H$36:H$63)</f>
        <v>2.9149029149110888</v>
      </c>
      <c r="H35" s="54">
        <f>AVERAGEIF('5.8.2 (Medium incl tax)'!$A$36:$A$63,'Annual incl tax'!$B35,'5.8.2 (Medium incl tax)'!I$36:I$63)</f>
        <v>3.2706272065220476</v>
      </c>
      <c r="I35" s="54"/>
      <c r="J35" s="54">
        <f>AVERAGEIF('5.8.2 (Medium incl tax)'!$A$36:$A$63,'Annual incl tax'!$B35,'5.8.2 (Medium incl tax)'!K$36:K$63)</f>
        <v>2.5663880985395675</v>
      </c>
      <c r="K35" s="54">
        <f>AVERAGEIF('5.8.2 (Medium incl tax)'!$A$36:$A$63,'Annual incl tax'!$B35,'5.8.2 (Medium incl tax)'!L$36:L$63)</f>
        <v>2.5605302207310654</v>
      </c>
      <c r="L35" s="54">
        <f>AVERAGEIF('5.8.2 (Medium incl tax)'!$A$36:$A$63,'Annual incl tax'!$B35,'5.8.2 (Medium incl tax)'!M$36:M$63)</f>
        <v>3.3916337037053914</v>
      </c>
      <c r="M35" s="54">
        <f>AVERAGEIF('5.8.2 (Medium incl tax)'!$A$36:$A$63,'Annual incl tax'!$B35,'5.8.2 (Medium incl tax)'!N$36:N$63)</f>
        <v>2.7691619050593257</v>
      </c>
      <c r="N35" s="54">
        <f>AVERAGEIF('5.8.2 (Medium incl tax)'!$A$36:$A$63,'Annual incl tax'!$B35,'5.8.2 (Medium incl tax)'!O$36:O$63)</f>
        <v>2.606914862974993</v>
      </c>
      <c r="O35" s="54">
        <f>AVERAGEIF('5.8.2 (Medium incl tax)'!$A$36:$A$63,'Annual incl tax'!$B35,'5.8.2 (Medium incl tax)'!P$36:P$63)</f>
        <v>2.4374022071411381</v>
      </c>
      <c r="P35" s="54">
        <f>AVERAGEIF('5.8.2 (Medium incl tax)'!$A$36:$A$63,'Annual incl tax'!$B35,'5.8.2 (Medium incl tax)'!Q$36:Q$63)</f>
        <v>3.9329162368728299</v>
      </c>
      <c r="Q35" s="54">
        <f>AVERAGEIF('5.8.2 (Medium incl tax)'!$A$36:$A$63,'Annual incl tax'!$B35,'5.8.2 (Medium incl tax)'!R$36:R$63)</f>
        <v>1.9474315740750492</v>
      </c>
      <c r="R35" s="50">
        <f t="shared" si="0"/>
        <v>2.737533686128514</v>
      </c>
      <c r="S35" s="51">
        <f t="shared" si="1"/>
        <v>-28.8618224519767</v>
      </c>
      <c r="T35" s="52">
        <f t="shared" si="2"/>
        <v>1</v>
      </c>
      <c r="U35" s="54">
        <f>AVERAGEIF('5.8.2 (Medium incl tax)'!$A$36:$A$63,'Annual incl tax'!$B35,'5.8.2 (Medium incl tax)'!V$36:V$63)</f>
        <v>2.3245640816991493</v>
      </c>
      <c r="V35" s="54">
        <f>AVERAGEIF('5.8.2 (Medium incl tax)'!$A$36:$A$63,'Annual incl tax'!$B35,'5.8.2 (Medium incl tax)'!W$36:W$63)</f>
        <v>3.1469133785830437</v>
      </c>
      <c r="W35" s="54"/>
      <c r="X35" s="54">
        <f>AVERAGEIF('5.8.2 (Medium incl tax)'!$A$36:$A$63,'Annual incl tax'!$B35,'5.8.2 (Medium incl tax)'!Y$36:Y$63)</f>
        <v>2.8732831682553366</v>
      </c>
      <c r="Y35" s="54">
        <f>AVERAGEIF('5.8.2 (Medium incl tax)'!$A$36:$A$63,'Annual incl tax'!$B35,'5.8.2 (Medium incl tax)'!Z$36:Z$63)</f>
        <v>2.4491462658772063</v>
      </c>
      <c r="Z35" s="54">
        <f>AVERAGEIF('5.8.2 (Medium incl tax)'!$A$36:$A$63,'Annual incl tax'!$B35,'5.8.2 (Medium incl tax)'!AA$36:AA$63)</f>
        <v>2.8129189964547159</v>
      </c>
      <c r="AA35" s="54">
        <f>AVERAGEIF('5.8.2 (Medium incl tax)'!$A$36:$A$63,'Annual incl tax'!$B35,'5.8.2 (Medium incl tax)'!AB$36:AB$63)</f>
        <v>2.4696744905803607</v>
      </c>
      <c r="AB35" s="54">
        <f>AVERAGEIF('5.8.2 (Medium incl tax)'!$A$36:$A$63,'Annual incl tax'!$B35,'5.8.2 (Medium incl tax)'!AC$36:AC$63)</f>
        <v>2.8271396452632649</v>
      </c>
      <c r="AC35" s="54"/>
      <c r="AD35" s="54">
        <f>AVERAGEIF('5.8.2 (Medium incl tax)'!$A$36:$A$63,'Annual incl tax'!$B35,'5.8.2 (Medium incl tax)'!AE$36:AE$63)</f>
        <v>2.6893381466730482</v>
      </c>
      <c r="AE35" s="54">
        <f>AVERAGEIF('5.8.2 (Medium incl tax)'!$A$36:$A$63,'Annual incl tax'!$B35,'5.8.2 (Medium incl tax)'!AF$36:AF$63)</f>
        <v>1.8994598005538519</v>
      </c>
      <c r="AF35" s="54">
        <f>AVERAGEIF('5.8.2 (Medium incl tax)'!$A$36:$A$63,'Annual incl tax'!$B35,'5.8.2 (Medium incl tax)'!AG$36:AG$63)</f>
        <v>2.9818615410677172</v>
      </c>
      <c r="AG35" s="54">
        <f>AVERAGEIF('5.8.2 (Medium incl tax)'!$A$36:$A$63,'Annual incl tax'!$B35,'5.8.2 (Medium incl tax)'!AH$36:AH$63)</f>
        <v>3.646248108677403</v>
      </c>
      <c r="AH35" s="54">
        <f t="shared" si="3"/>
        <v>2.7691619050593257</v>
      </c>
      <c r="AI35" s="51">
        <f t="shared" si="4"/>
        <v>-29.674333215510273</v>
      </c>
      <c r="AJ35" s="52">
        <f>RANK(Q35,(C35:Q35,U35:AG35),1)</f>
        <v>2</v>
      </c>
    </row>
    <row r="36" spans="1:36" ht="12.6" customHeight="1" x14ac:dyDescent="0.2">
      <c r="A36" s="53" t="s">
        <v>44</v>
      </c>
      <c r="B36" s="98">
        <v>2011</v>
      </c>
      <c r="C36" s="54">
        <f>AVERAGEIF('5.8.2 (Medium incl tax)'!$A$36:$A$63,'Annual incl tax'!$B36,'5.8.2 (Medium incl tax)'!D$36:D$63)</f>
        <v>3.1082479928534594</v>
      </c>
      <c r="D36" s="54">
        <f>AVERAGEIF('5.8.2 (Medium incl tax)'!$A$36:$A$63,'Annual incl tax'!$B36,'5.8.2 (Medium incl tax)'!E$36:E$63)</f>
        <v>2.8661742440702582</v>
      </c>
      <c r="E36" s="54">
        <f>AVERAGEIF('5.8.2 (Medium incl tax)'!$A$36:$A$63,'Annual incl tax'!$B36,'5.8.2 (Medium incl tax)'!F$36:F$63)</f>
        <v>3.6198288594402568</v>
      </c>
      <c r="F36" s="54">
        <f>AVERAGEIF('5.8.2 (Medium incl tax)'!$A$36:$A$63,'Annual incl tax'!$B36,'5.8.2 (Medium incl tax)'!G$36:G$63)</f>
        <v>3.8079728611031713</v>
      </c>
      <c r="G36" s="54">
        <f>AVERAGEIF('5.8.2 (Medium incl tax)'!$A$36:$A$63,'Annual incl tax'!$B36,'5.8.2 (Medium incl tax)'!H$36:H$63)</f>
        <v>3.2222861050003218</v>
      </c>
      <c r="H36" s="54">
        <f>AVERAGEIF('5.8.2 (Medium incl tax)'!$A$36:$A$63,'Annual incl tax'!$B36,'5.8.2 (Medium incl tax)'!I$36:I$63)</f>
        <v>3.5050138498198815</v>
      </c>
      <c r="I36" s="54"/>
      <c r="J36" s="54">
        <f>AVERAGEIF('5.8.2 (Medium incl tax)'!$A$36:$A$63,'Annual incl tax'!$B36,'5.8.2 (Medium incl tax)'!K$36:K$63)</f>
        <v>3.3378813005001469</v>
      </c>
      <c r="K36" s="54">
        <f>AVERAGEIF('5.8.2 (Medium incl tax)'!$A$36:$A$63,'Annual incl tax'!$B36,'5.8.2 (Medium incl tax)'!L$36:L$63)</f>
        <v>2.8708141244672385</v>
      </c>
      <c r="L36" s="54">
        <f>AVERAGEIF('5.8.2 (Medium incl tax)'!$A$36:$A$63,'Annual incl tax'!$B36,'5.8.2 (Medium incl tax)'!M$36:M$63)</f>
        <v>3.9859876864939752</v>
      </c>
      <c r="M36" s="54">
        <f>AVERAGEIF('5.8.2 (Medium incl tax)'!$A$36:$A$63,'Annual incl tax'!$B36,'5.8.2 (Medium incl tax)'!N$36:N$63)</f>
        <v>2.9630725404972456</v>
      </c>
      <c r="N36" s="54">
        <f>AVERAGEIF('5.8.2 (Medium incl tax)'!$A$36:$A$63,'Annual incl tax'!$B36,'5.8.2 (Medium incl tax)'!O$36:O$63)</f>
        <v>3.1222758052923671</v>
      </c>
      <c r="O36" s="54">
        <f>AVERAGEIF('5.8.2 (Medium incl tax)'!$A$36:$A$63,'Annual incl tax'!$B36,'5.8.2 (Medium incl tax)'!P$36:P$63)</f>
        <v>2.7989513951978697</v>
      </c>
      <c r="P36" s="54">
        <f>AVERAGEIF('5.8.2 (Medium incl tax)'!$A$36:$A$63,'Annual incl tax'!$B36,'5.8.2 (Medium incl tax)'!Q$36:Q$63)</f>
        <v>4.6161496058931091</v>
      </c>
      <c r="Q36" s="54">
        <f>AVERAGEIF('5.8.2 (Medium incl tax)'!$A$36:$A$63,'Annual incl tax'!$B36,'5.8.2 (Medium incl tax)'!R$36:R$63)</f>
        <v>2.2695158666012354</v>
      </c>
      <c r="R36" s="50">
        <f t="shared" si="0"/>
        <v>3.1722809551463444</v>
      </c>
      <c r="S36" s="51">
        <f t="shared" si="1"/>
        <v>-28.457917230835644</v>
      </c>
      <c r="T36" s="52">
        <f t="shared" si="2"/>
        <v>1</v>
      </c>
      <c r="U36" s="54">
        <f>AVERAGEIF('5.8.2 (Medium incl tax)'!$A$36:$A$63,'Annual incl tax'!$B36,'5.8.2 (Medium incl tax)'!V$36:V$63)</f>
        <v>2.6274358214095042</v>
      </c>
      <c r="V36" s="54">
        <f>AVERAGEIF('5.8.2 (Medium incl tax)'!$A$36:$A$63,'Annual incl tax'!$B36,'5.8.2 (Medium incl tax)'!W$36:W$63)</f>
        <v>3.6316816761415676</v>
      </c>
      <c r="W36" s="54"/>
      <c r="X36" s="54">
        <f>AVERAGEIF('5.8.2 (Medium incl tax)'!$A$36:$A$63,'Annual incl tax'!$B36,'5.8.2 (Medium incl tax)'!Y$36:Y$63)</f>
        <v>2.8569327226272496</v>
      </c>
      <c r="Y36" s="54">
        <f>AVERAGEIF('5.8.2 (Medium incl tax)'!$A$36:$A$63,'Annual incl tax'!$B36,'5.8.2 (Medium incl tax)'!Z$36:Z$63)</f>
        <v>2.5521825986812257</v>
      </c>
      <c r="Z36" s="54">
        <f>AVERAGEIF('5.8.2 (Medium incl tax)'!$A$36:$A$63,'Annual incl tax'!$B36,'5.8.2 (Medium incl tax)'!AA$36:AA$63)</f>
        <v>3.2466167493066993</v>
      </c>
      <c r="AA36" s="54">
        <f>AVERAGEIF('5.8.2 (Medium incl tax)'!$A$36:$A$63,'Annual incl tax'!$B36,'5.8.2 (Medium incl tax)'!AB$36:AB$63)</f>
        <v>2.7158909808325582</v>
      </c>
      <c r="AB36" s="54">
        <f>AVERAGEIF('5.8.2 (Medium incl tax)'!$A$36:$A$63,'Annual incl tax'!$B36,'5.8.2 (Medium incl tax)'!AC$36:AC$63)</f>
        <v>3.3885954686990778</v>
      </c>
      <c r="AC36" s="54"/>
      <c r="AD36" s="54">
        <f>AVERAGEIF('5.8.2 (Medium incl tax)'!$A$36:$A$63,'Annual incl tax'!$B36,'5.8.2 (Medium incl tax)'!AE$36:AE$63)</f>
        <v>2.8009999004894759</v>
      </c>
      <c r="AE36" s="54">
        <f>AVERAGEIF('5.8.2 (Medium incl tax)'!$A$36:$A$63,'Annual incl tax'!$B36,'5.8.2 (Medium incl tax)'!AF$36:AF$63)</f>
        <v>2.0571987021200417</v>
      </c>
      <c r="AF36" s="54">
        <f>AVERAGEIF('5.8.2 (Medium incl tax)'!$A$36:$A$63,'Annual incl tax'!$B36,'5.8.2 (Medium incl tax)'!AG$36:AG$63)</f>
        <v>3.2737531475090522</v>
      </c>
      <c r="AG36" s="54">
        <f>AVERAGEIF('5.8.2 (Medium incl tax)'!$A$36:$A$63,'Annual incl tax'!$B36,'5.8.2 (Medium incl tax)'!AH$36:AH$63)</f>
        <v>4.1890456510297565</v>
      </c>
      <c r="AH36" s="54">
        <f t="shared" si="3"/>
        <v>3.1222758052923671</v>
      </c>
      <c r="AI36" s="51">
        <f t="shared" si="4"/>
        <v>-27.312127174853472</v>
      </c>
      <c r="AJ36" s="52">
        <f>RANK(Q36,(C36:Q36,U36:AG36),1)</f>
        <v>2</v>
      </c>
    </row>
    <row r="37" spans="1:36" ht="12.6" customHeight="1" x14ac:dyDescent="0.2">
      <c r="A37" s="53" t="s">
        <v>44</v>
      </c>
      <c r="B37" s="98">
        <v>2012</v>
      </c>
      <c r="C37" s="54">
        <f>AVERAGEIF('5.8.2 (Medium incl tax)'!$A$36:$A$63,'Annual incl tax'!$B37,'5.8.2 (Medium incl tax)'!D$36:D$63)</f>
        <v>3.519893350121865</v>
      </c>
      <c r="D37" s="54">
        <f>AVERAGEIF('5.8.2 (Medium incl tax)'!$A$36:$A$63,'Annual incl tax'!$B37,'5.8.2 (Medium incl tax)'!E$36:E$63)</f>
        <v>2.815059561499925</v>
      </c>
      <c r="E37" s="54">
        <f>AVERAGEIF('5.8.2 (Medium incl tax)'!$A$36:$A$63,'Annual incl tax'!$B37,'5.8.2 (Medium incl tax)'!F$36:F$63)</f>
        <v>3.3837125607855372</v>
      </c>
      <c r="F37" s="54">
        <f>AVERAGEIF('5.8.2 (Medium incl tax)'!$A$36:$A$63,'Annual incl tax'!$B37,'5.8.2 (Medium incl tax)'!G$36:G$63)</f>
        <v>3.8466184706879396</v>
      </c>
      <c r="G37" s="54">
        <f>AVERAGEIF('5.8.2 (Medium incl tax)'!$A$36:$A$63,'Annual incl tax'!$B37,'5.8.2 (Medium incl tax)'!H$36:H$63)</f>
        <v>3.2097382056649888</v>
      </c>
      <c r="H37" s="54">
        <f>AVERAGEIF('5.8.2 (Medium incl tax)'!$A$36:$A$63,'Annual incl tax'!$B37,'5.8.2 (Medium incl tax)'!I$36:I$63)</f>
        <v>3.0727663667827141</v>
      </c>
      <c r="I37" s="54">
        <f>AVERAGEIF('5.8.2 (Medium incl tax)'!$A$36:$A$63,'Annual incl tax'!$B37,'5.8.2 (Medium incl tax)'!J$36:J$63)</f>
        <v>4.6302155608509032</v>
      </c>
      <c r="J37" s="54">
        <f>AVERAGEIF('5.8.2 (Medium incl tax)'!$A$36:$A$63,'Annual incl tax'!$B37,'5.8.2 (Medium incl tax)'!K$36:K$63)</f>
        <v>3.2473175649764991</v>
      </c>
      <c r="K37" s="54">
        <f>AVERAGEIF('5.8.2 (Medium incl tax)'!$A$36:$A$63,'Annual incl tax'!$B37,'5.8.2 (Medium incl tax)'!L$36:L$63)</f>
        <v>3.3141024881710148</v>
      </c>
      <c r="L37" s="54">
        <f>AVERAGEIF('5.8.2 (Medium incl tax)'!$A$36:$A$63,'Annual incl tax'!$B37,'5.8.2 (Medium incl tax)'!M$36:M$63)</f>
        <v>4.1355649397277947</v>
      </c>
      <c r="M37" s="54">
        <f>AVERAGEIF('5.8.2 (Medium incl tax)'!$A$36:$A$63,'Annual incl tax'!$B37,'5.8.2 (Medium incl tax)'!N$36:N$63)</f>
        <v>2.9494758554997631</v>
      </c>
      <c r="N37" s="54">
        <f>AVERAGEIF('5.8.2 (Medium incl tax)'!$A$36:$A$63,'Annual incl tax'!$B37,'5.8.2 (Medium incl tax)'!O$36:O$63)</f>
        <v>3.3232379743489249</v>
      </c>
      <c r="O37" s="54">
        <f>AVERAGEIF('5.8.2 (Medium incl tax)'!$A$36:$A$63,'Annual incl tax'!$B37,'5.8.2 (Medium incl tax)'!P$36:P$63)</f>
        <v>3.087113901636914</v>
      </c>
      <c r="P37" s="54">
        <f>AVERAGEIF('5.8.2 (Medium incl tax)'!$A$36:$A$63,'Annual incl tax'!$B37,'5.8.2 (Medium incl tax)'!Q$36:Q$63)</f>
        <v>4.4090522549607183</v>
      </c>
      <c r="Q37" s="54">
        <f>AVERAGEIF('5.8.2 (Medium incl tax)'!$A$36:$A$63,'Annual incl tax'!$B37,'5.8.2 (Medium incl tax)'!R$36:R$63)</f>
        <v>2.6798440294908814</v>
      </c>
      <c r="R37" s="50">
        <f t="shared" si="0"/>
        <v>3.3141024881710148</v>
      </c>
      <c r="S37" s="51">
        <f t="shared" si="1"/>
        <v>-19.138166696533506</v>
      </c>
      <c r="T37" s="52">
        <f t="shared" si="2"/>
        <v>1</v>
      </c>
      <c r="U37" s="54">
        <f>AVERAGEIF('5.8.2 (Medium incl tax)'!$A$36:$A$63,'Annual incl tax'!$B37,'5.8.2 (Medium incl tax)'!V$36:V$63)</f>
        <v>3.0824342990729279</v>
      </c>
      <c r="V37" s="54">
        <f>AVERAGEIF('5.8.2 (Medium incl tax)'!$A$36:$A$63,'Annual incl tax'!$B37,'5.8.2 (Medium incl tax)'!W$36:W$63)</f>
        <v>3.5990921040241606</v>
      </c>
      <c r="W37" s="54"/>
      <c r="X37" s="54">
        <f>AVERAGEIF('5.8.2 (Medium incl tax)'!$A$36:$A$63,'Annual incl tax'!$B37,'5.8.2 (Medium incl tax)'!Y$36:Y$63)</f>
        <v>2.7285744951473849</v>
      </c>
      <c r="Y37" s="54">
        <f>AVERAGEIF('5.8.2 (Medium incl tax)'!$A$36:$A$63,'Annual incl tax'!$B37,'5.8.2 (Medium incl tax)'!Z$36:Z$63)</f>
        <v>2.9425328078843034</v>
      </c>
      <c r="Z37" s="54">
        <f>AVERAGEIF('5.8.2 (Medium incl tax)'!$A$36:$A$63,'Annual incl tax'!$B37,'5.8.2 (Medium incl tax)'!AA$36:AA$63)</f>
        <v>3.6596685552329697</v>
      </c>
      <c r="AA37" s="54">
        <f>AVERAGEIF('5.8.2 (Medium incl tax)'!$A$36:$A$63,'Annual incl tax'!$B37,'5.8.2 (Medium incl tax)'!AB$36:AB$63)</f>
        <v>3.1105824592484161</v>
      </c>
      <c r="AB37" s="54">
        <f>AVERAGEIF('5.8.2 (Medium incl tax)'!$A$36:$A$63,'Annual incl tax'!$B37,'5.8.2 (Medium incl tax)'!AC$36:AC$63)</f>
        <v>3.687801722382213</v>
      </c>
      <c r="AC37" s="54"/>
      <c r="AD37" s="54">
        <f>AVERAGEIF('5.8.2 (Medium incl tax)'!$A$36:$A$63,'Annual incl tax'!$B37,'5.8.2 (Medium incl tax)'!AE$36:AE$63)</f>
        <v>2.8822419106682649</v>
      </c>
      <c r="AE37" s="54">
        <f>AVERAGEIF('5.8.2 (Medium incl tax)'!$A$36:$A$63,'Annual incl tax'!$B37,'5.8.2 (Medium incl tax)'!AF$36:AF$63)</f>
        <v>2.1311974983661441</v>
      </c>
      <c r="AF37" s="54">
        <f>AVERAGEIF('5.8.2 (Medium incl tax)'!$A$36:$A$63,'Annual incl tax'!$B37,'5.8.2 (Medium incl tax)'!AG$36:AG$63)</f>
        <v>3.2707841597579534</v>
      </c>
      <c r="AG37" s="54">
        <f>AVERAGEIF('5.8.2 (Medium incl tax)'!$A$36:$A$63,'Annual incl tax'!$B37,'5.8.2 (Medium incl tax)'!AH$36:AH$63)</f>
        <v>4.5750417146702906</v>
      </c>
      <c r="AH37" s="54">
        <f t="shared" si="3"/>
        <v>3.2590508623672263</v>
      </c>
      <c r="AI37" s="51">
        <f t="shared" si="4"/>
        <v>-17.772255093178735</v>
      </c>
      <c r="AJ37" s="52">
        <f>RANK(Q37,(C37:Q37,U37:AG37),1)</f>
        <v>2</v>
      </c>
    </row>
    <row r="38" spans="1:36" ht="12.6" customHeight="1" x14ac:dyDescent="0.2">
      <c r="A38" s="53" t="s">
        <v>44</v>
      </c>
      <c r="B38" s="98">
        <v>2013</v>
      </c>
      <c r="C38" s="54">
        <f>AVERAGEIF('5.8.2 (Medium incl tax)'!$A$36:$A$63,'Annual incl tax'!$B38,'5.8.2 (Medium incl tax)'!D$36:D$63)</f>
        <v>3.6746918582394938</v>
      </c>
      <c r="D38" s="54">
        <f>AVERAGEIF('5.8.2 (Medium incl tax)'!$A$36:$A$63,'Annual incl tax'!$B38,'5.8.2 (Medium incl tax)'!E$36:E$63)</f>
        <v>3.1507691696673383</v>
      </c>
      <c r="E38" s="54">
        <f>AVERAGEIF('5.8.2 (Medium incl tax)'!$A$36:$A$63,'Annual incl tax'!$B38,'5.8.2 (Medium incl tax)'!F$36:F$63)</f>
        <v>3.8059565205010748</v>
      </c>
      <c r="F38" s="54">
        <f>AVERAGEIF('5.8.2 (Medium incl tax)'!$A$36:$A$63,'Annual incl tax'!$B38,'5.8.2 (Medium incl tax)'!G$36:G$63)</f>
        <v>4.0477197830365581</v>
      </c>
      <c r="G38" s="54">
        <f>AVERAGEIF('5.8.2 (Medium incl tax)'!$A$36:$A$63,'Annual incl tax'!$B38,'5.8.2 (Medium incl tax)'!H$36:H$63)</f>
        <v>3.3828282052117746</v>
      </c>
      <c r="H38" s="54">
        <f>AVERAGEIF('5.8.2 (Medium incl tax)'!$A$36:$A$63,'Annual incl tax'!$B38,'5.8.2 (Medium incl tax)'!I$36:I$63)</f>
        <v>4.0628681554719108</v>
      </c>
      <c r="I38" s="54">
        <f>AVERAGEIF('5.8.2 (Medium incl tax)'!$A$36:$A$63,'Annual incl tax'!$B38,'5.8.2 (Medium incl tax)'!J$36:J$63)</f>
        <v>4.4253476236583165</v>
      </c>
      <c r="J38" s="54">
        <f>AVERAGEIF('5.8.2 (Medium incl tax)'!$A$36:$A$63,'Annual incl tax'!$B38,'5.8.2 (Medium incl tax)'!K$36:K$63)</f>
        <v>3.8117982980650611</v>
      </c>
      <c r="K38" s="54">
        <f>AVERAGEIF('5.8.2 (Medium incl tax)'!$A$36:$A$63,'Annual incl tax'!$B38,'5.8.2 (Medium incl tax)'!L$36:L$63)</f>
        <v>3.3615884979335302</v>
      </c>
      <c r="L38" s="54">
        <f>AVERAGEIF('5.8.2 (Medium incl tax)'!$A$36:$A$63,'Annual incl tax'!$B38,'5.8.2 (Medium incl tax)'!M$36:M$63)</f>
        <v>4.0709878149870429</v>
      </c>
      <c r="M38" s="54">
        <f>AVERAGEIF('5.8.2 (Medium incl tax)'!$A$36:$A$63,'Annual incl tax'!$B38,'5.8.2 (Medium incl tax)'!N$36:N$63)</f>
        <v>3.2456418007143291</v>
      </c>
      <c r="N38" s="54">
        <f>AVERAGEIF('5.8.2 (Medium incl tax)'!$A$36:$A$63,'Annual incl tax'!$B38,'5.8.2 (Medium incl tax)'!O$36:O$63)</f>
        <v>3.5645680430361644</v>
      </c>
      <c r="O38" s="54">
        <f>AVERAGEIF('5.8.2 (Medium incl tax)'!$A$36:$A$63,'Annual incl tax'!$B38,'5.8.2 (Medium incl tax)'!P$36:P$63)</f>
        <v>3.251310465148721</v>
      </c>
      <c r="P38" s="54">
        <f>AVERAGEIF('5.8.2 (Medium incl tax)'!$A$36:$A$63,'Annual incl tax'!$B38,'5.8.2 (Medium incl tax)'!Q$36:Q$63)</f>
        <v>4.6690052622518774</v>
      </c>
      <c r="Q38" s="54">
        <f>AVERAGEIF('5.8.2 (Medium incl tax)'!$A$36:$A$63,'Annual incl tax'!$B38,'5.8.2 (Medium incl tax)'!R$36:R$63)</f>
        <v>3.0112414047698044</v>
      </c>
      <c r="R38" s="50">
        <f t="shared" si="0"/>
        <v>3.6746918582394938</v>
      </c>
      <c r="S38" s="51">
        <f t="shared" si="1"/>
        <v>-18.054587406617042</v>
      </c>
      <c r="T38" s="52">
        <f t="shared" si="2"/>
        <v>1</v>
      </c>
      <c r="U38" s="54">
        <f>AVERAGEIF('5.8.2 (Medium incl tax)'!$A$36:$A$63,'Annual incl tax'!$B38,'5.8.2 (Medium incl tax)'!V$36:V$63)</f>
        <v>3.0136840619757477</v>
      </c>
      <c r="V38" s="54">
        <f>AVERAGEIF('5.8.2 (Medium incl tax)'!$A$36:$A$63,'Annual incl tax'!$B38,'5.8.2 (Medium incl tax)'!W$36:W$63)</f>
        <v>3.7447173329099099</v>
      </c>
      <c r="W38" s="54"/>
      <c r="X38" s="54">
        <f>AVERAGEIF('5.8.2 (Medium incl tax)'!$A$36:$A$63,'Annual incl tax'!$B38,'5.8.2 (Medium incl tax)'!Y$36:Y$63)</f>
        <v>2.834446198008548</v>
      </c>
      <c r="Y38" s="54">
        <f>AVERAGEIF('5.8.2 (Medium incl tax)'!$A$36:$A$63,'Annual incl tax'!$B38,'5.8.2 (Medium incl tax)'!Z$36:Z$63)</f>
        <v>3.0954902150991463</v>
      </c>
      <c r="Z38" s="54">
        <f>AVERAGEIF('5.8.2 (Medium incl tax)'!$A$36:$A$63,'Annual incl tax'!$B38,'5.8.2 (Medium incl tax)'!AA$36:AA$63)</f>
        <v>3.7875330443461195</v>
      </c>
      <c r="AA38" s="54">
        <f>AVERAGEIF('5.8.2 (Medium incl tax)'!$A$36:$A$63,'Annual incl tax'!$B38,'5.8.2 (Medium incl tax)'!AB$36:AB$63)</f>
        <v>3.1688309770349115</v>
      </c>
      <c r="AB38" s="54">
        <f>AVERAGEIF('5.8.2 (Medium incl tax)'!$A$36:$A$63,'Annual incl tax'!$B38,'5.8.2 (Medium incl tax)'!AC$36:AC$63)</f>
        <v>3.6042431471768612</v>
      </c>
      <c r="AC38" s="54"/>
      <c r="AD38" s="54">
        <f>AVERAGEIF('5.8.2 (Medium incl tax)'!$A$36:$A$63,'Annual incl tax'!$B38,'5.8.2 (Medium incl tax)'!AE$36:AE$63)</f>
        <v>3.0856110978415594</v>
      </c>
      <c r="AE38" s="54">
        <f>AVERAGEIF('5.8.2 (Medium incl tax)'!$A$36:$A$63,'Annual incl tax'!$B38,'5.8.2 (Medium incl tax)'!AF$36:AF$63)</f>
        <v>2.4123298083811857</v>
      </c>
      <c r="AF38" s="54">
        <f>AVERAGEIF('5.8.2 (Medium incl tax)'!$A$36:$A$63,'Annual incl tax'!$B38,'5.8.2 (Medium incl tax)'!AG$36:AG$63)</f>
        <v>3.2082770096513613</v>
      </c>
      <c r="AG38" s="54">
        <f>AVERAGEIF('5.8.2 (Medium incl tax)'!$A$36:$A$63,'Annual incl tax'!$B38,'5.8.2 (Medium incl tax)'!AH$36:AH$63)</f>
        <v>4.1332954824754538</v>
      </c>
      <c r="AH38" s="54">
        <f t="shared" si="3"/>
        <v>3.4736981241239695</v>
      </c>
      <c r="AI38" s="51">
        <f t="shared" si="4"/>
        <v>-13.31309465674401</v>
      </c>
      <c r="AJ38" s="52">
        <f>RANK(Q38,(C38:Q38,U38:AG38),1)</f>
        <v>3</v>
      </c>
    </row>
    <row r="39" spans="1:36" ht="12.6" customHeight="1" x14ac:dyDescent="0.2">
      <c r="A39" s="53" t="s">
        <v>44</v>
      </c>
      <c r="B39" s="98">
        <v>2014</v>
      </c>
      <c r="C39" s="54">
        <f>AVERAGEIF('5.8.2 (Medium incl tax)'!$A$36:$A$63,'Annual incl tax'!$B39,'5.8.2 (Medium incl tax)'!D$36:D$63)</f>
        <v>3.3368661073566632</v>
      </c>
      <c r="D39" s="54">
        <f>AVERAGEIF('5.8.2 (Medium incl tax)'!$A$36:$A$63,'Annual incl tax'!$B39,'5.8.2 (Medium incl tax)'!E$36:E$63)</f>
        <v>2.4498674972490724</v>
      </c>
      <c r="E39" s="54">
        <f>AVERAGEIF('5.8.2 (Medium incl tax)'!$A$36:$A$63,'Annual incl tax'!$B39,'5.8.2 (Medium incl tax)'!F$36:F$63)</f>
        <v>3.0029245596878233</v>
      </c>
      <c r="F39" s="54">
        <f>AVERAGEIF('5.8.2 (Medium incl tax)'!$A$36:$A$63,'Annual incl tax'!$B39,'5.8.2 (Medium incl tax)'!G$36:G$63)</f>
        <v>3.7600102521738057</v>
      </c>
      <c r="G39" s="54">
        <f>AVERAGEIF('5.8.2 (Medium incl tax)'!$A$36:$A$63,'Annual incl tax'!$B39,'5.8.2 (Medium incl tax)'!H$36:H$63)</f>
        <v>3.0859117741923212</v>
      </c>
      <c r="H39" s="54">
        <f>AVERAGEIF('5.8.2 (Medium incl tax)'!$A$36:$A$63,'Annual incl tax'!$B39,'5.8.2 (Medium incl tax)'!I$36:I$63)</f>
        <v>3.4313557402442001</v>
      </c>
      <c r="I39" s="54">
        <f>AVERAGEIF('5.8.2 (Medium incl tax)'!$A$36:$A$63,'Annual incl tax'!$B39,'5.8.2 (Medium incl tax)'!J$36:J$63)</f>
        <v>3.8680173537677622</v>
      </c>
      <c r="J39" s="54">
        <f>AVERAGEIF('5.8.2 (Medium incl tax)'!$A$36:$A$63,'Annual incl tax'!$B39,'5.8.2 (Medium incl tax)'!K$36:K$63)</f>
        <v>3.341894100389518</v>
      </c>
      <c r="K39" s="54">
        <f>AVERAGEIF('5.8.2 (Medium incl tax)'!$A$36:$A$63,'Annual incl tax'!$B39,'5.8.2 (Medium incl tax)'!L$36:L$63)</f>
        <v>2.9180235495437596</v>
      </c>
      <c r="L39" s="54">
        <f>AVERAGEIF('5.8.2 (Medium incl tax)'!$A$36:$A$63,'Annual incl tax'!$B39,'5.8.2 (Medium incl tax)'!M$36:M$63)</f>
        <v>3.3083246670062159</v>
      </c>
      <c r="M39" s="54">
        <f>AVERAGEIF('5.8.2 (Medium incl tax)'!$A$36:$A$63,'Annual incl tax'!$B39,'5.8.2 (Medium incl tax)'!N$36:N$63)</f>
        <v>3.0139091453210716</v>
      </c>
      <c r="N39" s="54">
        <f>AVERAGEIF('5.8.2 (Medium incl tax)'!$A$36:$A$63,'Annual incl tax'!$B39,'5.8.2 (Medium incl tax)'!O$36:O$63)</f>
        <v>3.5092706825309676</v>
      </c>
      <c r="O39" s="54">
        <f>AVERAGEIF('5.8.2 (Medium incl tax)'!$A$36:$A$63,'Annual incl tax'!$B39,'5.8.2 (Medium incl tax)'!P$36:P$63)</f>
        <v>3.0141839162971129</v>
      </c>
      <c r="P39" s="54">
        <f>AVERAGEIF('5.8.2 (Medium incl tax)'!$A$36:$A$63,'Annual incl tax'!$B39,'5.8.2 (Medium incl tax)'!Q$36:Q$63)</f>
        <v>3.7942526533683143</v>
      </c>
      <c r="Q39" s="54">
        <f>AVERAGEIF('5.8.2 (Medium incl tax)'!$A$36:$A$63,'Annual incl tax'!$B39,'5.8.2 (Medium incl tax)'!R$36:R$63)</f>
        <v>2.8939369362867184</v>
      </c>
      <c r="R39" s="50">
        <f t="shared" si="0"/>
        <v>3.3083246670062159</v>
      </c>
      <c r="S39" s="51">
        <f t="shared" si="1"/>
        <v>-12.525606535905286</v>
      </c>
      <c r="T39" s="52">
        <f t="shared" si="2"/>
        <v>2</v>
      </c>
      <c r="U39" s="54">
        <f>AVERAGEIF('5.8.2 (Medium incl tax)'!$A$36:$A$63,'Annual incl tax'!$B39,'5.8.2 (Medium incl tax)'!V$36:V$63)</f>
        <v>2.7974663625762757</v>
      </c>
      <c r="V39" s="54">
        <f>AVERAGEIF('5.8.2 (Medium incl tax)'!$A$36:$A$63,'Annual incl tax'!$B39,'5.8.2 (Medium incl tax)'!W$36:W$63)</f>
        <v>3.2943451093169847</v>
      </c>
      <c r="W39" s="54"/>
      <c r="X39" s="54">
        <f>AVERAGEIF('5.8.2 (Medium incl tax)'!$A$36:$A$63,'Annual incl tax'!$B39,'5.8.2 (Medium incl tax)'!Y$36:Y$63)</f>
        <v>2.499636258813573</v>
      </c>
      <c r="Y39" s="54">
        <f>AVERAGEIF('5.8.2 (Medium incl tax)'!$A$36:$A$63,'Annual incl tax'!$B39,'5.8.2 (Medium incl tax)'!Z$36:Z$63)</f>
        <v>2.908567638023428</v>
      </c>
      <c r="Z39" s="54">
        <f>AVERAGEIF('5.8.2 (Medium incl tax)'!$A$36:$A$63,'Annual incl tax'!$B39,'5.8.2 (Medium incl tax)'!AA$36:AA$63)</f>
        <v>3.1748848902013229</v>
      </c>
      <c r="AA39" s="54">
        <f>AVERAGEIF('5.8.2 (Medium incl tax)'!$A$36:$A$63,'Annual incl tax'!$B39,'5.8.2 (Medium incl tax)'!AB$36:AB$63)</f>
        <v>2.8439332929120087</v>
      </c>
      <c r="AB39" s="54">
        <f>AVERAGEIF('5.8.2 (Medium incl tax)'!$A$36:$A$63,'Annual incl tax'!$B39,'5.8.2 (Medium incl tax)'!AC$36:AC$63)</f>
        <v>3.1812984869423282</v>
      </c>
      <c r="AC39" s="54"/>
      <c r="AD39" s="54">
        <f>AVERAGEIF('5.8.2 (Medium incl tax)'!$A$36:$A$63,'Annual incl tax'!$B39,'5.8.2 (Medium incl tax)'!AE$36:AE$63)</f>
        <v>2.9865796660550643</v>
      </c>
      <c r="AE39" s="54">
        <f>AVERAGEIF('5.8.2 (Medium incl tax)'!$A$36:$A$63,'Annual incl tax'!$B39,'5.8.2 (Medium incl tax)'!AF$36:AF$63)</f>
        <v>2.4464321336425225</v>
      </c>
      <c r="AF39" s="54">
        <f>AVERAGEIF('5.8.2 (Medium incl tax)'!$A$36:$A$63,'Annual incl tax'!$B39,'5.8.2 (Medium incl tax)'!AG$36:AG$63)</f>
        <v>3.0079494575993388</v>
      </c>
      <c r="AG39" s="54">
        <f>AVERAGEIF('5.8.2 (Medium incl tax)'!$A$36:$A$63,'Annual incl tax'!$B39,'5.8.2 (Medium incl tax)'!AH$36:AH$63)</f>
        <v>3.5027930357279615</v>
      </c>
      <c r="AH39" s="54">
        <f t="shared" si="3"/>
        <v>3.0500478452447171</v>
      </c>
      <c r="AI39" s="51">
        <f t="shared" si="4"/>
        <v>-5.11831016688439</v>
      </c>
      <c r="AJ39" s="52">
        <f>RANK(Q39,(C39:Q39,U39:AG39),1)</f>
        <v>6</v>
      </c>
    </row>
    <row r="40" spans="1:36" ht="12.6" customHeight="1" x14ac:dyDescent="0.2">
      <c r="A40" s="53" t="s">
        <v>44</v>
      </c>
      <c r="B40" s="98">
        <v>2015</v>
      </c>
      <c r="C40" s="54">
        <f>AVERAGEIF('5.8.2 (Medium incl tax)'!$A$36:$A$63,'Annual incl tax'!$B40,'5.8.2 (Medium incl tax)'!D$36:D$63)</f>
        <v>2.8099348041751906</v>
      </c>
      <c r="D40" s="54">
        <f>AVERAGEIF('5.8.2 (Medium incl tax)'!$A$36:$A$63,'Annual incl tax'!$B40,'5.8.2 (Medium incl tax)'!E$36:E$63)</f>
        <v>2.1054625134323439</v>
      </c>
      <c r="E40" s="54">
        <f>AVERAGEIF('5.8.2 (Medium incl tax)'!$A$36:$A$63,'Annual incl tax'!$B40,'5.8.2 (Medium incl tax)'!F$36:F$63)</f>
        <v>2.7557108646858133</v>
      </c>
      <c r="F40" s="54">
        <f>AVERAGEIF('5.8.2 (Medium incl tax)'!$A$36:$A$63,'Annual incl tax'!$B40,'5.8.2 (Medium incl tax)'!G$36:G$63)</f>
        <v>3.1513135250173847</v>
      </c>
      <c r="G40" s="54">
        <f>AVERAGEIF('5.8.2 (Medium incl tax)'!$A$36:$A$63,'Annual incl tax'!$B40,'5.8.2 (Medium incl tax)'!H$36:H$63)</f>
        <v>2.700791910471982</v>
      </c>
      <c r="H40" s="54">
        <f>AVERAGEIF('5.8.2 (Medium incl tax)'!$A$36:$A$63,'Annual incl tax'!$B40,'5.8.2 (Medium incl tax)'!I$36:I$63)</f>
        <v>2.8026754601034485</v>
      </c>
      <c r="I40" s="54">
        <f>AVERAGEIF('5.8.2 (Medium incl tax)'!$A$36:$A$63,'Annual incl tax'!$B40,'5.8.2 (Medium incl tax)'!J$36:J$63)</f>
        <v>2.8147333646112802</v>
      </c>
      <c r="J40" s="54">
        <f>AVERAGEIF('5.8.2 (Medium incl tax)'!$A$36:$A$63,'Annual incl tax'!$B40,'5.8.2 (Medium incl tax)'!K$36:K$63)</f>
        <v>2.7921339513580614</v>
      </c>
      <c r="K40" s="54">
        <f>AVERAGEIF('5.8.2 (Medium incl tax)'!$A$36:$A$63,'Annual incl tax'!$B40,'5.8.2 (Medium incl tax)'!L$36:L$63)</f>
        <v>2.4438749853847366</v>
      </c>
      <c r="L40" s="54">
        <f>AVERAGEIF('5.8.2 (Medium incl tax)'!$A$36:$A$63,'Annual incl tax'!$B40,'5.8.2 (Medium incl tax)'!M$36:M$63)</f>
        <v>2.7846850578160138</v>
      </c>
      <c r="M40" s="54">
        <f>AVERAGEIF('5.8.2 (Medium incl tax)'!$A$36:$A$63,'Annual incl tax'!$B40,'5.8.2 (Medium incl tax)'!N$36:N$63)</f>
        <v>2.5792153727986502</v>
      </c>
      <c r="N40" s="54">
        <f>AVERAGEIF('5.8.2 (Medium incl tax)'!$A$36:$A$63,'Annual incl tax'!$B40,'5.8.2 (Medium incl tax)'!O$36:O$63)</f>
        <v>2.8867581569177858</v>
      </c>
      <c r="O40" s="54">
        <f>AVERAGEIF('5.8.2 (Medium incl tax)'!$A$36:$A$63,'Annual incl tax'!$B40,'5.8.2 (Medium incl tax)'!P$36:P$63)</f>
        <v>2.4220337700127414</v>
      </c>
      <c r="P40" s="54">
        <f>AVERAGEIF('5.8.2 (Medium incl tax)'!$A$36:$A$63,'Annual incl tax'!$B40,'5.8.2 (Medium incl tax)'!Q$36:Q$63)</f>
        <v>3.1479049940302035</v>
      </c>
      <c r="Q40" s="54">
        <f>AVERAGEIF('5.8.2 (Medium incl tax)'!$A$36:$A$63,'Annual incl tax'!$B40,'5.8.2 (Medium incl tax)'!R$36:R$63)</f>
        <v>2.5699973508670828</v>
      </c>
      <c r="R40" s="50">
        <f t="shared" si="0"/>
        <v>2.7846850578160138</v>
      </c>
      <c r="S40" s="51">
        <f t="shared" si="1"/>
        <v>-7.7095866315779107</v>
      </c>
      <c r="T40" s="52">
        <f t="shared" si="2"/>
        <v>4</v>
      </c>
      <c r="U40" s="54">
        <f>AVERAGEIF('5.8.2 (Medium incl tax)'!$A$36:$A$63,'Annual incl tax'!$B40,'5.8.2 (Medium incl tax)'!V$36:V$63)</f>
        <v>2.1431492632399634</v>
      </c>
      <c r="V40" s="54">
        <f>AVERAGEIF('5.8.2 (Medium incl tax)'!$A$36:$A$63,'Annual incl tax'!$B40,'5.8.2 (Medium incl tax)'!W$36:W$63)</f>
        <v>2.6871577865232568</v>
      </c>
      <c r="W40" s="54"/>
      <c r="X40" s="54">
        <f>AVERAGEIF('5.8.2 (Medium incl tax)'!$A$36:$A$63,'Annual incl tax'!$B40,'5.8.2 (Medium incl tax)'!Y$36:Y$63)</f>
        <v>2.1452309479350054</v>
      </c>
      <c r="Y40" s="54">
        <f>AVERAGEIF('5.8.2 (Medium incl tax)'!$A$36:$A$63,'Annual incl tax'!$B40,'5.8.2 (Medium incl tax)'!Z$36:Z$63)</f>
        <v>2.2931347051108988</v>
      </c>
      <c r="Z40" s="54">
        <f>AVERAGEIF('5.8.2 (Medium incl tax)'!$A$36:$A$63,'Annual incl tax'!$B40,'5.8.2 (Medium incl tax)'!AA$36:AA$63)</f>
        <v>2.559834941062308</v>
      </c>
      <c r="AA40" s="54">
        <f>AVERAGEIF('5.8.2 (Medium incl tax)'!$A$36:$A$63,'Annual incl tax'!$B40,'5.8.2 (Medium incl tax)'!AB$36:AB$63)</f>
        <v>2.3282941286477765</v>
      </c>
      <c r="AB40" s="54">
        <f>AVERAGEIF('5.8.2 (Medium incl tax)'!$A$36:$A$63,'Annual incl tax'!$B40,'5.8.2 (Medium incl tax)'!AC$36:AC$63)</f>
        <v>1.8095353517236599</v>
      </c>
      <c r="AC40" s="54"/>
      <c r="AD40" s="54">
        <f>AVERAGEIF('5.8.2 (Medium incl tax)'!$A$36:$A$63,'Annual incl tax'!$B40,'5.8.2 (Medium incl tax)'!AE$36:AE$63)</f>
        <v>2.5854637863620962</v>
      </c>
      <c r="AE40" s="54">
        <f>AVERAGEIF('5.8.2 (Medium incl tax)'!$A$36:$A$63,'Annual incl tax'!$B40,'5.8.2 (Medium incl tax)'!AF$36:AF$63)</f>
        <v>2.1418224169478237</v>
      </c>
      <c r="AF40" s="54">
        <f>AVERAGEIF('5.8.2 (Medium incl tax)'!$A$36:$A$63,'Annual incl tax'!$B40,'5.8.2 (Medium incl tax)'!AG$36:AG$63)</f>
        <v>2.5189923928945812</v>
      </c>
      <c r="AG40" s="54">
        <f>AVERAGEIF('5.8.2 (Medium incl tax)'!$A$36:$A$63,'Annual incl tax'!$B40,'5.8.2 (Medium incl tax)'!AH$36:AH$63)</f>
        <v>2.7109543202767572</v>
      </c>
      <c r="AH40" s="54">
        <f t="shared" si="3"/>
        <v>2.5823395795803732</v>
      </c>
      <c r="AI40" s="51">
        <f t="shared" si="4"/>
        <v>-0.47794754845123733</v>
      </c>
      <c r="AJ40" s="52">
        <f>RANK(Q40,(C40:Q40,U40:AG40),1)</f>
        <v>12</v>
      </c>
    </row>
    <row r="41" spans="1:36" ht="12.6" customHeight="1" x14ac:dyDescent="0.2">
      <c r="A41" s="53" t="s">
        <v>44</v>
      </c>
      <c r="B41" s="98">
        <v>2016</v>
      </c>
      <c r="C41" s="54">
        <f>AVERAGEIF('5.8.2 (Medium incl tax)'!$A$36:$A$63,'Annual incl tax'!$B41,'5.8.2 (Medium incl tax)'!D$36:D$63)</f>
        <v>2.858763930030578</v>
      </c>
      <c r="D41" s="54">
        <f>AVERAGEIF('5.8.2 (Medium incl tax)'!$A$36:$A$63,'Annual incl tax'!$B41,'5.8.2 (Medium incl tax)'!E$36:E$63)</f>
        <v>2.1046765229067352</v>
      </c>
      <c r="E41" s="54">
        <f>AVERAGEIF('5.8.2 (Medium incl tax)'!$A$36:$A$63,'Annual incl tax'!$B41,'5.8.2 (Medium incl tax)'!F$36:F$63)</f>
        <v>2.5988673353804148</v>
      </c>
      <c r="F41" s="54">
        <f>AVERAGEIF('5.8.2 (Medium incl tax)'!$A$36:$A$63,'Annual incl tax'!$B41,'5.8.2 (Medium incl tax)'!G$36:G$63)</f>
        <v>3.5021244822543309</v>
      </c>
      <c r="G41" s="54">
        <f>AVERAGEIF('5.8.2 (Medium incl tax)'!$A$36:$A$63,'Annual incl tax'!$B41,'5.8.2 (Medium incl tax)'!H$36:H$63)</f>
        <v>2.9204183404437858</v>
      </c>
      <c r="H41" s="54">
        <f>AVERAGEIF('5.8.2 (Medium incl tax)'!$A$36:$A$63,'Annual incl tax'!$B41,'5.8.2 (Medium incl tax)'!I$36:I$63)</f>
        <v>2.7461313218659296</v>
      </c>
      <c r="I41" s="54">
        <f>AVERAGEIF('5.8.2 (Medium incl tax)'!$A$36:$A$63,'Annual incl tax'!$B41,'5.8.2 (Medium incl tax)'!J$36:J$63)</f>
        <v>2.3682073737447715</v>
      </c>
      <c r="J41" s="54">
        <f>AVERAGEIF('5.8.2 (Medium incl tax)'!$A$36:$A$63,'Annual incl tax'!$B41,'5.8.2 (Medium incl tax)'!K$36:K$63)</f>
        <v>2.7333867724280694</v>
      </c>
      <c r="K41" s="54">
        <f>AVERAGEIF('5.8.2 (Medium incl tax)'!$A$36:$A$63,'Annual incl tax'!$B41,'5.8.2 (Medium incl tax)'!L$36:L$63)</f>
        <v>2.3875261010231101</v>
      </c>
      <c r="L41" s="54">
        <f>AVERAGEIF('5.8.2 (Medium incl tax)'!$A$36:$A$63,'Annual incl tax'!$B41,'5.8.2 (Medium incl tax)'!M$36:M$63)</f>
        <v>2.7881444905134689</v>
      </c>
      <c r="M41" s="54">
        <f>AVERAGEIF('5.8.2 (Medium incl tax)'!$A$36:$A$63,'Annual incl tax'!$B41,'5.8.2 (Medium incl tax)'!N$36:N$63)</f>
        <v>2.7193668318706004</v>
      </c>
      <c r="N41" s="54">
        <f>AVERAGEIF('5.8.2 (Medium incl tax)'!$A$36:$A$63,'Annual incl tax'!$B41,'5.8.2 (Medium incl tax)'!O$36:O$63)</f>
        <v>2.509414266583831</v>
      </c>
      <c r="O41" s="54">
        <f>AVERAGEIF('5.8.2 (Medium incl tax)'!$A$36:$A$63,'Annual incl tax'!$B41,'5.8.2 (Medium incl tax)'!P$36:P$63)</f>
        <v>2.2109934953279167</v>
      </c>
      <c r="P41" s="54">
        <f>AVERAGEIF('5.8.2 (Medium incl tax)'!$A$36:$A$63,'Annual incl tax'!$B41,'5.8.2 (Medium incl tax)'!Q$36:Q$63)</f>
        <v>3.1019098990070697</v>
      </c>
      <c r="Q41" s="54">
        <f>AVERAGEIF('5.8.2 (Medium incl tax)'!$A$36:$A$63,'Annual incl tax'!$B41,'5.8.2 (Medium incl tax)'!R$36:R$63)</f>
        <v>2.202658828368965</v>
      </c>
      <c r="R41" s="50">
        <f t="shared" si="0"/>
        <v>2.7193668318706004</v>
      </c>
      <c r="S41" s="51">
        <f t="shared" si="1"/>
        <v>-19.001040883704604</v>
      </c>
      <c r="T41" s="52">
        <f t="shared" si="2"/>
        <v>2</v>
      </c>
      <c r="U41" s="54">
        <f>AVERAGEIF('5.8.2 (Medium incl tax)'!$A$36:$A$63,'Annual incl tax'!$B41,'5.8.2 (Medium incl tax)'!V$36:V$63)</f>
        <v>1.7202916748960249</v>
      </c>
      <c r="V41" s="54">
        <f>AVERAGEIF('5.8.2 (Medium incl tax)'!$A$36:$A$63,'Annual incl tax'!$B41,'5.8.2 (Medium incl tax)'!W$36:W$63)</f>
        <v>2.4545112843523467</v>
      </c>
      <c r="W41" s="54"/>
      <c r="X41" s="54">
        <f>AVERAGEIF('5.8.2 (Medium incl tax)'!$A$36:$A$63,'Annual incl tax'!$B41,'5.8.2 (Medium incl tax)'!Y$36:Y$63)</f>
        <v>2.1284371188591411</v>
      </c>
      <c r="Y41" s="54">
        <f>AVERAGEIF('5.8.2 (Medium incl tax)'!$A$36:$A$63,'Annual incl tax'!$B41,'5.8.2 (Medium incl tax)'!Z$36:Z$63)</f>
        <v>1.9513554427747652</v>
      </c>
      <c r="Z41" s="54">
        <f>AVERAGEIF('5.8.2 (Medium incl tax)'!$A$36:$A$63,'Annual incl tax'!$B41,'5.8.2 (Medium incl tax)'!AA$36:AA$63)</f>
        <v>2.4155833015034984</v>
      </c>
      <c r="AA41" s="54">
        <f>AVERAGEIF('5.8.2 (Medium incl tax)'!$A$36:$A$63,'Annual incl tax'!$B41,'5.8.2 (Medium incl tax)'!AB$36:AB$63)</f>
        <v>2.1049350650037466</v>
      </c>
      <c r="AB41" s="54">
        <f>AVERAGEIF('5.8.2 (Medium incl tax)'!$A$36:$A$63,'Annual incl tax'!$B41,'5.8.2 (Medium incl tax)'!AC$36:AC$63)</f>
        <v>2.095938049704686</v>
      </c>
      <c r="AC41" s="54"/>
      <c r="AD41" s="54">
        <f>AVERAGEIF('5.8.2 (Medium incl tax)'!$A$36:$A$63,'Annual incl tax'!$B41,'5.8.2 (Medium incl tax)'!AE$36:AE$63)</f>
        <v>2.1724693187221655</v>
      </c>
      <c r="AE41" s="54">
        <f>AVERAGEIF('5.8.2 (Medium incl tax)'!$A$36:$A$63,'Annual incl tax'!$B41,'5.8.2 (Medium incl tax)'!AF$36:AF$63)</f>
        <v>2.207908309529226</v>
      </c>
      <c r="AF41" s="54">
        <f>AVERAGEIF('5.8.2 (Medium incl tax)'!$A$36:$A$63,'Annual incl tax'!$B41,'5.8.2 (Medium incl tax)'!AG$36:AG$63)</f>
        <v>2.5278440896202086</v>
      </c>
      <c r="AG41" s="54">
        <f>AVERAGEIF('5.8.2 (Medium incl tax)'!$A$36:$A$63,'Annual incl tax'!$B41,'5.8.2 (Medium incl tax)'!AH$36:AH$63)</f>
        <v>2.7437084844073478</v>
      </c>
      <c r="AH41" s="54">
        <f t="shared" si="3"/>
        <v>2.4350472929279228</v>
      </c>
      <c r="AI41" s="51">
        <f t="shared" si="4"/>
        <v>-9.5434887541560549</v>
      </c>
      <c r="AJ41" s="52">
        <f>RANK(Q41,(C41:Q41,U41:AG41),1)</f>
        <v>8</v>
      </c>
    </row>
    <row r="42" spans="1:36" x14ac:dyDescent="0.2">
      <c r="A42" s="53" t="s">
        <v>44</v>
      </c>
      <c r="B42" s="98">
        <v>2017</v>
      </c>
      <c r="C42" s="54">
        <f>AVERAGEIF('5.8.2 (Medium incl tax)'!$A$36:$A$63,'Annual incl tax'!$B42,'5.8.2 (Medium incl tax)'!D$36:D$63)</f>
        <v>2.9277799033908671</v>
      </c>
      <c r="D42" s="54">
        <f>AVERAGEIF('5.8.2 (Medium incl tax)'!$A$36:$A$63,'Annual incl tax'!$B42,'5.8.2 (Medium incl tax)'!E$36:E$63)</f>
        <v>2.0334107818835347</v>
      </c>
      <c r="E42" s="54">
        <f>AVERAGEIF('5.8.2 (Medium incl tax)'!$A$36:$A$63,'Annual incl tax'!$B42,'5.8.2 (Medium incl tax)'!F$36:F$63)</f>
        <v>2.9282579876152948</v>
      </c>
      <c r="F42" s="54">
        <f>AVERAGEIF('5.8.2 (Medium incl tax)'!$A$36:$A$63,'Annual incl tax'!$B42,'5.8.2 (Medium incl tax)'!G$36:G$63)</f>
        <v>4.3669622396529402</v>
      </c>
      <c r="G42" s="54">
        <f>AVERAGEIF('5.8.2 (Medium incl tax)'!$A$36:$A$63,'Annual incl tax'!$B42,'5.8.2 (Medium incl tax)'!H$36:H$63)</f>
        <v>2.9685849059526888</v>
      </c>
      <c r="H42" s="54">
        <f>AVERAGEIF('5.8.2 (Medium incl tax)'!$A$36:$A$63,'Annual incl tax'!$B42,'5.8.2 (Medium incl tax)'!I$36:I$63)</f>
        <v>2.7344330473803407</v>
      </c>
      <c r="I42" s="54">
        <f>AVERAGEIF('5.8.2 (Medium incl tax)'!$A$36:$A$63,'Annual incl tax'!$B42,'5.8.2 (Medium incl tax)'!J$36:J$63)</f>
        <v>2.4452892511093332</v>
      </c>
      <c r="J42" s="54">
        <f>AVERAGEIF('5.8.2 (Medium incl tax)'!$A$36:$A$63,'Annual incl tax'!$B42,'5.8.2 (Medium incl tax)'!K$36:K$63)</f>
        <v>2.8703975445700731</v>
      </c>
      <c r="K42" s="54">
        <f>AVERAGEIF('5.8.2 (Medium incl tax)'!$A$36:$A$63,'Annual incl tax'!$B42,'5.8.2 (Medium incl tax)'!L$36:L$63)</f>
        <v>2.2954574840520898</v>
      </c>
      <c r="L42" s="54">
        <f>AVERAGEIF('5.8.2 (Medium incl tax)'!$A$36:$A$63,'Annual incl tax'!$B42,'5.8.2 (Medium incl tax)'!M$36:M$63)</f>
        <v>2.7914966833848505</v>
      </c>
      <c r="M42" s="54">
        <f>AVERAGEIF('5.8.2 (Medium incl tax)'!$A$36:$A$63,'Annual incl tax'!$B42,'5.8.2 (Medium incl tax)'!N$36:N$63)</f>
        <v>2.7714143185997888</v>
      </c>
      <c r="N42" s="54">
        <f>AVERAGEIF('5.8.2 (Medium incl tax)'!$A$36:$A$63,'Annual incl tax'!$B42,'5.8.2 (Medium incl tax)'!O$36:O$63)</f>
        <v>2.4102222016936787</v>
      </c>
      <c r="O42" s="54">
        <f>AVERAGEIF('5.8.2 (Medium incl tax)'!$A$36:$A$63,'Annual incl tax'!$B42,'5.8.2 (Medium incl tax)'!P$36:P$63)</f>
        <v>2.366547751332253</v>
      </c>
      <c r="P42" s="54">
        <f>AVERAGEIF('5.8.2 (Medium incl tax)'!$A$36:$A$63,'Annual incl tax'!$B42,'5.8.2 (Medium incl tax)'!Q$36:Q$63)</f>
        <v>3.8572151318608121</v>
      </c>
      <c r="Q42" s="54">
        <f>AVERAGEIF('5.8.2 (Medium incl tax)'!$A$36:$A$63,'Annual incl tax'!$B42,'5.8.2 (Medium incl tax)'!R$36:R$63)</f>
        <v>2.0799546800445654</v>
      </c>
      <c r="R42" s="50">
        <f t="shared" si="0"/>
        <v>2.7714143185997888</v>
      </c>
      <c r="S42" s="51">
        <f t="shared" si="1"/>
        <v>-24.949702897709354</v>
      </c>
      <c r="T42" s="52">
        <f t="shared" si="2"/>
        <v>2</v>
      </c>
      <c r="U42" s="54">
        <f>AVERAGEIF('5.8.2 (Medium incl tax)'!$A$36:$A$63,'Annual incl tax'!$B42,'5.8.2 (Medium incl tax)'!V$36:V$63)</f>
        <v>2.0673613589891504</v>
      </c>
      <c r="V42" s="54">
        <f>AVERAGEIF('5.8.2 (Medium incl tax)'!$A$36:$A$63,'Annual incl tax'!$B42,'5.8.2 (Medium incl tax)'!W$36:W$63)</f>
        <v>2.1610866009437806</v>
      </c>
      <c r="W42" s="54"/>
      <c r="X42" s="54">
        <f>AVERAGEIF('5.8.2 (Medium incl tax)'!$A$36:$A$63,'Annual incl tax'!$B42,'5.8.2 (Medium incl tax)'!Y$36:Y$63)</f>
        <v>2.1177308733986395</v>
      </c>
      <c r="Y42" s="54">
        <f>AVERAGEIF('5.8.2 (Medium incl tax)'!$A$36:$A$63,'Annual incl tax'!$B42,'5.8.2 (Medium incl tax)'!Z$36:Z$63)</f>
        <v>2.4240894715611896</v>
      </c>
      <c r="Z42" s="54">
        <f>AVERAGEIF('5.8.2 (Medium incl tax)'!$A$36:$A$63,'Annual incl tax'!$B42,'5.8.2 (Medium incl tax)'!AA$36:AA$63)</f>
        <v>2.2211790461560375</v>
      </c>
      <c r="AA42" s="54">
        <f>AVERAGEIF('5.8.2 (Medium incl tax)'!$A$36:$A$63,'Annual incl tax'!$B42,'5.8.2 (Medium incl tax)'!AB$36:AB$63)</f>
        <v>2.4339717637720995</v>
      </c>
      <c r="AB42" s="54">
        <f>AVERAGEIF('5.8.2 (Medium incl tax)'!$A$36:$A$63,'Annual incl tax'!$B42,'5.8.2 (Medium incl tax)'!AC$36:AC$63)</f>
        <v>2.5359837989501308</v>
      </c>
      <c r="AC42" s="54"/>
      <c r="AD42" s="54">
        <f>AVERAGEIF('5.8.2 (Medium incl tax)'!$A$36:$A$63,'Annual incl tax'!$B42,'5.8.2 (Medium incl tax)'!AE$36:AE$63)</f>
        <v>2.4067153082615045</v>
      </c>
      <c r="AE42" s="54">
        <f>AVERAGEIF('5.8.2 (Medium incl tax)'!$A$36:$A$63,'Annual incl tax'!$B42,'5.8.2 (Medium incl tax)'!AF$36:AF$63)</f>
        <v>2.2442911626018889</v>
      </c>
      <c r="AF42" s="54">
        <f>AVERAGEIF('5.8.2 (Medium incl tax)'!$A$36:$A$63,'Annual incl tax'!$B42,'5.8.2 (Medium incl tax)'!AG$36:AG$63)</f>
        <v>2.5123945407328954</v>
      </c>
      <c r="AG42" s="54">
        <f>AVERAGEIF('5.8.2 (Medium incl tax)'!$A$36:$A$63,'Annual incl tax'!$B42,'5.8.2 (Medium incl tax)'!AH$36:AH$63)</f>
        <v>2.7580232480506188</v>
      </c>
      <c r="AH42" s="54">
        <f t="shared" si="3"/>
        <v>2.4396305074407163</v>
      </c>
      <c r="AI42" s="51">
        <f t="shared" si="4"/>
        <v>-14.743045157828726</v>
      </c>
      <c r="AJ42" s="52">
        <f>RANK(Q42,(C42:Q42,U42:AG42),1)</f>
        <v>3</v>
      </c>
    </row>
    <row r="43" spans="1:36" x14ac:dyDescent="0.2">
      <c r="A43" s="53" t="s">
        <v>44</v>
      </c>
      <c r="B43" s="98">
        <v>2018</v>
      </c>
      <c r="C43" s="54">
        <f>AVERAGEIF('5.8.2 (Medium incl tax)'!$A$36:$A$63,'Annual incl tax'!$B43,'5.8.2 (Medium incl tax)'!D$36:D$63)</f>
        <v>2.9372461465144823</v>
      </c>
      <c r="D43" s="54">
        <f>AVERAGEIF('5.8.2 (Medium incl tax)'!$A$36:$A$63,'Annual incl tax'!$B43,'5.8.2 (Medium incl tax)'!E$36:E$63)</f>
        <v>2.1368076749506031</v>
      </c>
      <c r="E43" s="54">
        <f>AVERAGEIF('5.8.2 (Medium incl tax)'!$A$36:$A$63,'Annual incl tax'!$B43,'5.8.2 (Medium incl tax)'!F$36:F$63)</f>
        <v>3.3484623413041792</v>
      </c>
      <c r="F43" s="54">
        <f>AVERAGEIF('5.8.2 (Medium incl tax)'!$A$36:$A$63,'Annual incl tax'!$B43,'5.8.2 (Medium incl tax)'!G$36:G$63)</f>
        <v>5.0737634596876617</v>
      </c>
      <c r="G43" s="54">
        <f>AVERAGEIF('5.8.2 (Medium incl tax)'!$A$36:$A$63,'Annual incl tax'!$B43,'5.8.2 (Medium incl tax)'!H$36:H$63)</f>
        <v>3.2871697326381604</v>
      </c>
      <c r="H43" s="54">
        <f>AVERAGEIF('5.8.2 (Medium incl tax)'!$A$36:$A$63,'Annual incl tax'!$B43,'5.8.2 (Medium incl tax)'!I$36:I$63)</f>
        <v>2.7952752304759163</v>
      </c>
      <c r="I43" s="54">
        <f>AVERAGEIF('5.8.2 (Medium incl tax)'!$A$36:$A$63,'Annual incl tax'!$B43,'5.8.2 (Medium incl tax)'!J$36:J$63)</f>
        <v>2.7698504014487115</v>
      </c>
      <c r="J43" s="54">
        <f>AVERAGEIF('5.8.2 (Medium incl tax)'!$A$36:$A$63,'Annual incl tax'!$B43,'5.8.2 (Medium incl tax)'!K$36:K$63)</f>
        <v>3.2298887585386789</v>
      </c>
      <c r="K43" s="54">
        <f>AVERAGEIF('5.8.2 (Medium incl tax)'!$A$36:$A$63,'Annual incl tax'!$B43,'5.8.2 (Medium incl tax)'!L$36:L$63)</f>
        <v>2.5610750396608979</v>
      </c>
      <c r="L43" s="54">
        <f>AVERAGEIF('5.8.2 (Medium incl tax)'!$A$36:$A$63,'Annual incl tax'!$B43,'5.8.2 (Medium incl tax)'!M$36:M$63)</f>
        <v>2.8796748106375767</v>
      </c>
      <c r="M43" s="54">
        <f>AVERAGEIF('5.8.2 (Medium incl tax)'!$A$36:$A$63,'Annual incl tax'!$B43,'5.8.2 (Medium incl tax)'!N$36:N$63)</f>
        <v>3.0099445416956954</v>
      </c>
      <c r="N43" s="54">
        <f>AVERAGEIF('5.8.2 (Medium incl tax)'!$A$36:$A$63,'Annual incl tax'!$B43,'5.8.2 (Medium incl tax)'!O$36:O$63)</f>
        <v>2.5127852072859049</v>
      </c>
      <c r="O43" s="54">
        <f>AVERAGEIF('5.8.2 (Medium incl tax)'!$A$36:$A$63,'Annual incl tax'!$B43,'5.8.2 (Medium incl tax)'!P$36:P$63)</f>
        <v>2.6053532374693527</v>
      </c>
      <c r="P43" s="54">
        <f>AVERAGEIF('5.8.2 (Medium incl tax)'!$A$36:$A$63,'Annual incl tax'!$B43,'5.8.2 (Medium incl tax)'!Q$36:Q$63)</f>
        <v>4.806357138860216</v>
      </c>
      <c r="Q43" s="54">
        <f>AVERAGEIF('5.8.2 (Medium incl tax)'!$A$36:$A$63,'Annual incl tax'!$B43,'5.8.2 (Medium incl tax)'!R$36:R$63)</f>
        <v>2.3916777390949546</v>
      </c>
      <c r="R43" s="50">
        <f t="shared" si="0"/>
        <v>2.8796748106375767</v>
      </c>
      <c r="S43" s="51">
        <f t="shared" si="1"/>
        <v>-16.946256214068029</v>
      </c>
      <c r="T43" s="52">
        <f t="shared" si="2"/>
        <v>2</v>
      </c>
      <c r="U43" s="54">
        <f>AVERAGEIF('5.8.2 (Medium incl tax)'!$A$36:$A$63,'Annual incl tax'!$B43,'5.8.2 (Medium incl tax)'!V$36:V$63)</f>
        <v>2.4113228226371097</v>
      </c>
      <c r="V43" s="54">
        <f>AVERAGEIF('5.8.2 (Medium incl tax)'!$A$36:$A$63,'Annual incl tax'!$B43,'5.8.2 (Medium incl tax)'!W$36:W$63)</f>
        <v>2.3846397592410673</v>
      </c>
      <c r="W43" s="54"/>
      <c r="X43" s="54">
        <f>AVERAGEIF('5.8.2 (Medium incl tax)'!$A$36:$A$63,'Annual incl tax'!$B43,'5.8.2 (Medium incl tax)'!Y$36:Y$63)</f>
        <v>2.3134849235182875</v>
      </c>
      <c r="Y43" s="54">
        <f>AVERAGEIF('5.8.2 (Medium incl tax)'!$A$36:$A$63,'Annual incl tax'!$B43,'5.8.2 (Medium incl tax)'!Z$36:Z$63)</f>
        <v>2.7913603831685201</v>
      </c>
      <c r="Z43" s="54">
        <f>AVERAGEIF('5.8.2 (Medium incl tax)'!$A$36:$A$63,'Annual incl tax'!$B43,'5.8.2 (Medium incl tax)'!AA$36:AA$63)</f>
        <v>2.3363499268660748</v>
      </c>
      <c r="AA43" s="54">
        <f>AVERAGEIF('5.8.2 (Medium incl tax)'!$A$36:$A$63,'Annual incl tax'!$B43,'5.8.2 (Medium incl tax)'!AB$36:AB$63)</f>
        <v>2.7605205043172276</v>
      </c>
      <c r="AB43" s="54">
        <f>AVERAGEIF('5.8.2 (Medium incl tax)'!$A$36:$A$63,'Annual incl tax'!$B43,'5.8.2 (Medium incl tax)'!AC$36:AC$63)</f>
        <v>3.1550610436563558</v>
      </c>
      <c r="AC43" s="54"/>
      <c r="AD43" s="54">
        <f>AVERAGEIF('5.8.2 (Medium incl tax)'!$A$36:$A$63,'Annual incl tax'!$B43,'5.8.2 (Medium incl tax)'!AE$36:AE$63)</f>
        <v>2.7247495119375547</v>
      </c>
      <c r="AE43" s="54">
        <f>AVERAGEIF('5.8.2 (Medium incl tax)'!$A$36:$A$63,'Annual incl tax'!$B43,'5.8.2 (Medium incl tax)'!AF$36:AF$63)</f>
        <v>2.3889417555850292</v>
      </c>
      <c r="AF43" s="54">
        <f>AVERAGEIF('5.8.2 (Medium incl tax)'!$A$36:$A$63,'Annual incl tax'!$B43,'5.8.2 (Medium incl tax)'!AG$36:AG$63)</f>
        <v>2.6409790489603138</v>
      </c>
      <c r="AG43" s="54">
        <f>AVERAGEIF('5.8.2 (Medium incl tax)'!$A$36:$A$63,'Annual incl tax'!$B43,'5.8.2 (Medium incl tax)'!AH$36:AH$63)</f>
        <v>2.9241949765938848</v>
      </c>
      <c r="AH43" s="54">
        <f t="shared" si="3"/>
        <v>2.7651854528829696</v>
      </c>
      <c r="AI43" s="51">
        <f t="shared" si="4"/>
        <v>-13.507510441970449</v>
      </c>
      <c r="AJ43" s="52">
        <f>RANK(Q43,(C43:Q43,U43:AG43),1)</f>
        <v>6</v>
      </c>
    </row>
    <row r="44" spans="1:36" x14ac:dyDescent="0.2">
      <c r="A44" s="53" t="s">
        <v>44</v>
      </c>
      <c r="B44" s="98">
        <v>2019</v>
      </c>
      <c r="C44" s="54">
        <f>AVERAGEIF('5.8.2 (Medium incl tax)'!$A$36:$A$63,'Annual incl tax'!$B44,'5.8.2 (Medium incl tax)'!D$36:D$63)</f>
        <v>2.7944690735680018</v>
      </c>
      <c r="D44" s="54">
        <f>AVERAGEIF('5.8.2 (Medium incl tax)'!$A$36:$A$63,'Annual incl tax'!$B44,'5.8.2 (Medium incl tax)'!E$36:E$63)</f>
        <v>2.0530890078604944</v>
      </c>
      <c r="E44" s="54">
        <f>AVERAGEIF('5.8.2 (Medium incl tax)'!$A$36:$A$63,'Annual incl tax'!$B44,'5.8.2 (Medium incl tax)'!F$36:F$63)</f>
        <v>2.8028879200745678</v>
      </c>
      <c r="F44" s="54">
        <f>AVERAGEIF('5.8.2 (Medium incl tax)'!$A$36:$A$63,'Annual incl tax'!$B44,'5.8.2 (Medium incl tax)'!G$36:G$63)</f>
        <v>5.1845411246600097</v>
      </c>
      <c r="G44" s="54">
        <f>AVERAGEIF('5.8.2 (Medium incl tax)'!$A$36:$A$63,'Annual incl tax'!$B44,'5.8.2 (Medium incl tax)'!H$36:H$63)</f>
        <v>3.2772072051488355</v>
      </c>
      <c r="H44" s="54">
        <f>AVERAGEIF('5.8.2 (Medium incl tax)'!$A$36:$A$63,'Annual incl tax'!$B44,'5.8.2 (Medium incl tax)'!I$36:I$63)</f>
        <v>2.7110877519566401</v>
      </c>
      <c r="I44" s="54">
        <f>AVERAGEIF('5.8.2 (Medium incl tax)'!$A$36:$A$63,'Annual incl tax'!$B44,'5.8.2 (Medium incl tax)'!J$36:J$63)</f>
        <v>2.9701253000134291</v>
      </c>
      <c r="J44" s="54">
        <f>AVERAGEIF('5.8.2 (Medium incl tax)'!$A$36:$A$63,'Annual incl tax'!$B44,'5.8.2 (Medium incl tax)'!K$36:K$63)</f>
        <v>2.9128708685680174</v>
      </c>
      <c r="K44" s="54">
        <f>AVERAGEIF('5.8.2 (Medium incl tax)'!$A$36:$A$63,'Annual incl tax'!$B44,'5.8.2 (Medium incl tax)'!L$36:L$63)</f>
        <v>2.7982828828911703</v>
      </c>
      <c r="L44" s="54">
        <f>AVERAGEIF('5.8.2 (Medium incl tax)'!$A$36:$A$63,'Annual incl tax'!$B44,'5.8.2 (Medium incl tax)'!M$36:M$63)</f>
        <v>2.7104547696684564</v>
      </c>
      <c r="M44" s="54">
        <f>AVERAGEIF('5.8.2 (Medium incl tax)'!$A$36:$A$63,'Annual incl tax'!$B44,'5.8.2 (Medium incl tax)'!N$36:N$63)</f>
        <v>2.941941217410883</v>
      </c>
      <c r="N44" s="54">
        <f>AVERAGEIF('5.8.2 (Medium incl tax)'!$A$36:$A$63,'Annual incl tax'!$B44,'5.8.2 (Medium incl tax)'!O$36:O$63)</f>
        <v>2.803323095397694</v>
      </c>
      <c r="O44" s="54">
        <f>AVERAGEIF('5.8.2 (Medium incl tax)'!$A$36:$A$63,'Annual incl tax'!$B44,'5.8.2 (Medium incl tax)'!P$36:P$63)</f>
        <v>2.6982616752317341</v>
      </c>
      <c r="P44" s="54">
        <f>AVERAGEIF('5.8.2 (Medium incl tax)'!$A$36:$A$63,'Annual incl tax'!$B44,'5.8.2 (Medium incl tax)'!Q$36:Q$63)</f>
        <v>4.5050996503673328</v>
      </c>
      <c r="Q44" s="54">
        <f>AVERAGEIF('5.8.2 (Medium incl tax)'!$A$36:$A$63,'Annual incl tax'!$B44,'5.8.2 (Medium incl tax)'!R$36:R$63)</f>
        <v>2.4246173104138462</v>
      </c>
      <c r="R44" s="50">
        <f t="shared" si="0"/>
        <v>2.8028879200745678</v>
      </c>
      <c r="S44" s="51">
        <f t="shared" si="1"/>
        <v>-13.495745118865049</v>
      </c>
      <c r="T44" s="52">
        <f t="shared" si="2"/>
        <v>2</v>
      </c>
      <c r="U44" s="54">
        <f>AVERAGEIF('5.8.2 (Medium incl tax)'!$A$36:$A$63,'Annual incl tax'!$B44,'5.8.2 (Medium incl tax)'!V$36:V$63)</f>
        <v>2.5748592291182062</v>
      </c>
      <c r="V44" s="54">
        <f>AVERAGEIF('5.8.2 (Medium incl tax)'!$A$36:$A$63,'Annual incl tax'!$B44,'5.8.2 (Medium incl tax)'!W$36:W$63)</f>
        <v>2.6281020442753928</v>
      </c>
      <c r="W44" s="54"/>
      <c r="X44" s="54">
        <f>AVERAGEIF('5.8.2 (Medium incl tax)'!$A$36:$A$63,'Annual incl tax'!$B44,'5.8.2 (Medium incl tax)'!Y$36:Y$63)</f>
        <v>2.5401948082666559</v>
      </c>
      <c r="Y44" s="54">
        <f>AVERAGEIF('5.8.2 (Medium incl tax)'!$A$36:$A$63,'Annual incl tax'!$B44,'5.8.2 (Medium incl tax)'!Z$36:Z$63)</f>
        <v>2.9657180697950891</v>
      </c>
      <c r="Z44" s="54">
        <f>AVERAGEIF('5.8.2 (Medium incl tax)'!$A$36:$A$63,'Annual incl tax'!$B44,'5.8.2 (Medium incl tax)'!AA$36:AA$63)</f>
        <v>2.4697978089522463</v>
      </c>
      <c r="AA44" s="54">
        <f>AVERAGEIF('5.8.2 (Medium incl tax)'!$A$36:$A$63,'Annual incl tax'!$B44,'5.8.2 (Medium incl tax)'!AB$36:AB$63)</f>
        <v>2.5966975732448505</v>
      </c>
      <c r="AB44" s="54">
        <f>AVERAGEIF('5.8.2 (Medium incl tax)'!$A$36:$A$63,'Annual incl tax'!$B44,'5.8.2 (Medium incl tax)'!AC$36:AC$63)</f>
        <v>2.6402160159260926</v>
      </c>
      <c r="AC44" s="54"/>
      <c r="AD44" s="54">
        <f>AVERAGEIF('5.8.2 (Medium incl tax)'!$A$36:$A$63,'Annual incl tax'!$B44,'5.8.2 (Medium incl tax)'!AE$36:AE$63)</f>
        <v>2.9964104357514252</v>
      </c>
      <c r="AE44" s="54">
        <f>AVERAGEIF('5.8.2 (Medium incl tax)'!$A$36:$A$63,'Annual incl tax'!$B44,'5.8.2 (Medium incl tax)'!AF$36:AF$63)</f>
        <v>2.7772357666247558</v>
      </c>
      <c r="AF44" s="54">
        <f>AVERAGEIF('5.8.2 (Medium incl tax)'!$A$36:$A$63,'Annual incl tax'!$B44,'5.8.2 (Medium incl tax)'!AG$36:AG$63)</f>
        <v>3.067123926209927</v>
      </c>
      <c r="AG44" s="54">
        <f>AVERAGEIF('5.8.2 (Medium incl tax)'!$A$36:$A$63,'Annual incl tax'!$B44,'5.8.2 (Medium incl tax)'!AH$36:AH$63)</f>
        <v>3.0620045909173799</v>
      </c>
      <c r="AH44" s="54">
        <f t="shared" si="3"/>
        <v>2.7963759782295861</v>
      </c>
      <c r="AI44" s="51">
        <f t="shared" si="4"/>
        <v>-13.294302007668653</v>
      </c>
      <c r="AJ44" s="52">
        <f>RANK(Q44,(C44:Q44,U44:AG44),1)</f>
        <v>2</v>
      </c>
    </row>
    <row r="45" spans="1:36" x14ac:dyDescent="0.2">
      <c r="A45" s="53" t="s">
        <v>44</v>
      </c>
      <c r="B45" s="98">
        <v>2020</v>
      </c>
      <c r="C45" s="54">
        <f>AVERAGEIF('5.8.2 (Medium incl tax)'!$A$36:$A$63,'Annual incl tax'!$B45,'5.8.2 (Medium incl tax)'!D$36:D$63)</f>
        <v>2.6811841551783084</v>
      </c>
      <c r="D45" s="54">
        <f>AVERAGEIF('5.8.2 (Medium incl tax)'!$A$36:$A$63,'Annual incl tax'!$B45,'5.8.2 (Medium incl tax)'!E$36:E$63)</f>
        <v>1.8498126443883647</v>
      </c>
      <c r="E45" s="54">
        <f>AVERAGEIF('5.8.2 (Medium incl tax)'!$A$36:$A$63,'Annual incl tax'!$B45,'5.8.2 (Medium incl tax)'!F$36:F$63)</f>
        <v>2.4794219612691126</v>
      </c>
      <c r="F45" s="54">
        <f>AVERAGEIF('5.8.2 (Medium incl tax)'!$A$36:$A$63,'Annual incl tax'!$B45,'5.8.2 (Medium incl tax)'!G$36:G$63)</f>
        <v>4.4586652494780203</v>
      </c>
      <c r="G45" s="54">
        <f>AVERAGEIF('5.8.2 (Medium incl tax)'!$A$36:$A$63,'Annual incl tax'!$B45,'5.8.2 (Medium incl tax)'!H$36:H$63)</f>
        <v>3.0646596546799469</v>
      </c>
      <c r="H45" s="54">
        <f>AVERAGEIF('5.8.2 (Medium incl tax)'!$A$36:$A$63,'Annual incl tax'!$B45,'5.8.2 (Medium incl tax)'!I$36:I$63)</f>
        <v>2.5703771840918179</v>
      </c>
      <c r="I45" s="54">
        <f>AVERAGEIF('5.8.2 (Medium incl tax)'!$A$36:$A$63,'Annual incl tax'!$B45,'5.8.2 (Medium incl tax)'!J$36:J$63)</f>
        <v>2.0912294997898142</v>
      </c>
      <c r="J45" s="54">
        <f>AVERAGEIF('5.8.2 (Medium incl tax)'!$A$36:$A$63,'Annual incl tax'!$B45,'5.8.2 (Medium incl tax)'!K$36:K$63)</f>
        <v>2.6484086965554265</v>
      </c>
      <c r="K45" s="54">
        <f>AVERAGEIF('5.8.2 (Medium incl tax)'!$A$36:$A$63,'Annual incl tax'!$B45,'5.8.2 (Medium incl tax)'!L$36:L$63)</f>
        <v>2.5223692691121742</v>
      </c>
      <c r="L45" s="54">
        <f>AVERAGEIF('5.8.2 (Medium incl tax)'!$A$36:$A$63,'Annual incl tax'!$B45,'5.8.2 (Medium incl tax)'!M$36:M$63)</f>
        <v>2.6090000101514583</v>
      </c>
      <c r="M45" s="54">
        <f>AVERAGEIF('5.8.2 (Medium incl tax)'!$A$36:$A$63,'Annual incl tax'!$B45,'5.8.2 (Medium incl tax)'!N$36:N$63)</f>
        <v>3.0541938952920118</v>
      </c>
      <c r="N45" s="54">
        <f>AVERAGEIF('5.8.2 (Medium incl tax)'!$A$36:$A$63,'Annual incl tax'!$B45,'5.8.2 (Medium incl tax)'!O$36:O$63)</f>
        <v>2.3316633547939682</v>
      </c>
      <c r="O45" s="54">
        <f>AVERAGEIF('5.8.2 (Medium incl tax)'!$A$36:$A$63,'Annual incl tax'!$B45,'5.8.2 (Medium incl tax)'!P$36:P$63)</f>
        <v>2.3131382520863997</v>
      </c>
      <c r="P45" s="54">
        <f>AVERAGEIF('5.8.2 (Medium incl tax)'!$A$36:$A$63,'Annual incl tax'!$B45,'5.8.2 (Medium incl tax)'!Q$36:Q$63)</f>
        <v>4.7239137898119079</v>
      </c>
      <c r="Q45" s="112">
        <f>AVERAGEIF('5.8.2 (Medium incl tax)'!$A$36:$A$63,'Annual incl tax'!$B45,'5.8.2 (Medium incl tax)'!R$36:R$63)</f>
        <v>2.3167960123075932</v>
      </c>
      <c r="R45" s="50">
        <f t="shared" si="0"/>
        <v>2.5703771840918179</v>
      </c>
      <c r="S45" s="51">
        <f t="shared" si="1"/>
        <v>-9.8655237586783038</v>
      </c>
      <c r="T45" s="52">
        <f t="shared" si="2"/>
        <v>4</v>
      </c>
      <c r="U45" s="54">
        <f>AVERAGEIF('5.8.2 (Medium incl tax)'!$A$36:$A$63,'Annual incl tax'!$B45,'5.8.2 (Medium incl tax)'!V$36:V$63)</f>
        <v>1.9234220049979158</v>
      </c>
      <c r="V45" s="54">
        <f>AVERAGEIF('5.8.2 (Medium incl tax)'!$A$36:$A$63,'Annual incl tax'!$B45,'5.8.2 (Medium incl tax)'!W$36:W$63)</f>
        <v>2.4407503001741544</v>
      </c>
      <c r="W45" s="54"/>
      <c r="X45" s="54">
        <f>AVERAGEIF('5.8.2 (Medium incl tax)'!$A$36:$A$63,'Annual incl tax'!$B45,'5.8.2 (Medium incl tax)'!Y$36:Y$63)</f>
        <v>2.2500443858559489</v>
      </c>
      <c r="Y45" s="54">
        <f>AVERAGEIF('5.8.2 (Medium incl tax)'!$A$36:$A$63,'Annual incl tax'!$B45,'5.8.2 (Medium incl tax)'!Z$36:Z$63)</f>
        <v>2.4025208542646017</v>
      </c>
      <c r="Z45" s="54">
        <f>AVERAGEIF('5.8.2 (Medium incl tax)'!$A$36:$A$63,'Annual incl tax'!$B45,'5.8.2 (Medium incl tax)'!AA$36:AA$63)</f>
        <v>2.1623818093840512</v>
      </c>
      <c r="AA45" s="54">
        <f>AVERAGEIF('5.8.2 (Medium incl tax)'!$A$36:$A$63,'Annual incl tax'!$B45,'5.8.2 (Medium incl tax)'!AB$36:AB$63)</f>
        <v>2.0823354610905347</v>
      </c>
      <c r="AB45" s="54">
        <f>AVERAGEIF('5.8.2 (Medium incl tax)'!$A$36:$A$63,'Annual incl tax'!$B45,'5.8.2 (Medium incl tax)'!AC$36:AC$63)</f>
        <v>1.8988035597653035</v>
      </c>
      <c r="AC45" s="54"/>
      <c r="AD45" s="54">
        <f>AVERAGEIF('5.8.2 (Medium incl tax)'!$A$36:$A$63,'Annual incl tax'!$B45,'5.8.2 (Medium incl tax)'!AE$36:AE$63)</f>
        <v>2.6144051624028108</v>
      </c>
      <c r="AE45" s="54">
        <f>AVERAGEIF('5.8.2 (Medium incl tax)'!$A$36:$A$63,'Annual incl tax'!$B45,'5.8.2 (Medium incl tax)'!AF$36:AF$63)</f>
        <v>2.4150511844736107</v>
      </c>
      <c r="AF45" s="54">
        <f>AVERAGEIF('5.8.2 (Medium incl tax)'!$A$36:$A$63,'Annual incl tax'!$B45,'5.8.2 (Medium incl tax)'!AG$36:AG$63)</f>
        <v>2.784865948307143</v>
      </c>
      <c r="AG45" s="54">
        <f>AVERAGEIF('5.8.2 (Medium incl tax)'!$A$36:$A$63,'Annual incl tax'!$B45,'5.8.2 (Medium incl tax)'!AH$36:AH$63)</f>
        <v>2.714155853898311</v>
      </c>
      <c r="AH45" s="112">
        <f t="shared" si="3"/>
        <v>2.4600861307216335</v>
      </c>
      <c r="AI45" s="51">
        <f t="shared" si="4"/>
        <v>-5.8245976278890703</v>
      </c>
      <c r="AJ45" s="52">
        <f>RANK(Q45,(C45:Q45,U45:AG45),1)</f>
        <v>9</v>
      </c>
    </row>
    <row r="46" spans="1:36" x14ac:dyDescent="0.2">
      <c r="A46" s="53" t="s">
        <v>44</v>
      </c>
      <c r="B46" s="98">
        <v>2021</v>
      </c>
      <c r="C46" s="54">
        <f>AVERAGEIF('5.8.2 (Medium incl tax)'!$A$36:$A$63,'Annual incl tax'!$B46,'5.8.2 (Medium incl tax)'!D$36:D$63)</f>
        <v>3.3818628072566117</v>
      </c>
      <c r="D46" s="54">
        <f>AVERAGEIF('5.8.2 (Medium incl tax)'!$A$36:$A$63,'Annual incl tax'!$B46,'5.8.2 (Medium incl tax)'!E$36:E$63)</f>
        <v>2.4075522482426228</v>
      </c>
      <c r="E46" s="54">
        <f>AVERAGEIF('5.8.2 (Medium incl tax)'!$A$36:$A$63,'Annual incl tax'!$B46,'5.8.2 (Medium incl tax)'!F$36:F$63)</f>
        <v>4.8448258472627748</v>
      </c>
      <c r="F46" s="54">
        <f>AVERAGEIF('5.8.2 (Medium incl tax)'!$A$36:$A$63,'Annual incl tax'!$B46,'5.8.2 (Medium incl tax)'!G$36:G$63)</f>
        <v>6.9022547733877042</v>
      </c>
      <c r="G46" s="54">
        <f>AVERAGEIF('5.8.2 (Medium incl tax)'!$A$36:$A$63,'Annual incl tax'!$B46,'5.8.2 (Medium incl tax)'!H$36:H$63)</f>
        <v>3.6357116791572719</v>
      </c>
      <c r="H46" s="54">
        <f>AVERAGEIF('5.8.2 (Medium incl tax)'!$A$36:$A$63,'Annual incl tax'!$B46,'5.8.2 (Medium incl tax)'!I$36:I$63)</f>
        <v>2.9991717987402784</v>
      </c>
      <c r="I46" s="54">
        <f>AVERAGEIF('5.8.2 (Medium incl tax)'!$A$36:$A$63,'Annual incl tax'!$B46,'5.8.2 (Medium incl tax)'!J$36:J$63)</f>
        <v>3.2192804835893449</v>
      </c>
      <c r="J46" s="54">
        <f>AVERAGEIF('5.8.2 (Medium incl tax)'!$A$36:$A$63,'Annual incl tax'!$B46,'5.8.2 (Medium incl tax)'!K$36:K$63)</f>
        <v>3.8135710965172187</v>
      </c>
      <c r="K46" s="54">
        <f>AVERAGEIF('5.8.2 (Medium incl tax)'!$A$36:$A$63,'Annual incl tax'!$B46,'5.8.2 (Medium incl tax)'!L$36:L$63)</f>
        <v>2.89303777365771</v>
      </c>
      <c r="L46" s="54">
        <f>AVERAGEIF('5.8.2 (Medium incl tax)'!$A$36:$A$63,'Annual incl tax'!$B46,'5.8.2 (Medium incl tax)'!M$36:M$63)</f>
        <v>3.3401121534985254</v>
      </c>
      <c r="M46" s="54">
        <f>AVERAGEIF('5.8.2 (Medium incl tax)'!$A$36:$A$63,'Annual incl tax'!$B46,'5.8.2 (Medium incl tax)'!N$36:N$63)</f>
        <v>3.7445194872542236</v>
      </c>
      <c r="N46" s="54">
        <f>AVERAGEIF('5.8.2 (Medium incl tax)'!$A$36:$A$63,'Annual incl tax'!$B46,'5.8.2 (Medium incl tax)'!O$36:O$63)</f>
        <v>2.4989886284985801</v>
      </c>
      <c r="O46" s="54">
        <f>AVERAGEIF('5.8.2 (Medium incl tax)'!$A$36:$A$63,'Annual incl tax'!$B46,'5.8.2 (Medium incl tax)'!P$36:P$63)</f>
        <v>2.4685098350799271</v>
      </c>
      <c r="P46" s="54">
        <f>AVERAGEIF('5.8.2 (Medium incl tax)'!$A$36:$A$63,'Annual incl tax'!$B46,'5.8.2 (Medium incl tax)'!Q$36:Q$63)</f>
        <v>7.317766856044436</v>
      </c>
      <c r="Q46" s="112">
        <f>AVERAGEIF('5.8.2 (Medium incl tax)'!$A$36:$A$63,'Annual incl tax'!$B46,'5.8.2 (Medium incl tax)'!R$36:R$63)</f>
        <v>3.1235680458628288</v>
      </c>
      <c r="R46" s="112">
        <f t="shared" si="0"/>
        <v>3.3401121534985254</v>
      </c>
      <c r="S46" s="51">
        <f t="shared" si="1"/>
        <v>-6.4831388194220478</v>
      </c>
      <c r="T46" s="52">
        <f t="shared" si="2"/>
        <v>6</v>
      </c>
      <c r="U46" s="54">
        <f>AVERAGEIF('5.8.2 (Medium incl tax)'!$A$36:$A$63,'Annual incl tax'!$B46,'5.8.2 (Medium incl tax)'!V$36:V$63)</f>
        <v>3.2402393661875872</v>
      </c>
      <c r="V46" s="54">
        <f>AVERAGEIF('5.8.2 (Medium incl tax)'!$A$36:$A$63,'Annual incl tax'!$B46,'5.8.2 (Medium incl tax)'!W$36:W$63)</f>
        <v>2.9033932416701145</v>
      </c>
      <c r="W46" s="54"/>
      <c r="X46" s="54">
        <f>AVERAGEIF('5.8.2 (Medium incl tax)'!$A$36:$A$63,'Annual incl tax'!$B46,'5.8.2 (Medium incl tax)'!Y$36:Y$63)</f>
        <v>2.4867140995287524</v>
      </c>
      <c r="Y46" s="54">
        <f>AVERAGEIF('5.8.2 (Medium incl tax)'!$A$36:$A$63,'Annual incl tax'!$B46,'5.8.2 (Medium incl tax)'!Z$36:Z$63)</f>
        <v>4.2297461837592207</v>
      </c>
      <c r="Z46" s="54">
        <f>AVERAGEIF('5.8.2 (Medium incl tax)'!$A$36:$A$63,'Annual incl tax'!$B46,'5.8.2 (Medium incl tax)'!AA$36:AA$63)</f>
        <v>2.9401305522762335</v>
      </c>
      <c r="AA46" s="54">
        <f>AVERAGEIF('5.8.2 (Medium incl tax)'!$A$36:$A$63,'Annual incl tax'!$B46,'5.8.2 (Medium incl tax)'!AB$36:AB$63)</f>
        <v>2.9280231347448051</v>
      </c>
      <c r="AB46" s="54">
        <f>AVERAGEIF('5.8.2 (Medium incl tax)'!$A$36:$A$63,'Annual incl tax'!$B46,'5.8.2 (Medium incl tax)'!AC$36:AC$63)</f>
        <v>4.2994689593599764</v>
      </c>
      <c r="AC46" s="54"/>
      <c r="AD46" s="54">
        <f>AVERAGEIF('5.8.2 (Medium incl tax)'!$A$36:$A$63,'Annual incl tax'!$B46,'5.8.2 (Medium incl tax)'!AE$36:AE$63)</f>
        <v>2.974703575935659</v>
      </c>
      <c r="AE46" s="54">
        <f>AVERAGEIF('5.8.2 (Medium incl tax)'!$A$36:$A$63,'Annual incl tax'!$B46,'5.8.2 (Medium incl tax)'!AF$36:AF$63)</f>
        <v>2.9118242075567671</v>
      </c>
      <c r="AF46" s="54">
        <f>AVERAGEIF('5.8.2 (Medium incl tax)'!$A$36:$A$63,'Annual incl tax'!$B46,'5.8.2 (Medium incl tax)'!AG$36:AG$63)</f>
        <v>2.5951849641647411</v>
      </c>
      <c r="AG46" s="54">
        <f>AVERAGEIF('5.8.2 (Medium incl tax)'!$A$36:$A$63,'Annual incl tax'!$B46,'5.8.2 (Medium incl tax)'!AH$36:AH$63)</f>
        <v>3.300781895013059</v>
      </c>
      <c r="AH46" s="112">
        <f t="shared" si="3"/>
        <v>3.1714242647260869</v>
      </c>
      <c r="AI46" s="51">
        <f t="shared" si="4"/>
        <v>-1.5089819232177497</v>
      </c>
      <c r="AJ46" s="52">
        <f>RANK(Q46,(C46:Q46,U46:AG46),1)</f>
        <v>13</v>
      </c>
    </row>
    <row r="47" spans="1:36" x14ac:dyDescent="0.2">
      <c r="A47" s="53" t="s">
        <v>44</v>
      </c>
      <c r="B47" s="98">
        <v>2022</v>
      </c>
      <c r="C47" s="54">
        <f>AVERAGE('5.8.2 (Medium incl tax)'!D64:D65)</f>
        <v>6.3364798469332575</v>
      </c>
      <c r="D47" s="54">
        <f>AVERAGE('5.8.2 (Medium incl tax)'!E64:E65)</f>
        <v>4.7991437732203446</v>
      </c>
      <c r="E47" s="54">
        <f>AVERAGE('5.8.2 (Medium incl tax)'!F64:F65)</f>
        <v>10.417790125985114</v>
      </c>
      <c r="F47" s="54">
        <f>AVERAGE('5.8.2 (Medium incl tax)'!G64:G65)</f>
        <v>13.600355683782155</v>
      </c>
      <c r="G47" s="54">
        <f>AVERAGE('5.8.2 (Medium incl tax)'!H64:H65)</f>
        <v>5.7481928736685592</v>
      </c>
      <c r="H47" s="54">
        <f>AVERAGE('5.8.2 (Medium incl tax)'!I64:I65)</f>
        <v>4.8893185028959332</v>
      </c>
      <c r="I47" s="54">
        <f>AVERAGE('5.8.2 (Medium incl tax)'!J64:J65)</f>
        <v>8.7374189386521266</v>
      </c>
      <c r="J47" s="54">
        <f>AVERAGE('5.8.2 (Medium incl tax)'!K64:K65)</f>
        <v>6.3722465263984205</v>
      </c>
      <c r="K47" s="54">
        <f>AVERAGE('5.8.2 (Medium incl tax)'!L64:L65)</f>
        <v>7.9580732034460464</v>
      </c>
      <c r="L47" s="54">
        <f>AVERAGE('5.8.2 (Medium incl tax)'!M64:M65)</f>
        <v>8.1775079601692688</v>
      </c>
      <c r="M47" s="54">
        <f>AVERAGE('5.8.2 (Medium incl tax)'!N64:N65)</f>
        <v>6.2543860423293935</v>
      </c>
      <c r="N47" s="54">
        <f>AVERAGE('5.8.2 (Medium incl tax)'!O64:O65)</f>
        <v>7.254745804765216</v>
      </c>
      <c r="O47" s="54">
        <f>AVERAGE('5.8.2 (Medium incl tax)'!P64:P65)</f>
        <v>7.5874500352636307</v>
      </c>
      <c r="P47" s="54">
        <f>AVERAGE('5.8.2 (Medium incl tax)'!Q64:Q65)</f>
        <v>13.188420531550523</v>
      </c>
      <c r="Q47" s="54">
        <f>AVERAGE('5.8.2 (Medium incl tax)'!R64:R65)</f>
        <v>4.8774440181242227</v>
      </c>
      <c r="R47" s="50">
        <f>MEDIAN(C47:Q47)</f>
        <v>7.254745804765216</v>
      </c>
      <c r="S47" s="51">
        <f>(Q47-R47)/R47*100</f>
        <v>-32.7689191408951</v>
      </c>
      <c r="T47" s="52">
        <f>RANK(Q47,(C47:Q47),1)</f>
        <v>2</v>
      </c>
      <c r="U47" s="54">
        <f>AVERAGE('5.8.2 (Medium incl tax)'!V64:V65)</f>
        <v>7.6270226719124867</v>
      </c>
      <c r="V47" s="54">
        <f>AVERAGE('5.8.2 (Medium incl tax)'!W64:W65)</f>
        <v>5.8962319084009476</v>
      </c>
      <c r="W47" s="54"/>
      <c r="X47" s="54">
        <f>AVERAGE('5.8.2 (Medium incl tax)'!Y64:Y65)</f>
        <v>6.4101338598418423</v>
      </c>
      <c r="Y47" s="54">
        <f>AVERAGE('5.8.2 (Medium incl tax)'!Z64:Z65)</f>
        <v>10.051726363855952</v>
      </c>
      <c r="Z47" s="54">
        <f>AVERAGE('5.8.2 (Medium incl tax)'!AA64:AA65)</f>
        <v>9.1658635876735897</v>
      </c>
      <c r="AA47" s="54">
        <f>AVERAGE('5.8.2 (Medium incl tax)'!AB64:AB65)</f>
        <v>9.1948125701677466</v>
      </c>
      <c r="AB47" s="54">
        <f>AVERAGE('5.8.2 (Medium incl tax)'!AC64:AC65)</f>
        <v>9.6630664168811702</v>
      </c>
      <c r="AC47" s="54"/>
      <c r="AD47" s="54">
        <f>AVERAGE('5.8.2 (Medium incl tax)'!AE64:AE65)</f>
        <v>7.3217513618828676</v>
      </c>
      <c r="AE47" s="54">
        <f>AVERAGE('5.8.2 (Medium incl tax)'!AF64:AF65)</f>
        <v>9.8979707276685041</v>
      </c>
      <c r="AF47" s="54">
        <f>AVERAGE('5.8.2 (Medium incl tax)'!AG64:AG65)</f>
        <v>5.8625226744328813</v>
      </c>
      <c r="AG47" s="54">
        <f>AVERAGE('5.8.2 (Medium incl tax)'!AH64:AH65)</f>
        <v>6.3497135500339628</v>
      </c>
      <c r="AH47" s="54">
        <f>MEDIAN(C47:Q47,U47:AG47)</f>
        <v>7.4546006985732491</v>
      </c>
      <c r="AI47" s="51">
        <f>(Q47-AH47)/AH47*100</f>
        <v>-34.571357805150768</v>
      </c>
      <c r="AJ47" s="52">
        <f>RANK(Q47,(C47:Q47,U47:AG47),1)</f>
        <v>2</v>
      </c>
    </row>
    <row r="48" spans="1:36" x14ac:dyDescent="0.2">
      <c r="A48" s="53" t="s">
        <v>44</v>
      </c>
      <c r="B48" s="98">
        <v>2023</v>
      </c>
      <c r="C48" s="54">
        <f>AVERAGE('5.8.2 (Medium incl tax)'!D66:D67)</f>
        <v>6.0850343954440724</v>
      </c>
      <c r="D48" s="54">
        <f>AVERAGE('5.8.2 (Medium incl tax)'!E66:E67)</f>
        <v>5.0638161947190321</v>
      </c>
      <c r="E48" s="54">
        <f>AVERAGE('5.8.2 (Medium incl tax)'!F66:F67)</f>
        <v>5.4555967611015035</v>
      </c>
      <c r="F48" s="54">
        <f>AVERAGE('5.8.2 (Medium incl tax)'!G66:G67)</f>
        <v>9.322621461002317</v>
      </c>
      <c r="G48" s="54">
        <f>AVERAGE('5.8.2 (Medium incl tax)'!H66:H67)</f>
        <v>6.9770800404425604</v>
      </c>
      <c r="H48" s="54">
        <f>AVERAGE('5.8.2 (Medium incl tax)'!I66:I67)</f>
        <v>6.7472330539952932</v>
      </c>
      <c r="I48" s="112">
        <f>AVERAGE('5.8.2 (Medium incl tax)'!J66:J67)</f>
        <v>5.5909385676308307</v>
      </c>
      <c r="J48" s="54">
        <f>AVERAGE('5.8.2 (Medium incl tax)'!K66:K67)</f>
        <v>6.3859478986759761</v>
      </c>
      <c r="K48" s="54">
        <f>AVERAGE('5.8.2 (Medium incl tax)'!L66:L67)</f>
        <v>6.6810289630644633</v>
      </c>
      <c r="L48" s="54">
        <f>AVERAGE('5.8.2 (Medium incl tax)'!M66:M67)</f>
        <v>9.09147045580435</v>
      </c>
      <c r="M48" s="112">
        <f>AVERAGE('5.8.2 (Medium incl tax)'!N66:N67)</f>
        <v>6.5482210967688079</v>
      </c>
      <c r="N48" s="54">
        <f>AVERAGE('5.8.2 (Medium incl tax)'!O66:O67)</f>
        <v>5.5333776014600824</v>
      </c>
      <c r="O48" s="54">
        <f>AVERAGE('5.8.2 (Medium incl tax)'!P66:P67)</f>
        <v>5.3821332738255574</v>
      </c>
      <c r="P48" s="54">
        <f>AVERAGE('5.8.2 (Medium incl tax)'!Q66:Q67)</f>
        <v>10.758790564154957</v>
      </c>
      <c r="Q48" s="112">
        <f>AVERAGE('5.8.2 (Medium incl tax)'!R66:R67)</f>
        <v>5.6358387403486159</v>
      </c>
      <c r="R48" s="50">
        <f>MEDIAN(C48:Q48)</f>
        <v>6.3859478986759761</v>
      </c>
      <c r="S48" s="51">
        <f>(Q48-R48)/R48*100</f>
        <v>-11.746246136503609</v>
      </c>
      <c r="T48" s="52">
        <f>RANK(Q48,(C48:Q48),1)</f>
        <v>6</v>
      </c>
      <c r="U48" s="54">
        <f>AVERAGE('5.8.2 (Medium incl tax)'!V66:V67)</f>
        <v>4.8499346018515981</v>
      </c>
      <c r="V48" s="54">
        <f>AVERAGE('5.8.2 (Medium incl tax)'!W66:W67)</f>
        <v>5.5751129499916274</v>
      </c>
      <c r="W48" s="54"/>
      <c r="X48" s="54">
        <f>AVERAGE('5.8.2 (Medium incl tax)'!Y66:Y67)</f>
        <v>6.3775871319954298</v>
      </c>
      <c r="Y48" s="54">
        <f>AVERAGE('5.8.2 (Medium incl tax)'!Z66:Z67)</f>
        <v>6.1100454044162564</v>
      </c>
      <c r="Z48" s="54">
        <f>AVERAGE('5.8.2 (Medium incl tax)'!AA66:AA67)</f>
        <v>8.1428911177028205</v>
      </c>
      <c r="AA48" s="54">
        <f>AVERAGE('5.8.2 (Medium incl tax)'!AB66:AB67)</f>
        <v>7.1817678233821995</v>
      </c>
      <c r="AB48" s="54">
        <f>AVERAGE('5.8.2 (Medium incl tax)'!AC66:AC67)</f>
        <v>5.7385503908945257</v>
      </c>
      <c r="AC48" s="54"/>
      <c r="AD48" s="54">
        <f>AVERAGE('5.8.2 (Medium incl tax)'!AE66:AE67)</f>
        <v>8.2611745789116977</v>
      </c>
      <c r="AE48" s="54">
        <f>AVERAGE('5.8.2 (Medium incl tax)'!AF66:AF67)</f>
        <v>4.9406018227851689</v>
      </c>
      <c r="AF48" s="54">
        <f>AVERAGE('5.8.2 (Medium incl tax)'!AG66:AG67)</f>
        <v>8.4470975071479213</v>
      </c>
      <c r="AG48" s="54">
        <f>AVERAGE('5.8.2 (Medium incl tax)'!AH66:AH67)</f>
        <v>6.4886027782643776</v>
      </c>
      <c r="AH48" s="54">
        <f>MEDIAN(C48:Q48,U48:AG48)</f>
        <v>6.381767515335703</v>
      </c>
      <c r="AI48" s="51">
        <f>(Q48-AH48)/AH48*100</f>
        <v>-11.688435424740613</v>
      </c>
      <c r="AJ48" s="52">
        <f>RANK(Q48,(C48:Q48,U48:AG48),1)</f>
        <v>9</v>
      </c>
    </row>
    <row r="49" spans="1:36" ht="12.6" customHeight="1" x14ac:dyDescent="0.2">
      <c r="A49" s="53" t="s">
        <v>39</v>
      </c>
      <c r="B49" s="98">
        <v>2008</v>
      </c>
      <c r="C49" s="54"/>
      <c r="D49" s="54">
        <f>AVERAGEIF('5.8.3 (Large incl tax)'!$A$36:$A$63,'Annual incl tax'!$B49,'5.8.3 (Large incl tax)'!E$36:E$63)</f>
        <v>2.6753919276457885</v>
      </c>
      <c r="E49" s="54">
        <f>AVERAGEIF('5.8.3 (Large incl tax)'!$A$36:$A$63,'Annual incl tax'!$B49,'5.8.3 (Large incl tax)'!F$36:F$63)</f>
        <v>2.2635788696904249</v>
      </c>
      <c r="F49" s="54">
        <f>AVERAGEIF('5.8.3 (Large incl tax)'!$A$36:$A$63,'Annual incl tax'!$B49,'5.8.3 (Large incl tax)'!G$36:G$63)</f>
        <v>2.3565660247180227</v>
      </c>
      <c r="G49" s="54">
        <f>AVERAGEIF('5.8.3 (Large incl tax)'!$A$36:$A$63,'Annual incl tax'!$B49,'5.8.3 (Large incl tax)'!H$36:H$63)</f>
        <v>2.5847216372690185</v>
      </c>
      <c r="H49" s="54">
        <f>AVERAGEIF('5.8.3 (Large incl tax)'!$A$36:$A$63,'Annual incl tax'!$B49,'5.8.3 (Large incl tax)'!I$36:I$63)</f>
        <v>3.1204566504679625</v>
      </c>
      <c r="I49" s="54"/>
      <c r="J49" s="54">
        <f>AVERAGEIF('5.8.3 (Large incl tax)'!$A$36:$A$63,'Annual incl tax'!$B49,'5.8.3 (Large incl tax)'!K$36:K$63)</f>
        <v>2.4583346382289415</v>
      </c>
      <c r="K49" s="54">
        <f>AVERAGEIF('5.8.3 (Large incl tax)'!$A$36:$A$63,'Annual incl tax'!$B49,'5.8.3 (Large incl tax)'!L$36:L$63)</f>
        <v>2.6675244255459565</v>
      </c>
      <c r="L49" s="54">
        <f>AVERAGEIF('5.8.3 (Large incl tax)'!$A$36:$A$63,'Annual incl tax'!$B49,'5.8.3 (Large incl tax)'!M$36:M$63)</f>
        <v>1.8566561645068396</v>
      </c>
      <c r="M49" s="54">
        <f>AVERAGEIF('5.8.3 (Large incl tax)'!$A$36:$A$63,'Annual incl tax'!$B49,'5.8.3 (Large incl tax)'!N$36:N$63)</f>
        <v>2.5087211693064555</v>
      </c>
      <c r="N49" s="54">
        <f>AVERAGEIF('5.8.3 (Large incl tax)'!$A$36:$A$63,'Annual incl tax'!$B49,'5.8.3 (Large incl tax)'!O$36:O$63)</f>
        <v>1.9859485013198945</v>
      </c>
      <c r="O49" s="54">
        <f>AVERAGEIF('5.8.3 (Large incl tax)'!$A$36:$A$63,'Annual incl tax'!$B49,'5.8.3 (Large incl tax)'!P$36:P$63)</f>
        <v>2.238204240760739</v>
      </c>
      <c r="P49" s="54">
        <f>AVERAGEIF('5.8.3 (Large incl tax)'!$A$36:$A$63,'Annual incl tax'!$B49,'5.8.3 (Large incl tax)'!Q$36:Q$63)</f>
        <v>3.599235342332614</v>
      </c>
      <c r="Q49" s="54">
        <f>AVERAGEIF('5.8.3 (Large incl tax)'!$A$36:$A$63,'Annual incl tax'!$B49,'5.8.3 (Large incl tax)'!R$36:R$63)</f>
        <v>2.2388199112371012</v>
      </c>
      <c r="R49" s="50">
        <f t="shared" si="0"/>
        <v>2.4583346382289415</v>
      </c>
      <c r="S49" s="51">
        <f t="shared" si="1"/>
        <v>-8.9294078836226021</v>
      </c>
      <c r="T49" s="52">
        <f t="shared" si="2"/>
        <v>4</v>
      </c>
      <c r="U49" s="54">
        <f>AVERAGEIF('5.8.3 (Large incl tax)'!$A$36:$A$63,'Annual incl tax'!$B49,'5.8.3 (Large incl tax)'!V$36:V$63)</f>
        <v>1.767126757079434</v>
      </c>
      <c r="V49" s="54">
        <f>AVERAGEIF('5.8.3 (Large incl tax)'!$A$36:$A$63,'Annual incl tax'!$B49,'5.8.3 (Large incl tax)'!W$36:W$63)</f>
        <v>1.8875726793856491</v>
      </c>
      <c r="W49" s="54"/>
      <c r="X49" s="54">
        <f>AVERAGEIF('5.8.3 (Large incl tax)'!$A$36:$A$63,'Annual incl tax'!$B49,'5.8.3 (Large incl tax)'!Y$36:Y$63)</f>
        <v>2.6533029555435563</v>
      </c>
      <c r="Y49" s="54">
        <f>AVERAGEIF('5.8.3 (Large incl tax)'!$A$36:$A$63,'Annual incl tax'!$B49,'5.8.3 (Large incl tax)'!Z$36:Z$63)</f>
        <v>2.061168016438685</v>
      </c>
      <c r="Z49" s="54">
        <f>AVERAGEIF('5.8.3 (Large incl tax)'!$A$36:$A$63,'Annual incl tax'!$B49,'5.8.3 (Large incl tax)'!AA$36:AA$63)</f>
        <v>2.5921133065454764</v>
      </c>
      <c r="AA49" s="54">
        <f>AVERAGEIF('5.8.3 (Large incl tax)'!$A$36:$A$63,'Annual incl tax'!$B49,'5.8.3 (Large incl tax)'!AB$36:AB$63)</f>
        <v>2.6486701069114469</v>
      </c>
      <c r="AB49" s="54">
        <f>AVERAGEIF('5.8.3 (Large incl tax)'!$A$36:$A$63,'Annual incl tax'!$B49,'5.8.3 (Large incl tax)'!AC$36:AC$63)</f>
        <v>2.6982387571694266</v>
      </c>
      <c r="AC49" s="54"/>
      <c r="AD49" s="54">
        <f>AVERAGEIF('5.8.3 (Large incl tax)'!$A$36:$A$63,'Annual incl tax'!$B49,'5.8.3 (Large incl tax)'!AE$36:AE$63)</f>
        <v>2.2564899876109914</v>
      </c>
      <c r="AE49" s="54">
        <f>AVERAGEIF('5.8.3 (Large incl tax)'!$A$36:$A$63,'Annual incl tax'!$B49,'5.8.3 (Large incl tax)'!AF$36:AF$63)</f>
        <v>2.012230762389009</v>
      </c>
      <c r="AF49" s="54">
        <f>AVERAGEIF('5.8.3 (Large incl tax)'!$A$36:$A$63,'Annual incl tax'!$B49,'5.8.3 (Large incl tax)'!AG$36:AG$63)</f>
        <v>2.9775217664686826</v>
      </c>
      <c r="AG49" s="54">
        <f>AVERAGEIF('5.8.3 (Large incl tax)'!$A$36:$A$63,'Annual incl tax'!$B49,'5.8.3 (Large incl tax)'!AH$36:AH$63)</f>
        <v>2.9956221202303821</v>
      </c>
      <c r="AH49" s="54">
        <f t="shared" si="3"/>
        <v>2.4835279037676985</v>
      </c>
      <c r="AI49" s="51">
        <f t="shared" si="4"/>
        <v>-9.8532411155661617</v>
      </c>
      <c r="AJ49" s="52">
        <f>RANK(Q49,(C49:Q49,U49:AG49),1)</f>
        <v>8</v>
      </c>
    </row>
    <row r="50" spans="1:36" ht="12.6" customHeight="1" x14ac:dyDescent="0.2">
      <c r="A50" s="53" t="s">
        <v>39</v>
      </c>
      <c r="B50" s="98">
        <v>2009</v>
      </c>
      <c r="C50" s="54">
        <f>AVERAGEIF('5.8.3 (Large incl tax)'!$A$36:$A$63,'Annual incl tax'!$B50,'5.8.3 (Large incl tax)'!D$36:D$63)</f>
        <v>2.3103241151311011</v>
      </c>
      <c r="D50" s="54">
        <f>AVERAGEIF('5.8.3 (Large incl tax)'!$A$36:$A$63,'Annual incl tax'!$B50,'5.8.3 (Large incl tax)'!E$36:E$63)</f>
        <v>2.815286928857434</v>
      </c>
      <c r="E50" s="54">
        <f>AVERAGEIF('5.8.3 (Large incl tax)'!$A$36:$A$63,'Annual incl tax'!$B50,'5.8.3 (Large incl tax)'!F$36:F$63)</f>
        <v>2.0429860249598484</v>
      </c>
      <c r="F50" s="54">
        <f>AVERAGEIF('5.8.3 (Large incl tax)'!$A$36:$A$63,'Annual incl tax'!$B50,'5.8.3 (Large incl tax)'!G$36:G$63)</f>
        <v>2.5653782103982072</v>
      </c>
      <c r="G50" s="54">
        <f>AVERAGEIF('5.8.3 (Large incl tax)'!$A$36:$A$63,'Annual incl tax'!$B50,'5.8.3 (Large incl tax)'!H$36:H$63)</f>
        <v>2.5593408844318146</v>
      </c>
      <c r="H50" s="54">
        <f>AVERAGEIF('5.8.3 (Large incl tax)'!$A$36:$A$63,'Annual incl tax'!$B50,'5.8.3 (Large incl tax)'!I$36:I$63)</f>
        <v>3.0626151266343644</v>
      </c>
      <c r="I50" s="54"/>
      <c r="J50" s="54">
        <f>AVERAGEIF('5.8.3 (Large incl tax)'!$A$36:$A$63,'Annual incl tax'!$B50,'5.8.3 (Large incl tax)'!K$36:K$63)</f>
        <v>2.4285824957856388</v>
      </c>
      <c r="K50" s="54">
        <f>AVERAGEIF('5.8.3 (Large incl tax)'!$A$36:$A$63,'Annual incl tax'!$B50,'5.8.3 (Large incl tax)'!L$36:L$63)</f>
        <v>2.5547655143918666</v>
      </c>
      <c r="L50" s="54">
        <f>AVERAGEIF('5.8.3 (Large incl tax)'!$A$36:$A$63,'Annual incl tax'!$B50,'5.8.3 (Large incl tax)'!M$36:M$63)</f>
        <v>2.3216775226979314</v>
      </c>
      <c r="M50" s="54">
        <f>AVERAGEIF('5.8.3 (Large incl tax)'!$A$36:$A$63,'Annual incl tax'!$B50,'5.8.3 (Large incl tax)'!N$36:N$63)</f>
        <v>2.695608820109995</v>
      </c>
      <c r="N50" s="54">
        <f>AVERAGEIF('5.8.3 (Large incl tax)'!$A$36:$A$63,'Annual incl tax'!$B50,'5.8.3 (Large incl tax)'!O$36:O$63)</f>
        <v>2.1613573719028585</v>
      </c>
      <c r="O50" s="54">
        <f>AVERAGEIF('5.8.3 (Large incl tax)'!$A$36:$A$63,'Annual incl tax'!$B50,'5.8.3 (Large incl tax)'!P$36:P$63)</f>
        <v>2.2428123963734237</v>
      </c>
      <c r="P50" s="54">
        <f>AVERAGEIF('5.8.3 (Large incl tax)'!$A$36:$A$63,'Annual incl tax'!$B50,'5.8.3 (Large incl tax)'!Q$36:Q$63)</f>
        <v>3.1472032892659763</v>
      </c>
      <c r="Q50" s="54">
        <f>AVERAGEIF('5.8.3 (Large incl tax)'!$A$36:$A$63,'Annual incl tax'!$B50,'5.8.3 (Large incl tax)'!R$36:R$63)</f>
        <v>2.011750562081525</v>
      </c>
      <c r="R50" s="50">
        <f t="shared" si="0"/>
        <v>2.4916740050887527</v>
      </c>
      <c r="S50" s="51">
        <f t="shared" si="1"/>
        <v>-19.261084797894053</v>
      </c>
      <c r="T50" s="52">
        <f t="shared" si="2"/>
        <v>1</v>
      </c>
      <c r="U50" s="54">
        <f>AVERAGEIF('5.8.3 (Large incl tax)'!$A$36:$A$63,'Annual incl tax'!$B50,'5.8.3 (Large incl tax)'!V$36:V$63)</f>
        <v>2.1452395726073004</v>
      </c>
      <c r="V50" s="54">
        <f>AVERAGEIF('5.8.3 (Large incl tax)'!$A$36:$A$63,'Annual incl tax'!$B50,'5.8.3 (Large incl tax)'!W$36:W$63)</f>
        <v>2.3655166777855401</v>
      </c>
      <c r="W50" s="54"/>
      <c r="X50" s="54">
        <f>AVERAGEIF('5.8.3 (Large incl tax)'!$A$36:$A$63,'Annual incl tax'!$B50,'5.8.3 (Large incl tax)'!Y$36:Y$63)</f>
        <v>2.4270609913403467</v>
      </c>
      <c r="Y50" s="54">
        <f>AVERAGEIF('5.8.3 (Large incl tax)'!$A$36:$A$63,'Annual incl tax'!$B50,'5.8.3 (Large incl tax)'!Z$36:Z$63)</f>
        <v>2.1239462733219741</v>
      </c>
      <c r="Z50" s="54">
        <f>AVERAGEIF('5.8.3 (Large incl tax)'!$A$36:$A$63,'Annual incl tax'!$B50,'5.8.3 (Large incl tax)'!AA$36:AA$63)</f>
        <v>2.8151755275946289</v>
      </c>
      <c r="AA50" s="54">
        <f>AVERAGEIF('5.8.3 (Large incl tax)'!$A$36:$A$63,'Annual incl tax'!$B50,'5.8.3 (Large incl tax)'!AB$36:AB$63)</f>
        <v>2.7639532690530091</v>
      </c>
      <c r="AB50" s="54">
        <f>AVERAGEIF('5.8.3 (Large incl tax)'!$A$36:$A$63,'Annual incl tax'!$B50,'5.8.3 (Large incl tax)'!AC$36:AC$63)</f>
        <v>2.1770136953549719</v>
      </c>
      <c r="AC50" s="54"/>
      <c r="AD50" s="54">
        <f>AVERAGEIF('5.8.3 (Large incl tax)'!$A$36:$A$63,'Annual incl tax'!$B50,'5.8.3 (Large incl tax)'!AE$36:AE$63)</f>
        <v>2.2479275684034588</v>
      </c>
      <c r="AE50" s="54">
        <f>AVERAGEIF('5.8.3 (Large incl tax)'!$A$36:$A$63,'Annual incl tax'!$B50,'5.8.3 (Large incl tax)'!AF$36:AF$63)</f>
        <v>1.7818116880277135</v>
      </c>
      <c r="AF50" s="54">
        <f>AVERAGEIF('5.8.3 (Large incl tax)'!$A$36:$A$63,'Annual incl tax'!$B50,'5.8.3 (Large incl tax)'!AG$36:AG$63)</f>
        <v>2.926371651996158</v>
      </c>
      <c r="AG50" s="54">
        <f>AVERAGEIF('5.8.3 (Large incl tax)'!$A$36:$A$63,'Annual incl tax'!$B50,'5.8.3 (Large incl tax)'!AH$36:AH$63)</f>
        <v>2.6413606759244104</v>
      </c>
      <c r="AH50" s="54">
        <f t="shared" si="3"/>
        <v>2.4270609913403467</v>
      </c>
      <c r="AI50" s="51">
        <f t="shared" si="4"/>
        <v>-17.111660182444204</v>
      </c>
      <c r="AJ50" s="52">
        <f>RANK(Q50,(C50:Q50,U50:AG50),1)</f>
        <v>2</v>
      </c>
    </row>
    <row r="51" spans="1:36" ht="12.6" customHeight="1" x14ac:dyDescent="0.2">
      <c r="A51" s="53" t="s">
        <v>39</v>
      </c>
      <c r="B51" s="98">
        <v>2010</v>
      </c>
      <c r="C51" s="54">
        <f>AVERAGEIF('5.8.3 (Large incl tax)'!$A$36:$A$63,'Annual incl tax'!$B51,'5.8.3 (Large incl tax)'!D$36:D$63)</f>
        <v>2.2454795722742538</v>
      </c>
      <c r="D51" s="54">
        <f>AVERAGEIF('5.8.3 (Large incl tax)'!$A$36:$A$63,'Annual incl tax'!$B51,'5.8.3 (Large incl tax)'!E$36:E$63)</f>
        <v>2.0934549279391632</v>
      </c>
      <c r="E51" s="54">
        <f>AVERAGEIF('5.8.3 (Large incl tax)'!$A$36:$A$63,'Annual incl tax'!$B51,'5.8.3 (Large incl tax)'!F$36:F$63)</f>
        <v>2.5937691109951566</v>
      </c>
      <c r="F51" s="54">
        <f>AVERAGEIF('5.8.3 (Large incl tax)'!$A$36:$A$63,'Annual incl tax'!$B51,'5.8.3 (Large incl tax)'!G$36:G$63)</f>
        <v>2.6169486803850837</v>
      </c>
      <c r="G51" s="54">
        <f>AVERAGEIF('5.8.3 (Large incl tax)'!$A$36:$A$63,'Annual incl tax'!$B51,'5.8.3 (Large incl tax)'!H$36:H$63)</f>
        <v>2.3612711268963622</v>
      </c>
      <c r="H51" s="54">
        <f>AVERAGEIF('5.8.3 (Large incl tax)'!$A$36:$A$63,'Annual incl tax'!$B51,'5.8.3 (Large incl tax)'!I$36:I$63)</f>
        <v>2.9196435048009777</v>
      </c>
      <c r="I51" s="54"/>
      <c r="J51" s="54">
        <f>AVERAGEIF('5.8.3 (Large incl tax)'!$A$36:$A$63,'Annual incl tax'!$B51,'5.8.3 (Large incl tax)'!K$36:K$63)</f>
        <v>2.0638741029179868</v>
      </c>
      <c r="K51" s="54">
        <f>AVERAGEIF('5.8.3 (Large incl tax)'!$A$36:$A$63,'Annual incl tax'!$B51,'5.8.3 (Large incl tax)'!L$36:L$63)</f>
        <v>2.2656849399785219</v>
      </c>
      <c r="L51" s="54">
        <f>AVERAGEIF('5.8.3 (Large incl tax)'!$A$36:$A$63,'Annual incl tax'!$B51,'5.8.3 (Large incl tax)'!M$36:M$63)</f>
        <v>2.2436993513451418</v>
      </c>
      <c r="M51" s="54">
        <f>AVERAGEIF('5.8.3 (Large incl tax)'!$A$36:$A$63,'Annual incl tax'!$B51,'5.8.3 (Large incl tax)'!N$36:N$63)</f>
        <v>2.2052574172048693</v>
      </c>
      <c r="N51" s="54">
        <f>AVERAGEIF('5.8.3 (Large incl tax)'!$A$36:$A$63,'Annual incl tax'!$B51,'5.8.3 (Large incl tax)'!O$36:O$63)</f>
        <v>2.3553992576536205</v>
      </c>
      <c r="O51" s="54">
        <f>AVERAGEIF('5.8.3 (Large incl tax)'!$A$36:$A$63,'Annual incl tax'!$B51,'5.8.3 (Large incl tax)'!P$36:P$63)</f>
        <v>2.1302365347568584</v>
      </c>
      <c r="P51" s="54">
        <f>AVERAGEIF('5.8.3 (Large incl tax)'!$A$36:$A$63,'Annual incl tax'!$B51,'5.8.3 (Large incl tax)'!Q$36:Q$63)</f>
        <v>3.6289537322269196</v>
      </c>
      <c r="Q51" s="54">
        <f>AVERAGEIF('5.8.3 (Large incl tax)'!$A$36:$A$63,'Annual incl tax'!$B51,'5.8.3 (Large incl tax)'!R$36:R$63)</f>
        <v>1.7818327871078241</v>
      </c>
      <c r="R51" s="50">
        <f t="shared" si="0"/>
        <v>2.2555822561263881</v>
      </c>
      <c r="S51" s="51">
        <f t="shared" si="1"/>
        <v>-21.003422408196943</v>
      </c>
      <c r="T51" s="52">
        <f t="shared" si="2"/>
        <v>1</v>
      </c>
      <c r="U51" s="54">
        <f>AVERAGEIF('5.8.3 (Large incl tax)'!$A$36:$A$63,'Annual incl tax'!$B51,'5.8.3 (Large incl tax)'!V$36:V$63)</f>
        <v>2.1002406092118369</v>
      </c>
      <c r="V51" s="54">
        <f>AVERAGEIF('5.8.3 (Large incl tax)'!$A$36:$A$63,'Annual incl tax'!$B51,'5.8.3 (Large incl tax)'!W$36:W$63)</f>
        <v>3.1469133785830437</v>
      </c>
      <c r="W51" s="54"/>
      <c r="X51" s="54">
        <f>AVERAGEIF('5.8.3 (Large incl tax)'!$A$36:$A$63,'Annual incl tax'!$B51,'5.8.3 (Large incl tax)'!Y$36:Y$63)</f>
        <v>2.5283510499956998</v>
      </c>
      <c r="Y51" s="54">
        <f>AVERAGEIF('5.8.3 (Large incl tax)'!$A$36:$A$63,'Annual incl tax'!$B51,'5.8.3 (Large incl tax)'!Z$36:Z$63)</f>
        <v>2.3582734383230086</v>
      </c>
      <c r="Z51" s="54">
        <f>AVERAGEIF('5.8.3 (Large incl tax)'!$A$36:$A$63,'Annual incl tax'!$B51,'5.8.3 (Large incl tax)'!AA$36:AA$63)</f>
        <v>2.6553746107147509</v>
      </c>
      <c r="AA51" s="54">
        <f>AVERAGEIF('5.8.3 (Large incl tax)'!$A$36:$A$63,'Annual incl tax'!$B51,'5.8.3 (Large incl tax)'!AB$36:AB$63)</f>
        <v>2.3370276035110384</v>
      </c>
      <c r="AB51" s="54">
        <f>AVERAGEIF('5.8.3 (Large incl tax)'!$A$36:$A$63,'Annual incl tax'!$B51,'5.8.3 (Large incl tax)'!AC$36:AC$63)</f>
        <v>2.5762519251302844</v>
      </c>
      <c r="AC51" s="54"/>
      <c r="AD51" s="54">
        <f>AVERAGEIF('5.8.3 (Large incl tax)'!$A$36:$A$63,'Annual incl tax'!$B51,'5.8.3 (Large incl tax)'!AE$36:AE$63)</f>
        <v>2.3632235439988212</v>
      </c>
      <c r="AE51" s="54">
        <f>AVERAGEIF('5.8.3 (Large incl tax)'!$A$36:$A$63,'Annual incl tax'!$B51,'5.8.3 (Large incl tax)'!AF$36:AF$63)</f>
        <v>1.7029735644335791</v>
      </c>
      <c r="AF51" s="54">
        <f>AVERAGEIF('5.8.3 (Large incl tax)'!$A$36:$A$63,'Annual incl tax'!$B51,'5.8.3 (Large incl tax)'!AG$36:AG$63)</f>
        <v>2.569985969783287</v>
      </c>
      <c r="AG51" s="54">
        <f>AVERAGEIF('5.8.3 (Large incl tax)'!$A$36:$A$63,'Annual incl tax'!$B51,'5.8.3 (Large incl tax)'!AH$36:AH$63)</f>
        <v>3.2895362314583818</v>
      </c>
      <c r="AH51" s="54">
        <f t="shared" si="3"/>
        <v>2.3582734383230086</v>
      </c>
      <c r="AI51" s="51">
        <f t="shared" si="4"/>
        <v>-24.443333917422958</v>
      </c>
      <c r="AJ51" s="52">
        <f>RANK(Q51,(C51:Q51,U51:AG51),1)</f>
        <v>2</v>
      </c>
    </row>
    <row r="52" spans="1:36" ht="12.6" customHeight="1" x14ac:dyDescent="0.2">
      <c r="A52" s="53" t="s">
        <v>39</v>
      </c>
      <c r="B52" s="98">
        <v>2011</v>
      </c>
      <c r="C52" s="54">
        <f>AVERAGEIF('5.8.3 (Large incl tax)'!$A$36:$A$63,'Annual incl tax'!$B52,'5.8.3 (Large incl tax)'!D$36:D$63)</f>
        <v>2.603750240450565</v>
      </c>
      <c r="D52" s="54">
        <f>AVERAGEIF('5.8.3 (Large incl tax)'!$A$36:$A$63,'Annual incl tax'!$B52,'5.8.3 (Large incl tax)'!E$36:E$63)</f>
        <v>2.3585287918745674</v>
      </c>
      <c r="E52" s="54">
        <f>AVERAGEIF('5.8.3 (Large incl tax)'!$A$36:$A$63,'Annual incl tax'!$B52,'5.8.3 (Large incl tax)'!F$36:F$63)</f>
        <v>3.1250808452376715</v>
      </c>
      <c r="F52" s="54">
        <f>AVERAGEIF('5.8.3 (Large incl tax)'!$A$36:$A$63,'Annual incl tax'!$B52,'5.8.3 (Large incl tax)'!G$36:G$63)</f>
        <v>3.8126224769124688</v>
      </c>
      <c r="G52" s="54">
        <f>AVERAGEIF('5.8.3 (Large incl tax)'!$A$36:$A$63,'Annual incl tax'!$B52,'5.8.3 (Large incl tax)'!H$36:H$63)</f>
        <v>2.4210035891020087</v>
      </c>
      <c r="H52" s="54">
        <f>AVERAGEIF('5.8.3 (Large incl tax)'!$A$36:$A$63,'Annual incl tax'!$B52,'5.8.3 (Large incl tax)'!I$36:I$63)</f>
        <v>3.1363966450045253</v>
      </c>
      <c r="I52" s="54"/>
      <c r="J52" s="54">
        <f>AVERAGEIF('5.8.3 (Large incl tax)'!$A$36:$A$63,'Annual incl tax'!$B52,'5.8.3 (Large incl tax)'!K$36:K$63)</f>
        <v>2.4116773146714228</v>
      </c>
      <c r="K52" s="54">
        <f>AVERAGEIF('5.8.3 (Large incl tax)'!$A$36:$A$63,'Annual incl tax'!$B52,'5.8.3 (Large incl tax)'!L$36:L$63)</f>
        <v>2.5412527272610506</v>
      </c>
      <c r="L52" s="54">
        <f>AVERAGEIF('5.8.3 (Large incl tax)'!$A$36:$A$63,'Annual incl tax'!$B52,'5.8.3 (Large incl tax)'!M$36:M$63)</f>
        <v>3.0722901262630238</v>
      </c>
      <c r="M52" s="54">
        <f>AVERAGEIF('5.8.3 (Large incl tax)'!$A$36:$A$63,'Annual incl tax'!$B52,'5.8.3 (Large incl tax)'!N$36:N$63)</f>
        <v>2.3851073801229137</v>
      </c>
      <c r="N52" s="54">
        <f>AVERAGEIF('5.8.3 (Large incl tax)'!$A$36:$A$63,'Annual incl tax'!$B52,'5.8.3 (Large incl tax)'!O$36:O$63)</f>
        <v>2.7052278413756712</v>
      </c>
      <c r="O52" s="54">
        <f>AVERAGEIF('5.8.3 (Large incl tax)'!$A$36:$A$63,'Annual incl tax'!$B52,'5.8.3 (Large incl tax)'!P$36:P$63)</f>
        <v>2.5099942352539761</v>
      </c>
      <c r="P52" s="54">
        <f>AVERAGEIF('5.8.3 (Large incl tax)'!$A$36:$A$63,'Annual incl tax'!$B52,'5.8.3 (Large incl tax)'!Q$36:Q$63)</f>
        <v>4.2189452743286671</v>
      </c>
      <c r="Q52" s="54">
        <f>AVERAGEIF('5.8.3 (Large incl tax)'!$A$36:$A$63,'Annual incl tax'!$B52,'5.8.3 (Large incl tax)'!R$36:R$63)</f>
        <v>2.1435282509711442</v>
      </c>
      <c r="R52" s="50">
        <f t="shared" si="0"/>
        <v>2.5725014838558078</v>
      </c>
      <c r="S52" s="51">
        <f t="shared" si="1"/>
        <v>-16.675334711243579</v>
      </c>
      <c r="T52" s="52">
        <f t="shared" si="2"/>
        <v>1</v>
      </c>
      <c r="U52" s="54">
        <f>AVERAGEIF('5.8.3 (Large incl tax)'!$A$36:$A$63,'Annual incl tax'!$B52,'5.8.3 (Large incl tax)'!V$36:V$63)</f>
        <v>2.4213876618941699</v>
      </c>
      <c r="V52" s="54">
        <f>AVERAGEIF('5.8.3 (Large incl tax)'!$A$36:$A$63,'Annual incl tax'!$B52,'5.8.3 (Large incl tax)'!W$36:W$63)</f>
        <v>3.6316816761415676</v>
      </c>
      <c r="W52" s="54"/>
      <c r="X52" s="54">
        <f>AVERAGEIF('5.8.3 (Large incl tax)'!$A$36:$A$63,'Annual incl tax'!$B52,'5.8.3 (Large incl tax)'!Y$36:Y$63)</f>
        <v>2.696064045965274</v>
      </c>
      <c r="Y52" s="54">
        <f>AVERAGEIF('5.8.3 (Large incl tax)'!$A$36:$A$63,'Annual incl tax'!$B52,'5.8.3 (Large incl tax)'!Z$36:Z$63)</f>
        <v>2.4803317682491333</v>
      </c>
      <c r="Z52" s="54">
        <f>AVERAGEIF('5.8.3 (Large incl tax)'!$A$36:$A$63,'Annual incl tax'!$B52,'5.8.3 (Large incl tax)'!AA$36:AA$63)</f>
        <v>3.2634529575052889</v>
      </c>
      <c r="AA52" s="54">
        <f>AVERAGEIF('5.8.3 (Large incl tax)'!$A$36:$A$63,'Annual incl tax'!$B52,'5.8.3 (Large incl tax)'!AB$36:AB$63)</f>
        <v>2.631880090768274</v>
      </c>
      <c r="AB52" s="54">
        <f>AVERAGEIF('5.8.3 (Large incl tax)'!$A$36:$A$63,'Annual incl tax'!$B52,'5.8.3 (Large incl tax)'!AC$36:AC$63)</f>
        <v>3.2592425135809453</v>
      </c>
      <c r="AC52" s="54"/>
      <c r="AD52" s="54">
        <f>AVERAGEIF('5.8.3 (Large incl tax)'!$A$36:$A$63,'Annual incl tax'!$B52,'5.8.3 (Large incl tax)'!AE$36:AE$63)</f>
        <v>2.4363663685794306</v>
      </c>
      <c r="AE52" s="54">
        <f>AVERAGEIF('5.8.3 (Large incl tax)'!$A$36:$A$63,'Annual incl tax'!$B52,'5.8.3 (Large incl tax)'!AF$36:AF$63)</f>
        <v>1.9227792275914632</v>
      </c>
      <c r="AF52" s="54">
        <f>AVERAGEIF('5.8.3 (Large incl tax)'!$A$36:$A$63,'Annual incl tax'!$B52,'5.8.3 (Large incl tax)'!AG$36:AG$63)</f>
        <v>2.7286965897680089</v>
      </c>
      <c r="AG52" s="54">
        <f>AVERAGEIF('5.8.3 (Large incl tax)'!$A$36:$A$63,'Annual incl tax'!$B52,'5.8.3 (Large incl tax)'!AH$36:AH$63)</f>
        <v>3.2414927199370558</v>
      </c>
      <c r="AH52" s="54">
        <f t="shared" si="3"/>
        <v>2.631880090768274</v>
      </c>
      <c r="AI52" s="51">
        <f t="shared" si="4"/>
        <v>-18.555246552078845</v>
      </c>
      <c r="AJ52" s="52">
        <f>RANK(Q52,(C52:Q52,U52:AG52),1)</f>
        <v>2</v>
      </c>
    </row>
    <row r="53" spans="1:36" ht="12.6" customHeight="1" x14ac:dyDescent="0.2">
      <c r="A53" s="53" t="s">
        <v>39</v>
      </c>
      <c r="B53" s="98">
        <v>2012</v>
      </c>
      <c r="C53" s="54">
        <f>AVERAGEIF('5.8.3 (Large incl tax)'!$A$36:$A$63,'Annual incl tax'!$B53,'5.8.3 (Large incl tax)'!D$36:D$63)</f>
        <v>3.0259041334386731</v>
      </c>
      <c r="D53" s="54">
        <f>AVERAGEIF('5.8.3 (Large incl tax)'!$A$36:$A$63,'Annual incl tax'!$B53,'5.8.3 (Large incl tax)'!E$36:E$63)</f>
        <v>2.3376348455090463</v>
      </c>
      <c r="E53" s="54">
        <f>AVERAGEIF('5.8.3 (Large incl tax)'!$A$36:$A$63,'Annual incl tax'!$B53,'5.8.3 (Large incl tax)'!F$36:F$63)</f>
        <v>2.9379123974148929</v>
      </c>
      <c r="F53" s="54">
        <f>AVERAGEIF('5.8.3 (Large incl tax)'!$A$36:$A$63,'Annual incl tax'!$B53,'5.8.3 (Large incl tax)'!G$36:G$63)</f>
        <v>3.7529759110524958</v>
      </c>
      <c r="G53" s="54">
        <f>AVERAGEIF('5.8.3 (Large incl tax)'!$A$36:$A$63,'Annual incl tax'!$B53,'5.8.3 (Large incl tax)'!H$36:H$63)</f>
        <v>2.4776481961727015</v>
      </c>
      <c r="H53" s="54">
        <f>AVERAGEIF('5.8.3 (Large incl tax)'!$A$36:$A$63,'Annual incl tax'!$B53,'5.8.3 (Large incl tax)'!I$36:I$63)</f>
        <v>2.8148138403420102</v>
      </c>
      <c r="I53" s="54">
        <f>AVERAGEIF('5.8.3 (Large incl tax)'!$A$36:$A$63,'Annual incl tax'!$B53,'5.8.3 (Large incl tax)'!J$36:J$63)</f>
        <v>4.2561148629574177</v>
      </c>
      <c r="J53" s="54">
        <f>AVERAGEIF('5.8.3 (Large incl tax)'!$A$36:$A$63,'Annual incl tax'!$B53,'5.8.3 (Large incl tax)'!K$36:K$63)</f>
        <v>2.5836260924558259</v>
      </c>
      <c r="K53" s="54">
        <f>AVERAGEIF('5.8.3 (Large incl tax)'!$A$36:$A$63,'Annual incl tax'!$B53,'5.8.3 (Large incl tax)'!L$36:L$63)</f>
        <v>2.8722394578682424</v>
      </c>
      <c r="L53" s="54">
        <f>AVERAGEIF('5.8.3 (Large incl tax)'!$A$36:$A$63,'Annual incl tax'!$B53,'5.8.3 (Large incl tax)'!M$36:M$63)</f>
        <v>3.0983844466002992</v>
      </c>
      <c r="M53" s="54">
        <f>AVERAGEIF('5.8.3 (Large incl tax)'!$A$36:$A$63,'Annual incl tax'!$B53,'5.8.3 (Large incl tax)'!N$36:N$63)</f>
        <v>2.4366642187598253</v>
      </c>
      <c r="N53" s="54">
        <f>AVERAGEIF('5.8.3 (Large incl tax)'!$A$36:$A$63,'Annual incl tax'!$B53,'5.8.3 (Large incl tax)'!O$36:O$63)</f>
        <v>2.9354259461635674</v>
      </c>
      <c r="O53" s="54">
        <f>AVERAGEIF('5.8.3 (Large incl tax)'!$A$36:$A$63,'Annual incl tax'!$B53,'5.8.3 (Large incl tax)'!P$36:P$63)</f>
        <v>2.7807374324351604</v>
      </c>
      <c r="P53" s="54">
        <f>AVERAGEIF('5.8.3 (Large incl tax)'!$A$36:$A$63,'Annual incl tax'!$B53,'5.8.3 (Large incl tax)'!Q$36:Q$63)</f>
        <v>3.9917717354733826</v>
      </c>
      <c r="Q53" s="54">
        <f>AVERAGEIF('5.8.3 (Large incl tax)'!$A$36:$A$63,'Annual incl tax'!$B53,'5.8.3 (Large incl tax)'!R$36:R$63)</f>
        <v>2.4332681282087663</v>
      </c>
      <c r="R53" s="50">
        <f t="shared" si="0"/>
        <v>2.8722394578682424</v>
      </c>
      <c r="S53" s="51">
        <f t="shared" si="1"/>
        <v>-15.283242783151438</v>
      </c>
      <c r="T53" s="52">
        <f t="shared" si="2"/>
        <v>2</v>
      </c>
      <c r="U53" s="54">
        <f>AVERAGEIF('5.8.3 (Large incl tax)'!$A$36:$A$63,'Annual incl tax'!$B53,'5.8.3 (Large incl tax)'!V$36:V$63)</f>
        <v>2.8430030882142261</v>
      </c>
      <c r="V53" s="54">
        <f>AVERAGEIF('5.8.3 (Large incl tax)'!$A$36:$A$63,'Annual incl tax'!$B53,'5.8.3 (Large incl tax)'!W$36:W$63)</f>
        <v>3.4182809643299086</v>
      </c>
      <c r="W53" s="54"/>
      <c r="X53" s="54">
        <f>AVERAGEIF('5.8.3 (Large incl tax)'!$A$36:$A$63,'Annual incl tax'!$B53,'5.8.3 (Large incl tax)'!Y$36:Y$63)</f>
        <v>2.5803810829507698</v>
      </c>
      <c r="Y53" s="54">
        <f>AVERAGEIF('5.8.3 (Large incl tax)'!$A$36:$A$63,'Annual incl tax'!$B53,'5.8.3 (Large incl tax)'!Z$36:Z$63)</f>
        <v>2.8451880046294904</v>
      </c>
      <c r="Z53" s="54">
        <f>AVERAGEIF('5.8.3 (Large incl tax)'!$A$36:$A$63,'Annual incl tax'!$B53,'5.8.3 (Large incl tax)'!AA$36:AA$63)</f>
        <v>3.5160413171364793</v>
      </c>
      <c r="AA53" s="54">
        <f>AVERAGEIF('5.8.3 (Large incl tax)'!$A$36:$A$63,'Annual incl tax'!$B53,'5.8.3 (Large incl tax)'!AB$36:AB$63)</f>
        <v>2.9765308856955421</v>
      </c>
      <c r="AB53" s="54">
        <f>AVERAGEIF('5.8.3 (Large incl tax)'!$A$36:$A$63,'Annual incl tax'!$B53,'5.8.3 (Large incl tax)'!AC$36:AC$63)</f>
        <v>3.6440408544481673</v>
      </c>
      <c r="AC53" s="54"/>
      <c r="AD53" s="54">
        <f>AVERAGEIF('5.8.3 (Large incl tax)'!$A$36:$A$63,'Annual incl tax'!$B53,'5.8.3 (Large incl tax)'!AE$36:AE$63)</f>
        <v>2.5935211765686788</v>
      </c>
      <c r="AE53" s="54">
        <f>AVERAGEIF('5.8.3 (Large incl tax)'!$A$36:$A$63,'Annual incl tax'!$B53,'5.8.3 (Large incl tax)'!AF$36:AF$63)</f>
        <v>2.0710327501672152</v>
      </c>
      <c r="AF53" s="54">
        <f>AVERAGEIF('5.8.3 (Large incl tax)'!$A$36:$A$63,'Annual incl tax'!$B53,'5.8.3 (Large incl tax)'!AG$36:AG$63)</f>
        <v>2.6493516993829314</v>
      </c>
      <c r="AG53" s="54">
        <f>AVERAGEIF('5.8.3 (Large incl tax)'!$A$36:$A$63,'Annual incl tax'!$B53,'5.8.3 (Large incl tax)'!AH$36:AH$63)</f>
        <v>3.8376113205058715</v>
      </c>
      <c r="AH53" s="54">
        <f t="shared" si="3"/>
        <v>2.8587137312488666</v>
      </c>
      <c r="AI53" s="51">
        <f t="shared" si="4"/>
        <v>-14.882413667010963</v>
      </c>
      <c r="AJ53" s="52">
        <f>RANK(Q53,(C53:Q53,U53:AG53),1)</f>
        <v>3</v>
      </c>
    </row>
    <row r="54" spans="1:36" ht="12.6" customHeight="1" x14ac:dyDescent="0.2">
      <c r="A54" s="53" t="s">
        <v>39</v>
      </c>
      <c r="B54" s="98">
        <v>2013</v>
      </c>
      <c r="C54" s="54">
        <f>AVERAGEIF('5.8.3 (Large incl tax)'!$A$36:$A$63,'Annual incl tax'!$B54,'5.8.3 (Large incl tax)'!D$36:D$63)</f>
        <v>3.222425174624338</v>
      </c>
      <c r="D54" s="54">
        <f>AVERAGEIF('5.8.3 (Large incl tax)'!$A$36:$A$63,'Annual incl tax'!$B54,'5.8.3 (Large incl tax)'!E$36:E$63)</f>
        <v>2.5541794942151483</v>
      </c>
      <c r="E54" s="54">
        <f>AVERAGEIF('5.8.3 (Large incl tax)'!$A$36:$A$63,'Annual incl tax'!$B54,'5.8.3 (Large incl tax)'!F$36:F$63)</f>
        <v>3.2876216671383238</v>
      </c>
      <c r="F54" s="54">
        <f>AVERAGEIF('5.8.3 (Large incl tax)'!$A$36:$A$63,'Annual incl tax'!$B54,'5.8.3 (Large incl tax)'!G$36:G$63)</f>
        <v>4.0307715564200475</v>
      </c>
      <c r="G54" s="54">
        <f>AVERAGEIF('5.8.3 (Large incl tax)'!$A$36:$A$63,'Annual incl tax'!$B54,'5.8.3 (Large incl tax)'!H$36:H$63)</f>
        <v>2.7604617360416945</v>
      </c>
      <c r="H54" s="54">
        <f>AVERAGEIF('5.8.3 (Large incl tax)'!$A$36:$A$63,'Annual incl tax'!$B54,'5.8.3 (Large incl tax)'!I$36:I$63)</f>
        <v>3.1915344064768232</v>
      </c>
      <c r="I54" s="54">
        <f>AVERAGEIF('5.8.3 (Large incl tax)'!$A$36:$A$63,'Annual incl tax'!$B54,'5.8.3 (Large incl tax)'!J$36:J$63)</f>
        <v>4.0142859825479764</v>
      </c>
      <c r="J54" s="54">
        <f>AVERAGEIF('5.8.3 (Large incl tax)'!$A$36:$A$63,'Annual incl tax'!$B54,'5.8.3 (Large incl tax)'!K$36:K$63)</f>
        <v>3.0035090338921218</v>
      </c>
      <c r="K54" s="54">
        <f>AVERAGEIF('5.8.3 (Large incl tax)'!$A$36:$A$63,'Annual incl tax'!$B54,'5.8.3 (Large incl tax)'!L$36:L$63)</f>
        <v>2.8553971964737332</v>
      </c>
      <c r="L54" s="54">
        <f>AVERAGEIF('5.8.3 (Large incl tax)'!$A$36:$A$63,'Annual incl tax'!$B54,'5.8.3 (Large incl tax)'!M$36:M$63)</f>
        <v>3.2532588251490822</v>
      </c>
      <c r="M54" s="54">
        <f>AVERAGEIF('5.8.3 (Large incl tax)'!$A$36:$A$63,'Annual incl tax'!$B54,'5.8.3 (Large incl tax)'!N$36:N$63)</f>
        <v>2.711748192585389</v>
      </c>
      <c r="N54" s="54">
        <f>AVERAGEIF('5.8.3 (Large incl tax)'!$A$36:$A$63,'Annual incl tax'!$B54,'5.8.3 (Large incl tax)'!O$36:O$63)</f>
        <v>3.0892332391502202</v>
      </c>
      <c r="O54" s="54">
        <f>AVERAGEIF('5.8.3 (Large incl tax)'!$A$36:$A$63,'Annual incl tax'!$B54,'5.8.3 (Large incl tax)'!P$36:P$63)</f>
        <v>2.9165447271560132</v>
      </c>
      <c r="P54" s="54">
        <f>AVERAGEIF('5.8.3 (Large incl tax)'!$A$36:$A$63,'Annual incl tax'!$B54,'5.8.3 (Large incl tax)'!Q$36:Q$63)</f>
        <v>4.0804178553206203</v>
      </c>
      <c r="Q54" s="54">
        <f>AVERAGEIF('5.8.3 (Large incl tax)'!$A$36:$A$63,'Annual incl tax'!$B54,'5.8.3 (Large incl tax)'!R$36:R$63)</f>
        <v>2.6530595106569801</v>
      </c>
      <c r="R54" s="50">
        <f t="shared" si="0"/>
        <v>3.0892332391502202</v>
      </c>
      <c r="S54" s="51">
        <f t="shared" si="1"/>
        <v>-14.119158209408036</v>
      </c>
      <c r="T54" s="52">
        <f t="shared" si="2"/>
        <v>2</v>
      </c>
      <c r="U54" s="54">
        <f>AVERAGEIF('5.8.3 (Large incl tax)'!$A$36:$A$63,'Annual incl tax'!$B54,'5.8.3 (Large incl tax)'!V$36:V$63)</f>
        <v>2.7401676642316524</v>
      </c>
      <c r="V54" s="54">
        <f>AVERAGEIF('5.8.3 (Large incl tax)'!$A$36:$A$63,'Annual incl tax'!$B54,'5.8.3 (Large incl tax)'!W$36:W$63)</f>
        <v>3.3065676059775253</v>
      </c>
      <c r="W54" s="54"/>
      <c r="X54" s="54">
        <f>AVERAGEIF('5.8.3 (Large incl tax)'!$A$36:$A$63,'Annual incl tax'!$B54,'5.8.3 (Large incl tax)'!Y$36:Y$63)</f>
        <v>2.6112633020546197</v>
      </c>
      <c r="Y54" s="54">
        <f>AVERAGEIF('5.8.3 (Large incl tax)'!$A$36:$A$63,'Annual incl tax'!$B54,'5.8.3 (Large incl tax)'!Z$36:Z$63)</f>
        <v>2.9654981646279546</v>
      </c>
      <c r="Z54" s="54">
        <f>AVERAGEIF('5.8.3 (Large incl tax)'!$A$36:$A$63,'Annual incl tax'!$B54,'5.8.3 (Large incl tax)'!AA$36:AA$63)</f>
        <v>3.4517455447772072</v>
      </c>
      <c r="AA54" s="54">
        <f>AVERAGEIF('5.8.3 (Large incl tax)'!$A$36:$A$63,'Annual incl tax'!$B54,'5.8.3 (Large incl tax)'!AB$36:AB$63)</f>
        <v>3.0228198011617464</v>
      </c>
      <c r="AB54" s="54">
        <f>AVERAGEIF('5.8.3 (Large incl tax)'!$A$36:$A$63,'Annual incl tax'!$B54,'5.8.3 (Large incl tax)'!AC$36:AC$63)</f>
        <v>3.5704067245653714</v>
      </c>
      <c r="AC54" s="54"/>
      <c r="AD54" s="54">
        <f>AVERAGEIF('5.8.3 (Large incl tax)'!$A$36:$A$63,'Annual incl tax'!$B54,'5.8.3 (Large incl tax)'!AE$36:AE$63)</f>
        <v>2.7455642268018057</v>
      </c>
      <c r="AE54" s="54">
        <f>AVERAGEIF('5.8.3 (Large incl tax)'!$A$36:$A$63,'Annual incl tax'!$B54,'5.8.3 (Large incl tax)'!AF$36:AF$63)</f>
        <v>2.0824466184900432</v>
      </c>
      <c r="AF54" s="54">
        <f>AVERAGEIF('5.8.3 (Large incl tax)'!$A$36:$A$63,'Annual incl tax'!$B54,'5.8.3 (Large incl tax)'!AG$36:AG$63)</f>
        <v>2.9883835085058781</v>
      </c>
      <c r="AG54" s="54">
        <f>AVERAGEIF('5.8.3 (Large incl tax)'!$A$36:$A$63,'Annual incl tax'!$B54,'5.8.3 (Large incl tax)'!AH$36:AH$63)</f>
        <v>3.4499985295896218</v>
      </c>
      <c r="AH54" s="54">
        <f t="shared" si="3"/>
        <v>3.0131644175269341</v>
      </c>
      <c r="AI54" s="51">
        <f t="shared" si="4"/>
        <v>-11.951054007385082</v>
      </c>
      <c r="AJ54" s="52">
        <f>RANK(Q54,(C54:Q54,U54:AG54),1)</f>
        <v>4</v>
      </c>
    </row>
    <row r="55" spans="1:36" ht="12.6" customHeight="1" x14ac:dyDescent="0.2">
      <c r="A55" s="53" t="s">
        <v>39</v>
      </c>
      <c r="B55" s="98">
        <v>2014</v>
      </c>
      <c r="C55" s="54">
        <f>AVERAGEIF('5.8.3 (Large incl tax)'!$A$36:$A$63,'Annual incl tax'!$B55,'5.8.3 (Large incl tax)'!D$36:D$63)</f>
        <v>2.8538471560590768</v>
      </c>
      <c r="D55" s="54">
        <f>AVERAGEIF('5.8.3 (Large incl tax)'!$A$36:$A$63,'Annual incl tax'!$B55,'5.8.3 (Large incl tax)'!E$36:E$63)</f>
        <v>2.169054718021532</v>
      </c>
      <c r="E55" s="54">
        <f>AVERAGEIF('5.8.3 (Large incl tax)'!$A$36:$A$63,'Annual incl tax'!$B55,'5.8.3 (Large incl tax)'!F$36:F$63)</f>
        <v>2.5565304634442514</v>
      </c>
      <c r="F55" s="54">
        <f>AVERAGEIF('5.8.3 (Large incl tax)'!$A$36:$A$63,'Annual incl tax'!$B55,'5.8.3 (Large incl tax)'!G$36:G$63)</f>
        <v>3.5574819348215034</v>
      </c>
      <c r="G55" s="54">
        <f>AVERAGEIF('5.8.3 (Large incl tax)'!$A$36:$A$63,'Annual incl tax'!$B55,'5.8.3 (Large incl tax)'!H$36:H$63)</f>
        <v>2.4996136770609443</v>
      </c>
      <c r="H55" s="54">
        <f>AVERAGEIF('5.8.3 (Large incl tax)'!$A$36:$A$63,'Annual incl tax'!$B55,'5.8.3 (Large incl tax)'!I$36:I$63)</f>
        <v>2.7135339359141941</v>
      </c>
      <c r="I55" s="54">
        <f>AVERAGEIF('5.8.3 (Large incl tax)'!$A$36:$A$63,'Annual incl tax'!$B55,'5.8.3 (Large incl tax)'!J$36:J$63)</f>
        <v>3.4864520583711824</v>
      </c>
      <c r="J55" s="54">
        <f>AVERAGEIF('5.8.3 (Large incl tax)'!$A$36:$A$63,'Annual incl tax'!$B55,'5.8.3 (Large incl tax)'!K$36:K$63)</f>
        <v>2.5810690591654457</v>
      </c>
      <c r="K55" s="54">
        <f>AVERAGEIF('5.8.3 (Large incl tax)'!$A$36:$A$63,'Annual incl tax'!$B55,'5.8.3 (Large incl tax)'!L$36:L$63)</f>
        <v>2.4686529888064985</v>
      </c>
      <c r="L55" s="54">
        <f>AVERAGEIF('5.8.3 (Large incl tax)'!$A$36:$A$63,'Annual incl tax'!$B55,'5.8.3 (Large incl tax)'!M$36:M$63)</f>
        <v>2.5871708698058198</v>
      </c>
      <c r="M55" s="54">
        <f>AVERAGEIF('5.8.3 (Large incl tax)'!$A$36:$A$63,'Annual incl tax'!$B55,'5.8.3 (Large incl tax)'!N$36:N$63)</f>
        <v>2.3347353000005175</v>
      </c>
      <c r="N55" s="54">
        <f>AVERAGEIF('5.8.3 (Large incl tax)'!$A$36:$A$63,'Annual incl tax'!$B55,'5.8.3 (Large incl tax)'!O$36:O$63)</f>
        <v>3.0012854718585573</v>
      </c>
      <c r="O55" s="54">
        <f>AVERAGEIF('5.8.3 (Large incl tax)'!$A$36:$A$63,'Annual incl tax'!$B55,'5.8.3 (Large incl tax)'!P$36:P$63)</f>
        <v>2.7550590944543818</v>
      </c>
      <c r="P55" s="54">
        <f>AVERAGEIF('5.8.3 (Large incl tax)'!$A$36:$A$63,'Annual incl tax'!$B55,'5.8.3 (Large incl tax)'!Q$36:Q$63)</f>
        <v>3.342716928922715</v>
      </c>
      <c r="Q55" s="54">
        <f>AVERAGEIF('5.8.3 (Large incl tax)'!$A$36:$A$63,'Annual incl tax'!$B55,'5.8.3 (Large incl tax)'!R$36:R$63)</f>
        <v>2.4008291843206511</v>
      </c>
      <c r="R55" s="50">
        <f t="shared" si="0"/>
        <v>2.5871708698058198</v>
      </c>
      <c r="S55" s="51">
        <f t="shared" si="1"/>
        <v>-7.202527195242987</v>
      </c>
      <c r="T55" s="52">
        <f t="shared" si="2"/>
        <v>3</v>
      </c>
      <c r="U55" s="54">
        <f>AVERAGEIF('5.8.3 (Large incl tax)'!$A$36:$A$63,'Annual incl tax'!$B55,'5.8.3 (Large incl tax)'!V$36:V$63)</f>
        <v>2.5133124946115517</v>
      </c>
      <c r="V55" s="54">
        <f>AVERAGEIF('5.8.3 (Large incl tax)'!$A$36:$A$63,'Annual incl tax'!$B55,'5.8.3 (Large incl tax)'!W$36:W$63)</f>
        <v>2.7818564970958635</v>
      </c>
      <c r="W55" s="54"/>
      <c r="X55" s="54">
        <f>AVERAGEIF('5.8.3 (Large incl tax)'!$A$36:$A$63,'Annual incl tax'!$B55,'5.8.3 (Large incl tax)'!Y$36:Y$63)</f>
        <v>2.3425685152015339</v>
      </c>
      <c r="Y55" s="54">
        <f>AVERAGEIF('5.8.3 (Large incl tax)'!$A$36:$A$63,'Annual incl tax'!$B55,'5.8.3 (Large incl tax)'!Z$36:Z$63)</f>
        <v>2.8430742388259933</v>
      </c>
      <c r="Z55" s="54">
        <f>AVERAGEIF('5.8.3 (Large incl tax)'!$A$36:$A$63,'Annual incl tax'!$B55,'5.8.3 (Large incl tax)'!AA$36:AA$63)</f>
        <v>2.4963293111597342</v>
      </c>
      <c r="AA55" s="54">
        <f>AVERAGEIF('5.8.3 (Large incl tax)'!$A$36:$A$63,'Annual incl tax'!$B55,'5.8.3 (Large incl tax)'!AB$36:AB$63)</f>
        <v>2.6898878405392033</v>
      </c>
      <c r="AB55" s="54">
        <f>AVERAGEIF('5.8.3 (Large incl tax)'!$A$36:$A$63,'Annual incl tax'!$B55,'5.8.3 (Large incl tax)'!AC$36:AC$63)</f>
        <v>2.8066173414789422</v>
      </c>
      <c r="AC55" s="54"/>
      <c r="AD55" s="54">
        <f>AVERAGEIF('5.8.3 (Large incl tax)'!$A$36:$A$63,'Annual incl tax'!$B55,'5.8.3 (Large incl tax)'!AE$36:AE$63)</f>
        <v>2.5941325872697214</v>
      </c>
      <c r="AE55" s="54">
        <f>AVERAGEIF('5.8.3 (Large incl tax)'!$A$36:$A$63,'Annual incl tax'!$B55,'5.8.3 (Large incl tax)'!AF$36:AF$63)</f>
        <v>2.1851232299518388</v>
      </c>
      <c r="AF55" s="54">
        <f>AVERAGEIF('5.8.3 (Large incl tax)'!$A$36:$A$63,'Annual incl tax'!$B55,'5.8.3 (Large incl tax)'!AG$36:AG$63)</f>
        <v>2.7627716315060349</v>
      </c>
      <c r="AG55" s="54">
        <f>AVERAGEIF('5.8.3 (Large incl tax)'!$A$36:$A$63,'Annual incl tax'!$B55,'5.8.3 (Large incl tax)'!AH$36:AH$63)</f>
        <v>2.9088613587219552</v>
      </c>
      <c r="AH55" s="54">
        <f t="shared" si="3"/>
        <v>2.6420102139044621</v>
      </c>
      <c r="AI55" s="51">
        <f t="shared" si="4"/>
        <v>-9.1286940646374202</v>
      </c>
      <c r="AJ55" s="52">
        <f>RANK(Q55,(C55:Q55,U55:AG55),1)</f>
        <v>5</v>
      </c>
    </row>
    <row r="56" spans="1:36" ht="12.6" customHeight="1" x14ac:dyDescent="0.2">
      <c r="A56" s="53" t="s">
        <v>39</v>
      </c>
      <c r="B56" s="98">
        <v>2015</v>
      </c>
      <c r="C56" s="54">
        <f>AVERAGEIF('5.8.3 (Large incl tax)'!$A$36:$A$63,'Annual incl tax'!$B56,'5.8.3 (Large incl tax)'!D$36:D$63)</f>
        <v>2.4215914879153608</v>
      </c>
      <c r="D56" s="54">
        <f>AVERAGEIF('5.8.3 (Large incl tax)'!$A$36:$A$63,'Annual incl tax'!$B56,'5.8.3 (Large incl tax)'!E$36:E$63)</f>
        <v>1.8515118372349</v>
      </c>
      <c r="E56" s="54">
        <f>AVERAGEIF('5.8.3 (Large incl tax)'!$A$36:$A$63,'Annual incl tax'!$B56,'5.8.3 (Large incl tax)'!F$36:F$63)</f>
        <v>2.3201502203812749</v>
      </c>
      <c r="F56" s="54">
        <f>AVERAGEIF('5.8.3 (Large incl tax)'!$A$36:$A$63,'Annual incl tax'!$B56,'5.8.3 (Large incl tax)'!G$36:G$63)</f>
        <v>2.9994359479217128</v>
      </c>
      <c r="G56" s="54">
        <f>AVERAGEIF('5.8.3 (Large incl tax)'!$A$36:$A$63,'Annual incl tax'!$B56,'5.8.3 (Large incl tax)'!H$36:H$63)</f>
        <v>2.1600655518623326</v>
      </c>
      <c r="H56" s="54">
        <f>AVERAGEIF('5.8.3 (Large incl tax)'!$A$36:$A$63,'Annual incl tax'!$B56,'5.8.3 (Large incl tax)'!I$36:I$63)</f>
        <v>2.2327853588932927</v>
      </c>
      <c r="I56" s="54">
        <f>AVERAGEIF('5.8.3 (Large incl tax)'!$A$36:$A$63,'Annual incl tax'!$B56,'5.8.3 (Large incl tax)'!J$36:J$63)</f>
        <v>2.5390046561986095</v>
      </c>
      <c r="J56" s="54">
        <f>AVERAGEIF('5.8.3 (Large incl tax)'!$A$36:$A$63,'Annual incl tax'!$B56,'5.8.3 (Large incl tax)'!K$36:K$63)</f>
        <v>2.1778664046794614</v>
      </c>
      <c r="K56" s="54">
        <f>AVERAGEIF('5.8.3 (Large incl tax)'!$A$36:$A$63,'Annual incl tax'!$B56,'5.8.3 (Large incl tax)'!L$36:L$63)</f>
        <v>2.0657572620864508</v>
      </c>
      <c r="L56" s="54">
        <f>AVERAGEIF('5.8.3 (Large incl tax)'!$A$36:$A$63,'Annual incl tax'!$B56,'5.8.3 (Large incl tax)'!M$36:M$63)</f>
        <v>2.2183298539065763</v>
      </c>
      <c r="M56" s="54">
        <f>AVERAGEIF('5.8.3 (Large incl tax)'!$A$36:$A$63,'Annual incl tax'!$B56,'5.8.3 (Large incl tax)'!N$36:N$63)</f>
        <v>2.0629173795101869</v>
      </c>
      <c r="N56" s="54">
        <f>AVERAGEIF('5.8.3 (Large incl tax)'!$A$36:$A$63,'Annual incl tax'!$B56,'5.8.3 (Large incl tax)'!O$36:O$63)</f>
        <v>2.4763208926588867</v>
      </c>
      <c r="O56" s="54">
        <f>AVERAGEIF('5.8.3 (Large incl tax)'!$A$36:$A$63,'Annual incl tax'!$B56,'5.8.3 (Large incl tax)'!P$36:P$63)</f>
        <v>2.2112600593051401</v>
      </c>
      <c r="P56" s="54">
        <f>AVERAGEIF('5.8.3 (Large incl tax)'!$A$36:$A$63,'Annual incl tax'!$B56,'5.8.3 (Large incl tax)'!Q$36:Q$63)</f>
        <v>2.9049381086755259</v>
      </c>
      <c r="Q56" s="54">
        <f>AVERAGEIF('5.8.3 (Large incl tax)'!$A$36:$A$63,'Annual incl tax'!$B56,'5.8.3 (Large incl tax)'!R$36:R$63)</f>
        <v>2.0730166061581929</v>
      </c>
      <c r="R56" s="50">
        <f t="shared" si="0"/>
        <v>2.2183298539065763</v>
      </c>
      <c r="S56" s="51">
        <f t="shared" si="1"/>
        <v>-6.5505699025093307</v>
      </c>
      <c r="T56" s="52">
        <f t="shared" si="2"/>
        <v>4</v>
      </c>
      <c r="U56" s="54">
        <f>AVERAGEIF('5.8.3 (Large incl tax)'!$A$36:$A$63,'Annual incl tax'!$B56,'5.8.3 (Large incl tax)'!V$36:V$63)</f>
        <v>1.8637592912130376</v>
      </c>
      <c r="V56" s="54">
        <f>AVERAGEIF('5.8.3 (Large incl tax)'!$A$36:$A$63,'Annual incl tax'!$B56,'5.8.3 (Large incl tax)'!W$36:W$63)</f>
        <v>2.343381465202178</v>
      </c>
      <c r="W56" s="54"/>
      <c r="X56" s="54">
        <f>AVERAGEIF('5.8.3 (Large incl tax)'!$A$36:$A$63,'Annual incl tax'!$B56,'5.8.3 (Large incl tax)'!Y$36:Y$63)</f>
        <v>1.9420956802397575</v>
      </c>
      <c r="Y56" s="54">
        <f>AVERAGEIF('5.8.3 (Large incl tax)'!$A$36:$A$63,'Annual incl tax'!$B56,'5.8.3 (Large incl tax)'!Z$36:Z$63)</f>
        <v>2.1656223101796446</v>
      </c>
      <c r="Z56" s="54">
        <f>AVERAGEIF('5.8.3 (Large incl tax)'!$A$36:$A$63,'Annual incl tax'!$B56,'5.8.3 (Large incl tax)'!AA$36:AA$63)</f>
        <v>2.0720688588066647</v>
      </c>
      <c r="AA56" s="54">
        <f>AVERAGEIF('5.8.3 (Large incl tax)'!$A$36:$A$63,'Annual incl tax'!$B56,'5.8.3 (Large incl tax)'!AB$36:AB$63)</f>
        <v>2.2157427039573863</v>
      </c>
      <c r="AB56" s="54">
        <f>AVERAGEIF('5.8.3 (Large incl tax)'!$A$36:$A$63,'Annual incl tax'!$B56,'5.8.3 (Large incl tax)'!AC$36:AC$63)</f>
        <v>1.4052201347146696</v>
      </c>
      <c r="AC56" s="54"/>
      <c r="AD56" s="54">
        <f>AVERAGEIF('5.8.3 (Large incl tax)'!$A$36:$A$63,'Annual incl tax'!$B56,'5.8.3 (Large incl tax)'!AE$36:AE$63)</f>
        <v>2.2332908241474412</v>
      </c>
      <c r="AE56" s="54">
        <f>AVERAGEIF('5.8.3 (Large incl tax)'!$A$36:$A$63,'Annual incl tax'!$B56,'5.8.3 (Large incl tax)'!AF$36:AF$63)</f>
        <v>1.8442524931631579</v>
      </c>
      <c r="AF56" s="54">
        <f>AVERAGEIF('5.8.3 (Large incl tax)'!$A$36:$A$63,'Annual incl tax'!$B56,'5.8.3 (Large incl tax)'!AG$36:AG$63)</f>
        <v>2.3412332378720473</v>
      </c>
      <c r="AG56" s="54">
        <f>AVERAGEIF('5.8.3 (Large incl tax)'!$A$36:$A$63,'Annual incl tax'!$B56,'5.8.3 (Large incl tax)'!AH$36:AH$63)</f>
        <v>2.2693348118790784</v>
      </c>
      <c r="AH56" s="54">
        <f t="shared" si="3"/>
        <v>2.2135013816312634</v>
      </c>
      <c r="AI56" s="51">
        <f t="shared" si="4"/>
        <v>-6.3467218335115163</v>
      </c>
      <c r="AJ56" s="52">
        <f>RANK(Q56,(C56:Q56,U56:AG56),1)</f>
        <v>9</v>
      </c>
    </row>
    <row r="57" spans="1:36" ht="12.6" customHeight="1" x14ac:dyDescent="0.2">
      <c r="A57" s="53" t="s">
        <v>39</v>
      </c>
      <c r="B57" s="98">
        <v>2016</v>
      </c>
      <c r="C57" s="54">
        <f>AVERAGEIF('5.8.3 (Large incl tax)'!$A$36:$A$63,'Annual incl tax'!$B57,'5.8.3 (Large incl tax)'!D$36:D$63)</f>
        <v>2.3763967765576384</v>
      </c>
      <c r="D57" s="54">
        <f>AVERAGEIF('5.8.3 (Large incl tax)'!$A$36:$A$63,'Annual incl tax'!$B57,'5.8.3 (Large incl tax)'!E$36:E$63)</f>
        <v>1.7138627612016317</v>
      </c>
      <c r="E57" s="54">
        <f>AVERAGEIF('5.8.3 (Large incl tax)'!$A$36:$A$63,'Annual incl tax'!$B57,'5.8.3 (Large incl tax)'!F$36:F$63)</f>
        <v>2.0903167484964871</v>
      </c>
      <c r="F57" s="54">
        <f>AVERAGEIF('5.8.3 (Large incl tax)'!$A$36:$A$63,'Annual incl tax'!$B57,'5.8.3 (Large incl tax)'!G$36:G$63)</f>
        <v>3.3007331398283668</v>
      </c>
      <c r="G57" s="54">
        <f>AVERAGEIF('5.8.3 (Large incl tax)'!$A$36:$A$63,'Annual incl tax'!$B57,'5.8.3 (Large incl tax)'!H$36:H$63)</f>
        <v>1.9615638768031172</v>
      </c>
      <c r="H57" s="54">
        <f>AVERAGEIF('5.8.3 (Large incl tax)'!$A$36:$A$63,'Annual incl tax'!$B57,'5.8.3 (Large incl tax)'!I$36:I$63)</f>
        <v>2.1658951408816867</v>
      </c>
      <c r="I57" s="54">
        <f>AVERAGEIF('5.8.3 (Large incl tax)'!$A$36:$A$63,'Annual incl tax'!$B57,'5.8.3 (Large incl tax)'!J$36:J$63)</f>
        <v>2.0559439122726326</v>
      </c>
      <c r="J57" s="54">
        <f>AVERAGEIF('5.8.3 (Large incl tax)'!$A$36:$A$63,'Annual incl tax'!$B57,'5.8.3 (Large incl tax)'!K$36:K$63)</f>
        <v>2.0591743622174081</v>
      </c>
      <c r="K57" s="54">
        <f>AVERAGEIF('5.8.3 (Large incl tax)'!$A$36:$A$63,'Annual incl tax'!$B57,'5.8.3 (Large incl tax)'!L$36:L$63)</f>
        <v>1.97390461999788</v>
      </c>
      <c r="L57" s="54">
        <f>AVERAGEIF('5.8.3 (Large incl tax)'!$A$36:$A$63,'Annual incl tax'!$B57,'5.8.3 (Large incl tax)'!M$36:M$63)</f>
        <v>2.0484168577998743</v>
      </c>
      <c r="M57" s="54">
        <f>AVERAGEIF('5.8.3 (Large incl tax)'!$A$36:$A$63,'Annual incl tax'!$B57,'5.8.3 (Large incl tax)'!N$36:N$63)</f>
        <v>2.0152554403053107</v>
      </c>
      <c r="N57" s="54">
        <f>AVERAGEIF('5.8.3 (Large incl tax)'!$A$36:$A$63,'Annual incl tax'!$B57,'5.8.3 (Large incl tax)'!O$36:O$63)</f>
        <v>2.0961965918016978</v>
      </c>
      <c r="O57" s="54">
        <f>AVERAGEIF('5.8.3 (Large incl tax)'!$A$36:$A$63,'Annual incl tax'!$B57,'5.8.3 (Large incl tax)'!P$36:P$63)</f>
        <v>1.9767312636995595</v>
      </c>
      <c r="P57" s="54">
        <f>AVERAGEIF('5.8.3 (Large incl tax)'!$A$36:$A$63,'Annual incl tax'!$B57,'5.8.3 (Large incl tax)'!Q$36:Q$63)</f>
        <v>2.8527388225792816</v>
      </c>
      <c r="Q57" s="54">
        <f>AVERAGEIF('5.8.3 (Large incl tax)'!$A$36:$A$63,'Annual incl tax'!$B57,'5.8.3 (Large incl tax)'!R$36:R$63)</f>
        <v>1.7180141015835282</v>
      </c>
      <c r="R57" s="50">
        <f t="shared" si="0"/>
        <v>2.0559439122726326</v>
      </c>
      <c r="S57" s="51">
        <f t="shared" si="1"/>
        <v>-16.436723233152701</v>
      </c>
      <c r="T57" s="52">
        <f t="shared" si="2"/>
        <v>2</v>
      </c>
      <c r="U57" s="54">
        <f>AVERAGEIF('5.8.3 (Large incl tax)'!$A$36:$A$63,'Annual incl tax'!$B57,'5.8.3 (Large incl tax)'!V$36:V$63)</f>
        <v>1.3841223533253944</v>
      </c>
      <c r="V57" s="54">
        <f>AVERAGEIF('5.8.3 (Large incl tax)'!$A$36:$A$63,'Annual incl tax'!$B57,'5.8.3 (Large incl tax)'!W$36:W$63)</f>
        <v>2.0433126407856985</v>
      </c>
      <c r="W57" s="54"/>
      <c r="X57" s="54">
        <f>AVERAGEIF('5.8.3 (Large incl tax)'!$A$36:$A$63,'Annual incl tax'!$B57,'5.8.3 (Large incl tax)'!Y$36:Y$63)</f>
        <v>1.8585906322776382</v>
      </c>
      <c r="Y57" s="54">
        <f>AVERAGEIF('5.8.3 (Large incl tax)'!$A$36:$A$63,'Annual incl tax'!$B57,'5.8.3 (Large incl tax)'!Z$36:Z$63)</f>
        <v>1.9126860020229286</v>
      </c>
      <c r="Z57" s="54">
        <f>AVERAGEIF('5.8.3 (Large incl tax)'!$A$36:$A$63,'Annual incl tax'!$B57,'5.8.3 (Large incl tax)'!AA$36:AA$63)</f>
        <v>2.1513901023253532</v>
      </c>
      <c r="AA57" s="54">
        <f>AVERAGEIF('5.8.3 (Large incl tax)'!$A$36:$A$63,'Annual incl tax'!$B57,'5.8.3 (Large incl tax)'!AB$36:AB$63)</f>
        <v>1.9704156279560923</v>
      </c>
      <c r="AB57" s="54">
        <f>AVERAGEIF('5.8.3 (Large incl tax)'!$A$36:$A$63,'Annual incl tax'!$B57,'5.8.3 (Large incl tax)'!AC$36:AC$63)</f>
        <v>1.6201450740722252</v>
      </c>
      <c r="AC57" s="54"/>
      <c r="AD57" s="54">
        <f>AVERAGEIF('5.8.3 (Large incl tax)'!$A$36:$A$63,'Annual incl tax'!$B57,'5.8.3 (Large incl tax)'!AE$36:AE$63)</f>
        <v>1.8117317887129349</v>
      </c>
      <c r="AE57" s="54">
        <f>AVERAGEIF('5.8.3 (Large incl tax)'!$A$36:$A$63,'Annual incl tax'!$B57,'5.8.3 (Large incl tax)'!AF$36:AF$63)</f>
        <v>1.9216830173219894</v>
      </c>
      <c r="AF57" s="54">
        <f>AVERAGEIF('5.8.3 (Large incl tax)'!$A$36:$A$63,'Annual incl tax'!$B57,'5.8.3 (Large incl tax)'!AG$36:AG$63)</f>
        <v>2.284035772303608</v>
      </c>
      <c r="AG57" s="54">
        <f>AVERAGEIF('5.8.3 (Large incl tax)'!$A$36:$A$63,'Annual incl tax'!$B57,'5.8.3 (Large incl tax)'!AH$36:AH$63)</f>
        <v>2.1158058473722074</v>
      </c>
      <c r="AH57" s="54">
        <f t="shared" si="3"/>
        <v>2.0292840405455044</v>
      </c>
      <c r="AI57" s="51">
        <f t="shared" si="4"/>
        <v>-15.3389043989279</v>
      </c>
      <c r="AJ57" s="52">
        <f>RANK(Q57,(C57:Q57,U57:AG57),1)</f>
        <v>4</v>
      </c>
    </row>
    <row r="58" spans="1:36" x14ac:dyDescent="0.2">
      <c r="A58" s="53" t="s">
        <v>39</v>
      </c>
      <c r="B58" s="98">
        <v>2017</v>
      </c>
      <c r="C58" s="54">
        <f>AVERAGEIF('5.8.3 (Large incl tax)'!$A$36:$A$63,'Annual incl tax'!$B58,'5.8.3 (Large incl tax)'!D$36:D$63)</f>
        <v>2.4374786572042733</v>
      </c>
      <c r="D58" s="54">
        <f>AVERAGEIF('5.8.3 (Large incl tax)'!$A$36:$A$63,'Annual incl tax'!$B58,'5.8.3 (Large incl tax)'!E$36:E$63)</f>
        <v>1.7353408618504715</v>
      </c>
      <c r="E58" s="54">
        <f>AVERAGEIF('5.8.3 (Large incl tax)'!$A$36:$A$63,'Annual incl tax'!$B58,'5.8.3 (Large incl tax)'!F$36:F$63)</f>
        <v>2.4196264096801614</v>
      </c>
      <c r="F58" s="54">
        <f>AVERAGEIF('5.8.3 (Large incl tax)'!$A$36:$A$63,'Annual incl tax'!$B58,'5.8.3 (Large incl tax)'!G$36:G$63)</f>
        <v>3.8905452274886279</v>
      </c>
      <c r="G58" s="54">
        <f>AVERAGEIF('5.8.3 (Large incl tax)'!$A$36:$A$63,'Annual incl tax'!$B58,'5.8.3 (Large incl tax)'!H$36:H$63)</f>
        <v>2.1162966207253584</v>
      </c>
      <c r="H58" s="54">
        <f>AVERAGEIF('5.8.3 (Large incl tax)'!$A$36:$A$63,'Annual incl tax'!$B58,'5.8.3 (Large incl tax)'!I$36:I$63)</f>
        <v>2.2613466030852889</v>
      </c>
      <c r="I58" s="54">
        <f>AVERAGEIF('5.8.3 (Large incl tax)'!$A$36:$A$63,'Annual incl tax'!$B58,'5.8.3 (Large incl tax)'!J$36:J$63)</f>
        <v>2.2868500831063185</v>
      </c>
      <c r="J58" s="54">
        <f>AVERAGEIF('5.8.3 (Large incl tax)'!$A$36:$A$63,'Annual incl tax'!$B58,'5.8.3 (Large incl tax)'!K$36:K$63)</f>
        <v>2.121556489647098</v>
      </c>
      <c r="K58" s="54">
        <f>AVERAGEIF('5.8.3 (Large incl tax)'!$A$36:$A$63,'Annual incl tax'!$B58,'5.8.3 (Large incl tax)'!L$36:L$63)</f>
        <v>1.9722028068142818</v>
      </c>
      <c r="L58" s="54">
        <f>AVERAGEIF('5.8.3 (Large incl tax)'!$A$36:$A$63,'Annual incl tax'!$B58,'5.8.3 (Large incl tax)'!M$36:M$63)</f>
        <v>1.9358608661334888</v>
      </c>
      <c r="M58" s="54">
        <f>AVERAGEIF('5.8.3 (Large incl tax)'!$A$36:$A$63,'Annual incl tax'!$B58,'5.8.3 (Large incl tax)'!N$36:N$63)</f>
        <v>2.1153404522765045</v>
      </c>
      <c r="N58" s="54">
        <f>AVERAGEIF('5.8.3 (Large incl tax)'!$A$36:$A$63,'Annual incl tax'!$B58,'5.8.3 (Large incl tax)'!O$36:O$63)</f>
        <v>2.0506255837750773</v>
      </c>
      <c r="O58" s="54">
        <f>AVERAGEIF('5.8.3 (Large incl tax)'!$A$36:$A$63,'Annual incl tax'!$B58,'5.8.3 (Large incl tax)'!P$36:P$63)</f>
        <v>2.1123116430687574</v>
      </c>
      <c r="P58" s="54">
        <f>AVERAGEIF('5.8.3 (Large incl tax)'!$A$36:$A$63,'Annual incl tax'!$B58,'5.8.3 (Large incl tax)'!Q$36:Q$63)</f>
        <v>3.1735670296636904</v>
      </c>
      <c r="Q58" s="54">
        <f>AVERAGEIF('5.8.3 (Large incl tax)'!$A$36:$A$63,'Annual incl tax'!$B58,'5.8.3 (Large incl tax)'!R$36:R$63)</f>
        <v>1.6298209907872234</v>
      </c>
      <c r="R58" s="50">
        <f t="shared" si="0"/>
        <v>2.1162966207253584</v>
      </c>
      <c r="S58" s="51">
        <f t="shared" si="1"/>
        <v>-22.987119346785896</v>
      </c>
      <c r="T58" s="52">
        <f t="shared" si="2"/>
        <v>1</v>
      </c>
      <c r="U58" s="54">
        <f>AVERAGEIF('5.8.3 (Large incl tax)'!$A$36:$A$63,'Annual incl tax'!$B58,'5.8.3 (Large incl tax)'!V$36:V$63)</f>
        <v>1.6283857956608996</v>
      </c>
      <c r="V58" s="54">
        <f>AVERAGEIF('5.8.3 (Large incl tax)'!$A$36:$A$63,'Annual incl tax'!$B58,'5.8.3 (Large incl tax)'!W$36:W$63)</f>
        <v>1.9588136211711979</v>
      </c>
      <c r="W58" s="54"/>
      <c r="X58" s="54">
        <f>AVERAGEIF('5.8.3 (Large incl tax)'!$A$36:$A$63,'Annual incl tax'!$B58,'5.8.3 (Large incl tax)'!Y$36:Y$63)</f>
        <v>2.0085447474950748</v>
      </c>
      <c r="Y58" s="54">
        <f>AVERAGEIF('5.8.3 (Large incl tax)'!$A$36:$A$63,'Annual incl tax'!$B58,'5.8.3 (Large incl tax)'!Z$36:Z$63)</f>
        <v>2.3392912958216576</v>
      </c>
      <c r="Z58" s="54">
        <f>AVERAGEIF('5.8.3 (Large incl tax)'!$A$36:$A$63,'Annual incl tax'!$B58,'5.8.3 (Large incl tax)'!AA$36:AA$63)</f>
        <v>2.1250633830792722</v>
      </c>
      <c r="AA58" s="54">
        <f>AVERAGEIF('5.8.3 (Large incl tax)'!$A$36:$A$63,'Annual incl tax'!$B58,'5.8.3 (Large incl tax)'!AB$36:AB$63)</f>
        <v>2.2713882567043413</v>
      </c>
      <c r="AB58" s="54">
        <f>AVERAGEIF('5.8.3 (Large incl tax)'!$A$36:$A$63,'Annual incl tax'!$B58,'5.8.3 (Large incl tax)'!AC$36:AC$63)</f>
        <v>2.3026287474184945</v>
      </c>
      <c r="AC58" s="54"/>
      <c r="AD58" s="54">
        <f>AVERAGEIF('5.8.3 (Large incl tax)'!$A$36:$A$63,'Annual incl tax'!$B58,'5.8.3 (Large incl tax)'!AE$36:AE$63)</f>
        <v>1.9844764626003695</v>
      </c>
      <c r="AE58" s="54">
        <f>AVERAGEIF('5.8.3 (Large incl tax)'!$A$36:$A$63,'Annual incl tax'!$B58,'5.8.3 (Large incl tax)'!AF$36:AF$63)</f>
        <v>1.9242246559799703</v>
      </c>
      <c r="AF58" s="54">
        <f>AVERAGEIF('5.8.3 (Large incl tax)'!$A$36:$A$63,'Annual incl tax'!$B58,'5.8.3 (Large incl tax)'!AG$36:AG$63)</f>
        <v>2.178142041427181</v>
      </c>
      <c r="AG58" s="54">
        <f>AVERAGEIF('5.8.3 (Large incl tax)'!$A$36:$A$63,'Annual incl tax'!$B58,'5.8.3 (Large incl tax)'!AH$36:AH$63)</f>
        <v>2.1912125042539801</v>
      </c>
      <c r="AH58" s="54">
        <f t="shared" si="3"/>
        <v>2.1189265551862282</v>
      </c>
      <c r="AI58" s="51">
        <f t="shared" si="4"/>
        <v>-23.082704929148349</v>
      </c>
      <c r="AJ58" s="52">
        <f>RANK(Q58,(C58:Q58,U58:AG58),1)</f>
        <v>2</v>
      </c>
    </row>
    <row r="59" spans="1:36" x14ac:dyDescent="0.2">
      <c r="A59" s="53" t="s">
        <v>39</v>
      </c>
      <c r="B59" s="98">
        <v>2018</v>
      </c>
      <c r="C59" s="54">
        <f>AVERAGEIF('5.8.3 (Large incl tax)'!$A$36:$A$63,'Annual incl tax'!$B59,'5.8.3 (Large incl tax)'!D$36:D$63)</f>
        <v>2.5042296082275524</v>
      </c>
      <c r="D59" s="54">
        <f>AVERAGEIF('5.8.3 (Large incl tax)'!$A$36:$A$63,'Annual incl tax'!$B59,'5.8.3 (Large incl tax)'!E$36:E$63)</f>
        <v>1.8668364917559117</v>
      </c>
      <c r="E59" s="54">
        <f>AVERAGEIF('5.8.3 (Large incl tax)'!$A$36:$A$63,'Annual incl tax'!$B59,'5.8.3 (Large incl tax)'!F$36:F$63)</f>
        <v>2.862370038002588</v>
      </c>
      <c r="F59" s="54"/>
      <c r="G59" s="54">
        <f>AVERAGEIF('5.8.3 (Large incl tax)'!$A$36:$A$63,'Annual incl tax'!$B59,'5.8.3 (Large incl tax)'!H$36:H$63)</f>
        <v>2.4413400097857005</v>
      </c>
      <c r="H59" s="54">
        <f>AVERAGEIF('5.8.3 (Large incl tax)'!$A$36:$A$63,'Annual incl tax'!$B59,'5.8.3 (Large incl tax)'!I$36:I$63)</f>
        <v>2.3089893526560425</v>
      </c>
      <c r="I59" s="54">
        <f>AVERAGEIF('5.8.3 (Large incl tax)'!$A$36:$A$63,'Annual incl tax'!$B59,'5.8.3 (Large incl tax)'!J$36:J$63)</f>
        <v>2.4911784383069548</v>
      </c>
      <c r="J59" s="54">
        <f>AVERAGEIF('5.8.3 (Large incl tax)'!$A$36:$A$63,'Annual incl tax'!$B59,'5.8.3 (Large incl tax)'!K$36:K$63)</f>
        <v>2.4463679105732226</v>
      </c>
      <c r="K59" s="54">
        <f>AVERAGEIF('5.8.3 (Large incl tax)'!$A$36:$A$63,'Annual incl tax'!$B59,'5.8.3 (Large incl tax)'!L$36:L$63)</f>
        <v>2.2563007366779471</v>
      </c>
      <c r="L59" s="54">
        <f>AVERAGEIF('5.8.3 (Large incl tax)'!$A$36:$A$63,'Annual incl tax'!$B59,'5.8.3 (Large incl tax)'!M$36:M$63)</f>
        <v>2.0498331590460386</v>
      </c>
      <c r="M59" s="54">
        <f>AVERAGEIF('5.8.3 (Large incl tax)'!$A$36:$A$63,'Annual incl tax'!$B59,'5.8.3 (Large incl tax)'!N$36:N$63)</f>
        <v>2.2686743957845548</v>
      </c>
      <c r="N59" s="54">
        <f>AVERAGEIF('5.8.3 (Large incl tax)'!$A$36:$A$63,'Annual incl tax'!$B59,'5.8.3 (Large incl tax)'!O$36:O$63)</f>
        <v>2.2565427048258004</v>
      </c>
      <c r="O59" s="54">
        <f>AVERAGEIF('5.8.3 (Large incl tax)'!$A$36:$A$63,'Annual incl tax'!$B59,'5.8.3 (Large incl tax)'!P$36:P$63)</f>
        <v>2.322814820649771</v>
      </c>
      <c r="P59" s="54">
        <f>AVERAGEIF('5.8.3 (Large incl tax)'!$A$36:$A$63,'Annual incl tax'!$B59,'5.8.3 (Large incl tax)'!Q$36:Q$63)</f>
        <v>4.2536055706980891</v>
      </c>
      <c r="Q59" s="54">
        <f>AVERAGEIF('5.8.3 (Large incl tax)'!$A$36:$A$63,'Annual incl tax'!$B59,'5.8.3 (Large incl tax)'!R$36:R$63)</f>
        <v>1.9069945583494166</v>
      </c>
      <c r="R59" s="50">
        <f t="shared" si="0"/>
        <v>2.3159020866529065</v>
      </c>
      <c r="S59" s="51">
        <f t="shared" si="1"/>
        <v>-17.656511933735072</v>
      </c>
      <c r="T59" s="52">
        <f t="shared" si="2"/>
        <v>2</v>
      </c>
      <c r="U59" s="54">
        <f>AVERAGEIF('5.8.3 (Large incl tax)'!$A$36:$A$63,'Annual incl tax'!$B59,'5.8.3 (Large incl tax)'!V$36:V$63)</f>
        <v>1.946982469203181</v>
      </c>
      <c r="V59" s="54">
        <f>AVERAGEIF('5.8.3 (Large incl tax)'!$A$36:$A$63,'Annual incl tax'!$B59,'5.8.3 (Large incl tax)'!W$36:W$63)</f>
        <v>2.2122645070173457</v>
      </c>
      <c r="W59" s="54"/>
      <c r="X59" s="54">
        <f>AVERAGEIF('5.8.3 (Large incl tax)'!$A$36:$A$63,'Annual incl tax'!$B59,'5.8.3 (Large incl tax)'!Y$36:Y$63)</f>
        <v>2.207478574377677</v>
      </c>
      <c r="Y59" s="54">
        <f>AVERAGEIF('5.8.3 (Large incl tax)'!$A$36:$A$63,'Annual incl tax'!$B59,'5.8.3 (Large incl tax)'!Z$36:Z$63)</f>
        <v>2.7918443194642268</v>
      </c>
      <c r="Z59" s="54">
        <f>AVERAGEIF('5.8.3 (Large incl tax)'!$A$36:$A$63,'Annual incl tax'!$B59,'5.8.3 (Large incl tax)'!AA$36:AA$63)</f>
        <v>2.3361079587182214</v>
      </c>
      <c r="AA59" s="54">
        <f>AVERAGEIF('5.8.3 (Large incl tax)'!$A$36:$A$63,'Annual incl tax'!$B59,'5.8.3 (Large incl tax)'!AB$36:AB$63)</f>
        <v>2.5529065896391101</v>
      </c>
      <c r="AB59" s="54">
        <f>AVERAGEIF('5.8.3 (Large incl tax)'!$A$36:$A$63,'Annual incl tax'!$B59,'5.8.3 (Large incl tax)'!AC$36:AC$63)</f>
        <v>2.8671075770126864</v>
      </c>
      <c r="AC59" s="54"/>
      <c r="AD59" s="54">
        <f>AVERAGEIF('5.8.3 (Large incl tax)'!$A$36:$A$63,'Annual incl tax'!$B59,'5.8.3 (Large incl tax)'!AE$36:AE$63)</f>
        <v>2.2297144605410457</v>
      </c>
      <c r="AE59" s="54">
        <f>AVERAGEIF('5.8.3 (Large incl tax)'!$A$36:$A$63,'Annual incl tax'!$B59,'5.8.3 (Large incl tax)'!AF$36:AF$63)</f>
        <v>2.1146201824168052</v>
      </c>
      <c r="AF59" s="54">
        <f>AVERAGEIF('5.8.3 (Large incl tax)'!$A$36:$A$63,'Annual incl tax'!$B59,'5.8.3 (Large incl tax)'!AG$36:AG$63)</f>
        <v>2.2737506902016476</v>
      </c>
      <c r="AG59" s="54">
        <f>AVERAGEIF('5.8.3 (Large incl tax)'!$A$36:$A$63,'Annual incl tax'!$B59,'5.8.3 (Large incl tax)'!AH$36:AH$63)</f>
        <v>2.3403131678030418</v>
      </c>
      <c r="AH59" s="54">
        <f t="shared" si="3"/>
        <v>2.3089893526560425</v>
      </c>
      <c r="AI59" s="51">
        <f t="shared" si="4"/>
        <v>-17.409989086533002</v>
      </c>
      <c r="AJ59" s="52">
        <f>RANK(Q59,(C59:Q59,U59:AG59),1)</f>
        <v>2</v>
      </c>
    </row>
    <row r="60" spans="1:36" x14ac:dyDescent="0.2">
      <c r="A60" s="53" t="s">
        <v>39</v>
      </c>
      <c r="B60" s="98">
        <v>2019</v>
      </c>
      <c r="C60" s="54">
        <f>AVERAGEIF('5.8.3 (Large incl tax)'!$A$36:$A$63,'Annual incl tax'!$B60,'5.8.3 (Large incl tax)'!D$36:D$63)</f>
        <v>2.2986674969041934</v>
      </c>
      <c r="D60" s="54">
        <f>AVERAGEIF('5.8.3 (Large incl tax)'!$A$36:$A$63,'Annual incl tax'!$B60,'5.8.3 (Large incl tax)'!E$36:E$63)</f>
        <v>1.7150773684106833</v>
      </c>
      <c r="E60" s="54">
        <f>AVERAGEIF('5.8.3 (Large incl tax)'!$A$36:$A$63,'Annual incl tax'!$B60,'5.8.3 (Large incl tax)'!F$36:F$63)</f>
        <v>2.2060761009260363</v>
      </c>
      <c r="F60" s="54"/>
      <c r="G60" s="54">
        <f>AVERAGEIF('5.8.3 (Large incl tax)'!$A$36:$A$63,'Annual incl tax'!$B60,'5.8.3 (Large incl tax)'!H$36:H$63)</f>
        <v>2.2767104685985156</v>
      </c>
      <c r="H60" s="54">
        <f>AVERAGEIF('5.8.3 (Large incl tax)'!$A$36:$A$63,'Annual incl tax'!$B60,'5.8.3 (Large incl tax)'!I$36:I$63)</f>
        <v>2.2723427997731869</v>
      </c>
      <c r="I60" s="54">
        <f>AVERAGEIF('5.8.3 (Large incl tax)'!$A$36:$A$63,'Annual incl tax'!$B60,'5.8.3 (Large incl tax)'!J$36:J$63)</f>
        <v>2.6453749126116506</v>
      </c>
      <c r="J60" s="54">
        <f>AVERAGEIF('5.8.3 (Large incl tax)'!$A$36:$A$63,'Annual incl tax'!$B60,'5.8.3 (Large incl tax)'!K$36:K$63)</f>
        <v>2.250227525895462</v>
      </c>
      <c r="K60" s="54">
        <f>AVERAGEIF('5.8.3 (Large incl tax)'!$A$36:$A$63,'Annual incl tax'!$B60,'5.8.3 (Large incl tax)'!L$36:L$63)</f>
        <v>2.3157425582753941</v>
      </c>
      <c r="L60" s="54">
        <f>AVERAGEIF('5.8.3 (Large incl tax)'!$A$36:$A$63,'Annual incl tax'!$B60,'5.8.3 (Large incl tax)'!M$36:M$63)</f>
        <v>1.9217742831446727</v>
      </c>
      <c r="M60" s="54">
        <f>AVERAGEIF('5.8.3 (Large incl tax)'!$A$36:$A$63,'Annual incl tax'!$B60,'5.8.3 (Large incl tax)'!N$36:N$63)</f>
        <v>2.0611122404369455</v>
      </c>
      <c r="N60" s="54">
        <f>AVERAGEIF('5.8.3 (Large incl tax)'!$A$36:$A$63,'Annual incl tax'!$B60,'5.8.3 (Large incl tax)'!O$36:O$63)</f>
        <v>2.3821279413015786</v>
      </c>
      <c r="O60" s="54">
        <f>AVERAGEIF('5.8.3 (Large incl tax)'!$A$36:$A$63,'Annual incl tax'!$B60,'5.8.3 (Large incl tax)'!P$36:P$63)</f>
        <v>2.4436313573932851</v>
      </c>
      <c r="P60" s="54">
        <f>AVERAGEIF('5.8.3 (Large incl tax)'!$A$36:$A$63,'Annual incl tax'!$B60,'5.8.3 (Large incl tax)'!Q$36:Q$63)</f>
        <v>4.0403464921969645</v>
      </c>
      <c r="Q60" s="54">
        <f>AVERAGEIF('5.8.3 (Large incl tax)'!$A$36:$A$63,'Annual incl tax'!$B60,'5.8.3 (Large incl tax)'!R$36:R$63)</f>
        <v>1.9130443933732053</v>
      </c>
      <c r="R60" s="50">
        <f t="shared" si="0"/>
        <v>2.2745266341858512</v>
      </c>
      <c r="S60" s="51">
        <f t="shared" si="1"/>
        <v>-15.892636093137488</v>
      </c>
      <c r="T60" s="52">
        <f t="shared" si="2"/>
        <v>2</v>
      </c>
      <c r="U60" s="54">
        <f>AVERAGEIF('5.8.3 (Large incl tax)'!$A$36:$A$63,'Annual incl tax'!$B60,'5.8.3 (Large incl tax)'!V$36:V$63)</f>
        <v>2.1007773124020077</v>
      </c>
      <c r="V60" s="54">
        <f>AVERAGEIF('5.8.3 (Large incl tax)'!$A$36:$A$63,'Annual incl tax'!$B60,'5.8.3 (Large incl tax)'!W$36:W$63)</f>
        <v>2.3245965801050863</v>
      </c>
      <c r="W60" s="54"/>
      <c r="X60" s="54">
        <f>AVERAGEIF('5.8.3 (Large incl tax)'!$A$36:$A$63,'Annual incl tax'!$B60,'5.8.3 (Large incl tax)'!Y$36:Y$63)</f>
        <v>2.2197725282971952</v>
      </c>
      <c r="Y60" s="54">
        <f>AVERAGEIF('5.8.3 (Large incl tax)'!$A$36:$A$63,'Annual incl tax'!$B60,'5.8.3 (Large incl tax)'!Z$36:Z$63)</f>
        <v>2.7771566438387323</v>
      </c>
      <c r="Z60" s="54">
        <f>AVERAGEIF('5.8.3 (Large incl tax)'!$A$36:$A$63,'Annual incl tax'!$B60,'5.8.3 (Large incl tax)'!AA$36:AA$63)</f>
        <v>2.2368475896683955</v>
      </c>
      <c r="AA60" s="54">
        <f>AVERAGEIF('5.8.3 (Large incl tax)'!$A$36:$A$63,'Annual incl tax'!$B60,'5.8.3 (Large incl tax)'!AB$36:AB$63)</f>
        <v>2.3332132335767093</v>
      </c>
      <c r="AB60" s="54">
        <f>AVERAGEIF('5.8.3 (Large incl tax)'!$A$36:$A$63,'Annual incl tax'!$B60,'5.8.3 (Large incl tax)'!AC$36:AC$63)</f>
        <v>2.2490406841051183</v>
      </c>
      <c r="AC60" s="54"/>
      <c r="AD60" s="54">
        <f>AVERAGEIF('5.8.3 (Large incl tax)'!$A$36:$A$63,'Annual incl tax'!$B60,'5.8.3 (Large incl tax)'!AE$36:AE$63)</f>
        <v>2.3599731060308429</v>
      </c>
      <c r="AE60" s="54">
        <f>AVERAGEIF('5.8.3 (Large incl tax)'!$A$36:$A$63,'Annual incl tax'!$B60,'5.8.3 (Large incl tax)'!AF$36:AF$63)</f>
        <v>2.4258441909478776</v>
      </c>
      <c r="AF60" s="54">
        <f>AVERAGEIF('5.8.3 (Large incl tax)'!$A$36:$A$63,'Annual incl tax'!$B60,'5.8.3 (Large incl tax)'!AG$36:AG$63)</f>
        <v>2.4393428113539795</v>
      </c>
      <c r="AG60" s="54">
        <f>AVERAGEIF('5.8.3 (Large incl tax)'!$A$36:$A$63,'Annual incl tax'!$B60,'5.8.3 (Large incl tax)'!AH$36:AH$63)</f>
        <v>2.3601709129959003</v>
      </c>
      <c r="AH60" s="54">
        <f t="shared" si="3"/>
        <v>2.2986674969041934</v>
      </c>
      <c r="AI60" s="51">
        <f t="shared" si="4"/>
        <v>-16.775941020192732</v>
      </c>
      <c r="AJ60" s="52">
        <f>RANK(Q60,(C60:Q60,U60:AG60),1)</f>
        <v>2</v>
      </c>
    </row>
    <row r="61" spans="1:36" x14ac:dyDescent="0.2">
      <c r="A61" s="53" t="s">
        <v>39</v>
      </c>
      <c r="B61" s="98">
        <v>2020</v>
      </c>
      <c r="C61" s="54">
        <f>AVERAGEIF('5.8.3 (Large incl tax)'!$A$36:$A$63,'Annual incl tax'!$B61,'5.8.3 (Large incl tax)'!D$36:D$63)</f>
        <v>2.108476791976484</v>
      </c>
      <c r="D61" s="54">
        <f>AVERAGEIF('5.8.3 (Large incl tax)'!$A$36:$A$63,'Annual incl tax'!$B61,'5.8.3 (Large incl tax)'!E$36:E$63)</f>
        <v>1.5113969586303324</v>
      </c>
      <c r="E61" s="54">
        <f>AVERAGEIF('5.8.3 (Large incl tax)'!$A$36:$A$63,'Annual incl tax'!$B61,'5.8.3 (Large incl tax)'!F$36:F$63)</f>
        <v>1.869222177466745</v>
      </c>
      <c r="F61" s="54"/>
      <c r="G61" s="54">
        <f>AVERAGEIF('5.8.3 (Large incl tax)'!$A$36:$A$63,'Annual incl tax'!$B61,'5.8.3 (Large incl tax)'!H$36:H$63)</f>
        <v>1.8808680773049424</v>
      </c>
      <c r="H61" s="54">
        <f>AVERAGEIF('5.8.3 (Large incl tax)'!$A$36:$A$63,'Annual incl tax'!$B61,'5.8.3 (Large incl tax)'!I$36:I$63)</f>
        <v>2.0637117883564819</v>
      </c>
      <c r="I61" s="54">
        <f>AVERAGEIF('5.8.3 (Large incl tax)'!$A$36:$A$63,'Annual incl tax'!$B61,'5.8.3 (Large incl tax)'!J$36:J$63)</f>
        <v>1.7357627619422322</v>
      </c>
      <c r="J61" s="54">
        <f>AVERAGEIF('5.8.3 (Large incl tax)'!$A$36:$A$63,'Annual incl tax'!$B61,'5.8.3 (Large incl tax)'!K$36:K$63)</f>
        <v>1.8976243192708886</v>
      </c>
      <c r="K61" s="54">
        <f>AVERAGEIF('5.8.3 (Large incl tax)'!$A$36:$A$63,'Annual incl tax'!$B61,'5.8.3 (Large incl tax)'!L$36:L$63)</f>
        <v>1.9904958078970183</v>
      </c>
      <c r="L61" s="54">
        <f>AVERAGEIF('5.8.3 (Large incl tax)'!$A$36:$A$63,'Annual incl tax'!$B61,'5.8.3 (Large incl tax)'!M$36:M$63)</f>
        <v>1.6356204902083387</v>
      </c>
      <c r="M61" s="54">
        <f>AVERAGEIF('5.8.3 (Large incl tax)'!$A$36:$A$63,'Annual incl tax'!$B61,'5.8.3 (Large incl tax)'!N$36:N$63)</f>
        <v>2.0211090256281903</v>
      </c>
      <c r="N61" s="54">
        <f>AVERAGEIF('5.8.3 (Large incl tax)'!$A$36:$A$63,'Annual incl tax'!$B61,'5.8.3 (Large incl tax)'!O$36:O$63)</f>
        <v>1.9318738285117898</v>
      </c>
      <c r="O61" s="54">
        <f>AVERAGEIF('5.8.3 (Large incl tax)'!$A$36:$A$63,'Annual incl tax'!$B61,'5.8.3 (Large incl tax)'!P$36:P$63)</f>
        <v>1.9317264234499882</v>
      </c>
      <c r="P61" s="54">
        <f>AVERAGEIF('5.8.3 (Large incl tax)'!$A$36:$A$63,'Annual incl tax'!$B61,'5.8.3 (Large incl tax)'!Q$36:Q$63)</f>
        <v>3.8245307109374944</v>
      </c>
      <c r="Q61" s="112">
        <f>AVERAGEIF('5.8.3 (Large incl tax)'!$A$36:$A$63,'Annual incl tax'!$B61,'5.8.3 (Large incl tax)'!R$36:R$63)</f>
        <v>1.8324940480849568</v>
      </c>
      <c r="R61" s="112">
        <f t="shared" si="0"/>
        <v>1.9146753713604383</v>
      </c>
      <c r="S61" s="51">
        <f t="shared" si="1"/>
        <v>-4.292180518156929</v>
      </c>
      <c r="T61" s="52">
        <f t="shared" si="2"/>
        <v>4</v>
      </c>
      <c r="U61" s="54">
        <f>AVERAGEIF('5.8.3 (Large incl tax)'!$A$36:$A$63,'Annual incl tax'!$B61,'5.8.3 (Large incl tax)'!V$36:V$63)</f>
        <v>1.4476646371173558</v>
      </c>
      <c r="V61" s="54">
        <f>AVERAGEIF('5.8.3 (Large incl tax)'!$A$36:$A$63,'Annual incl tax'!$B61,'5.8.3 (Large incl tax)'!W$36:W$63)</f>
        <v>2.1495566690514387</v>
      </c>
      <c r="W61" s="54"/>
      <c r="X61" s="54">
        <f>AVERAGEIF('5.8.3 (Large incl tax)'!$A$36:$A$63,'Annual incl tax'!$B61,'5.8.3 (Large incl tax)'!Y$36:Y$63)</f>
        <v>1.9060761427847623</v>
      </c>
      <c r="Y61" s="54">
        <f>AVERAGEIF('5.8.3 (Large incl tax)'!$A$36:$A$63,'Annual incl tax'!$B61,'5.8.3 (Large incl tax)'!Z$36:Z$63)</f>
        <v>2.0536385091627869</v>
      </c>
      <c r="Z61" s="54">
        <f>AVERAGEIF('5.8.3 (Large incl tax)'!$A$36:$A$63,'Annual incl tax'!$B61,'5.8.3 (Large incl tax)'!AA$36:AA$63)</f>
        <v>1.8216564776725068</v>
      </c>
      <c r="AA61" s="54">
        <f>AVERAGEIF('5.8.3 (Large incl tax)'!$A$36:$A$63,'Annual incl tax'!$B61,'5.8.3 (Large incl tax)'!AB$36:AB$63)</f>
        <v>1.7859329178135863</v>
      </c>
      <c r="AB61" s="54">
        <f>AVERAGEIF('5.8.3 (Large incl tax)'!$A$36:$A$63,'Annual incl tax'!$B61,'5.8.3 (Large incl tax)'!AC$36:AC$63)</f>
        <v>1.6763051872215107</v>
      </c>
      <c r="AC61" s="54"/>
      <c r="AD61" s="54">
        <f>AVERAGEIF('5.8.3 (Large incl tax)'!$A$36:$A$63,'Annual incl tax'!$B61,'5.8.3 (Large incl tax)'!AE$36:AE$63)</f>
        <v>2.0492651923440484</v>
      </c>
      <c r="AE61" s="54">
        <f>AVERAGEIF('5.8.3 (Large incl tax)'!$A$36:$A$63,'Annual incl tax'!$B61,'5.8.3 (Large incl tax)'!AF$36:AF$63)</f>
        <v>1.9303997778937712</v>
      </c>
      <c r="AF61" s="54">
        <f>AVERAGEIF('5.8.3 (Large incl tax)'!$A$36:$A$63,'Annual incl tax'!$B61,'5.8.3 (Large incl tax)'!AG$36:AG$63)</f>
        <v>2.259528044802436</v>
      </c>
      <c r="AG61" s="54">
        <f>AVERAGEIF('5.8.3 (Large incl tax)'!$A$36:$A$63,'Annual incl tax'!$B61,'5.8.3 (Large incl tax)'!AH$36:AH$63)</f>
        <v>2.2046897619887389</v>
      </c>
      <c r="AH61" s="54">
        <f t="shared" si="3"/>
        <v>1.9303997778937712</v>
      </c>
      <c r="AI61" s="51">
        <f t="shared" si="4"/>
        <v>-5.071785177868068</v>
      </c>
      <c r="AJ61" s="52">
        <f>RANK(Q61,(C61:Q61,U61:AG61),1)</f>
        <v>8</v>
      </c>
    </row>
    <row r="62" spans="1:36" x14ac:dyDescent="0.2">
      <c r="A62" s="53" t="s">
        <v>39</v>
      </c>
      <c r="B62" s="98">
        <v>2021</v>
      </c>
      <c r="C62" s="54">
        <f>AVERAGEIF('5.8.3 (Large incl tax)'!$A$36:$A$63,'Annual incl tax'!$B62,'5.8.3 (Large incl tax)'!D$36:D$63)</f>
        <v>3.2342287955735545</v>
      </c>
      <c r="D62" s="54">
        <f>AVERAGEIF('5.8.3 (Large incl tax)'!$A$36:$A$63,'Annual incl tax'!$B62,'5.8.3 (Large incl tax)'!E$36:E$63)</f>
        <v>2.3374925291809063</v>
      </c>
      <c r="E62" s="54">
        <f>AVERAGEIF('5.8.3 (Large incl tax)'!$A$36:$A$63,'Annual incl tax'!$B62,'5.8.3 (Large incl tax)'!F$36:F$63)</f>
        <v>4.5169928580821868</v>
      </c>
      <c r="F62" s="54"/>
      <c r="G62" s="54">
        <f>AVERAGEIF('5.8.3 (Large incl tax)'!$A$36:$A$63,'Annual incl tax'!$B62,'5.8.3 (Large incl tax)'!H$36:H$63)</f>
        <v>2.9874767186365192</v>
      </c>
      <c r="H62" s="54">
        <f>AVERAGEIF('5.8.3 (Large incl tax)'!$A$36:$A$63,'Annual incl tax'!$B62,'5.8.3 (Large incl tax)'!I$36:I$63)</f>
        <v>2.7902459773431199</v>
      </c>
      <c r="I62" s="54">
        <f>AVERAGEIF('5.8.3 (Large incl tax)'!$A$36:$A$63,'Annual incl tax'!$B62,'5.8.3 (Large incl tax)'!J$36:J$63)</f>
        <v>2.8848520337603278</v>
      </c>
      <c r="J62" s="54">
        <f>AVERAGEIF('5.8.3 (Large incl tax)'!$A$36:$A$63,'Annual incl tax'!$B62,'5.8.3 (Large incl tax)'!K$36:K$63)</f>
        <v>3.0840908328986787</v>
      </c>
      <c r="K62" s="54">
        <f>AVERAGEIF('5.8.3 (Large incl tax)'!$A$36:$A$63,'Annual incl tax'!$B62,'5.8.3 (Large incl tax)'!L$36:L$63)</f>
        <v>2.6510456521308794</v>
      </c>
      <c r="L62" s="54">
        <f>AVERAGEIF('5.8.3 (Large incl tax)'!$A$36:$A$63,'Annual incl tax'!$B62,'5.8.3 (Large incl tax)'!M$36:M$63)</f>
        <v>2.1450353462185294</v>
      </c>
      <c r="M62" s="54">
        <f>AVERAGEIF('5.8.3 (Large incl tax)'!$A$36:$A$63,'Annual incl tax'!$B62,'5.8.3 (Large incl tax)'!N$36:N$63)</f>
        <v>3.0384157809223815</v>
      </c>
      <c r="N62" s="54">
        <f>AVERAGEIF('5.8.3 (Large incl tax)'!$A$36:$A$63,'Annual incl tax'!$B62,'5.8.3 (Large incl tax)'!O$36:O$63)</f>
        <v>2.303841339016838</v>
      </c>
      <c r="O62" s="54">
        <f>AVERAGEIF('5.8.3 (Large incl tax)'!$A$36:$A$63,'Annual incl tax'!$B62,'5.8.3 (Large incl tax)'!P$36:P$63)</f>
        <v>2.5781477592005451</v>
      </c>
      <c r="P62" s="54">
        <f>AVERAGEIF('5.8.3 (Large incl tax)'!$A$36:$A$63,'Annual incl tax'!$B62,'5.8.3 (Large incl tax)'!Q$36:Q$63)</f>
        <v>6.9753170571722727</v>
      </c>
      <c r="Q62" s="112">
        <f>AVERAGEIF('5.8.3 (Large incl tax)'!$A$36:$A$63,'Annual incl tax'!$B62,'5.8.3 (Large incl tax)'!R$36:R$63)</f>
        <v>2.5073554081402891</v>
      </c>
      <c r="R62" s="112">
        <f t="shared" si="0"/>
        <v>2.8375490055517236</v>
      </c>
      <c r="S62" s="51">
        <f t="shared" si="1"/>
        <v>-11.636577791798622</v>
      </c>
      <c r="T62" s="52">
        <f t="shared" si="2"/>
        <v>4</v>
      </c>
      <c r="U62" s="54">
        <f>AVERAGEIF('5.8.3 (Large incl tax)'!$A$36:$A$63,'Annual incl tax'!$B62,'5.8.3 (Large incl tax)'!V$36:V$63)</f>
        <v>2.8830138079379397</v>
      </c>
      <c r="V62" s="54">
        <f>AVERAGEIF('5.8.3 (Large incl tax)'!$A$36:$A$63,'Annual incl tax'!$B62,'5.8.3 (Large incl tax)'!W$36:W$63)</f>
        <v>3.0389979503726137</v>
      </c>
      <c r="W62" s="54"/>
      <c r="X62" s="54">
        <f>AVERAGEIF('5.8.3 (Large incl tax)'!$A$36:$A$63,'Annual incl tax'!$B62,'5.8.3 (Large incl tax)'!Y$36:Y$63)</f>
        <v>2.7239435450612142</v>
      </c>
      <c r="Y62" s="54">
        <f>AVERAGEIF('5.8.3 (Large incl tax)'!$A$36:$A$63,'Annual incl tax'!$B62,'5.8.3 (Large incl tax)'!Z$36:Z$63)</f>
        <v>3.5112898339066794</v>
      </c>
      <c r="Z62" s="54">
        <f>AVERAGEIF('5.8.3 (Large incl tax)'!$A$36:$A$63,'Annual incl tax'!$B62,'5.8.3 (Large incl tax)'!AA$36:AA$63)</f>
        <v>3.6044754430974977</v>
      </c>
      <c r="AA62" s="54">
        <f>AVERAGEIF('5.8.3 (Large incl tax)'!$A$36:$A$63,'Annual incl tax'!$B62,'5.8.3 (Large incl tax)'!AB$36:AB$63)</f>
        <v>2.2220919810196902</v>
      </c>
      <c r="AB62" s="54">
        <f>AVERAGEIF('5.8.3 (Large incl tax)'!$A$36:$A$63,'Annual incl tax'!$B62,'5.8.3 (Large incl tax)'!AC$36:AC$63)</f>
        <v>3.8068030832620638</v>
      </c>
      <c r="AC62" s="54"/>
      <c r="AD62" s="54">
        <f>AVERAGEIF('5.8.3 (Large incl tax)'!$A$36:$A$63,'Annual incl tax'!$B62,'5.8.3 (Large incl tax)'!AE$36:AE$63)</f>
        <v>2.8736637291400928</v>
      </c>
      <c r="AE62" s="54">
        <f>AVERAGEIF('5.8.3 (Large incl tax)'!$A$36:$A$63,'Annual incl tax'!$B62,'5.8.3 (Large incl tax)'!AF$36:AF$63)</f>
        <v>2.8617207024628994</v>
      </c>
      <c r="AF62" s="54">
        <f>AVERAGEIF('5.8.3 (Large incl tax)'!$A$36:$A$63,'Annual incl tax'!$B62,'5.8.3 (Large incl tax)'!AG$36:AG$63)</f>
        <v>2.3045933404896335</v>
      </c>
      <c r="AG62" s="54">
        <f>AVERAGEIF('5.8.3 (Large incl tax)'!$A$36:$A$63,'Annual incl tax'!$B62,'5.8.3 (Large incl tax)'!AH$36:AH$63)</f>
        <v>2.9596717082322495</v>
      </c>
      <c r="AH62" s="54">
        <f t="shared" si="3"/>
        <v>2.8830138079379397</v>
      </c>
      <c r="AI62" s="51">
        <f t="shared" si="4"/>
        <v>-13.030058987693099</v>
      </c>
      <c r="AJ62" s="52">
        <f>RANK(Q62,(C62:Q62,U62:AG62),1)</f>
        <v>6</v>
      </c>
    </row>
    <row r="63" spans="1:36" x14ac:dyDescent="0.2">
      <c r="A63" s="53" t="s">
        <v>39</v>
      </c>
      <c r="B63" s="98">
        <v>2022</v>
      </c>
      <c r="C63" s="54">
        <f>AVERAGE('5.8.3 (Large incl tax)'!D64:D65)</f>
        <v>6.5207841203847945</v>
      </c>
      <c r="D63" s="54">
        <f>AVERAGE('5.8.3 (Large incl tax)'!E64:E65)</f>
        <v>4.7421909382360088</v>
      </c>
      <c r="E63" s="54">
        <f>AVERAGE('5.8.3 (Large incl tax)'!F64:F65)</f>
        <v>10.418139828322431</v>
      </c>
      <c r="F63" s="54">
        <f>AVERAGE('5.8.3 (Large incl tax)'!G64:G65)</f>
        <v>11.317807239626879</v>
      </c>
      <c r="G63" s="54">
        <f>AVERAGE('5.8.3 (Large incl tax)'!H64:H65)</f>
        <v>5.6691311931154162</v>
      </c>
      <c r="H63" s="54">
        <f>AVERAGE('5.8.3 (Large incl tax)'!I64:I65)</f>
        <v>5.3661385582669583</v>
      </c>
      <c r="I63" s="54">
        <f>AVERAGE('5.8.3 (Large incl tax)'!J64:J65)</f>
        <v>8.7204740910894714</v>
      </c>
      <c r="J63" s="54">
        <f>AVERAGE('5.8.3 (Large incl tax)'!K64:K65)</f>
        <v>4.970999396681318</v>
      </c>
      <c r="K63" s="54">
        <f>AVERAGE('5.8.3 (Large incl tax)'!L64:L65)</f>
        <v>7.4232399861015574</v>
      </c>
      <c r="L63" s="54">
        <f>AVERAGE('5.8.3 (Large incl tax)'!M64:M65)</f>
        <v>5.5315506827395202</v>
      </c>
      <c r="M63" s="54">
        <f>AVERAGE('5.8.3 (Large incl tax)'!N64:N65)</f>
        <v>5.8749081159422829</v>
      </c>
      <c r="N63" s="54">
        <f>AVERAGE('5.8.3 (Large incl tax)'!O64:O65)</f>
        <v>6.7449903485590958</v>
      </c>
      <c r="O63" s="54">
        <f>AVERAGE('5.8.3 (Large incl tax)'!P64:P65)</f>
        <v>7.9670972028308142</v>
      </c>
      <c r="P63" s="54">
        <f>AVERAGE('5.8.3 (Large incl tax)'!Q64:Q65)</f>
        <v>13.382829515639367</v>
      </c>
      <c r="Q63" s="54">
        <f>AVERAGE('5.8.3 (Large incl tax)'!R64:R65)</f>
        <v>4.8919890320607449</v>
      </c>
      <c r="R63" s="99">
        <f>MEDIAN(C63:Q63)</f>
        <v>6.5207841203847945</v>
      </c>
      <c r="S63" s="100">
        <f>(Q63-R63)/R63*100</f>
        <v>-24.978515746783128</v>
      </c>
      <c r="T63" s="101">
        <f>RANK(Q63,(C63:Q63),1)</f>
        <v>2</v>
      </c>
      <c r="U63" s="54">
        <f>AVERAGE('5.8.3 (Large incl tax)'!V64:V65)</f>
        <v>7.5868342233335628</v>
      </c>
      <c r="V63" s="54">
        <f>AVERAGE('5.8.3 (Large incl tax)'!W64:W65)</f>
        <v>5.5634216452036203</v>
      </c>
      <c r="W63" s="54"/>
      <c r="X63" s="54">
        <f>AVERAGE('5.8.3 (Large incl tax)'!Y64:Y65)</f>
        <v>6.9787191353721498</v>
      </c>
      <c r="Y63" s="54">
        <f>AVERAGE('5.8.3 (Large incl tax)'!Z64:Z65)</f>
        <v>9.386243474400791</v>
      </c>
      <c r="Z63" s="54">
        <f>AVERAGE('5.8.3 (Large incl tax)'!AA64:AA65)</f>
        <v>8.3146776154176187</v>
      </c>
      <c r="AA63" s="54">
        <f>AVERAGE('5.8.3 (Large incl tax)'!AB64:AB65)</f>
        <v>9.1612297531620044</v>
      </c>
      <c r="AB63" s="54">
        <f>AVERAGE('5.8.3 (Large incl tax)'!AC64:AC65)</f>
        <v>8.3186344852089089</v>
      </c>
      <c r="AC63" s="54"/>
      <c r="AD63" s="54">
        <f>AVERAGE('5.8.3 (Large incl tax)'!AE64:AE65)</f>
        <v>7.3151029060919353</v>
      </c>
      <c r="AE63" s="54">
        <f>AVERAGE('5.8.3 (Large incl tax)'!AF64:AF65)</f>
        <v>8.6675188944232442</v>
      </c>
      <c r="AF63" s="54">
        <f>AVERAGE('5.8.3 (Large incl tax)'!AG64:AG65)</f>
        <v>6.5876092163452</v>
      </c>
      <c r="AG63" s="54">
        <f>AVERAGE('5.8.3 (Large incl tax)'!AH64:AH65)</f>
        <v>5.3868689787498987</v>
      </c>
      <c r="AH63" s="54">
        <f>MEDIAN(C63:Q63,U63:AG63)</f>
        <v>7.146911020732043</v>
      </c>
      <c r="AI63" s="100">
        <f>(Q63-AH63)/AH63*100</f>
        <v>-31.551001294547127</v>
      </c>
      <c r="AJ63" s="101">
        <f>RANK(Q63,(C63:Q63,U63:AG63),1)</f>
        <v>2</v>
      </c>
    </row>
    <row r="64" spans="1:36" x14ac:dyDescent="0.2">
      <c r="A64" s="53" t="s">
        <v>39</v>
      </c>
      <c r="B64" s="98">
        <v>2023</v>
      </c>
      <c r="C64" s="54">
        <f>AVERAGE('5.8.3 (Large incl tax)'!D66:D67)</f>
        <v>4.6990355047712455</v>
      </c>
      <c r="D64" s="54">
        <f>AVERAGE('5.8.3 (Large incl tax)'!E66:E67)</f>
        <v>4.6997203534830501</v>
      </c>
      <c r="E64" s="54">
        <f>AVERAGE('5.8.3 (Large incl tax)'!F66:F67)</f>
        <v>4.6938963332344485</v>
      </c>
      <c r="F64" s="54">
        <f>AVERAGE('5.8.3 (Large incl tax)'!G66:G67)</f>
        <v>8.5893590918647362</v>
      </c>
      <c r="G64" s="54">
        <f>AVERAGE('5.8.3 (Large incl tax)'!H66:H67)</f>
        <v>5.2785852847135395</v>
      </c>
      <c r="H64" s="54">
        <f>AVERAGE('5.8.3 (Large incl tax)'!I66:I67)</f>
        <v>6.2205187841123042</v>
      </c>
      <c r="I64" s="112">
        <f>AVERAGE('5.8.3 (Large incl tax)'!J66:J67)</f>
        <v>4.7224713617062815</v>
      </c>
      <c r="J64" s="54">
        <f>AVERAGE('5.8.3 (Large incl tax)'!K66:K67)</f>
        <v>5.1808641220483924</v>
      </c>
      <c r="K64" s="54">
        <f>AVERAGE('5.8.3 (Large incl tax)'!L66:L67)</f>
        <v>5.8213334330475419</v>
      </c>
      <c r="L64" s="54">
        <f>AVERAGE('5.8.3 (Large incl tax)'!M66:M67)</f>
        <v>6.5524419029975443</v>
      </c>
      <c r="M64" s="112">
        <f>AVERAGE('5.8.3 (Large incl tax)'!N66:N67)</f>
        <v>6.1777533563147813</v>
      </c>
      <c r="N64" s="54">
        <f>AVERAGE('5.8.3 (Large incl tax)'!O66:O67)</f>
        <v>4.8820079711501716</v>
      </c>
      <c r="O64" s="54">
        <f>AVERAGE('5.8.3 (Large incl tax)'!P66:P67)</f>
        <v>5.0301676733833105</v>
      </c>
      <c r="P64" s="54">
        <f>AVERAGE('5.8.3 (Large incl tax)'!Q66:Q67)</f>
        <v>11.573663314040676</v>
      </c>
      <c r="Q64" s="112">
        <f>AVERAGE('5.8.3 (Large incl tax)'!R66:R67)</f>
        <v>5.3989473482184724</v>
      </c>
      <c r="R64" s="54">
        <f>MEDIAN(C64:Q64)</f>
        <v>5.2785852847135395</v>
      </c>
      <c r="S64" s="102">
        <f>(Q64-R64)/R64*100</f>
        <v>2.2801954882398912</v>
      </c>
      <c r="T64" s="103">
        <f>RANK(Q64,(C64:Q64),1)</f>
        <v>9</v>
      </c>
      <c r="U64" s="54">
        <f>AVERAGE('5.8.3 (Large incl tax)'!V66:V67)</f>
        <v>4.4982429408940732</v>
      </c>
      <c r="V64" s="54">
        <f>AVERAGE('5.8.3 (Large incl tax)'!W66:W67)</f>
        <v>4.4837870206784771</v>
      </c>
      <c r="W64" s="54"/>
      <c r="X64" s="54">
        <f>AVERAGE('5.8.3 (Large incl tax)'!Y66:Y67)</f>
        <v>6.2090049071591924</v>
      </c>
      <c r="Y64" s="54">
        <f>AVERAGE('5.8.3 (Large incl tax)'!Z66:Z67)</f>
        <v>6.5004534671768486</v>
      </c>
      <c r="Z64" s="54">
        <f>AVERAGE('5.8.3 (Large incl tax)'!AA66:AA67)</f>
        <v>7.0913801543298938</v>
      </c>
      <c r="AA64" s="54">
        <f>AVERAGE('5.8.3 (Large incl tax)'!AB66:AB67)</f>
        <v>6.6845188852963897</v>
      </c>
      <c r="AB64" s="54">
        <f>AVERAGE('5.8.3 (Large incl tax)'!AC66:AC67)</f>
        <v>5.9428356832018956</v>
      </c>
      <c r="AC64" s="54"/>
      <c r="AD64" s="54">
        <f>AVERAGE('5.8.3 (Large incl tax)'!AE66:AE67)</f>
        <v>7.4158692904374641</v>
      </c>
      <c r="AE64" s="54">
        <f>AVERAGE('5.8.3 (Large incl tax)'!AF66:AF67)</f>
        <v>4.15395606461884</v>
      </c>
      <c r="AF64" s="54">
        <f>AVERAGE('5.8.3 (Large incl tax)'!AG66:AG67)</f>
        <v>7.0356026010081054</v>
      </c>
      <c r="AG64" s="54">
        <f>AVERAGE('5.8.3 (Large incl tax)'!AH66:AH67)</f>
        <v>5.0592249021516773</v>
      </c>
      <c r="AH64" s="112">
        <f>MEDIAN(C64:Q64,U64:AG64)</f>
        <v>5.6101403906330072</v>
      </c>
      <c r="AI64" s="102">
        <f>(Q64-AH64)/AH64*100</f>
        <v>-3.7644876546610853</v>
      </c>
      <c r="AJ64" s="103">
        <f>RANK(Q64,(C64:Q64,U64:AG64),1)</f>
        <v>13</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2D1E-0F67-4E1E-A4D8-99622AF6EFCE}">
  <sheetPr>
    <tabColor theme="4"/>
  </sheetPr>
  <dimension ref="A1:AK68"/>
  <sheetViews>
    <sheetView showGridLines="0" zoomScaleNormal="100" workbookViewId="0">
      <pane ySplit="13" topLeftCell="A53" activePane="bottomLeft" state="frozen"/>
      <selection pane="bottomLeft"/>
    </sheetView>
  </sheetViews>
  <sheetFormatPr defaultRowHeight="12.75" x14ac:dyDescent="0.2"/>
  <cols>
    <col min="1" max="1" width="8.5703125" customWidth="1"/>
    <col min="2" max="3" width="14.5703125" customWidth="1"/>
    <col min="4" max="12" width="11.5703125" customWidth="1"/>
    <col min="13" max="13" width="10.85546875" bestFit="1" customWidth="1"/>
    <col min="14" max="37" width="11.5703125" customWidth="1"/>
  </cols>
  <sheetData>
    <row r="1" spans="1:37" ht="15.75" x14ac:dyDescent="0.25">
      <c r="A1" s="44" t="s">
        <v>107</v>
      </c>
    </row>
    <row r="2" spans="1:37" ht="15" x14ac:dyDescent="0.2">
      <c r="A2" s="40" t="s">
        <v>106</v>
      </c>
    </row>
    <row r="3" spans="1:37" ht="15" x14ac:dyDescent="0.2">
      <c r="A3" s="40" t="s">
        <v>113</v>
      </c>
    </row>
    <row r="4" spans="1:37" ht="15" x14ac:dyDescent="0.2">
      <c r="A4" s="40" t="s">
        <v>114</v>
      </c>
    </row>
    <row r="5" spans="1:37" ht="15" x14ac:dyDescent="0.2">
      <c r="A5" s="40" t="s">
        <v>124</v>
      </c>
    </row>
    <row r="6" spans="1:37" ht="15" x14ac:dyDescent="0.2">
      <c r="A6" s="40" t="s">
        <v>154</v>
      </c>
    </row>
    <row r="7" spans="1:37" ht="15" x14ac:dyDescent="0.2">
      <c r="A7" s="40" t="s">
        <v>115</v>
      </c>
    </row>
    <row r="8" spans="1:37" ht="15" x14ac:dyDescent="0.2">
      <c r="A8" s="40" t="s">
        <v>116</v>
      </c>
    </row>
    <row r="9" spans="1:37" ht="15" x14ac:dyDescent="0.2">
      <c r="A9" s="41" t="s">
        <v>117</v>
      </c>
    </row>
    <row r="10" spans="1:37" ht="15.75" x14ac:dyDescent="0.25">
      <c r="A10" s="42" t="s">
        <v>118</v>
      </c>
    </row>
    <row r="11" spans="1:37" ht="15" x14ac:dyDescent="0.2">
      <c r="A11" s="42" t="s">
        <v>127</v>
      </c>
    </row>
    <row r="12" spans="1:37" ht="15" x14ac:dyDescent="0.2">
      <c r="A12" s="40" t="s">
        <v>67</v>
      </c>
    </row>
    <row r="13" spans="1:37" ht="63.95" customHeight="1" x14ac:dyDescent="0.2">
      <c r="A13" s="93" t="s">
        <v>100</v>
      </c>
      <c r="B13" s="93" t="s">
        <v>101</v>
      </c>
      <c r="C13" s="94" t="s">
        <v>64</v>
      </c>
      <c r="D13" s="95" t="s">
        <v>0</v>
      </c>
      <c r="E13" s="95" t="s">
        <v>1</v>
      </c>
      <c r="F13" s="95" t="s">
        <v>2</v>
      </c>
      <c r="G13" s="95" t="s">
        <v>3</v>
      </c>
      <c r="H13" s="95" t="s">
        <v>4</v>
      </c>
      <c r="I13" s="95" t="s">
        <v>5</v>
      </c>
      <c r="J13" s="95" t="s">
        <v>6</v>
      </c>
      <c r="K13" s="95" t="s">
        <v>7</v>
      </c>
      <c r="L13" s="95" t="s">
        <v>8</v>
      </c>
      <c r="M13" s="95" t="s">
        <v>9</v>
      </c>
      <c r="N13" s="95" t="s">
        <v>10</v>
      </c>
      <c r="O13" s="95" t="s">
        <v>11</v>
      </c>
      <c r="P13" s="95" t="s">
        <v>12</v>
      </c>
      <c r="Q13" s="95" t="s">
        <v>13</v>
      </c>
      <c r="R13" s="95" t="s">
        <v>149</v>
      </c>
      <c r="S13" s="95" t="s">
        <v>119</v>
      </c>
      <c r="T13" s="95" t="s">
        <v>104</v>
      </c>
      <c r="U13" s="95" t="s">
        <v>150</v>
      </c>
      <c r="V13" s="95" t="s">
        <v>27</v>
      </c>
      <c r="W13" s="95" t="s">
        <v>50</v>
      </c>
      <c r="X13" s="96" t="s">
        <v>17</v>
      </c>
      <c r="Y13" s="96" t="s">
        <v>18</v>
      </c>
      <c r="Z13" s="96" t="s">
        <v>19</v>
      </c>
      <c r="AA13" s="97" t="s">
        <v>20</v>
      </c>
      <c r="AB13" s="97" t="s">
        <v>21</v>
      </c>
      <c r="AC13" s="97" t="s">
        <v>22</v>
      </c>
      <c r="AD13" s="97" t="s">
        <v>23</v>
      </c>
      <c r="AE13" s="97" t="s">
        <v>24</v>
      </c>
      <c r="AF13" s="97" t="s">
        <v>28</v>
      </c>
      <c r="AG13" s="97" t="s">
        <v>25</v>
      </c>
      <c r="AH13" s="97" t="s">
        <v>26</v>
      </c>
      <c r="AI13" s="95" t="s">
        <v>121</v>
      </c>
      <c r="AJ13" s="95" t="s">
        <v>105</v>
      </c>
      <c r="AK13" s="95" t="s">
        <v>151</v>
      </c>
    </row>
    <row r="14" spans="1:37" ht="12.75" customHeight="1" x14ac:dyDescent="0.2">
      <c r="A14">
        <v>1998</v>
      </c>
      <c r="B14" s="38">
        <v>35796</v>
      </c>
      <c r="C14" s="39" t="s">
        <v>102</v>
      </c>
      <c r="D14" s="31">
        <v>1.5210075060023907</v>
      </c>
      <c r="E14" s="31">
        <v>1.1652518606147337</v>
      </c>
      <c r="F14" s="31">
        <v>1.4028570185222933</v>
      </c>
      <c r="G14" s="31">
        <v>1.282237278668952</v>
      </c>
      <c r="H14" s="31">
        <v>1.2898497730602489</v>
      </c>
      <c r="I14" s="31">
        <v>1.1413425532487187</v>
      </c>
      <c r="J14" s="31" t="s">
        <v>165</v>
      </c>
      <c r="K14" s="31">
        <v>1.3573482941114454</v>
      </c>
      <c r="L14" s="31">
        <v>1.442716320040498</v>
      </c>
      <c r="M14" s="31">
        <v>1.2256875543935928</v>
      </c>
      <c r="N14" s="31">
        <v>1.304196739529655</v>
      </c>
      <c r="O14" s="31">
        <v>3.124519714653414</v>
      </c>
      <c r="P14" s="31">
        <v>0.95903692965463405</v>
      </c>
      <c r="Q14" s="31">
        <v>1.2410906440985867</v>
      </c>
      <c r="R14" s="31">
        <v>0.88156947444204459</v>
      </c>
      <c r="S14" s="32">
        <f t="shared" ref="S14:S22" si="0">MEDIAN(D14:R14)</f>
        <v>1.2860435258646006</v>
      </c>
      <c r="T14" s="33">
        <f t="shared" ref="T14:T32" si="1">(R14-S14)/S14*100</f>
        <v>-31.451039042448436</v>
      </c>
      <c r="U14" s="34">
        <f t="shared" ref="U14:U32" si="2">RANK(R14,D14:R14,1)</f>
        <v>1</v>
      </c>
      <c r="V14" s="32"/>
      <c r="W14" s="32"/>
      <c r="X14" s="37"/>
      <c r="Y14" s="37"/>
      <c r="Z14" s="37"/>
      <c r="AA14" s="37"/>
      <c r="AB14" s="37"/>
      <c r="AC14" s="37"/>
      <c r="AD14" s="37"/>
      <c r="AE14" s="37"/>
      <c r="AF14" s="37"/>
      <c r="AG14" s="37"/>
      <c r="AH14" s="37"/>
      <c r="AI14" s="31"/>
      <c r="AJ14" s="36"/>
      <c r="AK14" s="35"/>
    </row>
    <row r="15" spans="1:37" ht="12.75" customHeight="1" x14ac:dyDescent="0.2">
      <c r="A15">
        <v>1998</v>
      </c>
      <c r="B15" s="38">
        <v>35977</v>
      </c>
      <c r="C15" s="39" t="s">
        <v>102</v>
      </c>
      <c r="D15" s="31">
        <v>1.5178503032010402</v>
      </c>
      <c r="E15" s="31">
        <v>1.0993308827713526</v>
      </c>
      <c r="F15" s="31">
        <v>1.2107558617613903</v>
      </c>
      <c r="G15" s="31">
        <v>1.1220241385972416</v>
      </c>
      <c r="H15" s="31">
        <v>1.2624957919532531</v>
      </c>
      <c r="I15" s="31">
        <v>1.1345063958864332</v>
      </c>
      <c r="J15" s="31" t="s">
        <v>165</v>
      </c>
      <c r="K15" s="31">
        <v>1.3633054607028083</v>
      </c>
      <c r="L15" s="31">
        <v>1.352517957162809</v>
      </c>
      <c r="M15" s="31">
        <v>1.2016477689068392</v>
      </c>
      <c r="N15" s="31">
        <v>1.2265801173005317</v>
      </c>
      <c r="O15" s="31">
        <v>3.1395282830880866</v>
      </c>
      <c r="P15" s="31">
        <v>0.84067452071431503</v>
      </c>
      <c r="Q15" s="31">
        <v>1.0354195444089129</v>
      </c>
      <c r="R15" s="31">
        <v>0.89632829373650114</v>
      </c>
      <c r="S15" s="32">
        <f t="shared" si="0"/>
        <v>1.2062018153341147</v>
      </c>
      <c r="T15" s="33">
        <f t="shared" si="1"/>
        <v>-25.690022818592713</v>
      </c>
      <c r="U15" s="34">
        <f t="shared" si="2"/>
        <v>2</v>
      </c>
      <c r="V15" s="32"/>
      <c r="W15" s="32"/>
      <c r="X15" s="37"/>
      <c r="Y15" s="37"/>
      <c r="Z15" s="37"/>
      <c r="AA15" s="37"/>
      <c r="AB15" s="37"/>
      <c r="AC15" s="37"/>
      <c r="AD15" s="37"/>
      <c r="AE15" s="37"/>
      <c r="AF15" s="37"/>
      <c r="AG15" s="37"/>
      <c r="AH15" s="37"/>
      <c r="AI15" s="31"/>
      <c r="AJ15" s="36"/>
      <c r="AK15" s="35"/>
    </row>
    <row r="16" spans="1:37" ht="12.75" customHeight="1" x14ac:dyDescent="0.2">
      <c r="A16">
        <v>1999</v>
      </c>
      <c r="B16" s="38">
        <v>36161</v>
      </c>
      <c r="C16" s="39" t="s">
        <v>102</v>
      </c>
      <c r="D16" s="31">
        <v>1.5700785317086408</v>
      </c>
      <c r="E16" s="31">
        <v>1.0737591013665908</v>
      </c>
      <c r="F16" s="31">
        <v>1.1108788716257536</v>
      </c>
      <c r="G16" s="31">
        <v>1.0688227695289834</v>
      </c>
      <c r="H16" s="31">
        <v>1.2980117367589876</v>
      </c>
      <c r="I16" s="31">
        <v>0.96626435431250779</v>
      </c>
      <c r="J16" s="31" t="s">
        <v>165</v>
      </c>
      <c r="K16" s="31">
        <v>1.4269698635190442</v>
      </c>
      <c r="L16" s="31">
        <v>1.3149014959971632</v>
      </c>
      <c r="M16" s="31">
        <v>1.205433574064716</v>
      </c>
      <c r="N16" s="31">
        <v>1.2097538806204349</v>
      </c>
      <c r="O16" s="31">
        <v>3.3156234583365389</v>
      </c>
      <c r="P16" s="31">
        <v>0.80007302491780596</v>
      </c>
      <c r="Q16" s="31">
        <v>0.98730590600583867</v>
      </c>
      <c r="R16" s="31">
        <v>0.92332613390928708</v>
      </c>
      <c r="S16" s="32">
        <f t="shared" si="0"/>
        <v>1.1581562228452347</v>
      </c>
      <c r="T16" s="33">
        <f t="shared" si="1"/>
        <v>-20.276201457437416</v>
      </c>
      <c r="U16" s="34">
        <f t="shared" si="2"/>
        <v>2</v>
      </c>
      <c r="V16" s="32"/>
      <c r="W16" s="32"/>
      <c r="X16" s="37"/>
      <c r="Y16" s="37"/>
      <c r="Z16" s="37"/>
      <c r="AA16" s="37"/>
      <c r="AB16" s="37"/>
      <c r="AC16" s="37"/>
      <c r="AD16" s="37"/>
      <c r="AE16" s="37"/>
      <c r="AF16" s="37"/>
      <c r="AG16" s="37"/>
      <c r="AH16" s="37"/>
      <c r="AI16" s="31"/>
      <c r="AJ16" s="36"/>
      <c r="AK16" s="35"/>
    </row>
    <row r="17" spans="1:37" ht="12.75" customHeight="1" x14ac:dyDescent="0.2">
      <c r="A17">
        <v>1999</v>
      </c>
      <c r="B17" s="38">
        <v>36342</v>
      </c>
      <c r="C17" s="39" t="s">
        <v>102</v>
      </c>
      <c r="D17" s="31">
        <v>1.557260069238428</v>
      </c>
      <c r="E17" s="31">
        <v>1.0568937751671155</v>
      </c>
      <c r="F17" s="31">
        <v>1.3005411180008821</v>
      </c>
      <c r="G17" s="31">
        <v>1.1891818760104389</v>
      </c>
      <c r="H17" s="31">
        <v>1.2315553797127299</v>
      </c>
      <c r="I17" s="31">
        <v>0.89153991091234053</v>
      </c>
      <c r="J17" s="31" t="s">
        <v>165</v>
      </c>
      <c r="K17" s="31">
        <v>1.4269698635190442</v>
      </c>
      <c r="L17" s="31">
        <v>1.3149014959971632</v>
      </c>
      <c r="M17" s="31">
        <v>1.1180461986829906</v>
      </c>
      <c r="N17" s="31">
        <v>1.1388609310944737</v>
      </c>
      <c r="O17" s="31">
        <v>3.3156234583365389</v>
      </c>
      <c r="P17" s="31">
        <v>0.85837855484272652</v>
      </c>
      <c r="Q17" s="31">
        <v>1.0665099877867208</v>
      </c>
      <c r="R17" s="31">
        <v>0.89992800575953924</v>
      </c>
      <c r="S17" s="32">
        <f t="shared" si="0"/>
        <v>1.1640214035524563</v>
      </c>
      <c r="T17" s="33">
        <f t="shared" si="1"/>
        <v>-22.688019050761017</v>
      </c>
      <c r="U17" s="34">
        <f t="shared" si="2"/>
        <v>3</v>
      </c>
      <c r="V17" s="32"/>
      <c r="W17" s="32"/>
      <c r="X17" s="37"/>
      <c r="Y17" s="37"/>
      <c r="Z17" s="37"/>
      <c r="AA17" s="37"/>
      <c r="AB17" s="37"/>
      <c r="AC17" s="37"/>
      <c r="AD17" s="37"/>
      <c r="AE17" s="37"/>
      <c r="AF17" s="37"/>
      <c r="AG17" s="37"/>
      <c r="AH17" s="37"/>
      <c r="AI17" s="31"/>
      <c r="AJ17" s="36"/>
      <c r="AK17" s="35"/>
    </row>
    <row r="18" spans="1:37" ht="12.75" customHeight="1" x14ac:dyDescent="0.2">
      <c r="A18">
        <v>2000</v>
      </c>
      <c r="B18" s="38">
        <v>36526</v>
      </c>
      <c r="C18" s="39" t="s">
        <v>102</v>
      </c>
      <c r="D18" s="31">
        <v>1.2647793798466576</v>
      </c>
      <c r="E18" s="31">
        <v>1.1657063612392855</v>
      </c>
      <c r="F18" s="31">
        <v>1.6858651307895367</v>
      </c>
      <c r="G18" s="31">
        <v>1.0112344485605929</v>
      </c>
      <c r="H18" s="31">
        <v>1.0908061934598465</v>
      </c>
      <c r="I18" s="31">
        <v>1.0018965026924891</v>
      </c>
      <c r="J18" s="31" t="s">
        <v>165</v>
      </c>
      <c r="K18" s="31">
        <v>1.2638875934025819</v>
      </c>
      <c r="L18" s="31">
        <v>1.3316445155551184</v>
      </c>
      <c r="M18" s="31">
        <v>1.12332709817762</v>
      </c>
      <c r="N18" s="31">
        <v>1.0947896919652014</v>
      </c>
      <c r="O18" s="31">
        <v>2.9366950630980773</v>
      </c>
      <c r="P18" s="31">
        <v>0.97865020677542347</v>
      </c>
      <c r="Q18" s="31">
        <v>1.2407370201081589</v>
      </c>
      <c r="R18" s="31">
        <v>0.91576673866090708</v>
      </c>
      <c r="S18" s="32">
        <f t="shared" si="0"/>
        <v>1.1445167297084526</v>
      </c>
      <c r="T18" s="33">
        <f t="shared" si="1"/>
        <v>-19.986600904105263</v>
      </c>
      <c r="U18" s="34">
        <f t="shared" si="2"/>
        <v>1</v>
      </c>
      <c r="V18" s="32"/>
      <c r="W18" s="32"/>
      <c r="X18" s="37"/>
      <c r="Y18" s="37"/>
      <c r="Z18" s="37"/>
      <c r="AA18" s="37"/>
      <c r="AB18" s="37"/>
      <c r="AC18" s="37"/>
      <c r="AD18" s="37"/>
      <c r="AE18" s="37"/>
      <c r="AF18" s="37"/>
      <c r="AG18" s="37"/>
      <c r="AH18" s="37"/>
      <c r="AI18" s="31"/>
      <c r="AJ18" s="36"/>
      <c r="AK18" s="35"/>
    </row>
    <row r="19" spans="1:37" ht="12.75" customHeight="1" x14ac:dyDescent="0.2">
      <c r="A19">
        <v>2000</v>
      </c>
      <c r="B19" s="38">
        <v>36708</v>
      </c>
      <c r="C19" s="39" t="s">
        <v>102</v>
      </c>
      <c r="D19" s="31">
        <v>1.3121396746549703</v>
      </c>
      <c r="E19" s="31">
        <v>1.3532594967210689</v>
      </c>
      <c r="F19" s="31">
        <v>1.8399064267888059</v>
      </c>
      <c r="G19" s="31">
        <v>1.5870450068723778</v>
      </c>
      <c r="H19" s="31">
        <v>1.1663392486526367</v>
      </c>
      <c r="I19" s="31">
        <v>1.2997267842445848</v>
      </c>
      <c r="J19" s="31" t="s">
        <v>165</v>
      </c>
      <c r="K19" s="31">
        <v>1.2638875934025819</v>
      </c>
      <c r="L19" s="31">
        <v>1.5564092351372598</v>
      </c>
      <c r="M19" s="31">
        <v>1.3881698296086815</v>
      </c>
      <c r="N19" s="31">
        <v>1.1808739878181542</v>
      </c>
      <c r="O19" s="31">
        <v>3.3358206434515854</v>
      </c>
      <c r="P19" s="31">
        <v>1.1554403620015761</v>
      </c>
      <c r="Q19" s="31">
        <v>1.5354719303787445</v>
      </c>
      <c r="R19" s="31">
        <v>0.99244060475161999</v>
      </c>
      <c r="S19" s="32">
        <f t="shared" si="0"/>
        <v>1.3326995856880197</v>
      </c>
      <c r="T19" s="33">
        <f t="shared" si="1"/>
        <v>-25.531558994275333</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
      <c r="A20">
        <v>2001</v>
      </c>
      <c r="B20" s="38">
        <v>36892</v>
      </c>
      <c r="C20" s="39" t="s">
        <v>102</v>
      </c>
      <c r="D20" s="31">
        <v>1.5053636083233091</v>
      </c>
      <c r="E20" s="31">
        <v>1.5999572787902185</v>
      </c>
      <c r="F20" s="31">
        <v>2.380297511855888</v>
      </c>
      <c r="G20" s="31">
        <v>1.9864338165488702</v>
      </c>
      <c r="H20" s="31">
        <v>1.3452226401172827</v>
      </c>
      <c r="I20" s="31">
        <v>1.6268026669205384</v>
      </c>
      <c r="J20" s="31" t="s">
        <v>165</v>
      </c>
      <c r="K20" s="31">
        <v>1.2842728771671399</v>
      </c>
      <c r="L20" s="31">
        <v>1.8600312343762724</v>
      </c>
      <c r="M20" s="31">
        <v>1.5844411786867012</v>
      </c>
      <c r="N20" s="31">
        <v>1.2678403618449323</v>
      </c>
      <c r="O20" s="31">
        <v>3.696287950359288</v>
      </c>
      <c r="P20" s="31">
        <v>1.3319103235940035</v>
      </c>
      <c r="Q20" s="31">
        <v>2.2576261314825143</v>
      </c>
      <c r="R20" s="31">
        <v>1.1303095752339813</v>
      </c>
      <c r="S20" s="32">
        <f t="shared" si="0"/>
        <v>1.5921992287384599</v>
      </c>
      <c r="T20" s="33">
        <f t="shared" si="1"/>
        <v>-29.009538829537401</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
      <c r="A21">
        <v>2001</v>
      </c>
      <c r="B21" s="38">
        <v>37073</v>
      </c>
      <c r="C21" s="39" t="s">
        <v>102</v>
      </c>
      <c r="D21" s="31">
        <v>1.634079283613489</v>
      </c>
      <c r="E21" s="31">
        <v>1.4560398285546965</v>
      </c>
      <c r="F21" s="31">
        <v>1.9638214465630948</v>
      </c>
      <c r="G21" s="31">
        <v>1.9418077112231753</v>
      </c>
      <c r="H21" s="31">
        <v>1.4994167540962877</v>
      </c>
      <c r="I21" s="31">
        <v>1.6812999765037639</v>
      </c>
      <c r="J21" s="31" t="s">
        <v>165</v>
      </c>
      <c r="K21" s="31">
        <v>1.2842728771671399</v>
      </c>
      <c r="L21" s="31">
        <v>1.6634987483059125</v>
      </c>
      <c r="M21" s="31">
        <v>1.6051293121580577</v>
      </c>
      <c r="N21" s="31">
        <v>1.3532549316770177</v>
      </c>
      <c r="O21" s="31"/>
      <c r="P21" s="31">
        <v>1.1477708590856635</v>
      </c>
      <c r="Q21" s="31">
        <v>1.7199747615696359</v>
      </c>
      <c r="R21" s="31">
        <v>1.2562994960403167</v>
      </c>
      <c r="S21" s="32">
        <f t="shared" si="0"/>
        <v>1.6051293121580577</v>
      </c>
      <c r="T21" s="33">
        <f t="shared" si="1"/>
        <v>-21.732194003033172</v>
      </c>
      <c r="U21" s="34">
        <f t="shared" si="2"/>
        <v>2</v>
      </c>
      <c r="V21" s="32"/>
      <c r="W21" s="32"/>
      <c r="X21" s="37"/>
      <c r="Y21" s="37"/>
      <c r="Z21" s="37"/>
      <c r="AA21" s="37"/>
      <c r="AB21" s="37"/>
      <c r="AC21" s="37"/>
      <c r="AD21" s="37"/>
      <c r="AE21" s="37"/>
      <c r="AF21" s="37"/>
      <c r="AG21" s="37"/>
      <c r="AH21" s="37"/>
      <c r="AI21" s="31"/>
      <c r="AJ21" s="36"/>
      <c r="AK21" s="35"/>
    </row>
    <row r="22" spans="1:37" ht="12.75" customHeight="1" x14ac:dyDescent="0.2">
      <c r="A22">
        <v>2002</v>
      </c>
      <c r="B22" s="38">
        <v>37257</v>
      </c>
      <c r="C22" s="39" t="s">
        <v>102</v>
      </c>
      <c r="D22" s="31">
        <v>1.5578113750899927</v>
      </c>
      <c r="E22" s="31">
        <v>1.3457883369330452</v>
      </c>
      <c r="F22" s="31">
        <v>1.5739898277855133</v>
      </c>
      <c r="G22" s="31">
        <v>1.3792656587473</v>
      </c>
      <c r="H22" s="31">
        <v>1.4752339812814974</v>
      </c>
      <c r="I22" s="31">
        <v>1.5488840892728581</v>
      </c>
      <c r="J22" s="31" t="s">
        <v>165</v>
      </c>
      <c r="K22" s="31">
        <v>1.2654427645788335</v>
      </c>
      <c r="L22" s="31">
        <v>1.568970482361411</v>
      </c>
      <c r="M22" s="31">
        <v>1.3368610511159107</v>
      </c>
      <c r="N22" s="31" t="s">
        <v>165</v>
      </c>
      <c r="O22" s="31">
        <v>1.9974802015838728</v>
      </c>
      <c r="P22" s="31">
        <v>1.0444924406047515</v>
      </c>
      <c r="Q22" s="31">
        <v>1.4628948860689193</v>
      </c>
      <c r="R22" s="31">
        <v>1.2742980561555075</v>
      </c>
      <c r="S22" s="32">
        <f t="shared" si="0"/>
        <v>1.4628948860689193</v>
      </c>
      <c r="T22" s="33">
        <f t="shared" si="1"/>
        <v>-12.892028792322039</v>
      </c>
      <c r="U22" s="34">
        <f t="shared" si="2"/>
        <v>3</v>
      </c>
      <c r="V22" s="32"/>
      <c r="W22" s="32"/>
      <c r="X22" s="37"/>
      <c r="Y22" s="37"/>
      <c r="Z22" s="37"/>
      <c r="AA22" s="37"/>
      <c r="AB22" s="37"/>
      <c r="AC22" s="37"/>
      <c r="AD22" s="37"/>
      <c r="AE22" s="37"/>
      <c r="AF22" s="37"/>
      <c r="AG22" s="37"/>
      <c r="AH22" s="37"/>
      <c r="AI22" s="31"/>
      <c r="AJ22" s="36"/>
      <c r="AK22" s="35"/>
    </row>
    <row r="23" spans="1:37" ht="12.75" customHeight="1" x14ac:dyDescent="0.2">
      <c r="A23">
        <v>2002</v>
      </c>
      <c r="B23" s="38">
        <v>37438</v>
      </c>
      <c r="C23" s="39" t="s">
        <v>102</v>
      </c>
      <c r="D23" s="31">
        <v>1.6551911447084233</v>
      </c>
      <c r="E23" s="31"/>
      <c r="F23" s="31"/>
      <c r="G23" s="31"/>
      <c r="H23" s="31"/>
      <c r="I23" s="31"/>
      <c r="J23" s="31"/>
      <c r="K23" s="31"/>
      <c r="L23" s="31"/>
      <c r="M23" s="31"/>
      <c r="N23" s="31"/>
      <c r="O23" s="31"/>
      <c r="P23" s="31"/>
      <c r="Q23" s="31"/>
      <c r="R23" s="31"/>
      <c r="S23" s="32"/>
      <c r="T23" s="33"/>
      <c r="U23" s="34"/>
      <c r="V23" s="32"/>
      <c r="W23" s="32"/>
      <c r="X23" s="37"/>
      <c r="Y23" s="37"/>
      <c r="Z23" s="37"/>
      <c r="AA23" s="37"/>
      <c r="AB23" s="37"/>
      <c r="AC23" s="37"/>
      <c r="AD23" s="37"/>
      <c r="AE23" s="37"/>
      <c r="AF23" s="37"/>
      <c r="AG23" s="37"/>
      <c r="AH23" s="37"/>
      <c r="AI23" s="31"/>
      <c r="AJ23" s="36"/>
      <c r="AK23" s="35"/>
    </row>
    <row r="24" spans="1:37" ht="12.75" customHeight="1" x14ac:dyDescent="0.2">
      <c r="A24">
        <v>2003</v>
      </c>
      <c r="B24" s="38">
        <v>37622</v>
      </c>
      <c r="C24" s="39" t="s">
        <v>102</v>
      </c>
      <c r="D24" s="31">
        <v>1.3530106119510439</v>
      </c>
      <c r="E24" s="31">
        <v>1.4684422865370772</v>
      </c>
      <c r="F24" s="31">
        <v>1.8490577650388407</v>
      </c>
      <c r="G24" s="31">
        <v>1.9065149532037438</v>
      </c>
      <c r="H24" s="31">
        <v>1.5304158495320375</v>
      </c>
      <c r="I24" s="31">
        <v>1.5517044780417566</v>
      </c>
      <c r="J24" s="31" t="s">
        <v>165</v>
      </c>
      <c r="K24" s="31">
        <v>1.3407105154787617</v>
      </c>
      <c r="L24" s="31"/>
      <c r="M24" s="31">
        <v>1.4819723926565875</v>
      </c>
      <c r="N24" s="31" t="s">
        <v>165</v>
      </c>
      <c r="O24" s="31">
        <v>1.9065149532037438</v>
      </c>
      <c r="P24" s="31">
        <v>1.1967047706263498</v>
      </c>
      <c r="Q24" s="31">
        <v>1.8900843442779831</v>
      </c>
      <c r="R24" s="31">
        <v>1.238300935925126</v>
      </c>
      <c r="S24" s="32">
        <f t="shared" ref="S24:S32" si="3">MEDIAN(D24:R24)</f>
        <v>1.5061941210943126</v>
      </c>
      <c r="T24" s="33">
        <f t="shared" si="1"/>
        <v>-17.786099508511629</v>
      </c>
      <c r="U24" s="34">
        <f t="shared" si="2"/>
        <v>2</v>
      </c>
      <c r="V24" s="32"/>
      <c r="W24" s="32"/>
      <c r="X24" s="37"/>
      <c r="Y24" s="37"/>
      <c r="Z24" s="37"/>
      <c r="AA24" s="37"/>
      <c r="AB24" s="37"/>
      <c r="AC24" s="37"/>
      <c r="AD24" s="37"/>
      <c r="AE24" s="37"/>
      <c r="AF24" s="37"/>
      <c r="AG24" s="37"/>
      <c r="AH24" s="37"/>
      <c r="AI24" s="31"/>
      <c r="AJ24" s="36"/>
      <c r="AK24" s="35"/>
    </row>
    <row r="25" spans="1:37" ht="12.75" customHeight="1" x14ac:dyDescent="0.2">
      <c r="A25">
        <v>2003</v>
      </c>
      <c r="B25" s="38">
        <v>37803</v>
      </c>
      <c r="C25" s="39" t="s">
        <v>102</v>
      </c>
      <c r="D25" s="31">
        <v>1.4767445104391648</v>
      </c>
      <c r="E25" s="31">
        <v>1.5572484701223903</v>
      </c>
      <c r="F25" s="31">
        <v>1.8078696082760133</v>
      </c>
      <c r="G25" s="31">
        <v>2.0352407307415405</v>
      </c>
      <c r="H25" s="31">
        <v>1.6981303995680375</v>
      </c>
      <c r="I25" s="31">
        <v>1.7559926205903527</v>
      </c>
      <c r="J25" s="31" t="s">
        <v>165</v>
      </c>
      <c r="K25" s="31">
        <v>1.5522169726421886</v>
      </c>
      <c r="L25" s="31"/>
      <c r="M25" s="31">
        <v>1.5874374550035997</v>
      </c>
      <c r="N25" s="31" t="s">
        <v>165</v>
      </c>
      <c r="O25" s="31">
        <v>1.9522210223182144</v>
      </c>
      <c r="P25" s="31">
        <v>1.2377483801295897</v>
      </c>
      <c r="Q25" s="31">
        <v>1.6006424864551672</v>
      </c>
      <c r="R25" s="31">
        <v>1.0320374370050396</v>
      </c>
      <c r="S25" s="32">
        <f t="shared" si="3"/>
        <v>1.5940399707293835</v>
      </c>
      <c r="T25" s="33">
        <f t="shared" si="1"/>
        <v>-35.256489425869844</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
      <c r="A26">
        <v>2004</v>
      </c>
      <c r="B26" s="38">
        <v>37987</v>
      </c>
      <c r="C26" s="39" t="s">
        <v>102</v>
      </c>
      <c r="D26" s="31">
        <v>1.4579913606911445</v>
      </c>
      <c r="E26" s="31">
        <v>1.495248380129589</v>
      </c>
      <c r="F26" s="31">
        <v>1.9737051908330554</v>
      </c>
      <c r="G26" s="31">
        <v>1.552375809935205</v>
      </c>
      <c r="H26" s="31">
        <v>1.4828293736501077</v>
      </c>
      <c r="I26" s="31">
        <v>1.4902807775377966</v>
      </c>
      <c r="J26" s="31" t="s">
        <v>165</v>
      </c>
      <c r="K26" s="31">
        <v>1.5325053995680344</v>
      </c>
      <c r="L26" s="31">
        <v>1.7933045356371486</v>
      </c>
      <c r="M26" s="31">
        <v>1.4977321814254856</v>
      </c>
      <c r="N26" s="31">
        <v>1.78</v>
      </c>
      <c r="O26" s="31">
        <v>1.9075593952483796</v>
      </c>
      <c r="P26" s="31">
        <v>1.1549676025917925</v>
      </c>
      <c r="Q26" s="31">
        <v>1.7826845187177143</v>
      </c>
      <c r="R26" s="31">
        <v>1.2598992080633549</v>
      </c>
      <c r="S26" s="32">
        <f t="shared" si="3"/>
        <v>1.51511879049676</v>
      </c>
      <c r="T26" s="33">
        <f t="shared" si="1"/>
        <v>-16.844856260394383</v>
      </c>
      <c r="U26" s="34">
        <f t="shared" si="2"/>
        <v>2</v>
      </c>
      <c r="V26" s="32"/>
      <c r="W26" s="32"/>
      <c r="X26" s="37"/>
      <c r="Y26" s="37"/>
      <c r="Z26" s="37"/>
      <c r="AA26" s="37"/>
      <c r="AB26" s="37"/>
      <c r="AC26" s="37"/>
      <c r="AD26" s="37"/>
      <c r="AE26" s="37"/>
      <c r="AF26" s="37"/>
      <c r="AG26" s="37"/>
      <c r="AH26" s="37"/>
      <c r="AI26" s="31"/>
      <c r="AJ26" s="36"/>
      <c r="AK26" s="35"/>
    </row>
    <row r="27" spans="1:37" ht="12.75" customHeight="1" x14ac:dyDescent="0.2">
      <c r="A27">
        <v>2004</v>
      </c>
      <c r="B27" s="38">
        <v>38169</v>
      </c>
      <c r="C27" s="39" t="s">
        <v>102</v>
      </c>
      <c r="D27" s="31">
        <v>1.4522534197264219</v>
      </c>
      <c r="E27" s="31">
        <v>1.5244924406047513</v>
      </c>
      <c r="F27" s="31">
        <v>2.4308154676484941</v>
      </c>
      <c r="G27" s="31">
        <v>2.0152195824334052</v>
      </c>
      <c r="H27" s="31">
        <v>1.4871274298056152</v>
      </c>
      <c r="I27" s="31">
        <v>1.517019438444924</v>
      </c>
      <c r="J27" s="31" t="s">
        <v>165</v>
      </c>
      <c r="K27" s="31">
        <v>1.5369474442044637</v>
      </c>
      <c r="L27" s="31">
        <v>1.7985025197984157</v>
      </c>
      <c r="M27" s="31">
        <v>1.5344564434845211</v>
      </c>
      <c r="N27" s="31">
        <v>1.8</v>
      </c>
      <c r="O27" s="31">
        <v>1.9130885529157662</v>
      </c>
      <c r="P27" s="31">
        <v>1.1084953203743702</v>
      </c>
      <c r="Q27" s="31">
        <v>1.981353964330556</v>
      </c>
      <c r="R27" s="31">
        <v>1.169906407487401</v>
      </c>
      <c r="S27" s="32">
        <f t="shared" si="3"/>
        <v>1.5357019438444923</v>
      </c>
      <c r="T27" s="33">
        <f t="shared" si="1"/>
        <v>-23.819435654379319</v>
      </c>
      <c r="U27" s="34">
        <f t="shared" si="2"/>
        <v>2</v>
      </c>
      <c r="V27" s="32"/>
      <c r="W27" s="32"/>
      <c r="X27" s="37"/>
      <c r="Y27" s="37"/>
      <c r="Z27" s="37"/>
      <c r="AA27" s="37"/>
      <c r="AB27" s="37"/>
      <c r="AC27" s="37"/>
      <c r="AD27" s="37"/>
      <c r="AE27" s="37"/>
      <c r="AF27" s="37"/>
      <c r="AG27" s="37"/>
      <c r="AH27" s="37"/>
      <c r="AI27" s="31"/>
      <c r="AJ27" s="36"/>
      <c r="AK27" s="35"/>
    </row>
    <row r="28" spans="1:37" ht="12.75" customHeight="1" x14ac:dyDescent="0.2">
      <c r="A28">
        <v>2005</v>
      </c>
      <c r="B28" s="38">
        <v>38353</v>
      </c>
      <c r="C28" s="39" t="s">
        <v>102</v>
      </c>
      <c r="D28" s="31">
        <v>1.6196669546436286</v>
      </c>
      <c r="E28" s="31"/>
      <c r="F28" s="31">
        <v>2.7953953778449421</v>
      </c>
      <c r="G28" s="31">
        <v>2.0421887688984879</v>
      </c>
      <c r="H28" s="31">
        <v>1.6196669546436286</v>
      </c>
      <c r="I28" s="31">
        <v>1.5517616630669546</v>
      </c>
      <c r="J28" s="31" t="s">
        <v>165</v>
      </c>
      <c r="K28" s="31">
        <v>1.8007477321814254</v>
      </c>
      <c r="L28" s="31">
        <v>1.8560779697624186</v>
      </c>
      <c r="M28" s="31">
        <v>1.7705676025917925</v>
      </c>
      <c r="N28" s="31">
        <v>1.6096069114470841</v>
      </c>
      <c r="O28" s="31">
        <v>2.0623088552915765</v>
      </c>
      <c r="P28" s="31">
        <v>1.239900323974082</v>
      </c>
      <c r="Q28" s="31">
        <v>2.4267257920838543</v>
      </c>
      <c r="R28" s="31">
        <v>1.6198704103671704</v>
      </c>
      <c r="S28" s="32">
        <f t="shared" si="3"/>
        <v>1.7705676025917925</v>
      </c>
      <c r="T28" s="33">
        <f t="shared" si="1"/>
        <v>-8.5112362840045481</v>
      </c>
      <c r="U28" s="34">
        <f t="shared" si="2"/>
        <v>6</v>
      </c>
      <c r="V28" s="32"/>
      <c r="W28" s="32"/>
      <c r="X28" s="37"/>
      <c r="Y28" s="37">
        <v>1.3484588404628166</v>
      </c>
      <c r="Z28" s="37">
        <v>0.86774539636665449</v>
      </c>
      <c r="AA28" s="37">
        <v>1.4319863414103025</v>
      </c>
      <c r="AB28" s="37">
        <v>0.93953956974653985</v>
      </c>
      <c r="AC28" s="37">
        <v>0.99025103362444633</v>
      </c>
      <c r="AD28" s="37"/>
      <c r="AE28" s="37">
        <v>1.4473408762900088</v>
      </c>
      <c r="AF28" s="37"/>
      <c r="AG28" s="37">
        <v>1.3699299865091119</v>
      </c>
      <c r="AH28" s="37">
        <v>1.3643659946023237</v>
      </c>
      <c r="AI28" s="31">
        <f>MEDIAN(D28:R28,V28:AH28)</f>
        <v>1.6096069114470841</v>
      </c>
      <c r="AJ28" s="36">
        <f>(R28-AI28)/AI28*100</f>
        <v>0.63764008759499413</v>
      </c>
      <c r="AK28" s="35">
        <f>RANK(R28,(D28:R28,X28:AH28),1)</f>
        <v>14</v>
      </c>
    </row>
    <row r="29" spans="1:37" ht="12.75" customHeight="1" x14ac:dyDescent="0.2">
      <c r="A29">
        <v>2005</v>
      </c>
      <c r="B29" s="38">
        <v>38534</v>
      </c>
      <c r="C29" s="39" t="s">
        <v>102</v>
      </c>
      <c r="D29" s="31">
        <v>1.6632721382289415</v>
      </c>
      <c r="E29" s="31"/>
      <c r="F29" s="31">
        <v>2.6196151473597316</v>
      </c>
      <c r="G29" s="31">
        <v>2.0803167746580273</v>
      </c>
      <c r="H29" s="31">
        <v>1.6755381569474439</v>
      </c>
      <c r="I29" s="31">
        <v>2.2000000000000002</v>
      </c>
      <c r="J29" s="31"/>
      <c r="K29" s="31">
        <v>1.76</v>
      </c>
      <c r="L29" s="31">
        <v>1.8619816414686825</v>
      </c>
      <c r="M29" s="31">
        <v>1.8767008639308853</v>
      </c>
      <c r="N29" s="31">
        <v>1.611754859611231</v>
      </c>
      <c r="O29" s="31">
        <v>2.2226025917926564</v>
      </c>
      <c r="P29" s="31">
        <v>1.2511339092872567</v>
      </c>
      <c r="Q29" s="31"/>
      <c r="R29" s="31">
        <v>1.8214542836573071</v>
      </c>
      <c r="S29" s="32">
        <f t="shared" si="3"/>
        <v>1.8417179625629947</v>
      </c>
      <c r="T29" s="33">
        <f t="shared" si="1"/>
        <v>-1.1002596118185215</v>
      </c>
      <c r="U29" s="34">
        <f t="shared" si="2"/>
        <v>6</v>
      </c>
      <c r="V29" s="32"/>
      <c r="W29" s="32"/>
      <c r="X29" s="37"/>
      <c r="Y29" s="37">
        <v>1.3445162066261109</v>
      </c>
      <c r="Z29" s="37">
        <v>0.83308465766413353</v>
      </c>
      <c r="AA29" s="37">
        <v>1.5108005955696107</v>
      </c>
      <c r="AB29" s="37">
        <v>0.90227024871621286</v>
      </c>
      <c r="AC29" s="37">
        <v>0.88557106812363262</v>
      </c>
      <c r="AD29" s="37"/>
      <c r="AE29" s="37">
        <v>1.5801396390861249</v>
      </c>
      <c r="AF29" s="37"/>
      <c r="AG29" s="37">
        <v>1.3205019547803267</v>
      </c>
      <c r="AH29" s="37">
        <v>1.4811195141974778</v>
      </c>
      <c r="AI29" s="31">
        <f>MEDIAN(D29:R29,V29:AH29)</f>
        <v>1.6375134989200864</v>
      </c>
      <c r="AJ29" s="36">
        <f>(R29-AI29)/AI29*100</f>
        <v>11.232932422146549</v>
      </c>
      <c r="AK29" s="35">
        <f>RANK(R29,(D29:R29,X29:AH29),1)</f>
        <v>14</v>
      </c>
    </row>
    <row r="30" spans="1:37" ht="12.75" customHeight="1" x14ac:dyDescent="0.2">
      <c r="A30">
        <v>2006</v>
      </c>
      <c r="B30" s="38">
        <v>38718</v>
      </c>
      <c r="C30" s="39" t="s">
        <v>102</v>
      </c>
      <c r="D30" s="31">
        <v>2.0613498920086388</v>
      </c>
      <c r="E30" s="31">
        <v>2.0095075593952485</v>
      </c>
      <c r="F30" s="31">
        <v>2.84540026622836</v>
      </c>
      <c r="G30" s="31"/>
      <c r="H30" s="31">
        <v>2.078630669546436</v>
      </c>
      <c r="I30" s="31">
        <v>2.6538336933045357</v>
      </c>
      <c r="J30" s="31"/>
      <c r="K30" s="31">
        <v>2.2144082073434124</v>
      </c>
      <c r="L30" s="31">
        <v>2.0564125269978399</v>
      </c>
      <c r="M30" s="31">
        <v>2.2465010799136067</v>
      </c>
      <c r="N30" s="31">
        <v>2.3427796976241901</v>
      </c>
      <c r="O30" s="31">
        <v>2.4612764578833692</v>
      </c>
      <c r="P30" s="31">
        <v>1.7404211663066953</v>
      </c>
      <c r="Q30" s="31">
        <v>3.1146718050736615</v>
      </c>
      <c r="R30" s="31">
        <v>2.3110151187904968</v>
      </c>
      <c r="S30" s="32">
        <f t="shared" si="3"/>
        <v>2.2465010799136067</v>
      </c>
      <c r="T30" s="33">
        <f t="shared" si="1"/>
        <v>2.8717564150635138</v>
      </c>
      <c r="U30" s="34">
        <f t="shared" si="2"/>
        <v>8</v>
      </c>
      <c r="V30" s="32"/>
      <c r="W30" s="32"/>
      <c r="X30" s="37"/>
      <c r="Y30" s="37">
        <v>1.8430504974000974</v>
      </c>
      <c r="Z30" s="37">
        <v>0.89459881415870213</v>
      </c>
      <c r="AA30" s="37">
        <v>1.8808646693756603</v>
      </c>
      <c r="AB30" s="37">
        <v>1.05</v>
      </c>
      <c r="AC30" s="37">
        <v>1.1689920923100945</v>
      </c>
      <c r="AD30" s="37"/>
      <c r="AE30" s="37">
        <v>1.7270881099459023</v>
      </c>
      <c r="AF30" s="37"/>
      <c r="AG30" s="37">
        <v>1.9298297150357113</v>
      </c>
      <c r="AH30" s="37">
        <v>1.8357927106958791</v>
      </c>
      <c r="AI30" s="31">
        <f>MEDIAN(D30:R30,V30:AH30)</f>
        <v>2.0564125269978399</v>
      </c>
      <c r="AJ30" s="36">
        <f>(R30-AI30)/AI30*100</f>
        <v>12.380910369397117</v>
      </c>
      <c r="AK30" s="35">
        <f>RANK(R30,(D30:R30,X30:AH30),1)</f>
        <v>16</v>
      </c>
    </row>
    <row r="31" spans="1:37" ht="12.75" customHeight="1" x14ac:dyDescent="0.2">
      <c r="A31">
        <v>2006</v>
      </c>
      <c r="B31" s="38">
        <v>38899</v>
      </c>
      <c r="C31" s="39" t="s">
        <v>102</v>
      </c>
      <c r="D31" s="31">
        <v>2.100217062634989</v>
      </c>
      <c r="E31" s="31">
        <v>2.1998714902807772</v>
      </c>
      <c r="F31" s="31">
        <v>3.456883198378879</v>
      </c>
      <c r="G31" s="31"/>
      <c r="H31" s="31">
        <v>2.2422246220302373</v>
      </c>
      <c r="I31" s="31">
        <v>2.8451339092872567</v>
      </c>
      <c r="J31" s="31"/>
      <c r="K31" s="31">
        <v>2.2347505399568037</v>
      </c>
      <c r="L31" s="31">
        <v>2.3169654427645789</v>
      </c>
      <c r="M31" s="31">
        <v>2.3742667386609067</v>
      </c>
      <c r="N31" s="31">
        <v>2.4016717062634987</v>
      </c>
      <c r="O31" s="31">
        <v>2.4514989200863928</v>
      </c>
      <c r="P31" s="31">
        <v>1.7987624190064793</v>
      </c>
      <c r="Q31" s="31">
        <v>3.2063948279169328</v>
      </c>
      <c r="R31" s="31">
        <v>2.6889848812095032</v>
      </c>
      <c r="S31" s="32">
        <f t="shared" si="3"/>
        <v>2.3742667386609067</v>
      </c>
      <c r="T31" s="33">
        <f t="shared" si="1"/>
        <v>13.255382700854348</v>
      </c>
      <c r="U31" s="34">
        <f t="shared" si="2"/>
        <v>10</v>
      </c>
      <c r="V31" s="32"/>
      <c r="W31" s="32"/>
      <c r="X31" s="37"/>
      <c r="Y31" s="37">
        <v>1.9617509025558095</v>
      </c>
      <c r="Z31" s="37">
        <v>1.0016968611705648</v>
      </c>
      <c r="AA31" s="37">
        <v>1.8215464774464412</v>
      </c>
      <c r="AB31" s="37">
        <v>1.1667628003349733</v>
      </c>
      <c r="AC31" s="37">
        <v>1.344965340678214</v>
      </c>
      <c r="AD31" s="37"/>
      <c r="AE31" s="37">
        <v>1.7733110429249812</v>
      </c>
      <c r="AF31" s="37"/>
      <c r="AG31" s="37">
        <v>1.864460282551581</v>
      </c>
      <c r="AH31" s="37">
        <v>1.8890799882360036</v>
      </c>
      <c r="AI31" s="31">
        <f>MEDIAN(D31:R31,V31:AH31)</f>
        <v>2.1998714902807772</v>
      </c>
      <c r="AJ31" s="36">
        <f>(R31-AI31)/AI31*100</f>
        <v>22.233725610321844</v>
      </c>
      <c r="AK31" s="35">
        <f>RANK(R31,(D31:R31,X31:AH31),1)</f>
        <v>18</v>
      </c>
    </row>
    <row r="32" spans="1:37" ht="12.75" customHeight="1" x14ac:dyDescent="0.2">
      <c r="A32">
        <v>2007</v>
      </c>
      <c r="B32" s="38">
        <v>39083</v>
      </c>
      <c r="C32" s="39" t="s">
        <v>102</v>
      </c>
      <c r="D32" s="31">
        <v>2.1844060475161986</v>
      </c>
      <c r="E32" s="31"/>
      <c r="F32" s="31">
        <v>2.802806444404998</v>
      </c>
      <c r="G32" s="31"/>
      <c r="H32" s="31">
        <v>2.1653074154067671</v>
      </c>
      <c r="I32" s="31">
        <v>2.9889359251259897</v>
      </c>
      <c r="J32" s="31"/>
      <c r="K32" s="31">
        <v>2.8647948164146868</v>
      </c>
      <c r="L32" s="31">
        <v>2.389716342692584</v>
      </c>
      <c r="M32" s="31">
        <v>2.3992656587473005</v>
      </c>
      <c r="N32" s="31">
        <v>2.55205471562275</v>
      </c>
      <c r="O32" s="31">
        <v>2.425526277897768</v>
      </c>
      <c r="P32" s="31">
        <v>1.7427501799856009</v>
      </c>
      <c r="Q32" s="31">
        <v>2.8709006478292505</v>
      </c>
      <c r="R32" s="31">
        <v>2.74</v>
      </c>
      <c r="S32" s="32">
        <f t="shared" si="3"/>
        <v>2.488790496760259</v>
      </c>
      <c r="T32" s="33">
        <f t="shared" si="1"/>
        <v>10.09363799671965</v>
      </c>
      <c r="U32" s="34">
        <f t="shared" si="2"/>
        <v>8</v>
      </c>
      <c r="V32" s="32"/>
      <c r="W32" s="32"/>
      <c r="X32" s="37"/>
      <c r="Y32" s="37">
        <v>1.6319438302694407</v>
      </c>
      <c r="Z32" s="37">
        <v>1.0201551664395987</v>
      </c>
      <c r="AA32" s="37">
        <v>2.1705065970805526</v>
      </c>
      <c r="AB32" s="37">
        <v>1.2941879746394482</v>
      </c>
      <c r="AC32" s="37">
        <v>1.5209102212972176</v>
      </c>
      <c r="AD32" s="37"/>
      <c r="AE32" s="37">
        <v>1.8934783647518278</v>
      </c>
      <c r="AF32" s="37"/>
      <c r="AG32" s="37">
        <v>1.917284975810321</v>
      </c>
      <c r="AH32" s="37">
        <v>1.8167573794096472</v>
      </c>
      <c r="AI32" s="31">
        <f>MEDIAN(D32:R32,V32:AH32)</f>
        <v>2.1774563222983758</v>
      </c>
      <c r="AJ32" s="36">
        <f>(R32-AI32)/AI32*100</f>
        <v>25.834900656369598</v>
      </c>
      <c r="AK32" s="35">
        <f>RANK(R32,(D32:R32,X32:AH32),1)</f>
        <v>16</v>
      </c>
    </row>
    <row r="33" spans="1:37" ht="12.75" customHeight="1" x14ac:dyDescent="0.2">
      <c r="A33">
        <v>2007</v>
      </c>
      <c r="B33" s="38">
        <v>39264</v>
      </c>
      <c r="C33" s="39" t="s">
        <v>102</v>
      </c>
      <c r="D33" s="31">
        <v>2.1421360691144709</v>
      </c>
      <c r="E33" s="31">
        <v>2.0911328293736502</v>
      </c>
      <c r="F33" s="31">
        <v>2.9408833037017077</v>
      </c>
      <c r="G33" s="31"/>
      <c r="H33" s="31">
        <v>2.1518509719222458</v>
      </c>
      <c r="I33" s="31">
        <v>2.5938790496760258</v>
      </c>
      <c r="J33" s="31"/>
      <c r="K33" s="31">
        <v>2.6235095032397404</v>
      </c>
      <c r="L33" s="31"/>
      <c r="M33" s="31">
        <v>2.2099460907127426</v>
      </c>
      <c r="N33" s="31"/>
      <c r="O33" s="31">
        <v>2.2805734341252699</v>
      </c>
      <c r="P33" s="31">
        <v>1.7510626565874732</v>
      </c>
      <c r="Q33" s="31"/>
      <c r="R33" s="31"/>
      <c r="S33" s="32"/>
      <c r="T33" s="33"/>
      <c r="U33" s="34"/>
      <c r="V33" s="32"/>
      <c r="W33" s="32"/>
      <c r="X33" s="37"/>
      <c r="Y33" s="37">
        <v>1.6515593002004458</v>
      </c>
      <c r="Z33" s="37">
        <v>1.1891067274560772</v>
      </c>
      <c r="AA33" s="37">
        <v>2.2688409802063951</v>
      </c>
      <c r="AB33" s="37">
        <v>1.3097931072100542</v>
      </c>
      <c r="AC33" s="37">
        <v>1.5482147897120964</v>
      </c>
      <c r="AD33" s="37"/>
      <c r="AE33" s="37">
        <v>1.9707468994540303</v>
      </c>
      <c r="AF33" s="37"/>
      <c r="AG33" s="37">
        <v>1.9158340104801457</v>
      </c>
      <c r="AH33" s="37">
        <v>1.7632548596112312</v>
      </c>
      <c r="AI33" s="31"/>
      <c r="AJ33" s="36"/>
      <c r="AK33" s="35"/>
    </row>
    <row r="34" spans="1:37" ht="12.75" customHeight="1" x14ac:dyDescent="0.2">
      <c r="A34">
        <v>2007</v>
      </c>
      <c r="B34" s="38" t="s">
        <v>186</v>
      </c>
      <c r="C34" s="39" t="s">
        <v>103</v>
      </c>
      <c r="D34" s="31"/>
      <c r="E34" s="31"/>
      <c r="F34" s="31"/>
      <c r="G34" s="31"/>
      <c r="H34" s="31"/>
      <c r="I34" s="31"/>
      <c r="J34" s="31"/>
      <c r="K34" s="31"/>
      <c r="L34" s="31">
        <v>2.3848566378689702</v>
      </c>
      <c r="M34" s="31"/>
      <c r="N34" s="31">
        <v>2.5208566090712741</v>
      </c>
      <c r="O34" s="31"/>
      <c r="P34" s="31"/>
      <c r="Q34" s="31">
        <v>2.9358445705351159</v>
      </c>
      <c r="R34" s="31">
        <v>2.4910007199424045</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
      <c r="A35">
        <v>2007</v>
      </c>
      <c r="B35" s="38" t="s">
        <v>169</v>
      </c>
      <c r="C35" s="39" t="s">
        <v>103</v>
      </c>
      <c r="D35" s="31">
        <v>2.6097933045356365</v>
      </c>
      <c r="E35" s="31">
        <v>2.3748119150467963</v>
      </c>
      <c r="F35" s="31">
        <v>2.8846215381569471</v>
      </c>
      <c r="G35" s="31"/>
      <c r="H35" s="31">
        <v>2.4048095392368607</v>
      </c>
      <c r="I35" s="31">
        <v>2.6347913246940244</v>
      </c>
      <c r="J35" s="31"/>
      <c r="K35" s="31">
        <v>2.7072855831533476</v>
      </c>
      <c r="L35" s="31">
        <v>2.3443143304535639</v>
      </c>
      <c r="M35" s="31">
        <v>2.172327951763859</v>
      </c>
      <c r="N35" s="31">
        <v>2.6772879589632828</v>
      </c>
      <c r="O35" s="31">
        <v>2.6957364978401723</v>
      </c>
      <c r="P35" s="31">
        <v>1.8271052933765299</v>
      </c>
      <c r="Q35" s="31">
        <v>3.0948048916486681</v>
      </c>
      <c r="R35" s="31">
        <v>2.1250816936645065</v>
      </c>
      <c r="S35" s="32">
        <f t="shared" ref="S35:S67" si="4">MEDIAN(D35:R35)</f>
        <v>2.6097933045356365</v>
      </c>
      <c r="T35" s="33">
        <f t="shared" ref="T35:T67" si="5">(R35-S35)/S35*100</f>
        <v>-18.572796934865892</v>
      </c>
      <c r="U35" s="34">
        <f t="shared" ref="U35:U67" si="6">RANK(R35,D35:R35,1)</f>
        <v>2</v>
      </c>
      <c r="V35" s="32">
        <v>1.3203204307055434</v>
      </c>
      <c r="W35" s="32">
        <v>1.5327286079913607</v>
      </c>
      <c r="X35" s="37"/>
      <c r="Y35" s="37">
        <v>1.8372794875809935</v>
      </c>
      <c r="Z35" s="37">
        <v>1.3440435518358529</v>
      </c>
      <c r="AA35" s="37">
        <v>2.2268736317494602</v>
      </c>
      <c r="AB35" s="37">
        <v>2.0258645516558675</v>
      </c>
      <c r="AC35" s="37">
        <v>1.6972155806335492</v>
      </c>
      <c r="AD35" s="37"/>
      <c r="AE35" s="37">
        <v>2.102958445824334</v>
      </c>
      <c r="AF35" s="37">
        <v>1.5662759510439164</v>
      </c>
      <c r="AG35" s="37">
        <v>2.0378136052915767</v>
      </c>
      <c r="AH35" s="37">
        <v>2.6122931065514754</v>
      </c>
      <c r="AI35" s="31">
        <f t="shared" ref="AI35:AI61" si="7">MEDIAN(D35:R35,V35:AH35)</f>
        <v>2.1996007917566596</v>
      </c>
      <c r="AJ35" s="36">
        <f t="shared" ref="AJ35:AJ61" si="8">(R35-AI35)/AI35*100</f>
        <v>-3.3878464842995504</v>
      </c>
      <c r="AK35" s="35">
        <f>RANK(R35,(D35:R35,V35:AH35),1)</f>
        <v>11</v>
      </c>
    </row>
    <row r="36" spans="1:37" ht="12.75" customHeight="1" x14ac:dyDescent="0.2">
      <c r="A36">
        <v>2008</v>
      </c>
      <c r="B36" s="38" t="s">
        <v>187</v>
      </c>
      <c r="C36" s="39" t="s">
        <v>103</v>
      </c>
      <c r="D36" s="31">
        <v>3.3735170716513445</v>
      </c>
      <c r="E36" s="31">
        <v>2.9777225041996638</v>
      </c>
      <c r="F36" s="31">
        <v>3.5780649928005759</v>
      </c>
      <c r="G36" s="31"/>
      <c r="H36" s="31">
        <v>2.7701864650827934</v>
      </c>
      <c r="I36" s="31">
        <v>3.4058304535637145</v>
      </c>
      <c r="J36" s="31"/>
      <c r="K36" s="31">
        <v>3.0200028797696183</v>
      </c>
      <c r="L36" s="31">
        <v>2.8290321094312456</v>
      </c>
      <c r="M36" s="31">
        <v>2.7868408927285815</v>
      </c>
      <c r="N36" s="31">
        <v>2.7563077753779699</v>
      </c>
      <c r="O36" s="31">
        <v>3.0752400647948166</v>
      </c>
      <c r="P36" s="31">
        <v>2.2300278617710587</v>
      </c>
      <c r="Q36" s="31">
        <v>3.9127079589632832</v>
      </c>
      <c r="R36" s="31">
        <v>2.346192494600432</v>
      </c>
      <c r="S36" s="32">
        <f t="shared" si="4"/>
        <v>2.9777225041996638</v>
      </c>
      <c r="T36" s="33">
        <f t="shared" si="5"/>
        <v>-21.208491009774967</v>
      </c>
      <c r="U36" s="34">
        <f t="shared" si="6"/>
        <v>2</v>
      </c>
      <c r="V36" s="32">
        <v>1.6837388176745856</v>
      </c>
      <c r="W36" s="32">
        <v>1.7023809791816655</v>
      </c>
      <c r="X36" s="37"/>
      <c r="Y36" s="37">
        <v>2.5131754676025917</v>
      </c>
      <c r="Z36" s="37">
        <v>2.0591495311375088</v>
      </c>
      <c r="AA36" s="37">
        <v>2.9685688680105589</v>
      </c>
      <c r="AB36" s="37">
        <v>2.2773297985961123</v>
      </c>
      <c r="AC36" s="37">
        <v>2.4550442963162946</v>
      </c>
      <c r="AD36" s="37"/>
      <c r="AE36" s="37">
        <v>2.5473899736021117</v>
      </c>
      <c r="AF36" s="37">
        <v>1.6572267616390688</v>
      </c>
      <c r="AG36" s="37">
        <v>2.6341262579793616</v>
      </c>
      <c r="AH36" s="37">
        <v>3.0112114170866326</v>
      </c>
      <c r="AI36" s="31">
        <f t="shared" si="7"/>
        <v>2.7632471202303819</v>
      </c>
      <c r="AJ36" s="36">
        <f t="shared" si="8"/>
        <v>-15.092918131592173</v>
      </c>
      <c r="AK36" s="35">
        <f>RANK(R36,(D36:R36,V36:AH36),1)</f>
        <v>7</v>
      </c>
    </row>
    <row r="37" spans="1:37" ht="12.75" customHeight="1" x14ac:dyDescent="0.2">
      <c r="A37">
        <v>2008</v>
      </c>
      <c r="B37" s="38" t="s">
        <v>170</v>
      </c>
      <c r="C37" s="39" t="s">
        <v>103</v>
      </c>
      <c r="D37" s="31">
        <v>3.7870431944951037</v>
      </c>
      <c r="E37" s="31">
        <v>3.7063757499400047</v>
      </c>
      <c r="F37" s="31">
        <v>3.9171887502999763</v>
      </c>
      <c r="G37" s="31"/>
      <c r="H37" s="31">
        <v>3.1468415142788575</v>
      </c>
      <c r="I37" s="31">
        <v>3.8233175545956324</v>
      </c>
      <c r="J37" s="31"/>
      <c r="K37" s="31">
        <v>3.544243280537557</v>
      </c>
      <c r="L37" s="31">
        <v>3.3207047870170383</v>
      </c>
      <c r="M37" s="31">
        <v>3.1758652387808972</v>
      </c>
      <c r="N37" s="31">
        <v>3.2623782637389005</v>
      </c>
      <c r="O37" s="31">
        <v>3.0918638822894171</v>
      </c>
      <c r="P37" s="31">
        <v>2.7031134185265175</v>
      </c>
      <c r="Q37" s="31">
        <v>4.0993220116390683</v>
      </c>
      <c r="R37" s="31">
        <v>2.5958651750059993</v>
      </c>
      <c r="S37" s="32">
        <f t="shared" si="4"/>
        <v>3.3207047870170383</v>
      </c>
      <c r="T37" s="33">
        <f t="shared" si="5"/>
        <v>-21.827884696192957</v>
      </c>
      <c r="U37" s="34">
        <f t="shared" si="6"/>
        <v>1</v>
      </c>
      <c r="V37" s="32">
        <v>2.3361059671226303</v>
      </c>
      <c r="W37" s="32">
        <v>1.8875726793856491</v>
      </c>
      <c r="X37" s="37"/>
      <c r="Y37" s="37">
        <v>3.2559878023758104</v>
      </c>
      <c r="Z37" s="37">
        <v>2.7431007625389969</v>
      </c>
      <c r="AA37" s="37">
        <v>3.7409077495800345</v>
      </c>
      <c r="AB37" s="37">
        <v>3.5697491426685866</v>
      </c>
      <c r="AC37" s="37">
        <v>3.7362563804895612</v>
      </c>
      <c r="AD37" s="37"/>
      <c r="AE37" s="37">
        <v>3.1670230087592994</v>
      </c>
      <c r="AF37" s="37">
        <v>1.8026704739620834</v>
      </c>
      <c r="AG37" s="37">
        <v>3.8689675947924167</v>
      </c>
      <c r="AH37" s="37">
        <v>4.6454812814974806</v>
      </c>
      <c r="AI37" s="31">
        <f t="shared" si="7"/>
        <v>3.2915415253779692</v>
      </c>
      <c r="AJ37" s="36">
        <f t="shared" si="8"/>
        <v>-21.135274916274525</v>
      </c>
      <c r="AK37" s="35">
        <f>RANK(R37,(D37:R37,V37:AH37),1)</f>
        <v>4</v>
      </c>
    </row>
    <row r="38" spans="1:37" ht="12.75" customHeight="1" x14ac:dyDescent="0.2">
      <c r="A38">
        <v>2009</v>
      </c>
      <c r="B38" s="38" t="s">
        <v>188</v>
      </c>
      <c r="C38" s="39" t="s">
        <v>103</v>
      </c>
      <c r="D38" s="31">
        <v>3.5653429805615544</v>
      </c>
      <c r="E38" s="31">
        <v>3.4784618790496755</v>
      </c>
      <c r="F38" s="31">
        <v>3.1529151738660897</v>
      </c>
      <c r="G38" s="31"/>
      <c r="H38" s="31">
        <v>3.5428182505399564</v>
      </c>
      <c r="I38" s="31">
        <v>3.7680655507559395</v>
      </c>
      <c r="J38" s="31"/>
      <c r="K38" s="31">
        <v>3.381927321814254</v>
      </c>
      <c r="L38" s="31">
        <v>3.9389317170626343</v>
      </c>
      <c r="M38" s="31">
        <v>3.9128673866090704</v>
      </c>
      <c r="N38" s="31">
        <v>3.8034615550755935</v>
      </c>
      <c r="O38" s="31">
        <v>3.8646001079913597</v>
      </c>
      <c r="P38" s="31">
        <v>3.1968383974082069</v>
      </c>
      <c r="Q38" s="31">
        <v>3.424981734341253</v>
      </c>
      <c r="R38" s="31">
        <v>2.8153016490280773</v>
      </c>
      <c r="S38" s="32">
        <f t="shared" si="4"/>
        <v>3.5428182505399564</v>
      </c>
      <c r="T38" s="33">
        <f t="shared" si="5"/>
        <v>-20.53496821071753</v>
      </c>
      <c r="U38" s="34">
        <f t="shared" si="6"/>
        <v>1</v>
      </c>
      <c r="V38" s="32">
        <v>3.0240093617710575</v>
      </c>
      <c r="W38" s="32">
        <v>2.3555397311015116</v>
      </c>
      <c r="X38" s="37"/>
      <c r="Y38" s="37">
        <v>3.2309794524838011</v>
      </c>
      <c r="Z38" s="37">
        <v>2.6848191058315329</v>
      </c>
      <c r="AA38" s="37">
        <v>3.5388281555075589</v>
      </c>
      <c r="AB38" s="37">
        <v>3.8679466393088546</v>
      </c>
      <c r="AC38" s="37">
        <v>2.995402954643628</v>
      </c>
      <c r="AD38" s="37"/>
      <c r="AE38" s="37">
        <v>2.7349848974082067</v>
      </c>
      <c r="AF38" s="37">
        <v>1.5434266792656588</v>
      </c>
      <c r="AG38" s="37">
        <v>3.8929169114470845</v>
      </c>
      <c r="AH38" s="37">
        <v>4.4920747300215975</v>
      </c>
      <c r="AI38" s="31">
        <f t="shared" si="7"/>
        <v>3.4517218066954642</v>
      </c>
      <c r="AJ38" s="36">
        <f t="shared" si="8"/>
        <v>-18.437759278076619</v>
      </c>
      <c r="AK38" s="35">
        <f>RANK(R38,(D38:R38,V38:AH38),1)</f>
        <v>5</v>
      </c>
    </row>
    <row r="39" spans="1:37" ht="12.75" customHeight="1" x14ac:dyDescent="0.2">
      <c r="A39">
        <v>2009</v>
      </c>
      <c r="B39" s="38" t="s">
        <v>171</v>
      </c>
      <c r="C39" s="39" t="s">
        <v>103</v>
      </c>
      <c r="D39" s="31">
        <v>3.3580058902171062</v>
      </c>
      <c r="E39" s="31">
        <v>3.0544753863440097</v>
      </c>
      <c r="F39" s="31">
        <v>3.4438890475235158</v>
      </c>
      <c r="G39" s="31"/>
      <c r="H39" s="31">
        <v>3.0512803284085033</v>
      </c>
      <c r="I39" s="31">
        <v>3.1119864291831223</v>
      </c>
      <c r="J39" s="31"/>
      <c r="K39" s="31">
        <v>3.0448902125374899</v>
      </c>
      <c r="L39" s="31">
        <v>3.0298734402406113</v>
      </c>
      <c r="M39" s="31">
        <v>3.3963465854431822</v>
      </c>
      <c r="N39" s="31">
        <v>3.489003265572864</v>
      </c>
      <c r="O39" s="31">
        <v>2.8363487810869956</v>
      </c>
      <c r="P39" s="31">
        <v>2.8189676659178411</v>
      </c>
      <c r="Q39" s="31">
        <v>4.2770004042067802</v>
      </c>
      <c r="R39" s="31">
        <v>2.1115179378380393</v>
      </c>
      <c r="S39" s="32">
        <f t="shared" si="4"/>
        <v>3.0544753863440097</v>
      </c>
      <c r="T39" s="33">
        <f t="shared" si="5"/>
        <v>-30.871338912133893</v>
      </c>
      <c r="U39" s="34">
        <f t="shared" si="6"/>
        <v>1</v>
      </c>
      <c r="V39" s="32">
        <v>2.087778657377227</v>
      </c>
      <c r="W39" s="32">
        <v>2.3754936244695686</v>
      </c>
      <c r="X39" s="37"/>
      <c r="Y39" s="37">
        <v>2.5727884519870816</v>
      </c>
      <c r="Z39" s="37">
        <v>1.9164277002960253</v>
      </c>
      <c r="AA39" s="37">
        <v>3.4082002503839104</v>
      </c>
      <c r="AB39" s="37">
        <v>2.7140739138951697</v>
      </c>
      <c r="AC39" s="37">
        <v>2.5869425586413746</v>
      </c>
      <c r="AD39" s="37"/>
      <c r="AE39" s="37">
        <v>3.0491715901710692</v>
      </c>
      <c r="AF39" s="37">
        <v>1.2699077270463286</v>
      </c>
      <c r="AG39" s="37">
        <v>3.2222159279580893</v>
      </c>
      <c r="AH39" s="37">
        <v>3.9682619558988068</v>
      </c>
      <c r="AI39" s="31">
        <f t="shared" si="7"/>
        <v>3.0470309013542796</v>
      </c>
      <c r="AJ39" s="36">
        <f t="shared" si="8"/>
        <v>-30.702444241718823</v>
      </c>
      <c r="AK39" s="35">
        <f>RANK(R39,(D39:R39,V39:AH39),1)</f>
        <v>4</v>
      </c>
    </row>
    <row r="40" spans="1:37" ht="12.75" customHeight="1" x14ac:dyDescent="0.2">
      <c r="A40">
        <v>2010</v>
      </c>
      <c r="B40" s="38" t="s">
        <v>189</v>
      </c>
      <c r="C40" s="39" t="s">
        <v>103</v>
      </c>
      <c r="D40" s="31">
        <v>3.3197274616499444</v>
      </c>
      <c r="E40" s="31">
        <v>3.0409956276057515</v>
      </c>
      <c r="F40" s="31">
        <v>3.6910671646007316</v>
      </c>
      <c r="G40" s="31"/>
      <c r="H40" s="31">
        <v>3.1098956315267876</v>
      </c>
      <c r="I40" s="31">
        <v>3.3385183718102276</v>
      </c>
      <c r="J40" s="31"/>
      <c r="K40" s="31">
        <v>2.552431963438401</v>
      </c>
      <c r="L40" s="31">
        <v>2.8781410728833006</v>
      </c>
      <c r="M40" s="31">
        <v>3.6172502058544209</v>
      </c>
      <c r="N40" s="31">
        <v>2.8061092506022174</v>
      </c>
      <c r="O40" s="31">
        <v>2.8064224324382225</v>
      </c>
      <c r="P40" s="31">
        <v>2.8240858879888879</v>
      </c>
      <c r="Q40" s="31">
        <v>3.9323424510587621</v>
      </c>
      <c r="R40" s="31">
        <v>2.3434770424560574</v>
      </c>
      <c r="S40" s="32">
        <f t="shared" si="4"/>
        <v>3.0409956276057515</v>
      </c>
      <c r="T40" s="33">
        <f t="shared" si="5"/>
        <v>-22.937178166838311</v>
      </c>
      <c r="U40" s="34">
        <f t="shared" si="6"/>
        <v>1</v>
      </c>
      <c r="V40" s="32">
        <v>2.2690337200377368</v>
      </c>
      <c r="W40" s="32">
        <v>2.9597249411625284</v>
      </c>
      <c r="X40" s="37"/>
      <c r="Y40" s="37">
        <v>2.6634862424856713</v>
      </c>
      <c r="Z40" s="37">
        <v>2.4101221371578596</v>
      </c>
      <c r="AA40" s="37">
        <v>3.3317223259689248</v>
      </c>
      <c r="AB40" s="37">
        <v>2.436460729565856</v>
      </c>
      <c r="AC40" s="37">
        <v>2.8176656603507912</v>
      </c>
      <c r="AD40" s="37"/>
      <c r="AE40" s="37">
        <v>2.8876618006978445</v>
      </c>
      <c r="AF40" s="37">
        <v>1.2849850731273322</v>
      </c>
      <c r="AG40" s="37">
        <v>2.9335742578561352</v>
      </c>
      <c r="AH40" s="37">
        <v>3.5049745176467315</v>
      </c>
      <c r="AI40" s="31">
        <f t="shared" si="7"/>
        <v>2.8829014367905725</v>
      </c>
      <c r="AJ40" s="36">
        <f t="shared" si="8"/>
        <v>-18.711163255551199</v>
      </c>
      <c r="AK40" s="35">
        <f>RANK(R40,(D40:R40,V40:AH40),1)</f>
        <v>3</v>
      </c>
    </row>
    <row r="41" spans="1:37" ht="12.75" customHeight="1" x14ac:dyDescent="0.2">
      <c r="A41">
        <v>2010</v>
      </c>
      <c r="B41" s="38" t="s">
        <v>172</v>
      </c>
      <c r="C41" s="39" t="s">
        <v>103</v>
      </c>
      <c r="D41" s="31">
        <v>3.3202420898486857</v>
      </c>
      <c r="E41" s="31">
        <v>3.1770756878093387</v>
      </c>
      <c r="F41" s="31">
        <v>3.6566526737045471</v>
      </c>
      <c r="G41" s="31"/>
      <c r="H41" s="31">
        <v>3.3476569327923906</v>
      </c>
      <c r="I41" s="31">
        <v>3.2897811532445695</v>
      </c>
      <c r="J41" s="31"/>
      <c r="K41" s="31">
        <v>2.9790795998825819</v>
      </c>
      <c r="L41" s="31">
        <v>2.9181577266743495</v>
      </c>
      <c r="M41" s="31">
        <v>3.9995209761204813</v>
      </c>
      <c r="N41" s="31">
        <v>3.1039694399594593</v>
      </c>
      <c r="O41" s="31">
        <v>3.5252441931943888</v>
      </c>
      <c r="P41" s="31">
        <v>3.0310154967926008</v>
      </c>
      <c r="Q41" s="31">
        <v>4.0092989367704028</v>
      </c>
      <c r="R41" s="31">
        <v>2.2101237162482685</v>
      </c>
      <c r="S41" s="32">
        <f t="shared" si="4"/>
        <v>3.2897811532445695</v>
      </c>
      <c r="T41" s="33">
        <f t="shared" si="5"/>
        <v>-32.818518518518516</v>
      </c>
      <c r="U41" s="34">
        <f t="shared" si="6"/>
        <v>1</v>
      </c>
      <c r="V41" s="32">
        <v>2.729086693172599</v>
      </c>
      <c r="W41" s="32">
        <v>3.3341018160035585</v>
      </c>
      <c r="X41" s="37"/>
      <c r="Y41" s="37">
        <v>3.0735998861651552</v>
      </c>
      <c r="Z41" s="37">
        <v>2.2294968719284864</v>
      </c>
      <c r="AA41" s="37">
        <v>3.4239920399223065</v>
      </c>
      <c r="AB41" s="37">
        <v>2.9163909923513107</v>
      </c>
      <c r="AC41" s="37">
        <v>2.9505986241577338</v>
      </c>
      <c r="AD41" s="37"/>
      <c r="AE41" s="37">
        <v>3.1120415881595505</v>
      </c>
      <c r="AF41" s="37">
        <v>1.2016534880957872</v>
      </c>
      <c r="AG41" s="37">
        <v>3.3753763851021361</v>
      </c>
      <c r="AH41" s="37">
        <v>3.985052031233526</v>
      </c>
      <c r="AI41" s="31">
        <f t="shared" si="7"/>
        <v>3.1445586379844448</v>
      </c>
      <c r="AJ41" s="36">
        <f t="shared" si="8"/>
        <v>-29.715932482503089</v>
      </c>
      <c r="AK41" s="35">
        <f>RANK(R41,(D41:R41,V41:AH41),1)</f>
        <v>2</v>
      </c>
    </row>
    <row r="42" spans="1:37" ht="12.75" customHeight="1" x14ac:dyDescent="0.2">
      <c r="A42">
        <v>2011</v>
      </c>
      <c r="B42" s="38" t="s">
        <v>190</v>
      </c>
      <c r="C42" s="39" t="s">
        <v>103</v>
      </c>
      <c r="D42" s="31">
        <v>3.2999829252442199</v>
      </c>
      <c r="E42" s="31">
        <v>3.4968569065798123</v>
      </c>
      <c r="F42" s="31">
        <v>4.0226666859373816</v>
      </c>
      <c r="G42" s="31"/>
      <c r="H42" s="31">
        <v>3.5968563891629706</v>
      </c>
      <c r="I42" s="31">
        <v>3.5562315993635636</v>
      </c>
      <c r="J42" s="31"/>
      <c r="K42" s="31">
        <v>2.9749846068489556</v>
      </c>
      <c r="L42" s="31">
        <v>3.1562336690309301</v>
      </c>
      <c r="M42" s="31">
        <v>3.7687304998527744</v>
      </c>
      <c r="N42" s="31">
        <v>2.9687346391875082</v>
      </c>
      <c r="O42" s="31">
        <v>3.7531055806991556</v>
      </c>
      <c r="P42" s="31">
        <v>3.2843580060906019</v>
      </c>
      <c r="Q42" s="31">
        <v>4.3069464650183154</v>
      </c>
      <c r="R42" s="31">
        <v>2.3069255635168444</v>
      </c>
      <c r="S42" s="32">
        <f t="shared" si="4"/>
        <v>3.4968569065798123</v>
      </c>
      <c r="T42" s="33">
        <f t="shared" si="5"/>
        <v>-34.028596961572838</v>
      </c>
      <c r="U42" s="34">
        <f t="shared" si="6"/>
        <v>1</v>
      </c>
      <c r="V42" s="32">
        <v>2.7050797533893505</v>
      </c>
      <c r="W42" s="32">
        <v>3.5117318296140576</v>
      </c>
      <c r="X42" s="37"/>
      <c r="Y42" s="37">
        <v>3.2360457560676128</v>
      </c>
      <c r="Z42" s="37">
        <v>2.3999875819957963</v>
      </c>
      <c r="AA42" s="37">
        <v>3.1516399427997657</v>
      </c>
      <c r="AB42" s="37">
        <v>2.7932667970923726</v>
      </c>
      <c r="AC42" s="37">
        <v>3.0319530620830486</v>
      </c>
      <c r="AD42" s="37"/>
      <c r="AE42" s="37">
        <v>3.161514891704853</v>
      </c>
      <c r="AF42" s="37">
        <v>1.2733371615049833</v>
      </c>
      <c r="AG42" s="37">
        <v>3.2437332162911936</v>
      </c>
      <c r="AH42" s="37">
        <v>4.1874783331697483</v>
      </c>
      <c r="AI42" s="31">
        <f t="shared" si="7"/>
        <v>3.2398894861794032</v>
      </c>
      <c r="AJ42" s="36">
        <f t="shared" si="8"/>
        <v>-28.796165012490725</v>
      </c>
      <c r="AK42" s="35">
        <f>RANK(R42,(D42:R42,V42:AH42),1)</f>
        <v>2</v>
      </c>
    </row>
    <row r="43" spans="1:37" ht="12.75" customHeight="1" x14ac:dyDescent="0.2">
      <c r="A43">
        <v>2011</v>
      </c>
      <c r="B43" s="38" t="s">
        <v>173</v>
      </c>
      <c r="C43" s="39" t="s">
        <v>103</v>
      </c>
      <c r="D43" s="31">
        <v>3.6942965400192431</v>
      </c>
      <c r="E43" s="31">
        <v>3.7286475644826513</v>
      </c>
      <c r="F43" s="31">
        <v>3.9406558418299937</v>
      </c>
      <c r="G43" s="31"/>
      <c r="H43" s="31">
        <v>3.8629288419305192</v>
      </c>
      <c r="I43" s="31">
        <v>3.4944360340503238</v>
      </c>
      <c r="J43" s="31"/>
      <c r="K43" s="31">
        <v>3.4007514218773931</v>
      </c>
      <c r="L43" s="31">
        <v>3.4788219320215026</v>
      </c>
      <c r="M43" s="31">
        <v>4.3969311313162258</v>
      </c>
      <c r="N43" s="31">
        <v>3.2945755280814053</v>
      </c>
      <c r="O43" s="31">
        <v>4.0409296050590875</v>
      </c>
      <c r="P43" s="31">
        <v>3.6911737196134795</v>
      </c>
      <c r="Q43" s="31">
        <v>4.5595363898443759</v>
      </c>
      <c r="R43" s="31">
        <v>2.7108579378359297</v>
      </c>
      <c r="S43" s="32">
        <f t="shared" si="4"/>
        <v>3.6942965400192431</v>
      </c>
      <c r="T43" s="33">
        <f t="shared" si="5"/>
        <v>-26.62045646661031</v>
      </c>
      <c r="U43" s="34">
        <f t="shared" si="6"/>
        <v>1</v>
      </c>
      <c r="V43" s="32">
        <v>2.9666481572720893</v>
      </c>
      <c r="W43" s="32">
        <v>3.7516315226690775</v>
      </c>
      <c r="X43" s="37"/>
      <c r="Y43" s="37">
        <v>3.4484681176774727</v>
      </c>
      <c r="Z43" s="37">
        <v>2.7074852917977044</v>
      </c>
      <c r="AA43" s="37">
        <v>4.3733850654567625</v>
      </c>
      <c r="AB43" s="37">
        <v>3.0055272713238552</v>
      </c>
      <c r="AC43" s="37">
        <v>3.9351909061199066</v>
      </c>
      <c r="AD43" s="37"/>
      <c r="AE43" s="37">
        <v>3.1616370634080155</v>
      </c>
      <c r="AF43" s="37">
        <v>1.5484817264023176</v>
      </c>
      <c r="AG43" s="37">
        <v>3.9847188377553291</v>
      </c>
      <c r="AH43" s="37">
        <v>5.2525839224956616</v>
      </c>
      <c r="AI43" s="31">
        <f t="shared" si="7"/>
        <v>3.6927351298163611</v>
      </c>
      <c r="AJ43" s="36">
        <f t="shared" si="8"/>
        <v>-26.589429175475686</v>
      </c>
      <c r="AK43" s="35">
        <f>RANK(R43,(D43:R43,V43:AH43),1)</f>
        <v>3</v>
      </c>
    </row>
    <row r="44" spans="1:37" ht="12.75" customHeight="1" x14ac:dyDescent="0.2">
      <c r="A44">
        <v>2012</v>
      </c>
      <c r="B44" s="38" t="s">
        <v>191</v>
      </c>
      <c r="C44" s="39" t="s">
        <v>103</v>
      </c>
      <c r="D44" s="31">
        <v>3.486414370457859</v>
      </c>
      <c r="E44" s="31">
        <v>3.4686567420854089</v>
      </c>
      <c r="F44" s="31">
        <v>3.3569020675281176</v>
      </c>
      <c r="G44" s="31"/>
      <c r="H44" s="31">
        <v>3.8149304953482011</v>
      </c>
      <c r="I44" s="31">
        <v>3.4538587184416998</v>
      </c>
      <c r="J44" s="31"/>
      <c r="K44" s="31">
        <v>3.0454332658753285</v>
      </c>
      <c r="L44" s="31">
        <v>3.7172635392997209</v>
      </c>
      <c r="M44" s="31">
        <v>4.1760022722547019</v>
      </c>
      <c r="N44" s="31">
        <v>3.0513524753328127</v>
      </c>
      <c r="O44" s="31">
        <v>4.0576180831050301</v>
      </c>
      <c r="P44" s="31">
        <v>3.8918802182954884</v>
      </c>
      <c r="Q44" s="31">
        <v>4.2682827476968725</v>
      </c>
      <c r="R44" s="31">
        <v>2.9191765281472035</v>
      </c>
      <c r="S44" s="32">
        <f t="shared" si="4"/>
        <v>3.486414370457859</v>
      </c>
      <c r="T44" s="33">
        <f t="shared" si="5"/>
        <v>-16.269949066213893</v>
      </c>
      <c r="U44" s="34">
        <f t="shared" si="6"/>
        <v>1</v>
      </c>
      <c r="V44" s="32">
        <v>3.1218206639241548</v>
      </c>
      <c r="W44" s="32">
        <v>3.7226500199060317</v>
      </c>
      <c r="X44" s="37"/>
      <c r="Y44" s="37">
        <v>3.1577502653310807</v>
      </c>
      <c r="Z44" s="37">
        <v>3.0691101037052628</v>
      </c>
      <c r="AA44" s="37">
        <v>4.0352138753084539</v>
      </c>
      <c r="AB44" s="37">
        <v>3.1871983323820618</v>
      </c>
      <c r="AC44" s="37">
        <v>3.6926396279565887</v>
      </c>
      <c r="AD44" s="37"/>
      <c r="AE44" s="37">
        <v>3.0403131496946059</v>
      </c>
      <c r="AF44" s="37">
        <v>1.5885382421048824</v>
      </c>
      <c r="AG44" s="37">
        <v>3.6284753974374664</v>
      </c>
      <c r="AH44" s="37">
        <v>4.8507921504078366</v>
      </c>
      <c r="AI44" s="31">
        <f t="shared" si="7"/>
        <v>3.4775355562716337</v>
      </c>
      <c r="AJ44" s="36">
        <f t="shared" si="8"/>
        <v>-16.056170212765934</v>
      </c>
      <c r="AK44" s="35">
        <f>RANK(R44,(D44:R44,V44:AH44),1)</f>
        <v>2</v>
      </c>
    </row>
    <row r="45" spans="1:37" ht="12.75" customHeight="1" x14ac:dyDescent="0.2">
      <c r="A45">
        <v>2012</v>
      </c>
      <c r="B45" s="38" t="s">
        <v>174</v>
      </c>
      <c r="C45" s="39" t="s">
        <v>103</v>
      </c>
      <c r="D45" s="31">
        <v>3.3985609554785063</v>
      </c>
      <c r="E45" s="31">
        <v>2.9611509087107386</v>
      </c>
      <c r="F45" s="31">
        <v>3.1467048548659076</v>
      </c>
      <c r="G45" s="31">
        <v>4.0402875372496379</v>
      </c>
      <c r="H45" s="31">
        <v>4.0172659558408084</v>
      </c>
      <c r="I45" s="31">
        <v>2.8460430016665903</v>
      </c>
      <c r="J45" s="31">
        <v>4.3942443514103973</v>
      </c>
      <c r="K45" s="31">
        <v>3.3179854205476014</v>
      </c>
      <c r="L45" s="31">
        <v>3.6431652579473233</v>
      </c>
      <c r="M45" s="31">
        <v>4.2302155838724849</v>
      </c>
      <c r="N45" s="31">
        <v>3.0446041413177469</v>
      </c>
      <c r="O45" s="31">
        <v>4.2906472350706633</v>
      </c>
      <c r="P45" s="31">
        <v>3.8043163278091323</v>
      </c>
      <c r="Q45" s="31">
        <v>4.4198558607277203</v>
      </c>
      <c r="R45" s="31">
        <v>2.8724314893564613</v>
      </c>
      <c r="S45" s="32">
        <f t="shared" si="4"/>
        <v>3.6431652579473233</v>
      </c>
      <c r="T45" s="33">
        <f t="shared" si="5"/>
        <v>-21.155608214849913</v>
      </c>
      <c r="U45" s="34">
        <f t="shared" si="6"/>
        <v>2</v>
      </c>
      <c r="V45" s="32">
        <v>3.3561724687094978</v>
      </c>
      <c r="W45" s="32">
        <v>3.9000573294931038</v>
      </c>
      <c r="X45" s="37"/>
      <c r="Y45" s="37">
        <v>3.0610070180715381</v>
      </c>
      <c r="Z45" s="37">
        <v>2.9352516296258053</v>
      </c>
      <c r="AA45" s="37">
        <v>4.3874817618715536</v>
      </c>
      <c r="AB45" s="37">
        <v>3.2897552063450246</v>
      </c>
      <c r="AC45" s="37">
        <v>3.6321148988710852</v>
      </c>
      <c r="AD45" s="37"/>
      <c r="AE45" s="37">
        <v>3.3992803798975317</v>
      </c>
      <c r="AF45" s="37">
        <v>1.6552517032948659</v>
      </c>
      <c r="AG45" s="37">
        <v>3.7237407928782278</v>
      </c>
      <c r="AH45" s="37">
        <v>4.5381292352155835</v>
      </c>
      <c r="AI45" s="31">
        <f t="shared" si="7"/>
        <v>3.5156976393843085</v>
      </c>
      <c r="AJ45" s="36">
        <f t="shared" si="8"/>
        <v>-18.296970217851271</v>
      </c>
      <c r="AK45" s="35">
        <f>RANK(R45,(D45:R45,V45:AH45),1)</f>
        <v>3</v>
      </c>
    </row>
    <row r="46" spans="1:37" ht="12.75" customHeight="1" x14ac:dyDescent="0.2">
      <c r="A46">
        <v>2013</v>
      </c>
      <c r="B46" s="38" t="s">
        <v>192</v>
      </c>
      <c r="C46" s="39" t="s">
        <v>103</v>
      </c>
      <c r="D46" s="31">
        <v>3.5467255361849617</v>
      </c>
      <c r="E46" s="31">
        <v>3.8683198205540639</v>
      </c>
      <c r="F46" s="31">
        <v>3.1222823368719115</v>
      </c>
      <c r="G46" s="31">
        <v>3.9111990584699448</v>
      </c>
      <c r="H46" s="31">
        <v>4.1715372886735045</v>
      </c>
      <c r="I46" s="31">
        <v>4.1592860778403953</v>
      </c>
      <c r="J46" s="31">
        <v>4.2419817509638795</v>
      </c>
      <c r="K46" s="31">
        <v>3.4334018359787066</v>
      </c>
      <c r="L46" s="31">
        <v>4.0704647993003578</v>
      </c>
      <c r="M46" s="31">
        <v>4.8576050953275907</v>
      </c>
      <c r="N46" s="31">
        <v>3.1454983814006523</v>
      </c>
      <c r="O46" s="31">
        <v>4.578890048874368</v>
      </c>
      <c r="P46" s="31">
        <v>4.033711166801031</v>
      </c>
      <c r="Q46" s="31">
        <v>4.7524284503253522</v>
      </c>
      <c r="R46" s="31">
        <v>3.0633846407917416</v>
      </c>
      <c r="S46" s="32">
        <f t="shared" si="4"/>
        <v>4.033711166801031</v>
      </c>
      <c r="T46" s="33">
        <f t="shared" si="5"/>
        <v>-24.055429005315101</v>
      </c>
      <c r="U46" s="34">
        <f t="shared" si="6"/>
        <v>1</v>
      </c>
      <c r="V46" s="32">
        <v>3.1805674724104258</v>
      </c>
      <c r="W46" s="32">
        <v>4.0701278910024472</v>
      </c>
      <c r="X46" s="37"/>
      <c r="Y46" s="37">
        <v>3.0011791177866325</v>
      </c>
      <c r="Z46" s="37">
        <v>3.3170153330641736</v>
      </c>
      <c r="AA46" s="37">
        <v>4.1951821255814039</v>
      </c>
      <c r="AB46" s="37">
        <v>3.3197718555016236</v>
      </c>
      <c r="AC46" s="37">
        <v>3.8036640553823338</v>
      </c>
      <c r="AD46" s="37"/>
      <c r="AE46" s="37">
        <v>3.4536163338533359</v>
      </c>
      <c r="AF46" s="37">
        <v>1.9348643548999362</v>
      </c>
      <c r="AG46" s="37">
        <v>3.4425902441035379</v>
      </c>
      <c r="AH46" s="37">
        <v>4.2848609888797595</v>
      </c>
      <c r="AI46" s="31">
        <f t="shared" si="7"/>
        <v>3.835991937968199</v>
      </c>
      <c r="AJ46" s="36">
        <f t="shared" si="8"/>
        <v>-20.141004195793034</v>
      </c>
      <c r="AK46" s="35">
        <f>RANK(R46,(D46:R46,V46:AH46),1)</f>
        <v>3</v>
      </c>
    </row>
    <row r="47" spans="1:37" ht="12.75" customHeight="1" x14ac:dyDescent="0.2">
      <c r="A47">
        <v>2013</v>
      </c>
      <c r="B47" s="38" t="s">
        <v>175</v>
      </c>
      <c r="C47" s="39" t="s">
        <v>103</v>
      </c>
      <c r="D47" s="31">
        <v>3.4328015816885027</v>
      </c>
      <c r="E47" s="31">
        <v>3.4877264069955185</v>
      </c>
      <c r="F47" s="31">
        <v>3.0310569983595173</v>
      </c>
      <c r="G47" s="31">
        <v>3.6616550204677361</v>
      </c>
      <c r="H47" s="31">
        <v>4.0705398310866325</v>
      </c>
      <c r="I47" s="31">
        <v>3.9881525931261095</v>
      </c>
      <c r="J47" s="31">
        <v>4.0491801768005713</v>
      </c>
      <c r="K47" s="31">
        <v>3.8203267380213375</v>
      </c>
      <c r="L47" s="31">
        <v>3.7562477751631529</v>
      </c>
      <c r="M47" s="31">
        <v>4.4275511955822378</v>
      </c>
      <c r="N47" s="31">
        <v>3.289386760053516</v>
      </c>
      <c r="O47" s="31">
        <v>4.7448946306894415</v>
      </c>
      <c r="P47" s="31">
        <v>3.8508405298585688</v>
      </c>
      <c r="Q47" s="31">
        <v>4.5217472709837701</v>
      </c>
      <c r="R47" s="31">
        <v>3.2110883701991813</v>
      </c>
      <c r="S47" s="32">
        <f t="shared" si="4"/>
        <v>3.8203267380213375</v>
      </c>
      <c r="T47" s="33">
        <f t="shared" si="5"/>
        <v>-15.94728434504791</v>
      </c>
      <c r="U47" s="34">
        <f t="shared" si="6"/>
        <v>2</v>
      </c>
      <c r="V47" s="32">
        <v>3.1281518839855869</v>
      </c>
      <c r="W47" s="32">
        <v>3.769460247028674</v>
      </c>
      <c r="X47" s="37"/>
      <c r="Y47" s="37">
        <v>2.967283173419704</v>
      </c>
      <c r="Z47" s="37">
        <v>2.9323753955579117</v>
      </c>
      <c r="AA47" s="37">
        <v>4.8304553030010373</v>
      </c>
      <c r="AB47" s="37">
        <v>3.2316241521056379</v>
      </c>
      <c r="AC47" s="37">
        <v>3.4731103007054842</v>
      </c>
      <c r="AD47" s="37"/>
      <c r="AE47" s="37">
        <v>3.6024582643035075</v>
      </c>
      <c r="AF47" s="37">
        <v>1.9314009681293818</v>
      </c>
      <c r="AG47" s="37">
        <v>3.5334970947513655</v>
      </c>
      <c r="AH47" s="37">
        <v>4.0156150057796172</v>
      </c>
      <c r="AI47" s="31">
        <f t="shared" si="7"/>
        <v>3.6320566423856215</v>
      </c>
      <c r="AJ47" s="36">
        <f t="shared" si="8"/>
        <v>-11.590355372595134</v>
      </c>
      <c r="AK47" s="35">
        <f>RANK(R47,(D47:R47,V47:AH47),1)</f>
        <v>6</v>
      </c>
    </row>
    <row r="48" spans="1:37" ht="12.75" customHeight="1" x14ac:dyDescent="0.2">
      <c r="A48">
        <v>2014</v>
      </c>
      <c r="B48" s="38" t="s">
        <v>193</v>
      </c>
      <c r="C48" s="39" t="s">
        <v>103</v>
      </c>
      <c r="D48" s="31">
        <v>3.3434132364754499</v>
      </c>
      <c r="E48" s="31">
        <v>3.1778684608409451</v>
      </c>
      <c r="F48" s="31">
        <v>2.8921263534689579</v>
      </c>
      <c r="G48" s="31">
        <v>3.4143609974616664</v>
      </c>
      <c r="H48" s="31">
        <v>3.9139514810729401</v>
      </c>
      <c r="I48" s="31">
        <v>3.7247574517763633</v>
      </c>
      <c r="J48" s="31">
        <v>3.8223106231324104</v>
      </c>
      <c r="K48" s="31">
        <v>3.2724654754892337</v>
      </c>
      <c r="L48" s="31">
        <v>3.5207826389409909</v>
      </c>
      <c r="M48" s="31">
        <v>3.9996800255979519</v>
      </c>
      <c r="N48" s="31">
        <v>3.1069206998547285</v>
      </c>
      <c r="O48" s="31">
        <v>4.5849990537342382</v>
      </c>
      <c r="P48" s="31">
        <v>3.7011081981142904</v>
      </c>
      <c r="Q48" s="31">
        <v>3.9669553708430598</v>
      </c>
      <c r="R48" s="31">
        <v>3.2214717722803909</v>
      </c>
      <c r="S48" s="32">
        <f t="shared" si="4"/>
        <v>3.5207826389409909</v>
      </c>
      <c r="T48" s="33">
        <f t="shared" si="5"/>
        <v>-8.5012594458438091</v>
      </c>
      <c r="U48" s="34">
        <f t="shared" si="6"/>
        <v>4</v>
      </c>
      <c r="V48" s="32">
        <v>2.9912167263130405</v>
      </c>
      <c r="W48" s="32">
        <v>3.5538324709337368</v>
      </c>
      <c r="X48" s="37"/>
      <c r="Y48" s="37">
        <v>2.6859048615356893</v>
      </c>
      <c r="Z48" s="37">
        <v>2.9620690211745364</v>
      </c>
      <c r="AA48" s="37">
        <v>3.3969492344529657</v>
      </c>
      <c r="AB48" s="37">
        <v>2.9738936480055727</v>
      </c>
      <c r="AC48" s="37">
        <v>3.538519579187545</v>
      </c>
      <c r="AD48" s="37"/>
      <c r="AE48" s="37">
        <v>3.376433506901118</v>
      </c>
      <c r="AF48" s="37">
        <v>1.9635088468606181</v>
      </c>
      <c r="AG48" s="37">
        <v>3.287246259028028</v>
      </c>
      <c r="AH48" s="37">
        <v>4.0558470030453737</v>
      </c>
      <c r="AI48" s="31">
        <f t="shared" si="7"/>
        <v>3.3866913706770418</v>
      </c>
      <c r="AJ48" s="36">
        <f t="shared" si="8"/>
        <v>-4.8784958625746118</v>
      </c>
      <c r="AK48" s="35">
        <f>RANK(R48,(D48:R48,V48:AH48),1)</f>
        <v>9</v>
      </c>
    </row>
    <row r="49" spans="1:37" ht="12.75" customHeight="1" x14ac:dyDescent="0.2">
      <c r="A49">
        <v>2014</v>
      </c>
      <c r="B49" s="38" t="s">
        <v>176</v>
      </c>
      <c r="C49" s="39" t="s">
        <v>103</v>
      </c>
      <c r="D49" s="31">
        <v>3.1849303907539244</v>
      </c>
      <c r="E49" s="31">
        <v>2.5781413270414149</v>
      </c>
      <c r="F49" s="31">
        <v>2.6226107039641953</v>
      </c>
      <c r="G49" s="31">
        <v>3.0880720425556833</v>
      </c>
      <c r="H49" s="31">
        <v>3.5894564332289307</v>
      </c>
      <c r="I49" s="31">
        <v>3.3273691381042791</v>
      </c>
      <c r="J49" s="31">
        <v>3.4726566604016402</v>
      </c>
      <c r="K49" s="31">
        <v>3.2789399640051582</v>
      </c>
      <c r="L49" s="31">
        <v>3.2561497644291015</v>
      </c>
      <c r="M49" s="31">
        <v>3.677768456586151</v>
      </c>
      <c r="N49" s="31">
        <v>3.0225502187745201</v>
      </c>
      <c r="O49" s="31">
        <v>4.6662933631976102</v>
      </c>
      <c r="P49" s="31">
        <v>3.5581199088118529</v>
      </c>
      <c r="Q49" s="31">
        <v>3.6074891786434859</v>
      </c>
      <c r="R49" s="31">
        <v>3.0271367464392016</v>
      </c>
      <c r="S49" s="32">
        <f t="shared" si="4"/>
        <v>3.2789399640051582</v>
      </c>
      <c r="T49" s="33">
        <f t="shared" si="5"/>
        <v>-7.6794092093831479</v>
      </c>
      <c r="U49" s="34">
        <f t="shared" si="6"/>
        <v>4</v>
      </c>
      <c r="V49" s="32">
        <v>2.806812492037674</v>
      </c>
      <c r="W49" s="32">
        <v>3.3119857533904407</v>
      </c>
      <c r="X49" s="37"/>
      <c r="Y49" s="37">
        <v>2.7265340140310141</v>
      </c>
      <c r="Z49" s="37">
        <v>2.9399357453113151</v>
      </c>
      <c r="AA49" s="37">
        <v>3.2682855457033519</v>
      </c>
      <c r="AB49" s="37">
        <v>2.9313894204702931</v>
      </c>
      <c r="AC49" s="37">
        <v>3.2160959886741822</v>
      </c>
      <c r="AD49" s="37"/>
      <c r="AE49" s="37">
        <v>3.2931553509907241</v>
      </c>
      <c r="AF49" s="37">
        <v>1.8255234737916122</v>
      </c>
      <c r="AG49" s="37">
        <v>3.3045789385282225</v>
      </c>
      <c r="AH49" s="37">
        <v>3.9540996264458386</v>
      </c>
      <c r="AI49" s="31">
        <f t="shared" si="7"/>
        <v>3.2622176550662267</v>
      </c>
      <c r="AJ49" s="36">
        <f t="shared" si="8"/>
        <v>-7.2061687319343735</v>
      </c>
      <c r="AK49" s="35">
        <f>RANK(R49,(D49:R49,V49:AH49),1)</f>
        <v>9</v>
      </c>
    </row>
    <row r="50" spans="1:37" ht="12.75" customHeight="1" x14ac:dyDescent="0.2">
      <c r="A50">
        <v>2015</v>
      </c>
      <c r="B50" s="38" t="s">
        <v>194</v>
      </c>
      <c r="C50" s="39">
        <v>2015</v>
      </c>
      <c r="D50" s="31">
        <v>2.7532702379200842</v>
      </c>
      <c r="E50" s="31">
        <v>2.4750142032366709</v>
      </c>
      <c r="F50" s="31">
        <v>2.4750142032366709</v>
      </c>
      <c r="G50" s="31">
        <v>2.4310790398656064</v>
      </c>
      <c r="H50" s="31">
        <v>3.0095586909179639</v>
      </c>
      <c r="I50" s="31">
        <v>2.9070433097188118</v>
      </c>
      <c r="J50" s="31">
        <v>2.694690020091997</v>
      </c>
      <c r="K50" s="31">
        <v>2.7166576017775297</v>
      </c>
      <c r="L50" s="31">
        <v>2.9802685820039208</v>
      </c>
      <c r="M50" s="31">
        <v>3.1852993444022246</v>
      </c>
      <c r="N50" s="31">
        <v>2.5262718938362476</v>
      </c>
      <c r="O50" s="31">
        <v>4.1884855747082135</v>
      </c>
      <c r="P50" s="31">
        <v>3.1340416538026488</v>
      </c>
      <c r="Q50" s="31">
        <v>3.3610399978864858</v>
      </c>
      <c r="R50" s="31">
        <v>2.7825603468341273</v>
      </c>
      <c r="S50" s="32">
        <f t="shared" si="4"/>
        <v>2.7825603468341273</v>
      </c>
      <c r="T50" s="33">
        <f t="shared" si="5"/>
        <v>0</v>
      </c>
      <c r="U50" s="34">
        <f t="shared" si="6"/>
        <v>8</v>
      </c>
      <c r="V50" s="32">
        <v>2.46769167600816</v>
      </c>
      <c r="W50" s="32">
        <v>3.0095586909179639</v>
      </c>
      <c r="X50" s="37"/>
      <c r="Y50" s="37">
        <v>2.3212411314379433</v>
      </c>
      <c r="Z50" s="37">
        <v>2.5482394755217799</v>
      </c>
      <c r="AA50" s="37">
        <v>2.8191729829766818</v>
      </c>
      <c r="AB50" s="37">
        <v>2.650754856720932</v>
      </c>
      <c r="AC50" s="37">
        <v>2.3798213492660301</v>
      </c>
      <c r="AD50" s="37"/>
      <c r="AE50" s="37">
        <v>3.0242037453749862</v>
      </c>
      <c r="AF50" s="37">
        <v>1.6988263170145197</v>
      </c>
      <c r="AG50" s="37">
        <v>2.7752378196056164</v>
      </c>
      <c r="AH50" s="37">
        <v>3.2585246166873332</v>
      </c>
      <c r="AI50" s="31">
        <f t="shared" si="7"/>
        <v>2.7642540287628501</v>
      </c>
      <c r="AJ50" s="36">
        <f t="shared" si="8"/>
        <v>0.66225165562914257</v>
      </c>
      <c r="AK50" s="35">
        <f>RANK(R50,(D50:R50,V50:AH50),1)</f>
        <v>15</v>
      </c>
    </row>
    <row r="51" spans="1:37" ht="12.75" customHeight="1" x14ac:dyDescent="0.2">
      <c r="A51">
        <v>2015</v>
      </c>
      <c r="B51" s="38" t="s">
        <v>177</v>
      </c>
      <c r="C51" s="39">
        <v>2015</v>
      </c>
      <c r="D51" s="31">
        <v>2.6985603431151581</v>
      </c>
      <c r="E51" s="31">
        <v>2.4251062283461562</v>
      </c>
      <c r="F51" s="31">
        <v>2.2523983663867857</v>
      </c>
      <c r="G51" s="31">
        <v>2.7201488258600799</v>
      </c>
      <c r="H51" s="31">
        <v>2.9144451705643712</v>
      </c>
      <c r="I51" s="31">
        <v>2.7129526649451061</v>
      </c>
      <c r="J51" s="31">
        <v>2.3243599755365234</v>
      </c>
      <c r="K51" s="31">
        <v>2.7561296304349487</v>
      </c>
      <c r="L51" s="31">
        <v>2.8352874004996598</v>
      </c>
      <c r="M51" s="31">
        <v>3.0799568716087675</v>
      </c>
      <c r="N51" s="31">
        <v>2.6194025730504471</v>
      </c>
      <c r="O51" s="31">
        <v>3.8355537676810116</v>
      </c>
      <c r="P51" s="31">
        <v>2.8136989177547389</v>
      </c>
      <c r="Q51" s="31">
        <v>3.3174301818029015</v>
      </c>
      <c r="R51" s="31">
        <v>2.7345411476900274</v>
      </c>
      <c r="S51" s="32">
        <f t="shared" si="4"/>
        <v>2.7345411476900274</v>
      </c>
      <c r="T51" s="33">
        <f t="shared" si="5"/>
        <v>0</v>
      </c>
      <c r="U51" s="34">
        <f t="shared" si="6"/>
        <v>8</v>
      </c>
      <c r="V51" s="32">
        <v>1.9861404125327566</v>
      </c>
      <c r="W51" s="32">
        <v>2.7633257913499221</v>
      </c>
      <c r="X51" s="37"/>
      <c r="Y51" s="37">
        <v>2.2380060445568382</v>
      </c>
      <c r="Z51" s="37">
        <v>1.8853941597231243</v>
      </c>
      <c r="AA51" s="37">
        <v>2.6769718603702373</v>
      </c>
      <c r="AB51" s="37">
        <v>2.2020252399819693</v>
      </c>
      <c r="AC51" s="37">
        <v>1.942963447042914</v>
      </c>
      <c r="AD51" s="37"/>
      <c r="AE51" s="37">
        <v>2.8784643659895028</v>
      </c>
      <c r="AF51" s="37">
        <v>1.6263323667840688</v>
      </c>
      <c r="AG51" s="37">
        <v>2.8065027568397647</v>
      </c>
      <c r="AH51" s="37">
        <v>3.2598608944831118</v>
      </c>
      <c r="AI51" s="31">
        <f t="shared" si="7"/>
        <v>2.7165507454025928</v>
      </c>
      <c r="AJ51" s="36">
        <f t="shared" si="8"/>
        <v>0.66225165562914856</v>
      </c>
      <c r="AK51" s="35">
        <f>RANK(R51,(D51:R51,V51:AH51),1)</f>
        <v>15</v>
      </c>
    </row>
    <row r="52" spans="1:37" ht="12.75" customHeight="1" x14ac:dyDescent="0.2">
      <c r="A52">
        <v>2016</v>
      </c>
      <c r="B52" s="38" t="s">
        <v>195</v>
      </c>
      <c r="C52" s="39">
        <v>2015</v>
      </c>
      <c r="D52" s="31">
        <v>2.7171732028496121</v>
      </c>
      <c r="E52" s="31">
        <v>2.3901781469192862</v>
      </c>
      <c r="F52" s="31">
        <v>2.1643958463959656</v>
      </c>
      <c r="G52" s="31">
        <v>2.382392550349516</v>
      </c>
      <c r="H52" s="31">
        <v>2.7016020097100726</v>
      </c>
      <c r="I52" s="31">
        <v>2.4524629194774432</v>
      </c>
      <c r="J52" s="31">
        <v>2.1176822669773476</v>
      </c>
      <c r="K52" s="31">
        <v>2.7716723788379993</v>
      </c>
      <c r="L52" s="31">
        <v>2.8650995376752353</v>
      </c>
      <c r="M52" s="31">
        <v>3.0675250484892462</v>
      </c>
      <c r="N52" s="31">
        <v>2.3979637434890559</v>
      </c>
      <c r="O52" s="31">
        <v>3.2933073490125664</v>
      </c>
      <c r="P52" s="31">
        <v>2.7794579754077691</v>
      </c>
      <c r="Q52" s="31">
        <v>3.0986674347683252</v>
      </c>
      <c r="R52" s="31">
        <v>2.413534936628595</v>
      </c>
      <c r="S52" s="32">
        <f t="shared" si="4"/>
        <v>2.7016020097100726</v>
      </c>
      <c r="T52" s="33">
        <f t="shared" si="5"/>
        <v>-10.6628242074928</v>
      </c>
      <c r="U52" s="34">
        <f t="shared" si="6"/>
        <v>6</v>
      </c>
      <c r="V52" s="32">
        <v>1.8763287733144884</v>
      </c>
      <c r="W52" s="32">
        <v>2.8417427479659261</v>
      </c>
      <c r="X52" s="37"/>
      <c r="Y52" s="37">
        <v>2.1332534601168871</v>
      </c>
      <c r="Z52" s="37">
        <v>1.8218295973261009</v>
      </c>
      <c r="AA52" s="37">
        <v>2.273394198372741</v>
      </c>
      <c r="AB52" s="37">
        <v>2.211109425814584</v>
      </c>
      <c r="AC52" s="37">
        <v>2.3590357606402073</v>
      </c>
      <c r="AD52" s="37"/>
      <c r="AE52" s="37">
        <v>2.6003892543030664</v>
      </c>
      <c r="AF52" s="37">
        <v>1.6816888590702468</v>
      </c>
      <c r="AG52" s="37">
        <v>2.7016020097100726</v>
      </c>
      <c r="AH52" s="37">
        <v>3.2310225764544094</v>
      </c>
      <c r="AI52" s="31">
        <f t="shared" si="7"/>
        <v>2.4329989280530189</v>
      </c>
      <c r="AJ52" s="36">
        <f t="shared" si="8"/>
        <v>-0.79999999999998961</v>
      </c>
      <c r="AK52" s="35">
        <f>RANK(R52,(D52:R52,V52:AH52),1)</f>
        <v>13</v>
      </c>
    </row>
    <row r="53" spans="1:37" ht="12.75" customHeight="1" x14ac:dyDescent="0.2">
      <c r="A53">
        <v>2016</v>
      </c>
      <c r="B53" s="38" t="s">
        <v>178</v>
      </c>
      <c r="C53" s="39">
        <v>2015</v>
      </c>
      <c r="D53" s="31">
        <v>2.9818435424193996</v>
      </c>
      <c r="E53" s="31">
        <v>2.5865559258450697</v>
      </c>
      <c r="F53" s="31">
        <v>2.5951491349010336</v>
      </c>
      <c r="G53" s="31">
        <v>2.663894807348743</v>
      </c>
      <c r="H53" s="31">
        <v>3.1279280963707823</v>
      </c>
      <c r="I53" s="31">
        <v>2.646708389236816</v>
      </c>
      <c r="J53" s="31">
        <v>2.3115732360542318</v>
      </c>
      <c r="K53" s="31">
        <v>3.4200972042735476</v>
      </c>
      <c r="L53" s="31">
        <v>2.9560639152515082</v>
      </c>
      <c r="M53" s="31">
        <v>3.1451145144827093</v>
      </c>
      <c r="N53" s="31">
        <v>2.5435898805652517</v>
      </c>
      <c r="O53" s="31">
        <v>2.9818435424193996</v>
      </c>
      <c r="P53" s="31">
        <v>2.9388774971395812</v>
      </c>
      <c r="Q53" s="31">
        <v>3.6177410125607121</v>
      </c>
      <c r="R53" s="31">
        <v>2.2170479364386311</v>
      </c>
      <c r="S53" s="32">
        <f t="shared" si="4"/>
        <v>2.9388774971395812</v>
      </c>
      <c r="T53" s="33">
        <f t="shared" si="5"/>
        <v>-24.561403508771942</v>
      </c>
      <c r="U53" s="34">
        <f t="shared" si="6"/>
        <v>1</v>
      </c>
      <c r="V53" s="32">
        <v>1.7616078564725559</v>
      </c>
      <c r="W53" s="32">
        <v>2.6553015982927795</v>
      </c>
      <c r="X53" s="37"/>
      <c r="Y53" s="37">
        <v>2.3889121175579051</v>
      </c>
      <c r="Z53" s="37">
        <v>1.8475399470321927</v>
      </c>
      <c r="AA53" s="37">
        <v>2.3889121175579051</v>
      </c>
      <c r="AB53" s="37">
        <v>2.2342343545505585</v>
      </c>
      <c r="AC53" s="37">
        <v>2.1225226368230308</v>
      </c>
      <c r="AD53" s="37"/>
      <c r="AE53" s="37">
        <v>2.9732503333634357</v>
      </c>
      <c r="AF53" s="37">
        <v>1.7959806926964104</v>
      </c>
      <c r="AG53" s="37">
        <v>2.9560639152515082</v>
      </c>
      <c r="AH53" s="37">
        <v>3.3169786956019833</v>
      </c>
      <c r="AI53" s="31">
        <f t="shared" si="7"/>
        <v>2.6510049937647979</v>
      </c>
      <c r="AJ53" s="36">
        <f t="shared" si="8"/>
        <v>-16.369529983792567</v>
      </c>
      <c r="AK53" s="35">
        <f>RANK(R53,(D53:R53,V53:AH53),1)</f>
        <v>5</v>
      </c>
    </row>
    <row r="54" spans="1:37" ht="12.75" customHeight="1" x14ac:dyDescent="0.2">
      <c r="A54">
        <v>2017</v>
      </c>
      <c r="B54" s="38" t="s">
        <v>196</v>
      </c>
      <c r="C54" s="39">
        <v>2015</v>
      </c>
      <c r="D54" s="31">
        <v>2.8232275102129871</v>
      </c>
      <c r="E54" s="31">
        <v>2.5133610761652205</v>
      </c>
      <c r="F54" s="31">
        <v>2.7715831045383594</v>
      </c>
      <c r="G54" s="31">
        <v>2.9695533262910994</v>
      </c>
      <c r="H54" s="31">
        <v>2.8834793168333865</v>
      </c>
      <c r="I54" s="31">
        <v>2.7027238969721883</v>
      </c>
      <c r="J54" s="31">
        <v>2.6596868922433323</v>
      </c>
      <c r="K54" s="31">
        <v>3.1503087461522963</v>
      </c>
      <c r="L54" s="31">
        <v>2.8834793168333865</v>
      </c>
      <c r="M54" s="31">
        <v>2.9523385243995564</v>
      </c>
      <c r="N54" s="31">
        <v>2.4014648638701934</v>
      </c>
      <c r="O54" s="31">
        <v>3.1503087461522963</v>
      </c>
      <c r="P54" s="31">
        <v>3.1417013452065254</v>
      </c>
      <c r="Q54" s="31">
        <v>3.7183972085732027</v>
      </c>
      <c r="R54" s="31">
        <v>2.1604576373885966</v>
      </c>
      <c r="S54" s="32">
        <f t="shared" si="4"/>
        <v>2.8834793168333865</v>
      </c>
      <c r="T54" s="33">
        <f t="shared" si="5"/>
        <v>-25.074626865671657</v>
      </c>
      <c r="U54" s="34">
        <f t="shared" si="6"/>
        <v>1</v>
      </c>
      <c r="V54" s="32">
        <v>2.0571688260393413</v>
      </c>
      <c r="W54" s="32">
        <v>2.4617166704905924</v>
      </c>
      <c r="X54" s="37"/>
      <c r="Y54" s="37">
        <v>2.1948872411716818</v>
      </c>
      <c r="Z54" s="37">
        <v>2.3756426610328791</v>
      </c>
      <c r="AA54" s="37">
        <v>2.2895686515751663</v>
      </c>
      <c r="AB54" s="37">
        <v>2.4445018685990498</v>
      </c>
      <c r="AC54" s="37">
        <v>2.2207094440089956</v>
      </c>
      <c r="AD54" s="37"/>
      <c r="AE54" s="37">
        <v>2.7113312979179605</v>
      </c>
      <c r="AF54" s="37">
        <v>2.4358944676532786</v>
      </c>
      <c r="AG54" s="37">
        <v>2.7371535007552743</v>
      </c>
      <c r="AH54" s="37">
        <v>2.8404423121045297</v>
      </c>
      <c r="AI54" s="31">
        <f t="shared" si="7"/>
        <v>2.7070275974450744</v>
      </c>
      <c r="AJ54" s="36">
        <f t="shared" si="8"/>
        <v>-20.190779014308429</v>
      </c>
      <c r="AK54" s="35">
        <f>RANK(R54,(D54:R54,V54:AH54),1)</f>
        <v>2</v>
      </c>
    </row>
    <row r="55" spans="1:37" ht="12.75" customHeight="1" x14ac:dyDescent="0.2">
      <c r="A55">
        <v>2017</v>
      </c>
      <c r="B55" s="38" t="s">
        <v>179</v>
      </c>
      <c r="C55" s="39">
        <v>2015</v>
      </c>
      <c r="D55" s="31">
        <v>3.0795126979093048</v>
      </c>
      <c r="E55" s="31">
        <v>2.6064281385203389</v>
      </c>
      <c r="F55" s="31">
        <v>2.9009902226681854</v>
      </c>
      <c r="G55" s="31">
        <v>3.4990405147259347</v>
      </c>
      <c r="H55" s="31">
        <v>3.0884388216713603</v>
      </c>
      <c r="I55" s="31">
        <v>2.7135416236650105</v>
      </c>
      <c r="J55" s="31">
        <v>2.2493831880381006</v>
      </c>
      <c r="K55" s="31">
        <v>3.4544098959156546</v>
      </c>
      <c r="L55" s="31">
        <v>2.999177584050801</v>
      </c>
      <c r="M55" s="31">
        <v>3.1509216880057518</v>
      </c>
      <c r="N55" s="31">
        <v>2.4546840345653878</v>
      </c>
      <c r="O55" s="31">
        <v>3.1598478117678082</v>
      </c>
      <c r="P55" s="31">
        <v>3.0170298315749124</v>
      </c>
      <c r="Q55" s="31">
        <v>4.2042042919283551</v>
      </c>
      <c r="R55" s="31">
        <v>2.017303970224646</v>
      </c>
      <c r="S55" s="32">
        <f t="shared" si="4"/>
        <v>3.0170298315749124</v>
      </c>
      <c r="T55" s="33">
        <f t="shared" si="5"/>
        <v>-33.136094674556198</v>
      </c>
      <c r="U55" s="34">
        <f t="shared" si="6"/>
        <v>1</v>
      </c>
      <c r="V55" s="32">
        <v>2.4814624058515555</v>
      </c>
      <c r="W55" s="32">
        <v>2.4993146533756674</v>
      </c>
      <c r="X55" s="37"/>
      <c r="Y55" s="37">
        <v>2.4011272919930522</v>
      </c>
      <c r="Z55" s="37">
        <v>2.2136786929898769</v>
      </c>
      <c r="AA55" s="37">
        <v>2.4993146533756674</v>
      </c>
      <c r="AB55" s="37">
        <v>2.8295812325717375</v>
      </c>
      <c r="AC55" s="37">
        <v>2.7046154999029546</v>
      </c>
      <c r="AD55" s="37"/>
      <c r="AE55" s="37">
        <v>2.954546965240521</v>
      </c>
      <c r="AF55" s="37">
        <v>2.4279056632792195</v>
      </c>
      <c r="AG55" s="37">
        <v>2.999177584050801</v>
      </c>
      <c r="AH55" s="37">
        <v>3.2580351731504233</v>
      </c>
      <c r="AI55" s="31">
        <f t="shared" si="7"/>
        <v>2.8652857276199617</v>
      </c>
      <c r="AJ55" s="36">
        <f t="shared" si="8"/>
        <v>-29.595015576323984</v>
      </c>
      <c r="AK55" s="35">
        <f>RANK(R55,(D55:R55,V55:AH55),1)</f>
        <v>1</v>
      </c>
    </row>
    <row r="56" spans="1:37" ht="12.75" customHeight="1" x14ac:dyDescent="0.2">
      <c r="A56">
        <v>2018</v>
      </c>
      <c r="B56" s="38" t="s">
        <v>197</v>
      </c>
      <c r="C56" s="39">
        <v>2015</v>
      </c>
      <c r="D56" s="31">
        <v>2.9031971780480377</v>
      </c>
      <c r="E56" s="31">
        <v>2.4633188177377292</v>
      </c>
      <c r="F56" s="31">
        <v>3.0615533877597483</v>
      </c>
      <c r="G56" s="31">
        <v>3.7037757938127998</v>
      </c>
      <c r="H56" s="31">
        <v>2.8768044764294189</v>
      </c>
      <c r="I56" s="31">
        <v>2.8504117748108007</v>
      </c>
      <c r="J56" s="31">
        <v>2.7096506995115019</v>
      </c>
      <c r="K56" s="31">
        <v>3.026363118934924</v>
      </c>
      <c r="L56" s="31">
        <v>3.0791485221721615</v>
      </c>
      <c r="M56" s="31">
        <v>3.1671241942342228</v>
      </c>
      <c r="N56" s="31">
        <v>2.4193309817066981</v>
      </c>
      <c r="O56" s="31">
        <v>3.4750390464514389</v>
      </c>
      <c r="P56" s="31">
        <v>3.0703509549659551</v>
      </c>
      <c r="Q56" s="31">
        <v>4.2052371245665512</v>
      </c>
      <c r="R56" s="31">
        <v>2.2874113951781303</v>
      </c>
      <c r="S56" s="32">
        <f t="shared" si="4"/>
        <v>3.026363118934924</v>
      </c>
      <c r="T56" s="33">
        <f t="shared" si="5"/>
        <v>-24.417153352597524</v>
      </c>
      <c r="U56" s="34">
        <f t="shared" si="6"/>
        <v>1</v>
      </c>
      <c r="V56" s="32">
        <v>2.4809139521501411</v>
      </c>
      <c r="W56" s="32">
        <v>2.3929382800880794</v>
      </c>
      <c r="X56" s="37"/>
      <c r="Y56" s="37">
        <v>2.3929382800880794</v>
      </c>
      <c r="Z56" s="37">
        <v>2.269772339201193</v>
      </c>
      <c r="AA56" s="37">
        <v>2.1993918015515437</v>
      </c>
      <c r="AB56" s="37">
        <v>2.8680069092232126</v>
      </c>
      <c r="AC56" s="37">
        <v>2.5864847586246151</v>
      </c>
      <c r="AD56" s="37"/>
      <c r="AE56" s="37">
        <v>2.9295898796666564</v>
      </c>
      <c r="AF56" s="37">
        <v>2.4457236833253164</v>
      </c>
      <c r="AG56" s="37">
        <v>2.8240190731921815</v>
      </c>
      <c r="AH56" s="37">
        <v>3.1759217614404291</v>
      </c>
      <c r="AI56" s="31">
        <f t="shared" si="7"/>
        <v>2.8592093420170066</v>
      </c>
      <c r="AJ56" s="36">
        <f t="shared" si="8"/>
        <v>-19.998463856287835</v>
      </c>
      <c r="AK56" s="35">
        <f>RANK(R56,(D56:R56,V56:AH56),1)</f>
        <v>3</v>
      </c>
    </row>
    <row r="57" spans="1:37" ht="12.75" customHeight="1" x14ac:dyDescent="0.2">
      <c r="A57">
        <v>2018</v>
      </c>
      <c r="B57" s="38" t="s">
        <v>180</v>
      </c>
      <c r="C57" s="39">
        <v>2015</v>
      </c>
      <c r="D57" s="31">
        <v>3.0418692271488594</v>
      </c>
      <c r="E57" s="31">
        <v>2.7038837574656522</v>
      </c>
      <c r="F57" s="31">
        <v>3.2553337343171997</v>
      </c>
      <c r="G57" s="31">
        <v>3.860149837960833</v>
      </c>
      <c r="H57" s="31">
        <v>3.5666361406043636</v>
      </c>
      <c r="I57" s="31">
        <v>2.9973974548221216</v>
      </c>
      <c r="J57" s="31">
        <v>3.7801006477727048</v>
      </c>
      <c r="K57" s="31">
        <v>4.0202482183370885</v>
      </c>
      <c r="L57" s="31">
        <v>3.4243264691588031</v>
      </c>
      <c r="M57" s="31">
        <v>3.308699861109285</v>
      </c>
      <c r="N57" s="31">
        <v>2.4192644145745312</v>
      </c>
      <c r="O57" s="31">
        <v>3.451009532554846</v>
      </c>
      <c r="P57" s="31">
        <v>3.3709603423667183</v>
      </c>
      <c r="Q57" s="31">
        <v>4.4916490050005091</v>
      </c>
      <c r="R57" s="31">
        <v>2.7957105578076473</v>
      </c>
      <c r="S57" s="31">
        <f t="shared" si="4"/>
        <v>3.3709603423667183</v>
      </c>
      <c r="T57" s="33">
        <f t="shared" si="5"/>
        <v>-17.064863603681367</v>
      </c>
      <c r="U57" s="34">
        <f t="shared" si="6"/>
        <v>3</v>
      </c>
      <c r="V57" s="31">
        <v>2.8817708467726031</v>
      </c>
      <c r="W57" s="31">
        <v>2.7661442387230855</v>
      </c>
      <c r="X57" s="31"/>
      <c r="Y57" s="31">
        <v>2.4103700601091833</v>
      </c>
      <c r="Z57" s="31">
        <v>2.5526797315547443</v>
      </c>
      <c r="AA57" s="31">
        <v>2.6949894030003052</v>
      </c>
      <c r="AB57" s="31">
        <v>3.0774466450102489</v>
      </c>
      <c r="AC57" s="31">
        <v>3.2019676075251144</v>
      </c>
      <c r="AD57" s="31"/>
      <c r="AE57" s="31">
        <v>3.1397071262676817</v>
      </c>
      <c r="AF57" s="31">
        <v>2.6949894030003052</v>
      </c>
      <c r="AG57" s="31">
        <v>3.1219184173369867</v>
      </c>
      <c r="AH57" s="31">
        <v>3.5221643682776262</v>
      </c>
      <c r="AI57" s="31">
        <f t="shared" si="7"/>
        <v>3.1308127718023342</v>
      </c>
      <c r="AJ57" s="36">
        <f t="shared" si="8"/>
        <v>-10.703361664191005</v>
      </c>
      <c r="AK57" s="35">
        <f>RANK(R57,(D57:R57,V57:AH57),1)</f>
        <v>8</v>
      </c>
    </row>
    <row r="58" spans="1:37" ht="12.75" customHeight="1" x14ac:dyDescent="0.2">
      <c r="A58">
        <v>2019</v>
      </c>
      <c r="B58" s="38" t="s">
        <v>198</v>
      </c>
      <c r="C58" s="39">
        <v>2015</v>
      </c>
      <c r="D58" s="31">
        <v>2.9612794635729278</v>
      </c>
      <c r="E58" s="31">
        <v>2.4196885292321562</v>
      </c>
      <c r="F58" s="31">
        <v>2.8215140611624059</v>
      </c>
      <c r="G58" s="31">
        <v>4.166756059363677</v>
      </c>
      <c r="H58" s="31">
        <v>3.2233395930926556</v>
      </c>
      <c r="I58" s="31">
        <v>2.8127787235117481</v>
      </c>
      <c r="J58" s="31">
        <v>3.4591937096604108</v>
      </c>
      <c r="K58" s="31">
        <v>3.2146042554419982</v>
      </c>
      <c r="L58" s="31">
        <v>3.2146042554419982</v>
      </c>
      <c r="M58" s="31">
        <v>3.3631049955031771</v>
      </c>
      <c r="N58" s="31">
        <v>2.4808358927867595</v>
      </c>
      <c r="O58" s="31">
        <v>3.7474598521321125</v>
      </c>
      <c r="P58" s="31">
        <v>3.2146042554419982</v>
      </c>
      <c r="Q58" s="31">
        <v>3.5727530991189598</v>
      </c>
      <c r="R58" s="31">
        <v>2.4712865810441031</v>
      </c>
      <c r="S58" s="31">
        <f t="shared" si="4"/>
        <v>3.2146042554419982</v>
      </c>
      <c r="T58" s="33">
        <f t="shared" si="5"/>
        <v>-23.123147216007499</v>
      </c>
      <c r="U58" s="34">
        <f t="shared" si="6"/>
        <v>2</v>
      </c>
      <c r="V58" s="31">
        <v>2.95254412592227</v>
      </c>
      <c r="W58" s="31">
        <v>2.8040433858610903</v>
      </c>
      <c r="X58" s="31"/>
      <c r="Y58" s="31">
        <v>2.5943952822453085</v>
      </c>
      <c r="Z58" s="31">
        <v>2.6380719704985962</v>
      </c>
      <c r="AA58" s="31">
        <v>2.5769246069439928</v>
      </c>
      <c r="AB58" s="31">
        <v>2.978750138874243</v>
      </c>
      <c r="AC58" s="31">
        <v>2.6380719704985962</v>
      </c>
      <c r="AD58" s="31"/>
      <c r="AE58" s="31">
        <v>3.2233395930926556</v>
      </c>
      <c r="AF58" s="31">
        <v>2.8302493988130633</v>
      </c>
      <c r="AG58" s="31">
        <v>3.1971335801406826</v>
      </c>
      <c r="AH58" s="31">
        <v>3.4155170214071231</v>
      </c>
      <c r="AI58" s="31">
        <f t="shared" si="7"/>
        <v>2.9700148012235852</v>
      </c>
      <c r="AJ58" s="36">
        <f t="shared" si="8"/>
        <v>-16.792112280855171</v>
      </c>
      <c r="AK58" s="35">
        <f>RANK(R58,(D58:R58,V58:AH58),1)</f>
        <v>2</v>
      </c>
    </row>
    <row r="59" spans="1:37" ht="12.75" customHeight="1" x14ac:dyDescent="0.2">
      <c r="A59">
        <v>2019</v>
      </c>
      <c r="B59" s="38" t="s">
        <v>181</v>
      </c>
      <c r="C59" s="39">
        <v>2015</v>
      </c>
      <c r="D59" s="31">
        <v>3.0321743902181062</v>
      </c>
      <c r="E59" s="31">
        <v>2.4592344618338711</v>
      </c>
      <c r="F59" s="31">
        <v>2.6355236705674816</v>
      </c>
      <c r="G59" s="31">
        <v>3.9136204338861607</v>
      </c>
      <c r="H59" s="31">
        <v>3.5081552537988552</v>
      </c>
      <c r="I59" s="31">
        <v>2.7765550375543704</v>
      </c>
      <c r="J59" s="31">
        <v>3.1820202176416754</v>
      </c>
      <c r="K59" s="31">
        <v>3.2789792824451611</v>
      </c>
      <c r="L59" s="31">
        <v>3.0938756132748697</v>
      </c>
      <c r="M59" s="31">
        <v>3.1203189945849119</v>
      </c>
      <c r="N59" s="31">
        <v>2.11547050480333</v>
      </c>
      <c r="O59" s="31">
        <v>3.4376395703054112</v>
      </c>
      <c r="P59" s="31">
        <v>3.2701648220084802</v>
      </c>
      <c r="Q59" s="31">
        <v>3.2260925198250781</v>
      </c>
      <c r="R59" s="31">
        <v>2.5244165401010652</v>
      </c>
      <c r="S59" s="31">
        <f t="shared" si="4"/>
        <v>3.1203189945849119</v>
      </c>
      <c r="T59" s="33">
        <f t="shared" si="5"/>
        <v>-19.097485081428932</v>
      </c>
      <c r="U59" s="34">
        <f t="shared" si="6"/>
        <v>3</v>
      </c>
      <c r="V59" s="31">
        <v>2.8029984188644121</v>
      </c>
      <c r="W59" s="31">
        <v>2.6795959727508847</v>
      </c>
      <c r="X59" s="31"/>
      <c r="Y59" s="31">
        <v>2.591451368384079</v>
      </c>
      <c r="Z59" s="31">
        <v>2.4856778431439124</v>
      </c>
      <c r="AA59" s="31">
        <v>2.591451368384079</v>
      </c>
      <c r="AB59" s="31">
        <v>2.7324827353709678</v>
      </c>
      <c r="AC59" s="31">
        <v>2.1595428069867326</v>
      </c>
      <c r="AD59" s="31"/>
      <c r="AE59" s="31">
        <v>3.3671238868119664</v>
      </c>
      <c r="AF59" s="31">
        <v>2.9881020880347031</v>
      </c>
      <c r="AG59" s="31">
        <v>3.4817118724888139</v>
      </c>
      <c r="AH59" s="31">
        <v>3.3935672681220082</v>
      </c>
      <c r="AI59" s="31">
        <f t="shared" si="7"/>
        <v>3.0101382391264044</v>
      </c>
      <c r="AJ59" s="36">
        <f t="shared" si="8"/>
        <v>-16.136192441656906</v>
      </c>
      <c r="AK59" s="35">
        <f>RANK(R59,(D59:R59,V59:AH59),1)</f>
        <v>5</v>
      </c>
    </row>
    <row r="60" spans="1:37" ht="12.75" customHeight="1" x14ac:dyDescent="0.2">
      <c r="A60">
        <v>2020</v>
      </c>
      <c r="B60" s="38" t="s">
        <v>199</v>
      </c>
      <c r="C60" s="39">
        <v>2015</v>
      </c>
      <c r="D60" s="31">
        <v>2.8339092985427894</v>
      </c>
      <c r="E60" s="31">
        <v>2.0729521720822257</v>
      </c>
      <c r="F60" s="31">
        <v>2.4140708839438578</v>
      </c>
      <c r="G60" s="31">
        <v>3.7523058304779533</v>
      </c>
      <c r="H60" s="31">
        <v>3.0875616740296445</v>
      </c>
      <c r="I60" s="31">
        <v>2.746442962168012</v>
      </c>
      <c r="J60" s="31">
        <v>2.7114564276181015</v>
      </c>
      <c r="K60" s="31">
        <v>2.9213756349175672</v>
      </c>
      <c r="L60" s="31">
        <v>2.8863891003676567</v>
      </c>
      <c r="M60" s="31">
        <v>3.2275078122292884</v>
      </c>
      <c r="N60" s="31">
        <v>2.274124745744214</v>
      </c>
      <c r="O60" s="31">
        <v>3.192521277679377</v>
      </c>
      <c r="P60" s="31">
        <v>2.8863891003676567</v>
      </c>
      <c r="Q60" s="31">
        <v>5.2129936479367363</v>
      </c>
      <c r="R60" s="111">
        <v>2.3779312598019633</v>
      </c>
      <c r="S60" s="31">
        <f t="shared" si="4"/>
        <v>2.8863891003676567</v>
      </c>
      <c r="T60" s="33">
        <f t="shared" si="5"/>
        <v>-17.61570678398585</v>
      </c>
      <c r="U60" s="34">
        <f t="shared" si="6"/>
        <v>3</v>
      </c>
      <c r="V60" s="31">
        <v>2.5365237548685462</v>
      </c>
      <c r="W60" s="31">
        <v>2.5802569230559351</v>
      </c>
      <c r="X60" s="31"/>
      <c r="Y60" s="31">
        <v>2.3353511812065584</v>
      </c>
      <c r="Z60" s="31">
        <v>2.230391577556825</v>
      </c>
      <c r="AA60" s="31">
        <v>2.3440978148440363</v>
      </c>
      <c r="AB60" s="31">
        <v>2.4578040521312468</v>
      </c>
      <c r="AC60" s="31">
        <v>1.7755666284079823</v>
      </c>
      <c r="AD60" s="31"/>
      <c r="AE60" s="31">
        <v>3.0175886049298226</v>
      </c>
      <c r="AF60" s="31">
        <v>2.8776424667301783</v>
      </c>
      <c r="AG60" s="31">
        <v>3.0875616740296445</v>
      </c>
      <c r="AH60" s="31">
        <v>2.9651088031049557</v>
      </c>
      <c r="AI60" s="31">
        <f t="shared" si="7"/>
        <v>2.7901761303554009</v>
      </c>
      <c r="AJ60" s="36">
        <f t="shared" si="8"/>
        <v>-14.774869086881894</v>
      </c>
      <c r="AK60" s="35">
        <f>RANK(R60,(D60:R60,V60:AH60),1)</f>
        <v>7</v>
      </c>
    </row>
    <row r="61" spans="1:37" ht="12.75" customHeight="1" x14ac:dyDescent="0.2">
      <c r="A61">
        <v>2020</v>
      </c>
      <c r="B61" s="38" t="s">
        <v>182</v>
      </c>
      <c r="C61" s="39">
        <v>2015</v>
      </c>
      <c r="D61" s="31">
        <v>2.956552109873666</v>
      </c>
      <c r="E61" s="31">
        <v>2.2694023840314688</v>
      </c>
      <c r="F61" s="31">
        <v>2.6039358031914857</v>
      </c>
      <c r="G61" s="31">
        <v>3.7612406046099238</v>
      </c>
      <c r="H61" s="31">
        <v>3.453831516733151</v>
      </c>
      <c r="I61" s="31">
        <v>2.8480547847406874</v>
      </c>
      <c r="J61" s="31">
        <v>2.4231069279698549</v>
      </c>
      <c r="K61" s="31">
        <v>3.2910855290336833</v>
      </c>
      <c r="L61" s="31">
        <v>2.7847646784131168</v>
      </c>
      <c r="M61" s="31">
        <v>3.010800772440156</v>
      </c>
      <c r="N61" s="31">
        <v>2.3688582654033659</v>
      </c>
      <c r="O61" s="31">
        <v>2.92038633482934</v>
      </c>
      <c r="P61" s="31">
        <v>2.7305160158466277</v>
      </c>
      <c r="Q61" s="31">
        <v>4.8281309684175469</v>
      </c>
      <c r="R61" s="31">
        <v>2.5522267879615765</v>
      </c>
      <c r="S61" s="31">
        <f t="shared" si="4"/>
        <v>2.8480547847406874</v>
      </c>
      <c r="T61" s="33">
        <f t="shared" si="5"/>
        <v>-10.387019181095061</v>
      </c>
      <c r="U61" s="34">
        <f t="shared" si="6"/>
        <v>4</v>
      </c>
      <c r="V61" s="31">
        <v>2.2422780527482238</v>
      </c>
      <c r="W61" s="31">
        <v>2.5768114719082416</v>
      </c>
      <c r="X61" s="31"/>
      <c r="Y61" s="31">
        <v>2.4502312592530995</v>
      </c>
      <c r="Z61" s="31">
        <v>2.2061122777038977</v>
      </c>
      <c r="AA61" s="31">
        <v>2.2241951652260608</v>
      </c>
      <c r="AB61" s="31">
        <v>2.3055681590757948</v>
      </c>
      <c r="AC61" s="31">
        <v>2.0343248462433481</v>
      </c>
      <c r="AD61" s="31"/>
      <c r="AE61" s="31">
        <v>3.1554638726174602</v>
      </c>
      <c r="AF61" s="31">
        <v>2.4773555905363445</v>
      </c>
      <c r="AG61" s="31">
        <v>3.2549197539893568</v>
      </c>
      <c r="AH61" s="31">
        <v>3.1012152100509707</v>
      </c>
      <c r="AI61" s="31">
        <f t="shared" si="7"/>
        <v>2.6672259095190567</v>
      </c>
      <c r="AJ61" s="36">
        <f t="shared" si="8"/>
        <v>-4.3115628543896509</v>
      </c>
      <c r="AK61" s="35">
        <f>RANK(R61,(D61:R61,V61:AH61),1)</f>
        <v>11</v>
      </c>
    </row>
    <row r="62" spans="1:37" ht="12.75" customHeight="1" x14ac:dyDescent="0.2">
      <c r="A62">
        <v>2021</v>
      </c>
      <c r="B62" s="38" t="s">
        <v>200</v>
      </c>
      <c r="C62" s="39">
        <v>2015</v>
      </c>
      <c r="D62" s="31">
        <v>2.7008339784370956</v>
      </c>
      <c r="E62" s="31">
        <v>2.2839850042731711</v>
      </c>
      <c r="F62" s="31">
        <v>2.7442557465791717</v>
      </c>
      <c r="G62" s="31">
        <v>3.3955822687103039</v>
      </c>
      <c r="H62" s="31">
        <v>2.9439958800327184</v>
      </c>
      <c r="I62" s="31">
        <v>2.6921496248086809</v>
      </c>
      <c r="J62" s="31">
        <v>2.6747809175518507</v>
      </c>
      <c r="K62" s="31">
        <v>2.9700489409179638</v>
      </c>
      <c r="L62" s="31">
        <v>2.5879373812676998</v>
      </c>
      <c r="M62" s="31">
        <v>2.9961020018032096</v>
      </c>
      <c r="N62" s="31">
        <v>2.1624040534753597</v>
      </c>
      <c r="O62" s="31">
        <v>2.7529401002075864</v>
      </c>
      <c r="P62" s="31">
        <v>2.6747809175518507</v>
      </c>
      <c r="Q62" s="31">
        <v>4.5419169476610968</v>
      </c>
      <c r="R62" s="31">
        <v>2.2381147750051542</v>
      </c>
      <c r="S62" s="31">
        <f t="shared" si="4"/>
        <v>2.7008339784370956</v>
      </c>
      <c r="T62" s="33">
        <f t="shared" si="5"/>
        <v>-17.132456386664142</v>
      </c>
      <c r="U62" s="34">
        <f t="shared" si="6"/>
        <v>2</v>
      </c>
      <c r="V62" s="31">
        <v>2.4576720768414733</v>
      </c>
      <c r="W62" s="31">
        <v>2.4229346623278127</v>
      </c>
      <c r="X62" s="31"/>
      <c r="Y62" s="31">
        <v>2.1537196998469446</v>
      </c>
      <c r="Z62" s="31">
        <v>2.6400435030381901</v>
      </c>
      <c r="AA62" s="31">
        <v>2.0234543954207185</v>
      </c>
      <c r="AB62" s="31">
        <v>2.3360911260436619</v>
      </c>
      <c r="AC62" s="31">
        <v>2.4576720768414733</v>
      </c>
      <c r="AD62" s="31"/>
      <c r="AE62" s="31">
        <v>2.6921496248086809</v>
      </c>
      <c r="AF62" s="31">
        <v>2.2926693579015862</v>
      </c>
      <c r="AG62" s="31">
        <v>3.08294553808736</v>
      </c>
      <c r="AH62" s="31">
        <v>2.8050462219780772</v>
      </c>
      <c r="AI62" s="31">
        <f t="shared" ref="AI62" si="9">MEDIAN(D62:R62,V62:AH62)</f>
        <v>2.6747809175518507</v>
      </c>
      <c r="AJ62" s="36">
        <f t="shared" ref="AJ62" si="10">(R62-AI62)/AI62*100</f>
        <v>-16.325304987832958</v>
      </c>
      <c r="AK62" s="35">
        <f>RANK(R62,(D62:R62,V62:AH62),1)</f>
        <v>4</v>
      </c>
    </row>
    <row r="63" spans="1:37" ht="12.75" customHeight="1" x14ac:dyDescent="0.2">
      <c r="A63">
        <v>2021</v>
      </c>
      <c r="B63" s="38" t="s">
        <v>183</v>
      </c>
      <c r="C63" s="39">
        <v>2015</v>
      </c>
      <c r="D63" s="31">
        <v>3.1428623681159786</v>
      </c>
      <c r="E63" s="31">
        <v>3.5431727510467401</v>
      </c>
      <c r="F63" s="31">
        <v>6.1324143768116652</v>
      </c>
      <c r="G63" s="31">
        <v>5.6469315719807414</v>
      </c>
      <c r="H63" s="31">
        <v>4.1138279777778255</v>
      </c>
      <c r="I63" s="31">
        <v>2.9640002821256379</v>
      </c>
      <c r="J63" s="31">
        <v>6.6860351191627183</v>
      </c>
      <c r="K63" s="31">
        <v>5.1358970405797697</v>
      </c>
      <c r="L63" s="31">
        <v>4.1904831574879715</v>
      </c>
      <c r="M63" s="31">
        <v>4.1904831574879715</v>
      </c>
      <c r="N63" s="31">
        <v>2.5807243835749092</v>
      </c>
      <c r="O63" s="31">
        <v>3.3728279072464158</v>
      </c>
      <c r="P63" s="31">
        <v>3.2791382431562379</v>
      </c>
      <c r="Q63" s="31">
        <v>8.8238629088567855</v>
      </c>
      <c r="R63" s="31">
        <v>3.3471990035279933</v>
      </c>
      <c r="S63" s="31">
        <f t="shared" si="4"/>
        <v>4.1138279777778255</v>
      </c>
      <c r="T63" s="33">
        <f t="shared" si="5"/>
        <v>-18.635416414858057</v>
      </c>
      <c r="U63" s="34">
        <f t="shared" si="6"/>
        <v>5</v>
      </c>
      <c r="V63" s="31">
        <v>4.7952073529791219</v>
      </c>
      <c r="W63" s="31">
        <v>3.5346555088567237</v>
      </c>
      <c r="X63" s="31"/>
      <c r="Y63" s="31">
        <v>2.5211036882447959</v>
      </c>
      <c r="Z63" s="31">
        <v>6.0472419549115033</v>
      </c>
      <c r="AA63" s="31">
        <v>3.8583107120773397</v>
      </c>
      <c r="AB63" s="31">
        <v>4.8122418373591538</v>
      </c>
      <c r="AC63" s="31">
        <v>6.9245179004831723</v>
      </c>
      <c r="AD63" s="31"/>
      <c r="AE63" s="31">
        <v>3.7220348370370804</v>
      </c>
      <c r="AF63" s="31">
        <v>4.2926900637681653</v>
      </c>
      <c r="AG63" s="31">
        <v>3.9349658917874848</v>
      </c>
      <c r="AH63" s="31">
        <v>3.670931383896983</v>
      </c>
      <c r="AI63" s="31">
        <f>MEDIAN(D63:R63,V63:AH63)</f>
        <v>4.0243969347826551</v>
      </c>
      <c r="AJ63" s="36">
        <f>(R63-AI63)/AI63*100</f>
        <v>-16.827314557410457</v>
      </c>
      <c r="AK63" s="35">
        <f>RANK(R63,(D63:R63,V63:AH63),1)</f>
        <v>6</v>
      </c>
    </row>
    <row r="64" spans="1:37" x14ac:dyDescent="0.2">
      <c r="A64">
        <v>2022</v>
      </c>
      <c r="B64" s="38" t="s">
        <v>201</v>
      </c>
      <c r="C64" s="39">
        <v>2015</v>
      </c>
      <c r="D64" s="31">
        <v>4.2097037159357082</v>
      </c>
      <c r="E64" s="31">
        <v>4.6980293469842502</v>
      </c>
      <c r="F64" s="31">
        <v>8.0742117271646876</v>
      </c>
      <c r="G64" s="31">
        <v>9.6570603243565127</v>
      </c>
      <c r="H64" s="31">
        <v>4.6222546800974067</v>
      </c>
      <c r="I64" s="31">
        <v>3.7718945294783945</v>
      </c>
      <c r="J64" s="31">
        <v>9.4128975088322431</v>
      </c>
      <c r="K64" s="31">
        <v>5.6578417942175916</v>
      </c>
      <c r="L64" s="31">
        <v>6.6513318711784191</v>
      </c>
      <c r="M64" s="31">
        <v>6.5082019448366042</v>
      </c>
      <c r="N64" s="31">
        <v>3.7887333443421372</v>
      </c>
      <c r="O64" s="31">
        <v>5.843068757718763</v>
      </c>
      <c r="P64" s="31">
        <v>5.3379043118064775</v>
      </c>
      <c r="Q64" s="31">
        <v>10.793680327659155</v>
      </c>
      <c r="R64" s="31">
        <v>3.6578311983417557</v>
      </c>
      <c r="S64" s="31">
        <f t="shared" si="4"/>
        <v>5.6578417942175916</v>
      </c>
      <c r="T64" s="33">
        <f t="shared" si="5"/>
        <v>-35.349355259807368</v>
      </c>
      <c r="U64" s="34">
        <f t="shared" si="6"/>
        <v>1</v>
      </c>
      <c r="V64" s="31">
        <v>6.5166213522684755</v>
      </c>
      <c r="W64" s="31">
        <v>4.8074816435985781</v>
      </c>
      <c r="X64" s="31"/>
      <c r="Y64" s="31">
        <v>5.6325835719219768</v>
      </c>
      <c r="Z64" s="31">
        <v>8.1836640237790164</v>
      </c>
      <c r="AA64" s="31">
        <v>4.4286083091643649</v>
      </c>
      <c r="AB64" s="31">
        <v>6.9544305387257905</v>
      </c>
      <c r="AC64" s="31">
        <v>8.5625373582132305</v>
      </c>
      <c r="AD64" s="31"/>
      <c r="AE64" s="31">
        <v>5.3968401638295775</v>
      </c>
      <c r="AF64" s="31">
        <v>7.6448219481392465</v>
      </c>
      <c r="AG64" s="31">
        <v>5.4557760158526776</v>
      </c>
      <c r="AH64" s="31">
        <v>5.5736477198988768</v>
      </c>
      <c r="AI64" s="31">
        <f>MEDIAN(D64:R64,V64:AH64)</f>
        <v>5.6452126830697846</v>
      </c>
      <c r="AJ64" s="36">
        <f>(R64-AI64)/AI64*100</f>
        <v>-35.204722944952351</v>
      </c>
      <c r="AK64" s="35">
        <f>RANK(R64,(D64:R64,V64:AH64),1)</f>
        <v>1</v>
      </c>
    </row>
    <row r="65" spans="1:37" x14ac:dyDescent="0.2">
      <c r="A65">
        <v>2022</v>
      </c>
      <c r="B65" s="38" t="s">
        <v>184</v>
      </c>
      <c r="C65" s="39">
        <v>2015</v>
      </c>
      <c r="D65" s="31">
        <v>5.7830867958971437</v>
      </c>
      <c r="E65" s="31">
        <v>6.0679253992771525</v>
      </c>
      <c r="F65" s="31">
        <v>11.42807002651913</v>
      </c>
      <c r="G65" s="31">
        <v>16.460218686232615</v>
      </c>
      <c r="H65" s="31">
        <v>6.5944452418886828</v>
      </c>
      <c r="I65" s="31">
        <v>4.7473100563334754</v>
      </c>
      <c r="J65" s="31">
        <v>12.627844749847048</v>
      </c>
      <c r="K65" s="31">
        <v>8.4329489546141918</v>
      </c>
      <c r="L65" s="31">
        <v>10.469976542422739</v>
      </c>
      <c r="M65" s="31">
        <v>8.9681002700554213</v>
      </c>
      <c r="N65" s="31">
        <v>4.5660491269098342</v>
      </c>
      <c r="O65" s="31">
        <v>9.1234667809899701</v>
      </c>
      <c r="P65" s="31">
        <v>8.5192636829111645</v>
      </c>
      <c r="Q65" s="31">
        <v>15.208655125926517</v>
      </c>
      <c r="R65" s="31">
        <v>5.0013013120951237</v>
      </c>
      <c r="S65" s="31">
        <f t="shared" si="4"/>
        <v>8.5192636829111645</v>
      </c>
      <c r="T65" s="33">
        <f t="shared" si="5"/>
        <v>-41.294206891057264</v>
      </c>
      <c r="U65" s="34">
        <f t="shared" si="6"/>
        <v>3</v>
      </c>
      <c r="V65" s="31">
        <v>9.6845125149202911</v>
      </c>
      <c r="W65" s="31">
        <v>9.1838870907978514</v>
      </c>
      <c r="X65" s="31"/>
      <c r="Y65" s="31">
        <v>6.9828615192250592</v>
      </c>
      <c r="Z65" s="31">
        <v>13.249310793585245</v>
      </c>
      <c r="AA65" s="31">
        <v>9.5895663137936218</v>
      </c>
      <c r="AB65" s="31">
        <v>12.170376689873091</v>
      </c>
      <c r="AC65" s="31">
        <v>10.262821194510005</v>
      </c>
      <c r="AD65" s="31"/>
      <c r="AE65" s="31">
        <v>5.9988736166395746</v>
      </c>
      <c r="AF65" s="31">
        <v>14.052037766747089</v>
      </c>
      <c r="AG65" s="31">
        <v>7.3540148509020398</v>
      </c>
      <c r="AH65" s="31">
        <v>7.302226013923856</v>
      </c>
      <c r="AI65" s="31">
        <f>MEDIAN(D65:R65,V65:AH65)</f>
        <v>9.0457835255226957</v>
      </c>
      <c r="AJ65" s="36">
        <f>(R65-AI65)/AI65*100</f>
        <v>-44.711242558657936</v>
      </c>
      <c r="AK65" s="35">
        <f>RANK(R65,(D65:R65,V65:AH65),1)</f>
        <v>3</v>
      </c>
    </row>
    <row r="66" spans="1:37" x14ac:dyDescent="0.2">
      <c r="A66">
        <v>2023</v>
      </c>
      <c r="B66" s="38" t="s">
        <v>202</v>
      </c>
      <c r="C66" s="39">
        <v>2015</v>
      </c>
      <c r="D66" s="31">
        <v>8.0787135109246826</v>
      </c>
      <c r="E66" s="31">
        <v>5.8770228581102479</v>
      </c>
      <c r="F66" s="31">
        <v>6.1577164871543193</v>
      </c>
      <c r="G66" s="31">
        <v>7.4032944660373872</v>
      </c>
      <c r="H66" s="31">
        <v>7.5436412805594211</v>
      </c>
      <c r="I66" s="31">
        <v>7.1138291610856887</v>
      </c>
      <c r="J66" s="111">
        <v>7.3068060310534868</v>
      </c>
      <c r="K66" s="31">
        <v>7.8418782614187474</v>
      </c>
      <c r="L66" s="31">
        <v>8.7629042317196078</v>
      </c>
      <c r="M66" s="31">
        <v>11.938250910280667</v>
      </c>
      <c r="N66" s="31">
        <v>7.5436412805594211</v>
      </c>
      <c r="O66" s="31">
        <v>8.1927452977238371</v>
      </c>
      <c r="P66" s="31">
        <v>6.4734968198288998</v>
      </c>
      <c r="Q66" s="31">
        <v>10.069883941956064</v>
      </c>
      <c r="R66" s="111">
        <v>6.1318550631833695</v>
      </c>
      <c r="S66" s="31">
        <f t="shared" si="4"/>
        <v>7.5436412805594211</v>
      </c>
      <c r="T66" s="33">
        <f t="shared" si="5"/>
        <v>-18.714917171556657</v>
      </c>
      <c r="U66" s="34">
        <f t="shared" si="6"/>
        <v>2</v>
      </c>
      <c r="V66" s="31">
        <v>6.499811847551781</v>
      </c>
      <c r="W66" s="31">
        <v>6.9033089393026339</v>
      </c>
      <c r="X66" s="31"/>
      <c r="Y66" s="31">
        <v>6.3945517366602544</v>
      </c>
      <c r="Z66" s="31">
        <v>6.6840170416119529</v>
      </c>
      <c r="AA66" s="31">
        <v>11.096170023148453</v>
      </c>
      <c r="AB66" s="31">
        <v>9.0611412125789332</v>
      </c>
      <c r="AC66" s="31">
        <v>6.7541904488729712</v>
      </c>
      <c r="AD66" s="31"/>
      <c r="AE66" s="31">
        <v>7.0962858092704337</v>
      </c>
      <c r="AF66" s="31">
        <v>5.4208957109136318</v>
      </c>
      <c r="AG66" s="31">
        <v>9.6927018779280942</v>
      </c>
      <c r="AH66" s="31">
        <v>8.1050285386475647</v>
      </c>
      <c r="AI66" s="111">
        <f t="shared" ref="AI66:AI67" si="11">MEDIAN(D66:R66,V66:AH66)</f>
        <v>7.355050248545437</v>
      </c>
      <c r="AJ66" s="36">
        <f t="shared" ref="AJ66:AJ67" si="12">(R66-AI66)/AI66*100</f>
        <v>-16.630684278519663</v>
      </c>
      <c r="AK66" s="35">
        <f>RANK(R66,(D66:R66,V66:AH66),1)</f>
        <v>3</v>
      </c>
    </row>
    <row r="67" spans="1:37" x14ac:dyDescent="0.2">
      <c r="A67">
        <v>2023</v>
      </c>
      <c r="B67" s="38" t="s">
        <v>185</v>
      </c>
      <c r="C67" s="39">
        <v>2015</v>
      </c>
      <c r="D67" s="31">
        <v>7.5985414254345631</v>
      </c>
      <c r="E67" s="31">
        <v>5.1808236991599292</v>
      </c>
      <c r="F67" s="31">
        <v>5.2499013484820622</v>
      </c>
      <c r="G67" s="31">
        <v>6.1824496143308485</v>
      </c>
      <c r="H67" s="31">
        <v>8.1338932076810888</v>
      </c>
      <c r="I67" s="31">
        <v>6.4932990362804448</v>
      </c>
      <c r="J67" s="111">
        <v>4.9217825142019329</v>
      </c>
      <c r="K67" s="31">
        <v>7.5380984822776966</v>
      </c>
      <c r="L67" s="31">
        <v>6.1997190266613824</v>
      </c>
      <c r="M67" s="31">
        <v>8.3842996864738186</v>
      </c>
      <c r="N67" s="111">
        <v>6.4414907992888448</v>
      </c>
      <c r="O67" s="31">
        <v>6.1479107896697824</v>
      </c>
      <c r="P67" s="31">
        <v>5.6557325382495893</v>
      </c>
      <c r="Q67" s="31">
        <v>8.712418520753948</v>
      </c>
      <c r="R67" s="111">
        <v>5.7660768754484408</v>
      </c>
      <c r="S67" s="31">
        <f t="shared" si="4"/>
        <v>6.1997190266613824</v>
      </c>
      <c r="T67" s="33">
        <f t="shared" si="5"/>
        <v>-6.9945452261320096</v>
      </c>
      <c r="U67" s="34">
        <f t="shared" si="6"/>
        <v>5</v>
      </c>
      <c r="V67" s="31">
        <v>4.4382389689470063</v>
      </c>
      <c r="W67" s="31">
        <v>5.1376501683335967</v>
      </c>
      <c r="X67" s="31"/>
      <c r="Y67" s="31">
        <v>5.7248101875717214</v>
      </c>
      <c r="Z67" s="31">
        <v>5.0253989881851311</v>
      </c>
      <c r="AA67" s="31">
        <v>7.7539661364093613</v>
      </c>
      <c r="AB67" s="31">
        <v>5.767983718398054</v>
      </c>
      <c r="AC67" s="31">
        <v>4.8440701587145334</v>
      </c>
      <c r="AD67" s="31"/>
      <c r="AE67" s="31">
        <v>6.3810478561319783</v>
      </c>
      <c r="AF67" s="31">
        <v>5.0081295758545989</v>
      </c>
      <c r="AG67" s="31">
        <v>9.1441538290172755</v>
      </c>
      <c r="AH67" s="31">
        <v>6.9336690507090379</v>
      </c>
      <c r="AI67" s="31">
        <f t="shared" si="11"/>
        <v>6.1651802020003155</v>
      </c>
      <c r="AJ67" s="36">
        <f t="shared" si="12"/>
        <v>-6.4735062638134098</v>
      </c>
      <c r="AK67" s="35">
        <f>RANK(R67,(D67:R67,V67:AH67),1)</f>
        <v>11</v>
      </c>
    </row>
    <row r="68" spans="1:37" x14ac:dyDescent="0.2">
      <c r="A68">
        <v>2024</v>
      </c>
      <c r="B68" s="38" t="s">
        <v>204</v>
      </c>
      <c r="C68" s="39">
        <v>2015</v>
      </c>
      <c r="D68" s="31">
        <v>6.3165092525321587</v>
      </c>
      <c r="E68" s="31">
        <v>4.5984871148339668</v>
      </c>
      <c r="F68" s="31">
        <v>4.769434591221847</v>
      </c>
      <c r="G68" s="31">
        <v>5.1027821701782123</v>
      </c>
      <c r="H68" s="31">
        <v>6.5216462241976147</v>
      </c>
      <c r="I68" s="31">
        <v>5.7352878328133681</v>
      </c>
      <c r="J68" s="31">
        <v>3.9488867045600236</v>
      </c>
      <c r="K68" s="31">
        <v>5.9831616735757942</v>
      </c>
      <c r="L68" s="31">
        <v>5.3506560109406385</v>
      </c>
      <c r="M68" s="31">
        <v>7.5387837087055001</v>
      </c>
      <c r="N68" s="31">
        <v>5.5045087396897303</v>
      </c>
      <c r="O68" s="31">
        <v>5.2993717680242742</v>
      </c>
      <c r="P68" s="31">
        <v>4.4617291337236642</v>
      </c>
      <c r="Q68" s="31">
        <v>6.9062780460703435</v>
      </c>
      <c r="R68" s="31">
        <v>5.4167399959023381</v>
      </c>
      <c r="S68" s="31">
        <f>MEDIAN(D68:R68)</f>
        <v>5.4167399959023381</v>
      </c>
      <c r="T68" s="36">
        <f>(R68-S68)/S68*100</f>
        <v>0</v>
      </c>
      <c r="U68" s="104">
        <f>RANK(R68,D68:R68,1)</f>
        <v>8</v>
      </c>
      <c r="V68" s="31">
        <v>3.9146972092824481</v>
      </c>
      <c r="W68" s="31">
        <v>4.9489294414291205</v>
      </c>
      <c r="X68" s="31"/>
      <c r="Y68" s="31">
        <v>6.0173511688533701</v>
      </c>
      <c r="Z68" s="31">
        <v>4.3933501431685107</v>
      </c>
      <c r="AA68" s="31">
        <v>6.5472883456557964</v>
      </c>
      <c r="AB68" s="31">
        <v>4.6412239839309377</v>
      </c>
      <c r="AC68" s="31">
        <v>3.6240864994230524</v>
      </c>
      <c r="AD68" s="31"/>
      <c r="AE68" s="31"/>
      <c r="AF68" s="31">
        <v>4.4446343860848749</v>
      </c>
      <c r="AG68" s="31">
        <v>6.7267831958630717</v>
      </c>
      <c r="AH68" s="31">
        <v>5.5130561135091245</v>
      </c>
      <c r="AI68" s="31">
        <f>MEDIAN(D68:R68,V68:AH68)</f>
        <v>5.3506560109406385</v>
      </c>
      <c r="AJ68" s="36">
        <f>(R68-AI68)/AI68*100</f>
        <v>1.2350632301268452</v>
      </c>
      <c r="AK68" s="105">
        <f>RANK(R68,(D68:R68,V68:AH68),1)</f>
        <v>14</v>
      </c>
    </row>
  </sheetData>
  <phoneticPr fontId="14"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ACF86-746A-4430-8472-AA83A34815D6}">
  <sheetPr>
    <tabColor theme="4"/>
  </sheetPr>
  <dimension ref="A1:AK68"/>
  <sheetViews>
    <sheetView showGridLines="0" zoomScaleNormal="100" workbookViewId="0">
      <pane ySplit="13" topLeftCell="A50" activePane="bottomLeft" state="frozen"/>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5">
      <c r="A1" s="44" t="s">
        <v>108</v>
      </c>
    </row>
    <row r="2" spans="1:37" ht="15" x14ac:dyDescent="0.2">
      <c r="A2" s="40" t="s">
        <v>106</v>
      </c>
    </row>
    <row r="3" spans="1:37" ht="15" x14ac:dyDescent="0.2">
      <c r="A3" s="40" t="s">
        <v>113</v>
      </c>
    </row>
    <row r="4" spans="1:37" ht="15" x14ac:dyDescent="0.2">
      <c r="A4" s="40" t="s">
        <v>114</v>
      </c>
    </row>
    <row r="5" spans="1:37" ht="15" x14ac:dyDescent="0.2">
      <c r="A5" s="40" t="s">
        <v>123</v>
      </c>
    </row>
    <row r="6" spans="1:37" ht="15" x14ac:dyDescent="0.2">
      <c r="A6" s="40" t="s">
        <v>154</v>
      </c>
    </row>
    <row r="7" spans="1:37" ht="15" x14ac:dyDescent="0.2">
      <c r="A7" s="40" t="s">
        <v>115</v>
      </c>
    </row>
    <row r="8" spans="1:37" ht="15" x14ac:dyDescent="0.2">
      <c r="A8" s="40" t="s">
        <v>116</v>
      </c>
    </row>
    <row r="9" spans="1:37" ht="15" x14ac:dyDescent="0.2">
      <c r="A9" s="41" t="s">
        <v>117</v>
      </c>
    </row>
    <row r="10" spans="1:37" ht="15.75" x14ac:dyDescent="0.25">
      <c r="A10" s="42" t="s">
        <v>118</v>
      </c>
    </row>
    <row r="11" spans="1:37" ht="15" x14ac:dyDescent="0.2">
      <c r="A11" s="42" t="s">
        <v>127</v>
      </c>
    </row>
    <row r="12" spans="1:37" ht="15" x14ac:dyDescent="0.2">
      <c r="A12" s="40" t="s">
        <v>67</v>
      </c>
    </row>
    <row r="13" spans="1:37" ht="63.95" customHeight="1" x14ac:dyDescent="0.2">
      <c r="A13" s="93" t="s">
        <v>100</v>
      </c>
      <c r="B13" s="93" t="s">
        <v>101</v>
      </c>
      <c r="C13" s="94" t="s">
        <v>64</v>
      </c>
      <c r="D13" s="95" t="s">
        <v>0</v>
      </c>
      <c r="E13" s="95" t="s">
        <v>1</v>
      </c>
      <c r="F13" s="95" t="s">
        <v>2</v>
      </c>
      <c r="G13" s="95" t="s">
        <v>3</v>
      </c>
      <c r="H13" s="95" t="s">
        <v>4</v>
      </c>
      <c r="I13" s="95" t="s">
        <v>5</v>
      </c>
      <c r="J13" s="95" t="s">
        <v>6</v>
      </c>
      <c r="K13" s="95" t="s">
        <v>7</v>
      </c>
      <c r="L13" s="95" t="s">
        <v>8</v>
      </c>
      <c r="M13" s="95" t="s">
        <v>9</v>
      </c>
      <c r="N13" s="95" t="s">
        <v>10</v>
      </c>
      <c r="O13" s="95" t="s">
        <v>11</v>
      </c>
      <c r="P13" s="95" t="s">
        <v>12</v>
      </c>
      <c r="Q13" s="95" t="s">
        <v>13</v>
      </c>
      <c r="R13" s="95" t="s">
        <v>149</v>
      </c>
      <c r="S13" s="95" t="s">
        <v>119</v>
      </c>
      <c r="T13" s="95" t="s">
        <v>104</v>
      </c>
      <c r="U13" s="95" t="s">
        <v>150</v>
      </c>
      <c r="V13" s="95" t="s">
        <v>27</v>
      </c>
      <c r="W13" s="95" t="s">
        <v>50</v>
      </c>
      <c r="X13" s="96" t="s">
        <v>17</v>
      </c>
      <c r="Y13" s="96" t="s">
        <v>18</v>
      </c>
      <c r="Z13" s="96" t="s">
        <v>19</v>
      </c>
      <c r="AA13" s="97" t="s">
        <v>20</v>
      </c>
      <c r="AB13" s="97" t="s">
        <v>21</v>
      </c>
      <c r="AC13" s="97" t="s">
        <v>22</v>
      </c>
      <c r="AD13" s="97" t="s">
        <v>23</v>
      </c>
      <c r="AE13" s="97" t="s">
        <v>24</v>
      </c>
      <c r="AF13" s="97" t="s">
        <v>28</v>
      </c>
      <c r="AG13" s="97" t="s">
        <v>25</v>
      </c>
      <c r="AH13" s="97" t="s">
        <v>26</v>
      </c>
      <c r="AI13" s="95" t="s">
        <v>121</v>
      </c>
      <c r="AJ13" s="95" t="s">
        <v>105</v>
      </c>
      <c r="AK13" s="95" t="s">
        <v>151</v>
      </c>
    </row>
    <row r="14" spans="1:37" ht="12.75" customHeight="1" x14ac:dyDescent="0.2">
      <c r="A14">
        <v>1998</v>
      </c>
      <c r="B14" s="38">
        <v>35796</v>
      </c>
      <c r="C14" s="39" t="s">
        <v>102</v>
      </c>
      <c r="D14" s="31">
        <v>1.7781543983658339</v>
      </c>
      <c r="E14" s="31">
        <v>1.1652518606147337</v>
      </c>
      <c r="F14" s="31">
        <v>1.5141948771351736</v>
      </c>
      <c r="G14" s="31">
        <v>1.3703085247842093</v>
      </c>
      <c r="H14" s="31">
        <v>1.2898497730602489</v>
      </c>
      <c r="I14" s="31">
        <v>1.2625041831052708</v>
      </c>
      <c r="J14" s="31" t="s">
        <v>165</v>
      </c>
      <c r="K14" s="31">
        <v>1.3573482941114454</v>
      </c>
      <c r="L14" s="31">
        <v>1.5386183605995514</v>
      </c>
      <c r="M14" s="31">
        <v>1.2256875543935928</v>
      </c>
      <c r="N14" s="31">
        <v>1.6590070643810861</v>
      </c>
      <c r="O14" s="31">
        <v>3.124519714653414</v>
      </c>
      <c r="P14" s="31">
        <v>0.95903692965463405</v>
      </c>
      <c r="Q14" s="31">
        <v>1.493702014136352</v>
      </c>
      <c r="R14" s="31">
        <v>0.88156947444204459</v>
      </c>
      <c r="S14" s="32">
        <f t="shared" ref="S14:S32" si="0">MEDIAN(D14:R14)</f>
        <v>1.3638284094478275</v>
      </c>
      <c r="T14" s="33">
        <f t="shared" ref="T14:T32" si="1">(R14-S14)/S14*100</f>
        <v>-35.360675262735938</v>
      </c>
      <c r="U14" s="34">
        <f t="shared" ref="U14:U32" si="2">RANK(R14,D14:R14,1)</f>
        <v>1</v>
      </c>
      <c r="V14" s="32"/>
      <c r="W14" s="32"/>
      <c r="X14" s="37"/>
      <c r="Y14" s="37"/>
      <c r="Z14" s="37"/>
      <c r="AA14" s="37"/>
      <c r="AB14" s="37"/>
      <c r="AC14" s="37"/>
      <c r="AD14" s="37"/>
      <c r="AE14" s="37"/>
      <c r="AF14" s="37"/>
      <c r="AG14" s="37"/>
      <c r="AH14" s="37"/>
      <c r="AI14" s="31"/>
      <c r="AJ14" s="36"/>
      <c r="AK14" s="35"/>
    </row>
    <row r="15" spans="1:37" ht="12.75" customHeight="1" x14ac:dyDescent="0.2">
      <c r="A15">
        <v>1998</v>
      </c>
      <c r="B15" s="38">
        <v>35977</v>
      </c>
      <c r="C15" s="39" t="s">
        <v>102</v>
      </c>
      <c r="D15" s="31">
        <v>1.7761599467299531</v>
      </c>
      <c r="E15" s="31">
        <v>1.0993308827713526</v>
      </c>
      <c r="F15" s="31">
        <v>1.3225670891008328</v>
      </c>
      <c r="G15" s="31">
        <v>1.2097445758720793</v>
      </c>
      <c r="H15" s="31">
        <v>1.2624957919532531</v>
      </c>
      <c r="I15" s="31">
        <v>1.2563652998484562</v>
      </c>
      <c r="J15" s="31" t="s">
        <v>165</v>
      </c>
      <c r="K15" s="31">
        <v>1.3633054607028083</v>
      </c>
      <c r="L15" s="31">
        <v>1.4487821406831221</v>
      </c>
      <c r="M15" s="31">
        <v>1.2016477689068392</v>
      </c>
      <c r="N15" s="31">
        <v>1.5839727395069372</v>
      </c>
      <c r="O15" s="31">
        <v>3.1395282830880866</v>
      </c>
      <c r="P15" s="31">
        <v>0.84067452071431503</v>
      </c>
      <c r="Q15" s="31">
        <v>1.2846872125073545</v>
      </c>
      <c r="R15" s="31">
        <v>0.89632829373650114</v>
      </c>
      <c r="S15" s="32">
        <f t="shared" si="0"/>
        <v>1.2735915022303037</v>
      </c>
      <c r="T15" s="33">
        <f t="shared" si="1"/>
        <v>-29.621994794495887</v>
      </c>
      <c r="U15" s="34">
        <f t="shared" si="2"/>
        <v>2</v>
      </c>
      <c r="V15" s="32"/>
      <c r="W15" s="32"/>
      <c r="X15" s="37"/>
      <c r="Y15" s="37"/>
      <c r="Z15" s="37"/>
      <c r="AA15" s="37"/>
      <c r="AB15" s="37"/>
      <c r="AC15" s="37"/>
      <c r="AD15" s="37"/>
      <c r="AE15" s="37"/>
      <c r="AF15" s="37"/>
      <c r="AG15" s="37"/>
      <c r="AH15" s="37"/>
      <c r="AI15" s="31"/>
      <c r="AJ15" s="36"/>
      <c r="AK15" s="35"/>
    </row>
    <row r="16" spans="1:37" ht="12.75" customHeight="1" x14ac:dyDescent="0.2">
      <c r="A16">
        <v>1999</v>
      </c>
      <c r="B16" s="38">
        <v>36161</v>
      </c>
      <c r="C16" s="39" t="s">
        <v>102</v>
      </c>
      <c r="D16" s="31">
        <v>1.8434780241090374</v>
      </c>
      <c r="E16" s="31">
        <v>1.0737591013665908</v>
      </c>
      <c r="F16" s="31">
        <v>1.2463519047508456</v>
      </c>
      <c r="G16" s="31">
        <v>1.1832486806205083</v>
      </c>
      <c r="H16" s="31">
        <v>1.2980117367589876</v>
      </c>
      <c r="I16" s="31">
        <v>1.0950996015541756</v>
      </c>
      <c r="J16" s="31" t="s">
        <v>165</v>
      </c>
      <c r="K16" s="31">
        <v>1.4269698635190442</v>
      </c>
      <c r="L16" s="31">
        <v>1.4162780068227561</v>
      </c>
      <c r="M16" s="31">
        <v>1.205433574064716</v>
      </c>
      <c r="N16" s="31">
        <v>1.62482066574824</v>
      </c>
      <c r="O16" s="31">
        <v>3.3156234583365389</v>
      </c>
      <c r="P16" s="31">
        <v>0.80007302491780596</v>
      </c>
      <c r="Q16" s="31">
        <v>1.2421581150575454</v>
      </c>
      <c r="R16" s="31">
        <v>0.92332613390928708</v>
      </c>
      <c r="S16" s="32">
        <f t="shared" si="0"/>
        <v>1.2442550099041956</v>
      </c>
      <c r="T16" s="33">
        <f t="shared" si="1"/>
        <v>-25.792853831435984</v>
      </c>
      <c r="U16" s="34">
        <f t="shared" si="2"/>
        <v>2</v>
      </c>
      <c r="V16" s="32"/>
      <c r="W16" s="32"/>
      <c r="X16" s="37"/>
      <c r="Y16" s="37"/>
      <c r="Z16" s="37"/>
      <c r="AA16" s="37"/>
      <c r="AB16" s="37"/>
      <c r="AC16" s="37"/>
      <c r="AD16" s="37"/>
      <c r="AE16" s="37"/>
      <c r="AF16" s="37"/>
      <c r="AG16" s="37"/>
      <c r="AH16" s="37"/>
      <c r="AI16" s="31"/>
      <c r="AJ16" s="36"/>
      <c r="AK16" s="35"/>
    </row>
    <row r="17" spans="1:37" ht="12.75" customHeight="1" x14ac:dyDescent="0.2">
      <c r="A17">
        <v>1999</v>
      </c>
      <c r="B17" s="38">
        <v>36342</v>
      </c>
      <c r="C17" s="39" t="s">
        <v>102</v>
      </c>
      <c r="D17" s="31">
        <v>1.8306595616388244</v>
      </c>
      <c r="E17" s="31">
        <v>1.0568937751671155</v>
      </c>
      <c r="F17" s="31">
        <v>1.4360141511259741</v>
      </c>
      <c r="G17" s="31">
        <v>0.8726035219905538</v>
      </c>
      <c r="H17" s="31">
        <v>1.2315553797127299</v>
      </c>
      <c r="I17" s="31">
        <v>1.1350385281990929</v>
      </c>
      <c r="J17" s="31" t="s">
        <v>165</v>
      </c>
      <c r="K17" s="31">
        <v>1.4269698635190442</v>
      </c>
      <c r="L17" s="31">
        <v>1.4304629101346813</v>
      </c>
      <c r="M17" s="31">
        <v>1.1180461986829906</v>
      </c>
      <c r="N17" s="31">
        <v>1.5539277162222789</v>
      </c>
      <c r="O17" s="31">
        <v>3.3156234583365389</v>
      </c>
      <c r="P17" s="31">
        <v>0.85837855484272652</v>
      </c>
      <c r="Q17" s="31">
        <v>1.3270402726697828</v>
      </c>
      <c r="R17" s="31">
        <v>0.89992800575953924</v>
      </c>
      <c r="S17" s="32">
        <f t="shared" si="0"/>
        <v>1.2792978261912564</v>
      </c>
      <c r="T17" s="33">
        <f t="shared" si="1"/>
        <v>-29.654534906948321</v>
      </c>
      <c r="U17" s="34">
        <f t="shared" si="2"/>
        <v>3</v>
      </c>
      <c r="V17" s="32"/>
      <c r="W17" s="32"/>
      <c r="X17" s="37"/>
      <c r="Y17" s="37"/>
      <c r="Z17" s="37"/>
      <c r="AA17" s="37"/>
      <c r="AB17" s="37"/>
      <c r="AC17" s="37"/>
      <c r="AD17" s="37"/>
      <c r="AE17" s="37"/>
      <c r="AF17" s="37"/>
      <c r="AG17" s="37"/>
      <c r="AH17" s="37"/>
      <c r="AI17" s="31"/>
      <c r="AJ17" s="36"/>
      <c r="AK17" s="35"/>
    </row>
    <row r="18" spans="1:37" ht="12.75" customHeight="1" x14ac:dyDescent="0.2">
      <c r="A18">
        <v>2000</v>
      </c>
      <c r="B18" s="38">
        <v>36526</v>
      </c>
      <c r="C18" s="39" t="s">
        <v>102</v>
      </c>
      <c r="D18" s="31">
        <v>1.5069332159727229</v>
      </c>
      <c r="E18" s="31">
        <v>1.1657063612392855</v>
      </c>
      <c r="F18" s="31">
        <v>1.8058555315574754</v>
      </c>
      <c r="G18" s="31">
        <v>1.112583112670229</v>
      </c>
      <c r="H18" s="31">
        <v>1.0908061934598465</v>
      </c>
      <c r="I18" s="31">
        <v>1.1342655167156426</v>
      </c>
      <c r="J18" s="31" t="s">
        <v>165</v>
      </c>
      <c r="K18" s="31">
        <v>1.2638875934025819</v>
      </c>
      <c r="L18" s="31">
        <v>1.433998910934063</v>
      </c>
      <c r="M18" s="31">
        <v>1.12332709817762</v>
      </c>
      <c r="N18" s="31">
        <v>1.4958412349977817</v>
      </c>
      <c r="O18" s="31">
        <v>2.9366950630980773</v>
      </c>
      <c r="P18" s="31">
        <v>0.97865020677542347</v>
      </c>
      <c r="Q18" s="31">
        <v>1.4784519564016272</v>
      </c>
      <c r="R18" s="31">
        <v>0.91576673866090708</v>
      </c>
      <c r="S18" s="32">
        <f t="shared" si="0"/>
        <v>1.2147969773209337</v>
      </c>
      <c r="T18" s="33">
        <f t="shared" si="1"/>
        <v>-24.615655475163955</v>
      </c>
      <c r="U18" s="34">
        <f t="shared" si="2"/>
        <v>1</v>
      </c>
      <c r="V18" s="32"/>
      <c r="W18" s="32"/>
      <c r="X18" s="37"/>
      <c r="Y18" s="37"/>
      <c r="Z18" s="37"/>
      <c r="AA18" s="37"/>
      <c r="AB18" s="37"/>
      <c r="AC18" s="37"/>
      <c r="AD18" s="37"/>
      <c r="AE18" s="37"/>
      <c r="AF18" s="37"/>
      <c r="AG18" s="37"/>
      <c r="AH18" s="37"/>
      <c r="AI18" s="31"/>
      <c r="AJ18" s="36"/>
      <c r="AK18" s="35"/>
    </row>
    <row r="19" spans="1:37" ht="12.75" customHeight="1" x14ac:dyDescent="0.2">
      <c r="A19">
        <v>2000</v>
      </c>
      <c r="B19" s="38">
        <v>36708</v>
      </c>
      <c r="C19" s="39" t="s">
        <v>102</v>
      </c>
      <c r="D19" s="31">
        <v>1.5542935107810356</v>
      </c>
      <c r="E19" s="31">
        <v>1.3532594967210689</v>
      </c>
      <c r="F19" s="31">
        <v>1.9595751374742565</v>
      </c>
      <c r="G19" s="31">
        <v>1.688393670982014</v>
      </c>
      <c r="H19" s="31">
        <v>1.1663392486526367</v>
      </c>
      <c r="I19" s="31">
        <v>1.4332369104575926</v>
      </c>
      <c r="J19" s="31" t="s">
        <v>165</v>
      </c>
      <c r="K19" s="31">
        <v>1.2638875934025819</v>
      </c>
      <c r="L19" s="31">
        <v>1.6587636305162043</v>
      </c>
      <c r="M19" s="31">
        <v>1.3881698296086815</v>
      </c>
      <c r="N19" s="31">
        <v>1.5819255308507345</v>
      </c>
      <c r="O19" s="31">
        <v>3.3358206434515854</v>
      </c>
      <c r="P19" s="31">
        <v>1.1554403620015761</v>
      </c>
      <c r="Q19" s="31">
        <v>1.7788227357982584</v>
      </c>
      <c r="R19" s="31">
        <v>0.99244060475161999</v>
      </c>
      <c r="S19" s="32">
        <f t="shared" si="0"/>
        <v>1.4937652106193142</v>
      </c>
      <c r="T19" s="33">
        <f t="shared" si="1"/>
        <v>-33.561138142977995</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
      <c r="A20">
        <v>2001</v>
      </c>
      <c r="B20" s="38">
        <v>36892</v>
      </c>
      <c r="C20" s="39" t="s">
        <v>102</v>
      </c>
      <c r="D20" s="31">
        <v>1.7514231514836658</v>
      </c>
      <c r="E20" s="31">
        <v>1.5999572787902185</v>
      </c>
      <c r="F20" s="31">
        <v>2.5170962194338125</v>
      </c>
      <c r="G20" s="31">
        <v>1.7091416920037419</v>
      </c>
      <c r="H20" s="31">
        <v>1.3452226401172827</v>
      </c>
      <c r="I20" s="31">
        <v>1.7613066650408398</v>
      </c>
      <c r="J20" s="31" t="s">
        <v>165</v>
      </c>
      <c r="K20" s="31">
        <v>1.2842728771671399</v>
      </c>
      <c r="L20" s="31">
        <v>1.9640365071000385</v>
      </c>
      <c r="M20" s="31">
        <v>1.5844411786867012</v>
      </c>
      <c r="N20" s="31">
        <v>1.7082913966417108</v>
      </c>
      <c r="O20" s="31">
        <v>3.696287950359288</v>
      </c>
      <c r="P20" s="31">
        <v>1.3319103235940035</v>
      </c>
      <c r="Q20" s="31">
        <v>2.499696653481204</v>
      </c>
      <c r="R20" s="31">
        <v>1.1303095752339813</v>
      </c>
      <c r="S20" s="32">
        <f t="shared" si="0"/>
        <v>1.7087165443227263</v>
      </c>
      <c r="T20" s="33">
        <f t="shared" si="1"/>
        <v>-33.850375652446481</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
      <c r="A21">
        <v>2001</v>
      </c>
      <c r="B21" s="38">
        <v>37073</v>
      </c>
      <c r="C21" s="39" t="s">
        <v>102</v>
      </c>
      <c r="D21" s="31">
        <v>1.8801388267738459</v>
      </c>
      <c r="E21" s="31">
        <v>1.4560398285546965</v>
      </c>
      <c r="F21" s="31">
        <v>2.1006201541410197</v>
      </c>
      <c r="G21" s="31">
        <v>2.0447910312055479</v>
      </c>
      <c r="H21" s="31">
        <v>1.4994167540962877</v>
      </c>
      <c r="I21" s="31">
        <v>1.8169634918492401</v>
      </c>
      <c r="J21" s="31" t="s">
        <v>165</v>
      </c>
      <c r="K21" s="31">
        <v>1.2842728771671399</v>
      </c>
      <c r="L21" s="31">
        <v>1.7675040210296786</v>
      </c>
      <c r="M21" s="31">
        <v>1.6051293121580577</v>
      </c>
      <c r="N21" s="31">
        <v>1.7947350576765928</v>
      </c>
      <c r="O21" s="31"/>
      <c r="P21" s="31">
        <v>1.1477708590856635</v>
      </c>
      <c r="Q21" s="31">
        <v>2.214308248598539</v>
      </c>
      <c r="R21" s="31">
        <v>1.3894888408927286</v>
      </c>
      <c r="S21" s="32">
        <f t="shared" si="0"/>
        <v>1.7675040210296786</v>
      </c>
      <c r="T21" s="33">
        <f t="shared" si="1"/>
        <v>-21.386948806867956</v>
      </c>
      <c r="U21" s="34">
        <f t="shared" si="2"/>
        <v>3</v>
      </c>
      <c r="V21" s="32"/>
      <c r="W21" s="32"/>
      <c r="X21" s="37"/>
      <c r="Y21" s="37"/>
      <c r="Z21" s="37"/>
      <c r="AA21" s="37"/>
      <c r="AB21" s="37"/>
      <c r="AC21" s="37"/>
      <c r="AD21" s="37"/>
      <c r="AE21" s="37"/>
      <c r="AF21" s="37"/>
      <c r="AG21" s="37"/>
      <c r="AH21" s="37"/>
      <c r="AI21" s="31"/>
      <c r="AJ21" s="36"/>
      <c r="AK21" s="35"/>
    </row>
    <row r="22" spans="1:37" ht="12.75" customHeight="1" x14ac:dyDescent="0.2">
      <c r="A22">
        <v>2002</v>
      </c>
      <c r="B22" s="38">
        <v>37257</v>
      </c>
      <c r="C22" s="39" t="s">
        <v>102</v>
      </c>
      <c r="D22" s="31">
        <v>1.8010799136069116</v>
      </c>
      <c r="E22" s="31">
        <v>1.3457883369330452</v>
      </c>
      <c r="F22" s="31">
        <v>1.709160709942666</v>
      </c>
      <c r="G22" s="31">
        <v>1.8702663786897049</v>
      </c>
      <c r="H22" s="31">
        <v>1.4752339812814974</v>
      </c>
      <c r="I22" s="31">
        <v>1.6872570194384446</v>
      </c>
      <c r="J22" s="31" t="s">
        <v>165</v>
      </c>
      <c r="K22" s="31">
        <v>1.2654427645788335</v>
      </c>
      <c r="L22" s="31">
        <v>1.6403887688984879</v>
      </c>
      <c r="M22" s="31">
        <v>1.3368610511159107</v>
      </c>
      <c r="N22" s="31" t="s">
        <v>165</v>
      </c>
      <c r="O22" s="31">
        <v>1.9974802015838728</v>
      </c>
      <c r="P22" s="31">
        <v>1.0444924406047515</v>
      </c>
      <c r="Q22" s="31">
        <v>2.1762072685322762</v>
      </c>
      <c r="R22" s="31">
        <v>1.382289416846652</v>
      </c>
      <c r="S22" s="32">
        <f t="shared" si="0"/>
        <v>1.6403887688984879</v>
      </c>
      <c r="T22" s="33">
        <f t="shared" si="1"/>
        <v>-15.734035549703762</v>
      </c>
      <c r="U22" s="34">
        <f t="shared" si="2"/>
        <v>5</v>
      </c>
      <c r="V22" s="32"/>
      <c r="W22" s="32"/>
      <c r="X22" s="37"/>
      <c r="Y22" s="37"/>
      <c r="Z22" s="37"/>
      <c r="AA22" s="37"/>
      <c r="AB22" s="37"/>
      <c r="AC22" s="37"/>
      <c r="AD22" s="37"/>
      <c r="AE22" s="37"/>
      <c r="AF22" s="37"/>
      <c r="AG22" s="37"/>
      <c r="AH22" s="37"/>
      <c r="AI22" s="31"/>
      <c r="AJ22" s="36"/>
      <c r="AK22" s="35"/>
    </row>
    <row r="23" spans="1:37" ht="12.75" customHeight="1" x14ac:dyDescent="0.2">
      <c r="A23">
        <v>2002</v>
      </c>
      <c r="B23" s="38">
        <v>37438</v>
      </c>
      <c r="C23" s="39" t="s">
        <v>102</v>
      </c>
      <c r="D23" s="31">
        <v>1.9068171346292295</v>
      </c>
      <c r="E23" s="31">
        <v>1.352778257739381</v>
      </c>
      <c r="F23" s="31">
        <v>1.886223612469198</v>
      </c>
      <c r="G23" s="31">
        <v>1.9414445644348453</v>
      </c>
      <c r="H23" s="31">
        <v>1.4428095752339811</v>
      </c>
      <c r="I23" s="31">
        <v>1.5074474442044636</v>
      </c>
      <c r="J23" s="31" t="s">
        <v>165</v>
      </c>
      <c r="K23" s="31">
        <v>1.3084551475881929</v>
      </c>
      <c r="L23" s="31">
        <v>1.6364923326133909</v>
      </c>
      <c r="M23" s="31">
        <v>1.3874056875449963</v>
      </c>
      <c r="N23" s="31" t="s">
        <v>165</v>
      </c>
      <c r="O23" s="31">
        <v>1.8121688264938804</v>
      </c>
      <c r="P23" s="31">
        <v>1.0526046112311016</v>
      </c>
      <c r="Q23" s="31">
        <v>2.2735181185505158</v>
      </c>
      <c r="R23" s="31">
        <v>1.3254139668826492</v>
      </c>
      <c r="S23" s="32">
        <f t="shared" si="0"/>
        <v>1.5074474442044636</v>
      </c>
      <c r="T23" s="33">
        <f t="shared" si="1"/>
        <v>-12.075610199324744</v>
      </c>
      <c r="U23" s="34">
        <f t="shared" si="2"/>
        <v>3</v>
      </c>
      <c r="V23" s="32"/>
      <c r="W23" s="32"/>
      <c r="X23" s="37"/>
      <c r="Y23" s="37"/>
      <c r="Z23" s="37"/>
      <c r="AA23" s="37"/>
      <c r="AB23" s="37"/>
      <c r="AC23" s="37"/>
      <c r="AD23" s="37"/>
      <c r="AE23" s="37"/>
      <c r="AF23" s="37"/>
      <c r="AG23" s="37"/>
      <c r="AH23" s="37"/>
      <c r="AI23" s="31"/>
      <c r="AJ23" s="36"/>
      <c r="AK23" s="35"/>
    </row>
    <row r="24" spans="1:37" ht="12.75" customHeight="1" x14ac:dyDescent="0.2">
      <c r="A24">
        <v>2003</v>
      </c>
      <c r="B24" s="38">
        <v>37622</v>
      </c>
      <c r="C24" s="39" t="s">
        <v>102</v>
      </c>
      <c r="D24" s="31">
        <v>1.5800893160547156</v>
      </c>
      <c r="E24" s="31">
        <v>1.4684422865370772</v>
      </c>
      <c r="F24" s="31">
        <v>1.9922722218835014</v>
      </c>
      <c r="G24" s="31">
        <v>2.0200543052555795</v>
      </c>
      <c r="H24" s="31">
        <v>1.5304158495320375</v>
      </c>
      <c r="I24" s="31">
        <v>1.8142642296616269</v>
      </c>
      <c r="J24" s="31" t="s">
        <v>165</v>
      </c>
      <c r="K24" s="31">
        <v>1.3407105154787617</v>
      </c>
      <c r="L24" s="31"/>
      <c r="M24" s="31">
        <v>1.4819723926565875</v>
      </c>
      <c r="N24" s="31" t="s">
        <v>165</v>
      </c>
      <c r="O24" s="31">
        <v>1.9065149532037438</v>
      </c>
      <c r="P24" s="31">
        <v>1.1967047706263498</v>
      </c>
      <c r="Q24" s="31">
        <v>2.7745303607682259</v>
      </c>
      <c r="R24" s="31">
        <v>1.3106551475881929</v>
      </c>
      <c r="S24" s="32">
        <f t="shared" si="0"/>
        <v>1.5552525827933765</v>
      </c>
      <c r="T24" s="33">
        <f t="shared" si="1"/>
        <v>-15.727183990002713</v>
      </c>
      <c r="U24" s="34">
        <f t="shared" si="2"/>
        <v>2</v>
      </c>
      <c r="V24" s="32"/>
      <c r="W24" s="32"/>
      <c r="X24" s="37"/>
      <c r="Y24" s="37"/>
      <c r="Z24" s="37"/>
      <c r="AA24" s="37"/>
      <c r="AB24" s="37"/>
      <c r="AC24" s="37"/>
      <c r="AD24" s="37"/>
      <c r="AE24" s="37"/>
      <c r="AF24" s="37"/>
      <c r="AG24" s="37"/>
      <c r="AH24" s="37"/>
      <c r="AI24" s="31"/>
      <c r="AJ24" s="36"/>
      <c r="AK24" s="35"/>
    </row>
    <row r="25" spans="1:37" ht="12.75" customHeight="1" x14ac:dyDescent="0.2">
      <c r="A25">
        <v>2003</v>
      </c>
      <c r="B25" s="38">
        <v>37803</v>
      </c>
      <c r="C25" s="39" t="s">
        <v>102</v>
      </c>
      <c r="D25" s="31">
        <v>1.7710871130309576</v>
      </c>
      <c r="E25" s="31">
        <v>1.5572484701223903</v>
      </c>
      <c r="F25" s="31">
        <v>1.960218170771183</v>
      </c>
      <c r="G25" s="31">
        <v>2.1559966702663784</v>
      </c>
      <c r="H25" s="31">
        <v>1.6981303995680375</v>
      </c>
      <c r="I25" s="31">
        <v>2.0352407307415405</v>
      </c>
      <c r="J25" s="31" t="s">
        <v>165</v>
      </c>
      <c r="K25" s="31">
        <v>1.5522169726421886</v>
      </c>
      <c r="L25" s="31">
        <v>1.91</v>
      </c>
      <c r="M25" s="31">
        <v>1.5874374550035997</v>
      </c>
      <c r="N25" s="31" t="s">
        <v>165</v>
      </c>
      <c r="O25" s="31">
        <v>1.9522210223182144</v>
      </c>
      <c r="P25" s="31">
        <v>1.2377483801295897</v>
      </c>
      <c r="Q25" s="31">
        <v>1.8697041737152125</v>
      </c>
      <c r="R25" s="31">
        <v>1.1043916486681067</v>
      </c>
      <c r="S25" s="32">
        <f t="shared" si="0"/>
        <v>1.7710871130309576</v>
      </c>
      <c r="T25" s="33">
        <f t="shared" si="1"/>
        <v>-37.643290353002385</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
      <c r="A26">
        <v>2004</v>
      </c>
      <c r="B26" s="38">
        <v>37987</v>
      </c>
      <c r="C26" s="39" t="s">
        <v>102</v>
      </c>
      <c r="D26" s="31">
        <v>1.9771058315334771</v>
      </c>
      <c r="E26" s="31">
        <v>1.495248380129589</v>
      </c>
      <c r="F26" s="31">
        <v>2.1237334570281359</v>
      </c>
      <c r="G26" s="31">
        <v>2.091360691144708</v>
      </c>
      <c r="H26" s="31">
        <v>1.4828293736501077</v>
      </c>
      <c r="I26" s="31">
        <v>1.7659827213822892</v>
      </c>
      <c r="J26" s="31" t="s">
        <v>165</v>
      </c>
      <c r="K26" s="31">
        <v>1.5325053995680344</v>
      </c>
      <c r="L26" s="31">
        <v>2.1534557235421161</v>
      </c>
      <c r="M26" s="31">
        <v>1.4977321814254856</v>
      </c>
      <c r="N26" s="31">
        <v>2.31</v>
      </c>
      <c r="O26" s="31">
        <v>1.9075593952483796</v>
      </c>
      <c r="P26" s="31">
        <v>1.1549676025917925</v>
      </c>
      <c r="Q26" s="31">
        <v>2.0951978108709723</v>
      </c>
      <c r="R26" s="31">
        <v>1.332253419726422</v>
      </c>
      <c r="S26" s="32">
        <f t="shared" si="0"/>
        <v>1.8367710583153345</v>
      </c>
      <c r="T26" s="33">
        <f t="shared" si="1"/>
        <v>-27.467638729654766</v>
      </c>
      <c r="U26" s="34">
        <f t="shared" si="2"/>
        <v>2</v>
      </c>
      <c r="V26" s="32"/>
      <c r="W26" s="32"/>
      <c r="X26" s="37"/>
      <c r="Y26" s="37"/>
      <c r="Z26" s="37"/>
      <c r="AA26" s="37"/>
      <c r="AB26" s="37"/>
      <c r="AC26" s="37"/>
      <c r="AD26" s="37"/>
      <c r="AE26" s="37"/>
      <c r="AF26" s="37"/>
      <c r="AG26" s="37"/>
      <c r="AH26" s="37"/>
      <c r="AI26" s="31"/>
      <c r="AJ26" s="36"/>
      <c r="AK26" s="35"/>
    </row>
    <row r="27" spans="1:37" ht="12.75" customHeight="1" x14ac:dyDescent="0.2">
      <c r="A27">
        <v>2004</v>
      </c>
      <c r="B27" s="38">
        <v>38169</v>
      </c>
      <c r="C27" s="39" t="s">
        <v>102</v>
      </c>
      <c r="D27" s="31">
        <v>1.9554355651547874</v>
      </c>
      <c r="E27" s="31">
        <v>1.5244924406047513</v>
      </c>
      <c r="F27" s="31">
        <v>2.6180584747851041</v>
      </c>
      <c r="G27" s="31">
        <v>2.1347876169906406</v>
      </c>
      <c r="H27" s="31">
        <v>1.4871274298056152</v>
      </c>
      <c r="I27" s="31">
        <v>1.8981425485961121</v>
      </c>
      <c r="J27" s="31" t="s">
        <v>165</v>
      </c>
      <c r="K27" s="31">
        <v>1.5369474442044637</v>
      </c>
      <c r="L27" s="31">
        <v>2.1596976241900645</v>
      </c>
      <c r="M27" s="31">
        <v>1.5344564434845211</v>
      </c>
      <c r="N27" s="31">
        <v>2.3199999999999998</v>
      </c>
      <c r="O27" s="31">
        <v>1.9429805615550755</v>
      </c>
      <c r="P27" s="31">
        <v>1.1084953203743702</v>
      </c>
      <c r="Q27" s="31">
        <v>2.2511669525956521</v>
      </c>
      <c r="R27" s="31">
        <v>1.2419006479481642</v>
      </c>
      <c r="S27" s="32">
        <f t="shared" si="0"/>
        <v>1.9205615550755937</v>
      </c>
      <c r="T27" s="33">
        <f t="shared" si="1"/>
        <v>-35.336587121297299</v>
      </c>
      <c r="U27" s="34">
        <f t="shared" si="2"/>
        <v>2</v>
      </c>
      <c r="V27" s="32"/>
      <c r="W27" s="32"/>
      <c r="X27" s="37"/>
      <c r="Y27" s="37"/>
      <c r="Z27" s="37"/>
      <c r="AA27" s="37"/>
      <c r="AB27" s="37"/>
      <c r="AC27" s="37"/>
      <c r="AD27" s="37"/>
      <c r="AE27" s="37"/>
      <c r="AF27" s="37"/>
      <c r="AG27" s="37"/>
      <c r="AH27" s="37"/>
      <c r="AI27" s="31"/>
      <c r="AJ27" s="36"/>
      <c r="AK27" s="35"/>
    </row>
    <row r="28" spans="1:37" ht="12.75" customHeight="1" x14ac:dyDescent="0.2">
      <c r="A28">
        <v>2005</v>
      </c>
      <c r="B28" s="38">
        <v>38353</v>
      </c>
      <c r="C28" s="39" t="s">
        <v>102</v>
      </c>
      <c r="D28" s="31">
        <v>2.1377591792656587</v>
      </c>
      <c r="E28" s="31"/>
      <c r="F28" s="31">
        <v>3.0083456907883894</v>
      </c>
      <c r="G28" s="31">
        <v>2.162909287257019</v>
      </c>
      <c r="H28" s="31">
        <v>1.6196669546436286</v>
      </c>
      <c r="I28" s="31">
        <v>1.8309278617710583</v>
      </c>
      <c r="J28" s="31" t="s">
        <v>165</v>
      </c>
      <c r="K28" s="31">
        <v>1.8007477321814254</v>
      </c>
      <c r="L28" s="31">
        <v>2.2459046436285095</v>
      </c>
      <c r="M28" s="31">
        <v>1.7705676025917925</v>
      </c>
      <c r="N28" s="31">
        <v>2.3389600431965443</v>
      </c>
      <c r="O28" s="31">
        <v>2.0623088552915765</v>
      </c>
      <c r="P28" s="31">
        <v>1.239900323974082</v>
      </c>
      <c r="Q28" s="31">
        <v>2.6935822365741755</v>
      </c>
      <c r="R28" s="31">
        <v>1.6918646508279338</v>
      </c>
      <c r="S28" s="32">
        <f t="shared" si="0"/>
        <v>2.0623088552915765</v>
      </c>
      <c r="T28" s="33">
        <f t="shared" si="1"/>
        <v>-17.96259583103366</v>
      </c>
      <c r="U28" s="34">
        <f t="shared" si="2"/>
        <v>3</v>
      </c>
      <c r="V28" s="32"/>
      <c r="W28" s="32"/>
      <c r="X28" s="37"/>
      <c r="Y28" s="37">
        <v>1.3484588404628166</v>
      </c>
      <c r="Z28" s="37">
        <v>0.86774539636665449</v>
      </c>
      <c r="AA28" s="37">
        <v>1.4900408223877635</v>
      </c>
      <c r="AB28" s="37">
        <v>0.93953956974653985</v>
      </c>
      <c r="AC28" s="37">
        <v>0.99025103362444633</v>
      </c>
      <c r="AD28" s="37"/>
      <c r="AE28" s="37">
        <v>1.4473408762900088</v>
      </c>
      <c r="AF28" s="37"/>
      <c r="AG28" s="37">
        <v>1.3699299865091119</v>
      </c>
      <c r="AH28" s="37">
        <v>1.5661010443878813</v>
      </c>
      <c r="AI28" s="31">
        <f>MEDIAN(D28:R28,V28:AH28)</f>
        <v>1.6918646508279338</v>
      </c>
      <c r="AJ28" s="36">
        <f>(R28-AI28)/AI28*100</f>
        <v>0</v>
      </c>
      <c r="AK28" s="35">
        <f>RANK(R28,(D28:R28,X28:AH28),1)</f>
        <v>11</v>
      </c>
    </row>
    <row r="29" spans="1:37" ht="12.75" customHeight="1" x14ac:dyDescent="0.2">
      <c r="A29">
        <v>2005</v>
      </c>
      <c r="B29" s="38">
        <v>38534</v>
      </c>
      <c r="C29" s="39" t="s">
        <v>102</v>
      </c>
      <c r="D29" s="31">
        <v>2.1759917206623465</v>
      </c>
      <c r="E29" s="31"/>
      <c r="F29" s="31">
        <v>2.8185732598174327</v>
      </c>
      <c r="G29" s="31">
        <v>2.1956173506119505</v>
      </c>
      <c r="H29" s="31">
        <v>1.6755381569474439</v>
      </c>
      <c r="I29" s="31">
        <v>2.4801889848812091</v>
      </c>
      <c r="J29" s="31"/>
      <c r="K29" s="31">
        <v>1.7564938804895607</v>
      </c>
      <c r="L29" s="31">
        <v>2.1220212383009356</v>
      </c>
      <c r="M29" s="31">
        <v>1.8767008639308853</v>
      </c>
      <c r="N29" s="31">
        <v>2.3305435565154786</v>
      </c>
      <c r="O29" s="31">
        <v>2.2226025917926564</v>
      </c>
      <c r="P29" s="31">
        <v>1.2511339092872567</v>
      </c>
      <c r="Q29" s="31"/>
      <c r="R29" s="31">
        <v>1.8934485241180705</v>
      </c>
      <c r="S29" s="32">
        <f t="shared" si="0"/>
        <v>2.149006479481641</v>
      </c>
      <c r="T29" s="33">
        <f t="shared" si="1"/>
        <v>-11.891911811508978</v>
      </c>
      <c r="U29" s="34">
        <f t="shared" si="2"/>
        <v>5</v>
      </c>
      <c r="V29" s="32"/>
      <c r="W29" s="32"/>
      <c r="X29" s="37"/>
      <c r="Y29" s="37">
        <v>1.3445162066261109</v>
      </c>
      <c r="Z29" s="37">
        <v>0.83308465766413353</v>
      </c>
      <c r="AA29" s="37">
        <v>1.5662966424249474</v>
      </c>
      <c r="AB29" s="37">
        <v>0.90227024871621286</v>
      </c>
      <c r="AC29" s="37">
        <v>0.88557106812363262</v>
      </c>
      <c r="AD29" s="37"/>
      <c r="AE29" s="37">
        <v>1.5801396390861249</v>
      </c>
      <c r="AF29" s="37"/>
      <c r="AG29" s="37">
        <v>1.3205019547803267</v>
      </c>
      <c r="AH29" s="37">
        <v>1.676084246941598</v>
      </c>
      <c r="AI29" s="31">
        <f>MEDIAN(D29:R29,V29:AH29)</f>
        <v>1.7162890637155792</v>
      </c>
      <c r="AJ29" s="36">
        <f>(R29-AI29)/AI29*100</f>
        <v>10.322239076613373</v>
      </c>
      <c r="AK29" s="35">
        <f>RANK(R29,(D29:R29,X29:AH29),1)</f>
        <v>13</v>
      </c>
    </row>
    <row r="30" spans="1:37" ht="12.75" customHeight="1" x14ac:dyDescent="0.2">
      <c r="A30">
        <v>2006</v>
      </c>
      <c r="B30" s="38">
        <v>38718</v>
      </c>
      <c r="C30" s="39" t="s">
        <v>102</v>
      </c>
      <c r="D30" s="31">
        <v>2.6711144708423324</v>
      </c>
      <c r="E30" s="31">
        <v>2.0638185745140385</v>
      </c>
      <c r="F30" s="31">
        <v>3.0770026134795052</v>
      </c>
      <c r="G30" s="31"/>
      <c r="H30" s="31">
        <v>2.078630669546436</v>
      </c>
      <c r="I30" s="31">
        <v>2.9278574514038875</v>
      </c>
      <c r="J30" s="31"/>
      <c r="K30" s="31">
        <v>2.2144082073434124</v>
      </c>
      <c r="L30" s="31">
        <v>2.4464643628509717</v>
      </c>
      <c r="M30" s="31">
        <v>2.2465010799136067</v>
      </c>
      <c r="N30" s="31">
        <v>3.2191619870410366</v>
      </c>
      <c r="O30" s="31">
        <v>2.4612764578833692</v>
      </c>
      <c r="P30" s="31">
        <v>1.7404211663066953</v>
      </c>
      <c r="Q30" s="31">
        <v>3.3905882171074442</v>
      </c>
      <c r="R30" s="31">
        <v>2.3830093592512598</v>
      </c>
      <c r="S30" s="32">
        <f t="shared" si="0"/>
        <v>2.4464643628509717</v>
      </c>
      <c r="T30" s="33">
        <f t="shared" si="1"/>
        <v>-2.5937432223931935</v>
      </c>
      <c r="U30" s="34">
        <f t="shared" si="2"/>
        <v>6</v>
      </c>
      <c r="V30" s="32"/>
      <c r="W30" s="32"/>
      <c r="X30" s="37"/>
      <c r="Y30" s="37">
        <v>1.8430504974000974</v>
      </c>
      <c r="Z30" s="37">
        <v>0.89459881415870213</v>
      </c>
      <c r="AA30" s="37">
        <v>1.9355744799349923</v>
      </c>
      <c r="AB30" s="37">
        <v>1.0531437864172246</v>
      </c>
      <c r="AC30" s="37">
        <v>1.1689920923100945</v>
      </c>
      <c r="AD30" s="37"/>
      <c r="AE30" s="37">
        <v>1.7270881099459023</v>
      </c>
      <c r="AF30" s="37"/>
      <c r="AG30" s="37">
        <v>1.9298297150357113</v>
      </c>
      <c r="AH30" s="37">
        <v>2.031638086907118</v>
      </c>
      <c r="AI30" s="31">
        <f>MEDIAN(D30:R30,V30:AH30)</f>
        <v>2.078630669546436</v>
      </c>
      <c r="AJ30" s="36">
        <f>(R30-AI30)/AI30*100</f>
        <v>14.643230957967157</v>
      </c>
      <c r="AK30" s="35">
        <f>RANK(R30,(D30:R30,X30:AH30),1)</f>
        <v>14</v>
      </c>
    </row>
    <row r="31" spans="1:37" ht="12.75" customHeight="1" x14ac:dyDescent="0.2">
      <c r="A31">
        <v>2006</v>
      </c>
      <c r="B31" s="38">
        <v>38899</v>
      </c>
      <c r="C31" s="39" t="s">
        <v>102</v>
      </c>
      <c r="D31" s="31">
        <v>2.6458250539956802</v>
      </c>
      <c r="E31" s="31">
        <v>2.2496987041036718</v>
      </c>
      <c r="F31" s="31">
        <v>3.7207419159363004</v>
      </c>
      <c r="G31" s="31"/>
      <c r="H31" s="31">
        <v>2.2422246220302373</v>
      </c>
      <c r="I31" s="31">
        <v>3.1216749460043194</v>
      </c>
      <c r="J31" s="31"/>
      <c r="K31" s="31">
        <v>2.2347505399568037</v>
      </c>
      <c r="L31" s="31">
        <v>2.7081090712742979</v>
      </c>
      <c r="M31" s="31">
        <v>2.3742667386609067</v>
      </c>
      <c r="N31" s="31">
        <v>3.2861047516198698</v>
      </c>
      <c r="O31" s="31">
        <v>2.4514989200863928</v>
      </c>
      <c r="P31" s="31">
        <v>1.7987624190064793</v>
      </c>
      <c r="Q31" s="31">
        <v>3.486853248525311</v>
      </c>
      <c r="R31" s="31">
        <v>2.7609791216702662</v>
      </c>
      <c r="S31" s="32">
        <f t="shared" si="0"/>
        <v>2.6458250539956802</v>
      </c>
      <c r="T31" s="33">
        <f t="shared" si="1"/>
        <v>4.3522933423236809</v>
      </c>
      <c r="U31" s="34">
        <f t="shared" si="2"/>
        <v>9</v>
      </c>
      <c r="V31" s="32"/>
      <c r="W31" s="32"/>
      <c r="X31" s="37"/>
      <c r="Y31" s="37">
        <v>1.9617509025558095</v>
      </c>
      <c r="Z31" s="37">
        <v>1.0016968611705648</v>
      </c>
      <c r="AA31" s="37">
        <v>1.8707845923940691</v>
      </c>
      <c r="AB31" s="37">
        <v>1.1667628003349733</v>
      </c>
      <c r="AC31" s="37">
        <v>1.344965340678214</v>
      </c>
      <c r="AD31" s="37"/>
      <c r="AE31" s="37">
        <v>1.7733110429249812</v>
      </c>
      <c r="AF31" s="37"/>
      <c r="AG31" s="37">
        <v>1.864460282551581</v>
      </c>
      <c r="AH31" s="37">
        <v>2.0866172462243582</v>
      </c>
      <c r="AI31" s="31">
        <f>MEDIAN(D31:R31,V31:AH31)</f>
        <v>2.2422246220302373</v>
      </c>
      <c r="AJ31" s="36">
        <f>(R31-AI31)/AI31*100</f>
        <v>23.135706143941952</v>
      </c>
      <c r="AK31" s="35">
        <f>RANK(R31,(D31:R31,X31:AH31),1)</f>
        <v>17</v>
      </c>
    </row>
    <row r="32" spans="1:37" ht="12.75" customHeight="1" x14ac:dyDescent="0.2">
      <c r="A32">
        <v>2007</v>
      </c>
      <c r="B32" s="38">
        <v>39083</v>
      </c>
      <c r="C32" s="39" t="s">
        <v>102</v>
      </c>
      <c r="D32" s="31">
        <v>2.7167804175665951</v>
      </c>
      <c r="E32" s="31"/>
      <c r="F32" s="31">
        <v>3.0171578063177789</v>
      </c>
      <c r="G32" s="31"/>
      <c r="H32" s="31">
        <v>2.1653074154067671</v>
      </c>
      <c r="I32" s="31">
        <v>3.2563167746580275</v>
      </c>
      <c r="J32" s="31"/>
      <c r="K32" s="31">
        <v>2.8647948164146868</v>
      </c>
      <c r="L32" s="31">
        <v>2.8456961843052553</v>
      </c>
      <c r="M32" s="31">
        <v>2.3992656587473005</v>
      </c>
      <c r="N32" s="31">
        <v>3.4687890568754498</v>
      </c>
      <c r="O32" s="31">
        <v>2.425526277897768</v>
      </c>
      <c r="P32" s="31">
        <v>1.7427501799856009</v>
      </c>
      <c r="Q32" s="31">
        <v>3.1507934686482577</v>
      </c>
      <c r="R32" s="31">
        <v>2.8077753779697625</v>
      </c>
      <c r="S32" s="32">
        <f t="shared" si="0"/>
        <v>2.8267357811375087</v>
      </c>
      <c r="T32" s="33">
        <f t="shared" si="1"/>
        <v>-0.67075257950413381</v>
      </c>
      <c r="U32" s="34">
        <f t="shared" si="2"/>
        <v>6</v>
      </c>
      <c r="V32" s="32"/>
      <c r="W32" s="32"/>
      <c r="X32" s="37"/>
      <c r="Y32" s="37">
        <v>1.6319438302694407</v>
      </c>
      <c r="Z32" s="37">
        <v>1.0201551664395987</v>
      </c>
      <c r="AA32" s="37">
        <v>2.2231821750620435</v>
      </c>
      <c r="AB32" s="37">
        <v>1.2941879746394482</v>
      </c>
      <c r="AC32" s="37">
        <v>1.5209102212972176</v>
      </c>
      <c r="AD32" s="37"/>
      <c r="AE32" s="37">
        <v>1.8934783647518278</v>
      </c>
      <c r="AF32" s="37"/>
      <c r="AG32" s="37">
        <v>1.917284975810321</v>
      </c>
      <c r="AH32" s="37">
        <v>2.0053563714902807</v>
      </c>
      <c r="AI32" s="31">
        <f>MEDIAN(D32:R32,V32:AH32)</f>
        <v>2.3112239169046722</v>
      </c>
      <c r="AJ32" s="36">
        <f>(R32-AI32)/AI32*100</f>
        <v>21.484351102168471</v>
      </c>
      <c r="AK32" s="35">
        <f>RANK(R32,(D32:R32,X32:AH32),1)</f>
        <v>14</v>
      </c>
    </row>
    <row r="33" spans="1:37" ht="12.75" customHeight="1" x14ac:dyDescent="0.2">
      <c r="A33">
        <v>2007</v>
      </c>
      <c r="B33" s="38">
        <v>39264</v>
      </c>
      <c r="C33" s="39" t="s">
        <v>102</v>
      </c>
      <c r="D33" s="31">
        <v>2.6788844492440602</v>
      </c>
      <c r="E33" s="31">
        <v>2.1251349892008635</v>
      </c>
      <c r="F33" s="31">
        <v>3.1628367605848555</v>
      </c>
      <c r="G33" s="31"/>
      <c r="H33" s="31">
        <v>2.1518509719222458</v>
      </c>
      <c r="I33" s="31">
        <v>2.8658963282937369</v>
      </c>
      <c r="J33" s="31"/>
      <c r="K33" s="31">
        <v>2.6235095032397404</v>
      </c>
      <c r="L33" s="31"/>
      <c r="M33" s="31">
        <v>2.2099460907127426</v>
      </c>
      <c r="N33" s="31"/>
      <c r="O33" s="31">
        <v>2.2805734341252699</v>
      </c>
      <c r="P33" s="31">
        <v>1.7510626565874732</v>
      </c>
      <c r="Q33" s="31"/>
      <c r="R33" s="31"/>
      <c r="S33" s="32"/>
      <c r="T33" s="33"/>
      <c r="U33" s="34"/>
      <c r="V33" s="32"/>
      <c r="W33" s="32"/>
      <c r="X33" s="37"/>
      <c r="Y33" s="37">
        <v>1.6515593002004458</v>
      </c>
      <c r="Z33" s="37">
        <v>1.1891067274560772</v>
      </c>
      <c r="AA33" s="37">
        <v>2.3239030150977955</v>
      </c>
      <c r="AB33" s="37">
        <v>1.3097931072100542</v>
      </c>
      <c r="AC33" s="37">
        <v>1.5482147897120964</v>
      </c>
      <c r="AD33" s="37"/>
      <c r="AE33" s="37">
        <v>1.9707468994540303</v>
      </c>
      <c r="AF33" s="37"/>
      <c r="AG33" s="37">
        <v>1.9158340104801457</v>
      </c>
      <c r="AH33" s="37">
        <v>1.9551241900647949</v>
      </c>
      <c r="AI33" s="31"/>
      <c r="AJ33" s="36"/>
      <c r="AK33" s="35"/>
    </row>
    <row r="34" spans="1:37" ht="12.75" customHeight="1" x14ac:dyDescent="0.2">
      <c r="A34">
        <v>2007</v>
      </c>
      <c r="B34" s="38" t="s">
        <v>186</v>
      </c>
      <c r="C34" s="39" t="s">
        <v>103</v>
      </c>
      <c r="D34" s="31"/>
      <c r="E34" s="31"/>
      <c r="F34" s="31"/>
      <c r="G34" s="31"/>
      <c r="H34" s="31"/>
      <c r="I34" s="31"/>
      <c r="J34" s="31"/>
      <c r="K34" s="31"/>
      <c r="L34" s="31">
        <v>2.8025708351331886</v>
      </c>
      <c r="M34" s="31"/>
      <c r="N34" s="31">
        <v>3.4679992656587468</v>
      </c>
      <c r="O34" s="31"/>
      <c r="P34" s="31"/>
      <c r="Q34" s="31">
        <v>3.3755629950009132</v>
      </c>
      <c r="R34" s="31">
        <v>2.6061915046796256</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
      <c r="A35">
        <v>2007</v>
      </c>
      <c r="B35" s="38" t="s">
        <v>169</v>
      </c>
      <c r="C35" s="39" t="s">
        <v>103</v>
      </c>
      <c r="D35" s="31">
        <v>3.0447588552915761</v>
      </c>
      <c r="E35" s="31">
        <v>2.4323073614110875</v>
      </c>
      <c r="F35" s="31">
        <v>3.8972663367530593</v>
      </c>
      <c r="G35" s="31"/>
      <c r="H35" s="31">
        <v>2.4048095392368607</v>
      </c>
      <c r="I35" s="31">
        <v>2.8747723182145428</v>
      </c>
      <c r="J35" s="31"/>
      <c r="K35" s="31">
        <v>2.7072855831533476</v>
      </c>
      <c r="L35" s="31">
        <v>2.7102853455723541</v>
      </c>
      <c r="M35" s="31">
        <v>2.2598210223182145</v>
      </c>
      <c r="N35" s="31">
        <v>3.5047224262059031</v>
      </c>
      <c r="O35" s="31">
        <v>2.6957364978401723</v>
      </c>
      <c r="P35" s="31">
        <v>1.8271052933765299</v>
      </c>
      <c r="Q35" s="31">
        <v>3.4984729211663068</v>
      </c>
      <c r="R35" s="31">
        <v>2.2317232476601871</v>
      </c>
      <c r="S35" s="32">
        <f t="shared" ref="S35:S61" si="3">MEDIAN(D35:R35)</f>
        <v>2.7072855831533476</v>
      </c>
      <c r="T35" s="33">
        <f t="shared" ref="T35:T61" si="4">(R35-S35)/S35*100</f>
        <v>-17.566020313942747</v>
      </c>
      <c r="U35" s="34">
        <f t="shared" ref="U35:U61" si="5">RANK(R35,D35:R35,1)</f>
        <v>2</v>
      </c>
      <c r="V35" s="32">
        <v>1.3203204307055434</v>
      </c>
      <c r="W35" s="32">
        <v>1.6037729812814974</v>
      </c>
      <c r="X35" s="37"/>
      <c r="Y35" s="37">
        <v>1.8372794875809935</v>
      </c>
      <c r="Z35" s="37">
        <v>1.3440435518358529</v>
      </c>
      <c r="AA35" s="37">
        <v>2.2823442384809218</v>
      </c>
      <c r="AB35" s="37">
        <v>2.0294142705183584</v>
      </c>
      <c r="AC35" s="37">
        <v>1.6972155806335492</v>
      </c>
      <c r="AD35" s="37"/>
      <c r="AE35" s="37">
        <v>2.102958445824334</v>
      </c>
      <c r="AF35" s="37">
        <v>1.9433710851331891</v>
      </c>
      <c r="AG35" s="37">
        <v>2.0378136052915767</v>
      </c>
      <c r="AH35" s="37">
        <v>2.8097774658027359</v>
      </c>
      <c r="AI35" s="31">
        <f t="shared" ref="AI35:AI56" si="6">MEDIAN(D35:R35,V35:AH35)</f>
        <v>2.2710826303995679</v>
      </c>
      <c r="AJ35" s="36">
        <f t="shared" ref="AJ35:AJ61" si="7">(R35-AI35)/AI35*100</f>
        <v>-1.7330669616567844</v>
      </c>
      <c r="AK35" s="35">
        <f>RANK(R35,(D35:R35,V35:AH35),1)</f>
        <v>11</v>
      </c>
    </row>
    <row r="36" spans="1:37" ht="12.75" customHeight="1" x14ac:dyDescent="0.2">
      <c r="A36">
        <v>2008</v>
      </c>
      <c r="B36" s="38" t="s">
        <v>187</v>
      </c>
      <c r="C36" s="39" t="s">
        <v>103</v>
      </c>
      <c r="D36" s="31">
        <v>3.9577634061727229</v>
      </c>
      <c r="E36" s="31">
        <v>3.0502818154547637</v>
      </c>
      <c r="F36" s="31">
        <v>4.7493976256299497</v>
      </c>
      <c r="G36" s="31"/>
      <c r="H36" s="31">
        <v>2.7935334833213341</v>
      </c>
      <c r="I36" s="31">
        <v>3.7368045296376291</v>
      </c>
      <c r="J36" s="31"/>
      <c r="K36" s="31">
        <v>3.0363281017518595</v>
      </c>
      <c r="L36" s="31">
        <v>3.1990284035277172</v>
      </c>
      <c r="M36" s="31">
        <v>2.863302051835853</v>
      </c>
      <c r="N36" s="31">
        <v>3.4716839692824575</v>
      </c>
      <c r="O36" s="31">
        <v>3.0918638822894171</v>
      </c>
      <c r="P36" s="31">
        <v>2.2420827177825773</v>
      </c>
      <c r="Q36" s="31">
        <v>4.4104061049316048</v>
      </c>
      <c r="R36" s="31">
        <v>2.4813051855051591</v>
      </c>
      <c r="S36" s="32">
        <f t="shared" si="3"/>
        <v>3.0918638822894171</v>
      </c>
      <c r="T36" s="33">
        <f t="shared" si="4"/>
        <v>-19.747269609170527</v>
      </c>
      <c r="U36" s="34">
        <f t="shared" si="5"/>
        <v>2</v>
      </c>
      <c r="V36" s="32">
        <v>1.6837388176745856</v>
      </c>
      <c r="W36" s="32">
        <v>1.7787636079913605</v>
      </c>
      <c r="X36" s="37"/>
      <c r="Y36" s="37">
        <v>2.6073351276697863</v>
      </c>
      <c r="Z36" s="37">
        <v>2.1283599511039117</v>
      </c>
      <c r="AA36" s="37">
        <v>3.0517330016798656</v>
      </c>
      <c r="AB36" s="37">
        <v>2.2773297985961123</v>
      </c>
      <c r="AC36" s="37">
        <v>2.4550442963162946</v>
      </c>
      <c r="AD36" s="37"/>
      <c r="AE36" s="37">
        <v>2.5473899736021117</v>
      </c>
      <c r="AF36" s="37">
        <v>2.1112526981041517</v>
      </c>
      <c r="AG36" s="37">
        <v>2.6341262579793616</v>
      </c>
      <c r="AH36" s="37">
        <v>3.2316800935925127</v>
      </c>
      <c r="AI36" s="31">
        <f t="shared" si="6"/>
        <v>2.8284177675785935</v>
      </c>
      <c r="AJ36" s="36">
        <f t="shared" si="7"/>
        <v>-12.272323630981758</v>
      </c>
      <c r="AK36" s="35">
        <f>RANK(R36,(D36:R36,V36:AH36),1)</f>
        <v>8</v>
      </c>
    </row>
    <row r="37" spans="1:37" ht="12.75" customHeight="1" x14ac:dyDescent="0.2">
      <c r="A37">
        <v>2008</v>
      </c>
      <c r="B37" s="38" t="s">
        <v>170</v>
      </c>
      <c r="C37" s="39" t="s">
        <v>103</v>
      </c>
      <c r="D37" s="31">
        <v>4.6208446408113435</v>
      </c>
      <c r="E37" s="31">
        <v>3.7799733621310296</v>
      </c>
      <c r="F37" s="31">
        <v>5.1326385961123107</v>
      </c>
      <c r="G37" s="31"/>
      <c r="H37" s="31">
        <v>3.3548735541156711</v>
      </c>
      <c r="I37" s="31">
        <v>4.3628664506839456</v>
      </c>
      <c r="J37" s="31"/>
      <c r="K37" s="31">
        <v>3.7387586993040554</v>
      </c>
      <c r="L37" s="31">
        <v>3.8102955783537316</v>
      </c>
      <c r="M37" s="31">
        <v>3.4649755819534436</v>
      </c>
      <c r="N37" s="31">
        <v>4.2392224622030241</v>
      </c>
      <c r="O37" s="31">
        <v>3.261551781857452</v>
      </c>
      <c r="P37" s="31">
        <v>2.8514658867290619</v>
      </c>
      <c r="Q37" s="31">
        <v>4.8026269030477566</v>
      </c>
      <c r="R37" s="31">
        <v>2.8680400689944805</v>
      </c>
      <c r="S37" s="32">
        <f t="shared" si="3"/>
        <v>3.7799733621310296</v>
      </c>
      <c r="T37" s="33">
        <f t="shared" si="4"/>
        <v>-24.125389408099689</v>
      </c>
      <c r="U37" s="34">
        <f t="shared" si="5"/>
        <v>2</v>
      </c>
      <c r="V37" s="32">
        <v>2.3361059671226303</v>
      </c>
      <c r="W37" s="32">
        <v>1.8875726793856491</v>
      </c>
      <c r="X37" s="37"/>
      <c r="Y37" s="37">
        <v>3.3572286777057836</v>
      </c>
      <c r="Z37" s="37">
        <v>2.824794112071034</v>
      </c>
      <c r="AA37" s="37">
        <v>3.8300197384209267</v>
      </c>
      <c r="AB37" s="37">
        <v>3.573929487041037</v>
      </c>
      <c r="AC37" s="37">
        <v>3.7362563804895612</v>
      </c>
      <c r="AD37" s="37"/>
      <c r="AE37" s="37">
        <v>3.1670230087592994</v>
      </c>
      <c r="AF37" s="37">
        <v>2.2555018622510201</v>
      </c>
      <c r="AG37" s="37">
        <v>3.922929364050876</v>
      </c>
      <c r="AH37" s="37">
        <v>4.8780497360211186</v>
      </c>
      <c r="AI37" s="31">
        <f t="shared" si="6"/>
        <v>3.6550929337652991</v>
      </c>
      <c r="AJ37" s="36">
        <f t="shared" si="7"/>
        <v>-21.533046601910474</v>
      </c>
      <c r="AK37" s="35">
        <f>RANK(R37,(D37:R37,V37:AH37),1)</f>
        <v>6</v>
      </c>
    </row>
    <row r="38" spans="1:37" ht="12.75" customHeight="1" x14ac:dyDescent="0.2">
      <c r="A38">
        <v>2009</v>
      </c>
      <c r="B38" s="38" t="s">
        <v>188</v>
      </c>
      <c r="C38" s="39" t="s">
        <v>103</v>
      </c>
      <c r="D38" s="31">
        <v>3.6683131749460043</v>
      </c>
      <c r="E38" s="31">
        <v>3.5685607991360691</v>
      </c>
      <c r="F38" s="31">
        <v>4.4976093779697619</v>
      </c>
      <c r="G38" s="31"/>
      <c r="H38" s="31">
        <v>3.6039568034557226</v>
      </c>
      <c r="I38" s="31">
        <v>4.1284612311015119</v>
      </c>
      <c r="J38" s="31"/>
      <c r="K38" s="31">
        <v>3.381927321814254</v>
      </c>
      <c r="L38" s="31">
        <v>4.6030894708423311</v>
      </c>
      <c r="M38" s="31">
        <v>4.0447979481641463</v>
      </c>
      <c r="N38" s="31">
        <v>5.090588984881208</v>
      </c>
      <c r="O38" s="31">
        <v>3.8646001079913597</v>
      </c>
      <c r="P38" s="31">
        <v>3.1968383974082069</v>
      </c>
      <c r="Q38" s="31">
        <v>3.9200431220302367</v>
      </c>
      <c r="R38" s="31">
        <v>2.9556950734341245</v>
      </c>
      <c r="S38" s="32">
        <f t="shared" si="3"/>
        <v>3.8646001079913597</v>
      </c>
      <c r="T38" s="33">
        <f t="shared" si="4"/>
        <v>-23.518734388009989</v>
      </c>
      <c r="U38" s="34">
        <f t="shared" si="5"/>
        <v>1</v>
      </c>
      <c r="V38" s="32">
        <v>3.0240093617710575</v>
      </c>
      <c r="W38" s="32">
        <v>2.3555397311015116</v>
      </c>
      <c r="X38" s="37"/>
      <c r="Y38" s="37">
        <v>3.3317615302375803</v>
      </c>
      <c r="Z38" s="37">
        <v>2.740551723542116</v>
      </c>
      <c r="AA38" s="37">
        <v>3.6227488639308851</v>
      </c>
      <c r="AB38" s="37">
        <v>3.8724837634989187</v>
      </c>
      <c r="AC38" s="37">
        <v>2.995402954643628</v>
      </c>
      <c r="AD38" s="37"/>
      <c r="AE38" s="37">
        <v>2.7349848974082067</v>
      </c>
      <c r="AF38" s="37">
        <v>2.1387552937365011</v>
      </c>
      <c r="AG38" s="37">
        <v>3.9518029913606907</v>
      </c>
      <c r="AH38" s="37">
        <v>4.7462823974082067</v>
      </c>
      <c r="AI38" s="31">
        <f t="shared" si="6"/>
        <v>3.6133528336933036</v>
      </c>
      <c r="AJ38" s="36">
        <f t="shared" si="7"/>
        <v>-18.200762298293736</v>
      </c>
      <c r="AK38" s="35">
        <f>RANK(R38,(D38:R38,V38:AH38),1)</f>
        <v>5</v>
      </c>
    </row>
    <row r="39" spans="1:37" ht="12.75" customHeight="1" x14ac:dyDescent="0.2">
      <c r="A39">
        <v>2009</v>
      </c>
      <c r="B39" s="38" t="s">
        <v>171</v>
      </c>
      <c r="C39" s="39" t="s">
        <v>103</v>
      </c>
      <c r="D39" s="31">
        <v>3.4602477441533077</v>
      </c>
      <c r="E39" s="31">
        <v>3.1503271244091975</v>
      </c>
      <c r="F39" s="31">
        <v>4.78015812789031</v>
      </c>
      <c r="G39" s="31"/>
      <c r="H39" s="31">
        <v>3.1183765450541352</v>
      </c>
      <c r="I39" s="31">
        <v>3.4698329179598266</v>
      </c>
      <c r="J39" s="31"/>
      <c r="K39" s="31">
        <v>3.0448902125374899</v>
      </c>
      <c r="L39" s="31">
        <v>3.4944348640632246</v>
      </c>
      <c r="M39" s="31">
        <v>3.4442724544757759</v>
      </c>
      <c r="N39" s="31">
        <v>4.6743697596456961</v>
      </c>
      <c r="O39" s="31">
        <v>2.8363487810869956</v>
      </c>
      <c r="P39" s="31">
        <v>2.8189676659178411</v>
      </c>
      <c r="Q39" s="31">
        <v>4.7909574237123209</v>
      </c>
      <c r="R39" s="31">
        <v>2.2374351710763416</v>
      </c>
      <c r="S39" s="32">
        <f t="shared" si="3"/>
        <v>3.4442724544757759</v>
      </c>
      <c r="T39" s="33">
        <f t="shared" si="4"/>
        <v>-35.038961038961041</v>
      </c>
      <c r="U39" s="34">
        <f t="shared" si="5"/>
        <v>1</v>
      </c>
      <c r="V39" s="32">
        <v>2.087778657377227</v>
      </c>
      <c r="W39" s="32">
        <v>2.3754936244695686</v>
      </c>
      <c r="X39" s="37"/>
      <c r="Y39" s="37">
        <v>2.6782253638587892</v>
      </c>
      <c r="Z39" s="37">
        <v>2.1126681586948215</v>
      </c>
      <c r="AA39" s="37">
        <v>3.5124869413988349</v>
      </c>
      <c r="AB39" s="37">
        <v>2.7140739138951697</v>
      </c>
      <c r="AC39" s="37">
        <v>2.5869425586413746</v>
      </c>
      <c r="AD39" s="37"/>
      <c r="AE39" s="37">
        <v>3.0491715901710692</v>
      </c>
      <c r="AF39" s="37">
        <v>1.9469405035801106</v>
      </c>
      <c r="AG39" s="37">
        <v>3.2806854881778547</v>
      </c>
      <c r="AH39" s="37">
        <v>4.220671532803804</v>
      </c>
      <c r="AI39" s="31">
        <f t="shared" si="6"/>
        <v>3.0837740676126022</v>
      </c>
      <c r="AJ39" s="36">
        <f t="shared" si="7"/>
        <v>-27.4449060787219</v>
      </c>
      <c r="AK39" s="35">
        <f>RANK(R39,(D39:R39,V39:AH39),1)</f>
        <v>4</v>
      </c>
    </row>
    <row r="40" spans="1:37" ht="12.75" customHeight="1" x14ac:dyDescent="0.2">
      <c r="A40">
        <v>2010</v>
      </c>
      <c r="B40" s="38" t="s">
        <v>189</v>
      </c>
      <c r="C40" s="39" t="s">
        <v>103</v>
      </c>
      <c r="D40" s="31">
        <v>3.4136820124513583</v>
      </c>
      <c r="E40" s="31">
        <v>3.1506092702074007</v>
      </c>
      <c r="F40" s="31">
        <v>5.4320136727673232</v>
      </c>
      <c r="G40" s="31"/>
      <c r="H40" s="31">
        <v>3.1850592721679183</v>
      </c>
      <c r="I40" s="31">
        <v>3.689282028135505</v>
      </c>
      <c r="J40" s="31"/>
      <c r="K40" s="31">
        <v>2.5994092388391081</v>
      </c>
      <c r="L40" s="31">
        <v>3.2069820006882486</v>
      </c>
      <c r="M40" s="31">
        <v>3.6642274812551268</v>
      </c>
      <c r="N40" s="31">
        <v>4.0838911415014412</v>
      </c>
      <c r="O40" s="31">
        <v>2.8064224324382225</v>
      </c>
      <c r="P40" s="31">
        <v>2.8240858879888879</v>
      </c>
      <c r="Q40" s="31">
        <v>4.4663174814467945</v>
      </c>
      <c r="R40" s="31">
        <v>2.4730716861948068</v>
      </c>
      <c r="S40" s="32">
        <f t="shared" si="3"/>
        <v>3.2069820006882486</v>
      </c>
      <c r="T40" s="33">
        <f t="shared" si="4"/>
        <v>-22.884765625000007</v>
      </c>
      <c r="U40" s="34">
        <f t="shared" si="5"/>
        <v>1</v>
      </c>
      <c r="V40" s="32">
        <v>2.2690337200377368</v>
      </c>
      <c r="W40" s="32">
        <v>2.9597249411625284</v>
      </c>
      <c r="X40" s="37"/>
      <c r="Y40" s="37">
        <v>2.7669615211016283</v>
      </c>
      <c r="Z40" s="37">
        <v>2.6070821938212232</v>
      </c>
      <c r="AA40" s="37">
        <v>3.4337569681392606</v>
      </c>
      <c r="AB40" s="37">
        <v>2.4409079116371228</v>
      </c>
      <c r="AC40" s="37">
        <v>2.8176656603507912</v>
      </c>
      <c r="AD40" s="37"/>
      <c r="AE40" s="37">
        <v>2.8876618006978445</v>
      </c>
      <c r="AF40" s="37">
        <v>1.9571359295606445</v>
      </c>
      <c r="AG40" s="37">
        <v>3.048511991669864</v>
      </c>
      <c r="AH40" s="37">
        <v>3.7930704885874653</v>
      </c>
      <c r="AI40" s="31">
        <f t="shared" si="6"/>
        <v>3.0041184664161964</v>
      </c>
      <c r="AJ40" s="36">
        <f t="shared" si="7"/>
        <v>-17.67729156350179</v>
      </c>
      <c r="AK40" s="35">
        <f>RANK(R40,(D40:R40,V40:AH40),1)</f>
        <v>4</v>
      </c>
    </row>
    <row r="41" spans="1:37" ht="12.75" customHeight="1" x14ac:dyDescent="0.2">
      <c r="A41">
        <v>2010</v>
      </c>
      <c r="B41" s="38" t="s">
        <v>172</v>
      </c>
      <c r="C41" s="39" t="s">
        <v>103</v>
      </c>
      <c r="D41" s="31">
        <v>3.4146709933214465</v>
      </c>
      <c r="E41" s="31">
        <v>3.3689795884152716</v>
      </c>
      <c r="F41" s="31">
        <v>5.3476611083454646</v>
      </c>
      <c r="G41" s="31"/>
      <c r="H41" s="31">
        <v>3.4268553679630931</v>
      </c>
      <c r="I41" s="31">
        <v>3.7802022325708431</v>
      </c>
      <c r="J41" s="31"/>
      <c r="K41" s="31">
        <v>3.2227670927155136</v>
      </c>
      <c r="L41" s="31">
        <v>3.2166749053946906</v>
      </c>
      <c r="M41" s="31">
        <v>4.0482584746870671</v>
      </c>
      <c r="N41" s="31">
        <v>4.298038154840822</v>
      </c>
      <c r="O41" s="31">
        <v>3.5349916929077061</v>
      </c>
      <c r="P41" s="31">
        <v>3.0310154967926008</v>
      </c>
      <c r="Q41" s="31">
        <v>4.5561336706875002</v>
      </c>
      <c r="R41" s="31">
        <v>2.3288909080677183</v>
      </c>
      <c r="S41" s="32">
        <f t="shared" si="3"/>
        <v>3.4268553679630931</v>
      </c>
      <c r="T41" s="33">
        <f t="shared" si="4"/>
        <v>-32.04</v>
      </c>
      <c r="U41" s="34">
        <f t="shared" si="5"/>
        <v>1</v>
      </c>
      <c r="V41" s="32">
        <v>2.729086693172599</v>
      </c>
      <c r="W41" s="32">
        <v>3.3341018160035585</v>
      </c>
      <c r="X41" s="37"/>
      <c r="Y41" s="37">
        <v>3.1777458284146287</v>
      </c>
      <c r="Z41" s="37">
        <v>2.4388853501451826</v>
      </c>
      <c r="AA41" s="37">
        <v>3.5205836698939592</v>
      </c>
      <c r="AB41" s="37">
        <v>2.9206859844124913</v>
      </c>
      <c r="AC41" s="37">
        <v>2.9505986241577338</v>
      </c>
      <c r="AD41" s="37"/>
      <c r="AE41" s="37">
        <v>3.1120415881595505</v>
      </c>
      <c r="AF41" s="37">
        <v>1.8501059065242167</v>
      </c>
      <c r="AG41" s="37">
        <v>3.4871680224392438</v>
      </c>
      <c r="AH41" s="37">
        <v>4.361914738899654</v>
      </c>
      <c r="AI41" s="31">
        <f t="shared" si="6"/>
        <v>3.351540702209415</v>
      </c>
      <c r="AJ41" s="36">
        <f t="shared" si="7"/>
        <v>-30.512826338869814</v>
      </c>
      <c r="AK41" s="35">
        <f>RANK(R41,(D41:R41,V41:AH41),1)</f>
        <v>2</v>
      </c>
    </row>
    <row r="42" spans="1:37" ht="12.75" customHeight="1" x14ac:dyDescent="0.2">
      <c r="A42">
        <v>2011</v>
      </c>
      <c r="B42" s="38" t="s">
        <v>190</v>
      </c>
      <c r="C42" s="39" t="s">
        <v>103</v>
      </c>
      <c r="D42" s="31">
        <v>3.3531076503665229</v>
      </c>
      <c r="E42" s="31">
        <v>3.6406061627931021</v>
      </c>
      <c r="F42" s="31">
        <v>5.7867200583809062</v>
      </c>
      <c r="G42" s="31"/>
      <c r="H42" s="31">
        <v>3.6812309525925104</v>
      </c>
      <c r="I42" s="31">
        <v>4.0624789799408019</v>
      </c>
      <c r="J42" s="31"/>
      <c r="K42" s="31">
        <v>3.2249833133068511</v>
      </c>
      <c r="L42" s="31">
        <v>3.4749820197647465</v>
      </c>
      <c r="M42" s="31">
        <v>3.8156052573136297</v>
      </c>
      <c r="N42" s="31">
        <v>4.2562279774456702</v>
      </c>
      <c r="O42" s="31">
        <v>3.7781054513449446</v>
      </c>
      <c r="P42" s="31">
        <v>3.2843580060906019</v>
      </c>
      <c r="Q42" s="31">
        <v>5.0595363209715023</v>
      </c>
      <c r="R42" s="31">
        <v>2.4364873931386488</v>
      </c>
      <c r="S42" s="32">
        <f t="shared" si="3"/>
        <v>3.6812309525925104</v>
      </c>
      <c r="T42" s="33">
        <f t="shared" si="4"/>
        <v>-33.813242784380307</v>
      </c>
      <c r="U42" s="34">
        <f t="shared" si="5"/>
        <v>1</v>
      </c>
      <c r="V42" s="32">
        <v>2.7050797533893505</v>
      </c>
      <c r="W42" s="32">
        <v>3.5117318296140576</v>
      </c>
      <c r="X42" s="37"/>
      <c r="Y42" s="37">
        <v>3.3451389415981772</v>
      </c>
      <c r="Z42" s="37">
        <v>2.5624867411934282</v>
      </c>
      <c r="AA42" s="37">
        <v>3.2542956616390395</v>
      </c>
      <c r="AB42" s="37">
        <v>2.7977042741320011</v>
      </c>
      <c r="AC42" s="37">
        <v>3.0319530620830486</v>
      </c>
      <c r="AD42" s="37"/>
      <c r="AE42" s="37">
        <v>3.161514891704853</v>
      </c>
      <c r="AF42" s="37">
        <v>1.9439899414165946</v>
      </c>
      <c r="AG42" s="37">
        <v>3.3593576180279703</v>
      </c>
      <c r="AH42" s="37">
        <v>4.5749763281794866</v>
      </c>
      <c r="AI42" s="31">
        <f t="shared" si="6"/>
        <v>3.3562326341972466</v>
      </c>
      <c r="AJ42" s="36">
        <f t="shared" si="7"/>
        <v>-27.40409683426444</v>
      </c>
      <c r="AK42" s="35">
        <f>RANK(R42,(D42:R42,V42:AH42),1)</f>
        <v>2</v>
      </c>
    </row>
    <row r="43" spans="1:37" ht="12.75" customHeight="1" x14ac:dyDescent="0.2">
      <c r="A43">
        <v>2011</v>
      </c>
      <c r="B43" s="38" t="s">
        <v>173</v>
      </c>
      <c r="C43" s="39" t="s">
        <v>103</v>
      </c>
      <c r="D43" s="31">
        <v>3.8223321766555829</v>
      </c>
      <c r="E43" s="31">
        <v>3.8847885847708694</v>
      </c>
      <c r="F43" s="31">
        <v>5.7064858684735116</v>
      </c>
      <c r="G43" s="31"/>
      <c r="H43" s="31">
        <v>3.9566134541034508</v>
      </c>
      <c r="I43" s="31">
        <v>3.8441919194959335</v>
      </c>
      <c r="J43" s="31"/>
      <c r="K43" s="31">
        <v>3.6099803890636055</v>
      </c>
      <c r="L43" s="31">
        <v>4.0378067846533243</v>
      </c>
      <c r="M43" s="31">
        <v>4.4531418986199842</v>
      </c>
      <c r="N43" s="31">
        <v>4.556194972010208</v>
      </c>
      <c r="O43" s="31">
        <v>4.0877719111455528</v>
      </c>
      <c r="P43" s="31">
        <v>3.6911737196134795</v>
      </c>
      <c r="Q43" s="31">
        <v>5.2969279722575147</v>
      </c>
      <c r="R43" s="31">
        <v>2.8440462281417798</v>
      </c>
      <c r="S43" s="32">
        <f t="shared" si="3"/>
        <v>3.9566134541034508</v>
      </c>
      <c r="T43" s="33">
        <f t="shared" si="4"/>
        <v>-28.119179163378071</v>
      </c>
      <c r="U43" s="34">
        <f t="shared" si="5"/>
        <v>1</v>
      </c>
      <c r="V43" s="32">
        <v>2.9666481572720893</v>
      </c>
      <c r="W43" s="32">
        <v>3.7516315226690775</v>
      </c>
      <c r="X43" s="37"/>
      <c r="Y43" s="37">
        <v>3.5553622601667865</v>
      </c>
      <c r="Z43" s="37">
        <v>2.8292752876225147</v>
      </c>
      <c r="AA43" s="37">
        <v>4.468943369873152</v>
      </c>
      <c r="AB43" s="37">
        <v>3.1515815817014547</v>
      </c>
      <c r="AC43" s="37">
        <v>3.9351909061199066</v>
      </c>
      <c r="AD43" s="37"/>
      <c r="AE43" s="37">
        <v>3.1616370634080155</v>
      </c>
      <c r="AF43" s="37">
        <v>2.2089894704255384</v>
      </c>
      <c r="AG43" s="37">
        <v>4.1002631927686117</v>
      </c>
      <c r="AH43" s="37">
        <v>5.6398136528104423</v>
      </c>
      <c r="AI43" s="31">
        <f t="shared" si="6"/>
        <v>3.8644902521334012</v>
      </c>
      <c r="AJ43" s="36">
        <f t="shared" si="7"/>
        <v>-26.405656565656564</v>
      </c>
      <c r="AK43" s="35">
        <f>RANK(R43,(D43:R43,V43:AH43),1)</f>
        <v>3</v>
      </c>
    </row>
    <row r="44" spans="1:37" ht="12.75" customHeight="1" x14ac:dyDescent="0.2">
      <c r="A44">
        <v>2012</v>
      </c>
      <c r="B44" s="38" t="s">
        <v>191</v>
      </c>
      <c r="C44" s="39" t="s">
        <v>103</v>
      </c>
      <c r="D44" s="31">
        <v>4.0013855932589353</v>
      </c>
      <c r="E44" s="31">
        <v>3.6610310494536265</v>
      </c>
      <c r="F44" s="31">
        <v>5.0040996753566631</v>
      </c>
      <c r="G44" s="31"/>
      <c r="H44" s="31">
        <v>3.8948398230242303</v>
      </c>
      <c r="I44" s="31">
        <v>3.7853344480607825</v>
      </c>
      <c r="J44" s="31"/>
      <c r="K44" s="31">
        <v>3.3058784820046085</v>
      </c>
      <c r="L44" s="31">
        <v>4.4482859072989491</v>
      </c>
      <c r="M44" s="31">
        <v>4.2203963431858291</v>
      </c>
      <c r="N44" s="31">
        <v>4.2855076472181501</v>
      </c>
      <c r="O44" s="31">
        <v>4.0901737351211889</v>
      </c>
      <c r="P44" s="31">
        <v>3.8918802182954884</v>
      </c>
      <c r="Q44" s="31">
        <v>5.0052539212008718</v>
      </c>
      <c r="R44" s="31">
        <v>3.0415561836806768</v>
      </c>
      <c r="S44" s="32">
        <f t="shared" si="3"/>
        <v>4.0013855932589353</v>
      </c>
      <c r="T44" s="33">
        <f t="shared" si="4"/>
        <v>-23.987426035502963</v>
      </c>
      <c r="U44" s="34">
        <f t="shared" si="5"/>
        <v>1</v>
      </c>
      <c r="V44" s="32">
        <v>3.1248394607474714</v>
      </c>
      <c r="W44" s="32">
        <v>3.7226500199060317</v>
      </c>
      <c r="X44" s="37"/>
      <c r="Y44" s="37">
        <v>3.2576665209734044</v>
      </c>
      <c r="Z44" s="37">
        <v>3.2111711306848703</v>
      </c>
      <c r="AA44" s="37">
        <v>4.2010701243071455</v>
      </c>
      <c r="AB44" s="37">
        <v>3.3058784820046085</v>
      </c>
      <c r="AC44" s="37">
        <v>3.6926396279565887</v>
      </c>
      <c r="AD44" s="37"/>
      <c r="AE44" s="37">
        <v>3.0403131496946059</v>
      </c>
      <c r="AF44" s="37">
        <v>2.1930967000449733</v>
      </c>
      <c r="AG44" s="37">
        <v>3.7350211676721718</v>
      </c>
      <c r="AH44" s="37">
        <v>5.2177831367718213</v>
      </c>
      <c r="AI44" s="31">
        <f t="shared" si="6"/>
        <v>3.7601778078664774</v>
      </c>
      <c r="AJ44" s="36">
        <f t="shared" si="7"/>
        <v>-19.111373475009845</v>
      </c>
      <c r="AK44" s="35">
        <f>RANK(R44,(D44:R44,V44:AH44),1)</f>
        <v>3</v>
      </c>
    </row>
    <row r="45" spans="1:37" ht="12.75" customHeight="1" x14ac:dyDescent="0.2">
      <c r="A45">
        <v>2012</v>
      </c>
      <c r="B45" s="38" t="s">
        <v>174</v>
      </c>
      <c r="C45" s="39" t="s">
        <v>103</v>
      </c>
      <c r="D45" s="31">
        <v>3.9366904209099038</v>
      </c>
      <c r="E45" s="31">
        <v>3.145323559981378</v>
      </c>
      <c r="F45" s="31">
        <v>4.7445752664992655</v>
      </c>
      <c r="G45" s="31">
        <v>4.6906472120490816</v>
      </c>
      <c r="H45" s="31">
        <v>4.1007191884478171</v>
      </c>
      <c r="I45" s="31">
        <v>3.168345141390208</v>
      </c>
      <c r="J45" s="31">
        <v>4.8489205842347873</v>
      </c>
      <c r="K45" s="31">
        <v>3.5913666997774567</v>
      </c>
      <c r="L45" s="31">
        <v>4.2100717001397587</v>
      </c>
      <c r="M45" s="31">
        <v>4.2733810490140405</v>
      </c>
      <c r="N45" s="31">
        <v>4.2215824908441739</v>
      </c>
      <c r="O45" s="31">
        <v>4.3395680955644265</v>
      </c>
      <c r="P45" s="31">
        <v>3.8043163278091323</v>
      </c>
      <c r="Q45" s="31">
        <v>5.2447766765596162</v>
      </c>
      <c r="R45" s="31">
        <v>2.9948199715211525</v>
      </c>
      <c r="S45" s="32">
        <f t="shared" si="3"/>
        <v>4.2100717001397587</v>
      </c>
      <c r="T45" s="33">
        <f t="shared" si="4"/>
        <v>-28.865345181134668</v>
      </c>
      <c r="U45" s="34">
        <f t="shared" si="5"/>
        <v>1</v>
      </c>
      <c r="V45" s="32">
        <v>3.3709062808111496</v>
      </c>
      <c r="W45" s="32">
        <v>3.9000573294931038</v>
      </c>
      <c r="X45" s="37"/>
      <c r="Y45" s="37">
        <v>3.1583595304541281</v>
      </c>
      <c r="Z45" s="37">
        <v>3.0877696064593039</v>
      </c>
      <c r="AA45" s="37">
        <v>4.5557407449933391</v>
      </c>
      <c r="AB45" s="37">
        <v>3.4261292992155798</v>
      </c>
      <c r="AC45" s="37">
        <v>3.6321148988710852</v>
      </c>
      <c r="AD45" s="37"/>
      <c r="AE45" s="37">
        <v>3.3992803798975317</v>
      </c>
      <c r="AF45" s="37">
        <v>2.2305034687480019</v>
      </c>
      <c r="AG45" s="37">
        <v>3.8273379092179622</v>
      </c>
      <c r="AH45" s="37">
        <v>4.8949637470524463</v>
      </c>
      <c r="AI45" s="31">
        <f t="shared" si="6"/>
        <v>3.8636976193555332</v>
      </c>
      <c r="AJ45" s="36">
        <f t="shared" si="7"/>
        <v>-22.488241405892158</v>
      </c>
      <c r="AK45" s="35">
        <f>RANK(R45,(D45:R45,V45:AH45),1)</f>
        <v>2</v>
      </c>
    </row>
    <row r="46" spans="1:37" ht="12.75" customHeight="1" x14ac:dyDescent="0.2">
      <c r="A46">
        <v>2013</v>
      </c>
      <c r="B46" s="38" t="s">
        <v>192</v>
      </c>
      <c r="C46" s="39" t="s">
        <v>103</v>
      </c>
      <c r="D46" s="31">
        <v>4.2174793292976611</v>
      </c>
      <c r="E46" s="31">
        <v>3.9908319288851515</v>
      </c>
      <c r="F46" s="31">
        <v>5.0653856310571133</v>
      </c>
      <c r="G46" s="31">
        <v>4.7902234357454923</v>
      </c>
      <c r="H46" s="31">
        <v>4.2542329617969878</v>
      </c>
      <c r="I46" s="31">
        <v>4.5023199811674379</v>
      </c>
      <c r="J46" s="31">
        <v>4.7259045788716723</v>
      </c>
      <c r="K46" s="31">
        <v>3.7794985420140272</v>
      </c>
      <c r="L46" s="31">
        <v>4.8422910817862039</v>
      </c>
      <c r="M46" s="31">
        <v>4.9004843332434707</v>
      </c>
      <c r="N46" s="31">
        <v>4.7871606330372147</v>
      </c>
      <c r="O46" s="31">
        <v>4.6860881436640698</v>
      </c>
      <c r="P46" s="31">
        <v>4.0796532074251894</v>
      </c>
      <c r="Q46" s="31">
        <v>5.5448061389837378</v>
      </c>
      <c r="R46" s="31">
        <v>3.1930024514060316</v>
      </c>
      <c r="S46" s="32">
        <f t="shared" si="3"/>
        <v>4.6860881436640698</v>
      </c>
      <c r="T46" s="33">
        <f t="shared" si="4"/>
        <v>-31.86209150326799</v>
      </c>
      <c r="U46" s="34">
        <f t="shared" si="5"/>
        <v>1</v>
      </c>
      <c r="V46" s="32">
        <v>3.1962183942497226</v>
      </c>
      <c r="W46" s="32">
        <v>4.0701278910024472</v>
      </c>
      <c r="X46" s="37"/>
      <c r="Y46" s="37">
        <v>3.1024966313764413</v>
      </c>
      <c r="Z46" s="37">
        <v>3.5069091009773583</v>
      </c>
      <c r="AA46" s="37">
        <v>4.3664846810553462</v>
      </c>
      <c r="AB46" s="37">
        <v>3.4640911191156438</v>
      </c>
      <c r="AC46" s="37">
        <v>3.8036640553823338</v>
      </c>
      <c r="AD46" s="37"/>
      <c r="AE46" s="37">
        <v>3.4536163338533359</v>
      </c>
      <c r="AF46" s="37">
        <v>2.5765521503110858</v>
      </c>
      <c r="AG46" s="37">
        <v>3.5559139443097934</v>
      </c>
      <c r="AH46" s="37">
        <v>4.6922137490806231</v>
      </c>
      <c r="AI46" s="31">
        <f t="shared" si="6"/>
        <v>4.1485662683614253</v>
      </c>
      <c r="AJ46" s="36">
        <f t="shared" si="7"/>
        <v>-23.033591731266146</v>
      </c>
      <c r="AK46" s="35">
        <f>RANK(R46,(D46:R46,V46:AH46),1)</f>
        <v>3</v>
      </c>
    </row>
    <row r="47" spans="1:37" ht="12.75" customHeight="1" x14ac:dyDescent="0.2">
      <c r="A47">
        <v>2013</v>
      </c>
      <c r="B47" s="38" t="s">
        <v>175</v>
      </c>
      <c r="C47" s="39" t="s">
        <v>103</v>
      </c>
      <c r="D47" s="31">
        <v>4.2292115486402349</v>
      </c>
      <c r="E47" s="31">
        <v>3.6128329535281662</v>
      </c>
      <c r="F47" s="31">
        <v>4.9665468145950875</v>
      </c>
      <c r="G47" s="31">
        <v>4.5374008461962694</v>
      </c>
      <c r="H47" s="31">
        <v>4.168183964965773</v>
      </c>
      <c r="I47" s="31">
        <v>4.3299070617030981</v>
      </c>
      <c r="J47" s="31">
        <v>4.5282467086451001</v>
      </c>
      <c r="K47" s="31">
        <v>4.1956463776192807</v>
      </c>
      <c r="L47" s="31">
        <v>4.3238043033356517</v>
      </c>
      <c r="M47" s="31">
        <v>4.4763732625218076</v>
      </c>
      <c r="N47" s="31">
        <v>4.9249260025291051</v>
      </c>
      <c r="O47" s="31">
        <v>4.8974635898755974</v>
      </c>
      <c r="P47" s="31">
        <v>3.8966112176144154</v>
      </c>
      <c r="Q47" s="31">
        <v>5.2901150632370877</v>
      </c>
      <c r="R47" s="31">
        <v>3.3334791892583153</v>
      </c>
      <c r="S47" s="32">
        <f t="shared" si="3"/>
        <v>4.3299070617030981</v>
      </c>
      <c r="T47" s="33">
        <f t="shared" si="4"/>
        <v>-23.012684989429179</v>
      </c>
      <c r="U47" s="34">
        <f t="shared" si="5"/>
        <v>1</v>
      </c>
      <c r="V47" s="32">
        <v>3.1437444316144121</v>
      </c>
      <c r="W47" s="32">
        <v>3.818129745009057</v>
      </c>
      <c r="X47" s="37"/>
      <c r="Y47" s="37">
        <v>3.0660868313886582</v>
      </c>
      <c r="Z47" s="37">
        <v>3.1093553882138525</v>
      </c>
      <c r="AA47" s="37">
        <v>4.9479028877825399</v>
      </c>
      <c r="AB47" s="37">
        <v>3.3793109045978365</v>
      </c>
      <c r="AC47" s="37">
        <v>3.4731103007054842</v>
      </c>
      <c r="AD47" s="37"/>
      <c r="AE47" s="37">
        <v>3.6241535702997791</v>
      </c>
      <c r="AF47" s="37">
        <v>2.6479563418430803</v>
      </c>
      <c r="AG47" s="37">
        <v>3.6433467453653976</v>
      </c>
      <c r="AH47" s="37">
        <v>4.4214484372147913</v>
      </c>
      <c r="AI47" s="31">
        <f t="shared" si="6"/>
        <v>4.1819151712925269</v>
      </c>
      <c r="AJ47" s="36">
        <f t="shared" si="7"/>
        <v>-20.288215979569497</v>
      </c>
      <c r="AK47" s="35">
        <f>RANK(R47,(D47:R47,V47:AH47),1)</f>
        <v>5</v>
      </c>
    </row>
    <row r="48" spans="1:37" ht="12.75" customHeight="1" x14ac:dyDescent="0.2">
      <c r="A48">
        <v>2014</v>
      </c>
      <c r="B48" s="38" t="s">
        <v>193</v>
      </c>
      <c r="C48" s="39" t="s">
        <v>103</v>
      </c>
      <c r="D48" s="31">
        <v>3.9819430853513986</v>
      </c>
      <c r="E48" s="31">
        <v>3.2990708858590643</v>
      </c>
      <c r="F48" s="31">
        <v>4.7618363479923822</v>
      </c>
      <c r="G48" s="31">
        <v>4.2627779725885047</v>
      </c>
      <c r="H48" s="31">
        <v>4.0085484957212296</v>
      </c>
      <c r="I48" s="31">
        <v>4.0558470030453737</v>
      </c>
      <c r="J48" s="31">
        <v>4.2864272262505763</v>
      </c>
      <c r="K48" s="31">
        <v>3.636072750543593</v>
      </c>
      <c r="L48" s="31">
        <v>4.2066109951410837</v>
      </c>
      <c r="M48" s="31">
        <v>4.0440223762143379</v>
      </c>
      <c r="N48" s="31">
        <v>4.7357630458299473</v>
      </c>
      <c r="O48" s="31">
        <v>4.7357630458299473</v>
      </c>
      <c r="P48" s="31">
        <v>3.745450548730676</v>
      </c>
      <c r="Q48" s="31">
        <v>4.6949089601287177</v>
      </c>
      <c r="R48" s="31">
        <v>3.3546466319649344</v>
      </c>
      <c r="S48" s="32">
        <f t="shared" si="3"/>
        <v>4.0558470030453737</v>
      </c>
      <c r="T48" s="33">
        <f t="shared" si="4"/>
        <v>-17.28862973760933</v>
      </c>
      <c r="U48" s="34">
        <f t="shared" si="5"/>
        <v>2</v>
      </c>
      <c r="V48" s="32">
        <v>3.0819116141070872</v>
      </c>
      <c r="W48" s="32">
        <v>3.6042349428010279</v>
      </c>
      <c r="X48" s="37"/>
      <c r="Y48" s="37">
        <v>2.7774570347749861</v>
      </c>
      <c r="Z48" s="37">
        <v>3.1246576401012827</v>
      </c>
      <c r="AA48" s="37">
        <v>3.5136583012752918</v>
      </c>
      <c r="AB48" s="37">
        <v>3.112833013270246</v>
      </c>
      <c r="AC48" s="37">
        <v>3.538519579187545</v>
      </c>
      <c r="AD48" s="37"/>
      <c r="AE48" s="37">
        <v>3.426688170933021</v>
      </c>
      <c r="AF48" s="37">
        <v>2.6727499641861612</v>
      </c>
      <c r="AG48" s="37">
        <v>3.3936679005073529</v>
      </c>
      <c r="AH48" s="37">
        <v>4.4519720018850819</v>
      </c>
      <c r="AI48" s="31">
        <f t="shared" si="6"/>
        <v>3.6907616496371345</v>
      </c>
      <c r="AJ48" s="36">
        <f t="shared" si="7"/>
        <v>-9.1069283139767645</v>
      </c>
      <c r="AK48" s="35">
        <f>RANK(R48,(D48:R48,V48:AH48),1)</f>
        <v>7</v>
      </c>
    </row>
    <row r="49" spans="1:37" ht="12.75" customHeight="1" x14ac:dyDescent="0.2">
      <c r="A49">
        <v>2014</v>
      </c>
      <c r="B49" s="38" t="s">
        <v>176</v>
      </c>
      <c r="C49" s="39" t="s">
        <v>103</v>
      </c>
      <c r="D49" s="31">
        <v>3.7148025308972423</v>
      </c>
      <c r="E49" s="31">
        <v>3.3473105627333286</v>
      </c>
      <c r="F49" s="31">
        <v>4.4468807167791242</v>
      </c>
      <c r="G49" s="31">
        <v>3.9056704523467176</v>
      </c>
      <c r="H49" s="31">
        <v>3.7489878302613278</v>
      </c>
      <c r="I49" s="31">
        <v>3.6464319321690728</v>
      </c>
      <c r="J49" s="31">
        <v>3.9256118769757675</v>
      </c>
      <c r="K49" s="31">
        <v>3.6321880574340368</v>
      </c>
      <c r="L49" s="31">
        <v>3.7660804799433709</v>
      </c>
      <c r="M49" s="31">
        <v>3.7290464056322783</v>
      </c>
      <c r="N49" s="31">
        <v>4.5922252145754268</v>
      </c>
      <c r="O49" s="31">
        <v>4.8001857857069439</v>
      </c>
      <c r="P49" s="31">
        <v>3.6008515330169599</v>
      </c>
      <c r="Q49" s="31">
        <v>4.2846429835470703</v>
      </c>
      <c r="R49" s="31">
        <v>3.1495201181626267</v>
      </c>
      <c r="S49" s="32">
        <f t="shared" si="3"/>
        <v>3.7489878302613278</v>
      </c>
      <c r="T49" s="33">
        <f t="shared" si="4"/>
        <v>-15.9901215805471</v>
      </c>
      <c r="U49" s="34">
        <f t="shared" si="5"/>
        <v>1</v>
      </c>
      <c r="V49" s="32">
        <v>2.8927600321888773</v>
      </c>
      <c r="W49" s="32">
        <v>3.3552016693365379</v>
      </c>
      <c r="X49" s="37"/>
      <c r="Y49" s="37">
        <v>2.8141623314009525</v>
      </c>
      <c r="Z49" s="37">
        <v>3.1080134671847333</v>
      </c>
      <c r="AA49" s="37">
        <v>3.3888457014606916</v>
      </c>
      <c r="AB49" s="37">
        <v>3.04249164340357</v>
      </c>
      <c r="AC49" s="37">
        <v>3.2160959886741822</v>
      </c>
      <c r="AD49" s="37"/>
      <c r="AE49" s="37">
        <v>3.349532607191994</v>
      </c>
      <c r="AF49" s="37">
        <v>2.6020995243457445</v>
      </c>
      <c r="AG49" s="37">
        <v>3.4071348366204779</v>
      </c>
      <c r="AH49" s="37">
        <v>4.37286954365588</v>
      </c>
      <c r="AI49" s="31">
        <f t="shared" si="6"/>
        <v>3.6165197952254982</v>
      </c>
      <c r="AJ49" s="36">
        <f t="shared" si="7"/>
        <v>-12.912957857424171</v>
      </c>
      <c r="AK49" s="35">
        <f>RANK(R49,(D49:R49,V49:AH49),1)</f>
        <v>6</v>
      </c>
    </row>
    <row r="50" spans="1:37" ht="12.75" customHeight="1" x14ac:dyDescent="0.2">
      <c r="A50">
        <v>2015</v>
      </c>
      <c r="B50" s="38" t="s">
        <v>194</v>
      </c>
      <c r="C50" s="39">
        <v>2015</v>
      </c>
      <c r="D50" s="31">
        <v>3.3756850523435071</v>
      </c>
      <c r="E50" s="31">
        <v>2.6141422205783775</v>
      </c>
      <c r="F50" s="31">
        <v>4.1079377751945927</v>
      </c>
      <c r="G50" s="31">
        <v>3.4489103246286157</v>
      </c>
      <c r="H50" s="31">
        <v>3.2585246166873332</v>
      </c>
      <c r="I50" s="31">
        <v>3.1999443988592469</v>
      </c>
      <c r="J50" s="31">
        <v>3.1340416538026488</v>
      </c>
      <c r="K50" s="31">
        <v>3.0461713270605184</v>
      </c>
      <c r="L50" s="31">
        <v>3.5733932875133005</v>
      </c>
      <c r="M50" s="31">
        <v>3.2438795622303118</v>
      </c>
      <c r="N50" s="31">
        <v>4.0200674484524628</v>
      </c>
      <c r="O50" s="31">
        <v>4.2983234831358752</v>
      </c>
      <c r="P50" s="31">
        <v>3.1706542899452033</v>
      </c>
      <c r="Q50" s="31">
        <v>4.005422393995441</v>
      </c>
      <c r="R50" s="31">
        <v>2.9143658369473231</v>
      </c>
      <c r="S50" s="32">
        <f t="shared" si="3"/>
        <v>3.2585246166873332</v>
      </c>
      <c r="T50" s="33">
        <f t="shared" si="4"/>
        <v>-10.561797752808976</v>
      </c>
      <c r="U50" s="34">
        <f t="shared" si="5"/>
        <v>2</v>
      </c>
      <c r="V50" s="32">
        <v>2.5482394755217799</v>
      </c>
      <c r="W50" s="32">
        <v>3.038848799832008</v>
      </c>
      <c r="X50" s="37"/>
      <c r="Y50" s="37">
        <v>2.4017889309515628</v>
      </c>
      <c r="Z50" s="37">
        <v>2.7093350745490188</v>
      </c>
      <c r="AA50" s="37">
        <v>2.9436559458613663</v>
      </c>
      <c r="AB50" s="37">
        <v>2.7752378196056164</v>
      </c>
      <c r="AC50" s="37">
        <v>2.3798213492660301</v>
      </c>
      <c r="AD50" s="37"/>
      <c r="AE50" s="37">
        <v>3.075461435974562</v>
      </c>
      <c r="AF50" s="37">
        <v>2.4017889309515628</v>
      </c>
      <c r="AG50" s="37">
        <v>2.8704306735762577</v>
      </c>
      <c r="AH50" s="37">
        <v>3.6466185597984091</v>
      </c>
      <c r="AI50" s="31">
        <f t="shared" si="6"/>
        <v>3.1047515448886056</v>
      </c>
      <c r="AJ50" s="36">
        <f t="shared" si="7"/>
        <v>-6.1320754716981156</v>
      </c>
      <c r="AK50" s="35">
        <f>RANK(R50,(D50:R50,V50:AH50),1)</f>
        <v>9</v>
      </c>
    </row>
    <row r="51" spans="1:37" ht="12.75" customHeight="1" x14ac:dyDescent="0.2">
      <c r="A51">
        <v>2015</v>
      </c>
      <c r="B51" s="38" t="s">
        <v>177</v>
      </c>
      <c r="C51" s="39">
        <v>2015</v>
      </c>
      <c r="D51" s="31">
        <v>3.2022916071633212</v>
      </c>
      <c r="E51" s="31">
        <v>2.684168021285211</v>
      </c>
      <c r="F51" s="31">
        <v>3.8499460895109596</v>
      </c>
      <c r="G51" s="31">
        <v>3.7204151930414318</v>
      </c>
      <c r="H51" s="31">
        <v>3.1807031244184008</v>
      </c>
      <c r="I51" s="31">
        <v>3.0007991015440565</v>
      </c>
      <c r="J51" s="31">
        <v>2.7417373086050012</v>
      </c>
      <c r="K51" s="31">
        <v>3.0223875842889778</v>
      </c>
      <c r="L51" s="31">
        <v>3.2958416990579802</v>
      </c>
      <c r="M51" s="31">
        <v>3.1231338370986106</v>
      </c>
      <c r="N51" s="31">
        <v>4.0802232387901194</v>
      </c>
      <c r="O51" s="31">
        <v>3.9434961814056186</v>
      </c>
      <c r="P51" s="31">
        <v>2.8496797223296078</v>
      </c>
      <c r="Q51" s="31">
        <v>3.950692342320592</v>
      </c>
      <c r="R51" s="31">
        <v>2.8568758832445811</v>
      </c>
      <c r="S51" s="32">
        <f t="shared" si="3"/>
        <v>3.1807031244184008</v>
      </c>
      <c r="T51" s="33">
        <f t="shared" si="4"/>
        <v>-10.180995475113139</v>
      </c>
      <c r="U51" s="34">
        <f t="shared" si="5"/>
        <v>4</v>
      </c>
      <c r="V51" s="32">
        <v>2.0652981825974677</v>
      </c>
      <c r="W51" s="32">
        <v>2.7993065959247909</v>
      </c>
      <c r="X51" s="37"/>
      <c r="Y51" s="37">
        <v>2.3243599755365234</v>
      </c>
      <c r="Z51" s="37">
        <v>2.0724943435124419</v>
      </c>
      <c r="AA51" s="37">
        <v>2.8065027568397647</v>
      </c>
      <c r="AB51" s="37">
        <v>2.3243599755365234</v>
      </c>
      <c r="AC51" s="37">
        <v>1.942963447042914</v>
      </c>
      <c r="AD51" s="37"/>
      <c r="AE51" s="37">
        <v>2.936033653309293</v>
      </c>
      <c r="AF51" s="37">
        <v>2.2811830100466808</v>
      </c>
      <c r="AG51" s="37">
        <v>2.907249009649397</v>
      </c>
      <c r="AH51" s="37">
        <v>3.6988267102965109</v>
      </c>
      <c r="AI51" s="31">
        <f t="shared" si="6"/>
        <v>2.921641331479345</v>
      </c>
      <c r="AJ51" s="36">
        <f t="shared" si="7"/>
        <v>-2.2167487684729106</v>
      </c>
      <c r="AK51" s="35">
        <f>RANK(R51,(D51:R51,V51:AH51),1)</f>
        <v>12</v>
      </c>
    </row>
    <row r="52" spans="1:37" ht="12.75" customHeight="1" x14ac:dyDescent="0.2">
      <c r="A52">
        <v>2016</v>
      </c>
      <c r="B52" s="38" t="s">
        <v>195</v>
      </c>
      <c r="C52" s="39">
        <v>2015</v>
      </c>
      <c r="D52" s="31">
        <v>3.3789489112800331</v>
      </c>
      <c r="E52" s="31">
        <v>2.5536756748844489</v>
      </c>
      <c r="F52" s="31">
        <v>3.8850126883150606</v>
      </c>
      <c r="G52" s="31">
        <v>3.6047312118033532</v>
      </c>
      <c r="H52" s="31">
        <v>3.0830962416287861</v>
      </c>
      <c r="I52" s="31">
        <v>2.7638867822682296</v>
      </c>
      <c r="J52" s="31">
        <v>2.5614612714542186</v>
      </c>
      <c r="K52" s="31">
        <v>3.0986674347683252</v>
      </c>
      <c r="L52" s="31">
        <v>3.472376070117269</v>
      </c>
      <c r="M52" s="31">
        <v>3.1142386279078647</v>
      </c>
      <c r="N52" s="31">
        <v>4.4922892207570948</v>
      </c>
      <c r="O52" s="31">
        <v>3.3945201044195725</v>
      </c>
      <c r="P52" s="31">
        <v>2.8261715548263866</v>
      </c>
      <c r="Q52" s="31">
        <v>3.7837999329080549</v>
      </c>
      <c r="R52" s="31">
        <v>2.5458900783146792</v>
      </c>
      <c r="S52" s="32">
        <f t="shared" si="3"/>
        <v>3.1142386279078647</v>
      </c>
      <c r="T52" s="33">
        <f t="shared" si="4"/>
        <v>-18.250000000000004</v>
      </c>
      <c r="U52" s="34">
        <f t="shared" si="5"/>
        <v>1</v>
      </c>
      <c r="V52" s="32">
        <v>1.9619703355819547</v>
      </c>
      <c r="W52" s="32">
        <v>2.8806707308147743</v>
      </c>
      <c r="X52" s="37"/>
      <c r="Y52" s="37">
        <v>2.2188950223843538</v>
      </c>
      <c r="Z52" s="37">
        <v>2.0398263012796516</v>
      </c>
      <c r="AA52" s="37">
        <v>2.3979637434890559</v>
      </c>
      <c r="AB52" s="37">
        <v>2.3434645675006678</v>
      </c>
      <c r="AC52" s="37">
        <v>2.3590357606402073</v>
      </c>
      <c r="AD52" s="37"/>
      <c r="AE52" s="37">
        <v>2.6626740268612243</v>
      </c>
      <c r="AF52" s="37">
        <v>2.3746069537797467</v>
      </c>
      <c r="AG52" s="37">
        <v>2.8028147651170778</v>
      </c>
      <c r="AH52" s="37">
        <v>3.6670159843615111</v>
      </c>
      <c r="AI52" s="31">
        <f t="shared" si="6"/>
        <v>2.8144931599717324</v>
      </c>
      <c r="AJ52" s="36">
        <f t="shared" si="7"/>
        <v>-9.5435684647302885</v>
      </c>
      <c r="AK52" s="35">
        <f>RANK(R52,(D52:R52,V52:AH52),1)</f>
        <v>8</v>
      </c>
    </row>
    <row r="53" spans="1:37" ht="12.75" customHeight="1" x14ac:dyDescent="0.2">
      <c r="A53">
        <v>2016</v>
      </c>
      <c r="B53" s="38" t="s">
        <v>178</v>
      </c>
      <c r="C53" s="39">
        <v>2015</v>
      </c>
      <c r="D53" s="31">
        <v>3.5919613853928207</v>
      </c>
      <c r="E53" s="31">
        <v>2.7927929431881986</v>
      </c>
      <c r="F53" s="31">
        <v>4.5028415453249728</v>
      </c>
      <c r="G53" s="31">
        <v>4.0130286291350421</v>
      </c>
      <c r="H53" s="31">
        <v>3.5575885491689663</v>
      </c>
      <c r="I53" s="31">
        <v>2.9904367514753631</v>
      </c>
      <c r="J53" s="31">
        <v>2.7927929431881986</v>
      </c>
      <c r="K53" s="31">
        <v>3.7810119846240218</v>
      </c>
      <c r="L53" s="31">
        <v>3.4716564586093299</v>
      </c>
      <c r="M53" s="31">
        <v>3.1966737688184912</v>
      </c>
      <c r="N53" s="31">
        <v>4.8293834894515921</v>
      </c>
      <c r="O53" s="31">
        <v>3.0677756329790364</v>
      </c>
      <c r="P53" s="31">
        <v>2.9818435424193996</v>
      </c>
      <c r="Q53" s="31">
        <v>4.3481637823176262</v>
      </c>
      <c r="R53" s="31">
        <v>2.3459460722780867</v>
      </c>
      <c r="S53" s="32">
        <f t="shared" si="3"/>
        <v>3.4716564586093299</v>
      </c>
      <c r="T53" s="33">
        <f t="shared" si="4"/>
        <v>-32.425742574257427</v>
      </c>
      <c r="U53" s="34">
        <f t="shared" si="5"/>
        <v>1</v>
      </c>
      <c r="V53" s="32">
        <v>1.8561331560881567</v>
      </c>
      <c r="W53" s="32">
        <v>2.6982676435725979</v>
      </c>
      <c r="X53" s="37"/>
      <c r="Y53" s="37">
        <v>2.4834374171735054</v>
      </c>
      <c r="Z53" s="37">
        <v>2.0881498005991759</v>
      </c>
      <c r="AA53" s="37">
        <v>2.5779627167891062</v>
      </c>
      <c r="AB53" s="37">
        <v>2.3889121175579051</v>
      </c>
      <c r="AC53" s="37">
        <v>2.1225226368230308</v>
      </c>
      <c r="AD53" s="37"/>
      <c r="AE53" s="37">
        <v>3.041996005811145</v>
      </c>
      <c r="AF53" s="37">
        <v>2.5693695077331427</v>
      </c>
      <c r="AG53" s="37">
        <v>3.0677756329790364</v>
      </c>
      <c r="AH53" s="37">
        <v>3.7896051936799862</v>
      </c>
      <c r="AI53" s="31">
        <f t="shared" si="6"/>
        <v>3.0162163786432541</v>
      </c>
      <c r="AJ53" s="36">
        <f t="shared" si="7"/>
        <v>-22.222222222222214</v>
      </c>
      <c r="AK53" s="35">
        <f>RANK(R53,(D53:R53,V53:AH53),1)</f>
        <v>4</v>
      </c>
    </row>
    <row r="54" spans="1:37" ht="12.75" customHeight="1" x14ac:dyDescent="0.2">
      <c r="A54">
        <v>2017</v>
      </c>
      <c r="B54" s="38" t="s">
        <v>196</v>
      </c>
      <c r="C54" s="39">
        <v>2015</v>
      </c>
      <c r="D54" s="31">
        <v>3.3827085716881222</v>
      </c>
      <c r="E54" s="31">
        <v>2.6682942931891036</v>
      </c>
      <c r="F54" s="31">
        <v>4.6049595059876465</v>
      </c>
      <c r="G54" s="31">
        <v>4.4155966851806774</v>
      </c>
      <c r="H54" s="31">
        <v>3.3482789679050362</v>
      </c>
      <c r="I54" s="31">
        <v>3.0470199348030409</v>
      </c>
      <c r="J54" s="31">
        <v>3.1933457508811531</v>
      </c>
      <c r="K54" s="31">
        <v>3.4773899820916063</v>
      </c>
      <c r="L54" s="31">
        <v>3.5548565906035479</v>
      </c>
      <c r="M54" s="31">
        <v>2.9953755291284132</v>
      </c>
      <c r="N54" s="31">
        <v>4.7685001239573008</v>
      </c>
      <c r="O54" s="31">
        <v>3.3396715669592654</v>
      </c>
      <c r="P54" s="31">
        <v>3.1847383499353814</v>
      </c>
      <c r="Q54" s="31">
        <v>4.467241090855306</v>
      </c>
      <c r="R54" s="31">
        <v>2.2981760525209376</v>
      </c>
      <c r="S54" s="32">
        <f t="shared" si="3"/>
        <v>3.3482789679050362</v>
      </c>
      <c r="T54" s="33">
        <f t="shared" si="4"/>
        <v>-31.3624678663239</v>
      </c>
      <c r="U54" s="34">
        <f t="shared" si="5"/>
        <v>1</v>
      </c>
      <c r="V54" s="32">
        <v>2.1518502364428258</v>
      </c>
      <c r="W54" s="32">
        <v>2.5047536752194488</v>
      </c>
      <c r="X54" s="37"/>
      <c r="Y54" s="37">
        <v>2.2895686515751663</v>
      </c>
      <c r="Z54" s="37">
        <v>2.7027238969721883</v>
      </c>
      <c r="AA54" s="37">
        <v>2.4875388733279062</v>
      </c>
      <c r="AB54" s="37">
        <v>2.5650054818398478</v>
      </c>
      <c r="AC54" s="37">
        <v>2.2723538496836237</v>
      </c>
      <c r="AD54" s="37"/>
      <c r="AE54" s="37">
        <v>2.7715831045383594</v>
      </c>
      <c r="AF54" s="37">
        <v>2.4358944676532786</v>
      </c>
      <c r="AG54" s="37">
        <v>2.849049713050301</v>
      </c>
      <c r="AH54" s="37">
        <v>3.3138493641219515</v>
      </c>
      <c r="AI54" s="31">
        <f t="shared" si="6"/>
        <v>3.0211977319657271</v>
      </c>
      <c r="AJ54" s="36">
        <f t="shared" si="7"/>
        <v>-23.931623931623935</v>
      </c>
      <c r="AK54" s="35">
        <f>RANK(R54,(D54:R54,V54:AH54),1)</f>
        <v>4</v>
      </c>
    </row>
    <row r="55" spans="1:37" ht="12.75" customHeight="1" x14ac:dyDescent="0.2">
      <c r="A55">
        <v>2017</v>
      </c>
      <c r="B55" s="38" t="s">
        <v>179</v>
      </c>
      <c r="C55" s="39">
        <v>2015</v>
      </c>
      <c r="D55" s="31">
        <v>3.6507846186808859</v>
      </c>
      <c r="E55" s="31">
        <v>2.7581722424752901</v>
      </c>
      <c r="F55" s="31">
        <v>4.8022545839861044</v>
      </c>
      <c r="G55" s="31">
        <v>4.9986293067513348</v>
      </c>
      <c r="H55" s="31">
        <v>3.64185849491883</v>
      </c>
      <c r="I55" s="31">
        <v>3.0705865741472484</v>
      </c>
      <c r="J55" s="31">
        <v>2.6778371286167868</v>
      </c>
      <c r="K55" s="31">
        <v>3.7846764751117248</v>
      </c>
      <c r="L55" s="31">
        <v>3.7846764751117248</v>
      </c>
      <c r="M55" s="31">
        <v>3.2044784305780878</v>
      </c>
      <c r="N55" s="31">
        <v>4.8647374503204954</v>
      </c>
      <c r="O55" s="31">
        <v>3.3472964107709826</v>
      </c>
      <c r="P55" s="31">
        <v>3.0705865741472484</v>
      </c>
      <c r="Q55" s="31">
        <v>4.9718509354651674</v>
      </c>
      <c r="R55" s="31">
        <v>2.1511958266554854</v>
      </c>
      <c r="S55" s="32">
        <f t="shared" si="3"/>
        <v>3.64185849491883</v>
      </c>
      <c r="T55" s="33">
        <f t="shared" si="4"/>
        <v>-40.931372549019606</v>
      </c>
      <c r="U55" s="34">
        <f t="shared" si="5"/>
        <v>1</v>
      </c>
      <c r="V55" s="32">
        <v>2.5796497672341707</v>
      </c>
      <c r="W55" s="32">
        <v>2.5617975197100589</v>
      </c>
      <c r="X55" s="37"/>
      <c r="Y55" s="37">
        <v>2.5082407771377233</v>
      </c>
      <c r="Z55" s="37">
        <v>2.5617975197100589</v>
      </c>
      <c r="AA55" s="37">
        <v>2.6421326335685631</v>
      </c>
      <c r="AB55" s="37">
        <v>2.9634730890025773</v>
      </c>
      <c r="AC55" s="37">
        <v>3.231256801864256</v>
      </c>
      <c r="AD55" s="37"/>
      <c r="AE55" s="37">
        <v>2.999177584050801</v>
      </c>
      <c r="AF55" s="37">
        <v>2.4279056632792195</v>
      </c>
      <c r="AG55" s="37">
        <v>3.1152171929575285</v>
      </c>
      <c r="AH55" s="37">
        <v>3.7757503513496689</v>
      </c>
      <c r="AI55" s="31">
        <f t="shared" si="6"/>
        <v>3.0929018835523885</v>
      </c>
      <c r="AJ55" s="36">
        <f t="shared" si="7"/>
        <v>-30.44733044733044</v>
      </c>
      <c r="AK55" s="35">
        <f>RANK(R55,(D55:R55,V55:AH55),1)</f>
        <v>1</v>
      </c>
    </row>
    <row r="56" spans="1:37" ht="12.75" customHeight="1" x14ac:dyDescent="0.2">
      <c r="A56">
        <v>2018</v>
      </c>
      <c r="B56" s="38" t="s">
        <v>197</v>
      </c>
      <c r="C56" s="39">
        <v>2015</v>
      </c>
      <c r="D56" s="31">
        <v>3.4750390464514389</v>
      </c>
      <c r="E56" s="31">
        <v>2.6480677290680585</v>
      </c>
      <c r="F56" s="31">
        <v>4.9354352026816635</v>
      </c>
      <c r="G56" s="31">
        <v>5.2785403237237043</v>
      </c>
      <c r="H56" s="31">
        <v>3.5366220168948823</v>
      </c>
      <c r="I56" s="31">
        <v>3.2023144630590479</v>
      </c>
      <c r="J56" s="31">
        <v>3.1847193286466355</v>
      </c>
      <c r="K56" s="31">
        <v>3.360670672770758</v>
      </c>
      <c r="L56" s="31">
        <v>3.791751465874861</v>
      </c>
      <c r="M56" s="31">
        <v>3.2111120302652534</v>
      </c>
      <c r="N56" s="31">
        <v>5.0146133075375197</v>
      </c>
      <c r="O56" s="31">
        <v>3.6685855249879751</v>
      </c>
      <c r="P56" s="31">
        <v>3.1143387909969857</v>
      </c>
      <c r="Q56" s="31">
        <v>4.9354352026816635</v>
      </c>
      <c r="R56" s="31">
        <v>2.4281751733429382</v>
      </c>
      <c r="S56" s="32">
        <f t="shared" si="3"/>
        <v>3.4750390464514389</v>
      </c>
      <c r="T56" s="33">
        <f t="shared" si="4"/>
        <v>-30.125240583340013</v>
      </c>
      <c r="U56" s="34">
        <f t="shared" si="5"/>
        <v>1</v>
      </c>
      <c r="V56" s="32">
        <v>2.5776871914184092</v>
      </c>
      <c r="W56" s="32">
        <v>2.43692611611911</v>
      </c>
      <c r="X56" s="37"/>
      <c r="Y56" s="37">
        <v>2.5073066537687598</v>
      </c>
      <c r="Z56" s="37">
        <v>2.6920555650990892</v>
      </c>
      <c r="AA56" s="37">
        <v>2.3489504440570488</v>
      </c>
      <c r="AB56" s="37">
        <v>3.0087679845225117</v>
      </c>
      <c r="AC56" s="37">
        <v>2.92079231246045</v>
      </c>
      <c r="AD56" s="37"/>
      <c r="AE56" s="37">
        <v>2.9999704173163053</v>
      </c>
      <c r="AF56" s="37">
        <v>2.4457236833253164</v>
      </c>
      <c r="AG56" s="37">
        <v>2.9383874468728624</v>
      </c>
      <c r="AH56" s="37">
        <v>3.677383092194181</v>
      </c>
      <c r="AI56" s="31">
        <f t="shared" si="6"/>
        <v>3.1495290598218109</v>
      </c>
      <c r="AJ56" s="36">
        <f t="shared" si="7"/>
        <v>-22.903547571003656</v>
      </c>
      <c r="AK56" s="35">
        <f>RANK(R56,(D56:R56,V56:AH56),1)</f>
        <v>2</v>
      </c>
    </row>
    <row r="57" spans="1:37" ht="12.75" customHeight="1" x14ac:dyDescent="0.2">
      <c r="A57">
        <v>2018</v>
      </c>
      <c r="B57" s="38" t="s">
        <v>180</v>
      </c>
      <c r="C57" s="39">
        <v>2015</v>
      </c>
      <c r="D57" s="31">
        <v>3.6200022673964494</v>
      </c>
      <c r="E57" s="31">
        <v>2.899559555703298</v>
      </c>
      <c r="F57" s="31">
        <v>5.1498312354362268</v>
      </c>
      <c r="G57" s="31">
        <v>5.4433449327926953</v>
      </c>
      <c r="H57" s="31">
        <v>4.3315506246242519</v>
      </c>
      <c r="I57" s="31">
        <v>3.3620659879013708</v>
      </c>
      <c r="J57" s="31">
        <v>3.9401990281489607</v>
      </c>
      <c r="K57" s="31">
        <v>4.3493393335549477</v>
      </c>
      <c r="L57" s="31">
        <v>3.9401990281489607</v>
      </c>
      <c r="M57" s="31">
        <v>3.3531716334360229</v>
      </c>
      <c r="N57" s="31">
        <v>4.9986272095253179</v>
      </c>
      <c r="O57" s="31">
        <v>3.6377909763271439</v>
      </c>
      <c r="P57" s="31">
        <v>3.4154321146934556</v>
      </c>
      <c r="Q57" s="31">
        <v>6.4306182784462722</v>
      </c>
      <c r="R57" s="31">
        <v>2.9361316692877435</v>
      </c>
      <c r="S57" s="31">
        <f t="shared" si="3"/>
        <v>3.9401990281489607</v>
      </c>
      <c r="T57" s="33">
        <f t="shared" si="4"/>
        <v>-25.482655868094845</v>
      </c>
      <c r="U57" s="34">
        <f t="shared" si="5"/>
        <v>2</v>
      </c>
      <c r="V57" s="31">
        <v>2.9796087458914262</v>
      </c>
      <c r="W57" s="31">
        <v>2.8817708467726031</v>
      </c>
      <c r="X57" s="31"/>
      <c r="Y57" s="31">
        <v>2.5259966681587018</v>
      </c>
      <c r="Z57" s="31">
        <v>2.9796087458914262</v>
      </c>
      <c r="AA57" s="31">
        <v>2.8284047199805182</v>
      </c>
      <c r="AB57" s="31">
        <v>3.2197563164558103</v>
      </c>
      <c r="AC57" s="31">
        <v>3.7000514575845771</v>
      </c>
      <c r="AD57" s="31"/>
      <c r="AE57" s="31">
        <v>3.2019676075251144</v>
      </c>
      <c r="AF57" s="31">
        <v>2.6949894030003052</v>
      </c>
      <c r="AG57" s="31">
        <v>3.2375450253865052</v>
      </c>
      <c r="AH57" s="31">
        <v>3.9935651549410465</v>
      </c>
      <c r="AI57" s="31">
        <v>3.9935651549410465</v>
      </c>
      <c r="AJ57" s="36">
        <f t="shared" si="7"/>
        <v>-26.47843329524726</v>
      </c>
      <c r="AK57" s="35">
        <f>RANK(R57,(D57:R57,V57:AH57),1)</f>
        <v>6</v>
      </c>
    </row>
    <row r="58" spans="1:37" ht="12.75" customHeight="1" x14ac:dyDescent="0.2">
      <c r="A58">
        <v>2019</v>
      </c>
      <c r="B58" s="38" t="s">
        <v>198</v>
      </c>
      <c r="C58" s="39">
        <v>2015</v>
      </c>
      <c r="D58" s="31">
        <v>3.5203410732150142</v>
      </c>
      <c r="E58" s="31">
        <v>2.5769246069439928</v>
      </c>
      <c r="F58" s="31">
        <v>4.7083469937044491</v>
      </c>
      <c r="G58" s="31">
        <v>5.7915288623859906</v>
      </c>
      <c r="H58" s="31">
        <v>3.9658432933985521</v>
      </c>
      <c r="I58" s="31">
        <v>3.1621922295380531</v>
      </c>
      <c r="J58" s="31">
        <v>3.8959605921932914</v>
      </c>
      <c r="K58" s="31">
        <v>3.590223774420275</v>
      </c>
      <c r="L58" s="31">
        <v>4.1492853840623614</v>
      </c>
      <c r="M58" s="31">
        <v>3.4067816837564657</v>
      </c>
      <c r="N58" s="31">
        <v>5.5644100834688937</v>
      </c>
      <c r="O58" s="31">
        <v>4.1230793711103884</v>
      </c>
      <c r="P58" s="31">
        <v>3.4766643849617265</v>
      </c>
      <c r="Q58" s="31">
        <v>5.4857920446129746</v>
      </c>
      <c r="R58" s="111">
        <v>2.6535259179430852</v>
      </c>
      <c r="S58" s="31">
        <f t="shared" si="3"/>
        <v>3.8959605921932914</v>
      </c>
      <c r="T58" s="33">
        <f t="shared" si="4"/>
        <v>-31.890329608050738</v>
      </c>
      <c r="U58" s="34">
        <f t="shared" si="5"/>
        <v>2</v>
      </c>
      <c r="V58" s="31">
        <v>3.0486328400795037</v>
      </c>
      <c r="W58" s="31">
        <v>2.9088674376689823</v>
      </c>
      <c r="X58" s="31"/>
      <c r="Y58" s="31">
        <v>2.707954671703857</v>
      </c>
      <c r="Z58" s="31">
        <v>3.1621922295380531</v>
      </c>
      <c r="AA58" s="31">
        <v>2.707954671703857</v>
      </c>
      <c r="AB58" s="31">
        <v>3.1185155412847649</v>
      </c>
      <c r="AC58" s="31">
        <v>3.0398975024288459</v>
      </c>
      <c r="AD58" s="31"/>
      <c r="AE58" s="31">
        <v>3.310692969599232</v>
      </c>
      <c r="AF58" s="31">
        <v>2.9001321000183244</v>
      </c>
      <c r="AG58" s="31">
        <v>3.310692969599232</v>
      </c>
      <c r="AH58" s="31">
        <v>3.9309019427959218</v>
      </c>
      <c r="AI58" s="31">
        <v>3.9309019427959218</v>
      </c>
      <c r="AJ58" s="36">
        <f t="shared" si="7"/>
        <v>-32.495748900423621</v>
      </c>
      <c r="AK58" s="35">
        <f>RANK(R58,(D58:R58,V58:AH58),1)</f>
        <v>2</v>
      </c>
    </row>
    <row r="59" spans="1:37" ht="12.75" customHeight="1" x14ac:dyDescent="0.2">
      <c r="A59">
        <v>2019</v>
      </c>
      <c r="B59" s="38" t="s">
        <v>181</v>
      </c>
      <c r="C59" s="39">
        <v>2015</v>
      </c>
      <c r="D59" s="31">
        <v>3.6051143186023413</v>
      </c>
      <c r="E59" s="31">
        <v>2.6090802892574403</v>
      </c>
      <c r="F59" s="31">
        <v>4.5570760457638402</v>
      </c>
      <c r="G59" s="31">
        <v>5.5531100751087408</v>
      </c>
      <c r="H59" s="31">
        <v>4.2573843909167008</v>
      </c>
      <c r="I59" s="31">
        <v>3.2789792824451611</v>
      </c>
      <c r="J59" s="31">
        <v>3.5522275559822583</v>
      </c>
      <c r="K59" s="31">
        <v>3.6051143186023413</v>
      </c>
      <c r="L59" s="31">
        <v>3.8342902899560349</v>
      </c>
      <c r="M59" s="31">
        <v>3.1643912967683145</v>
      </c>
      <c r="N59" s="31">
        <v>5.1740882763314771</v>
      </c>
      <c r="O59" s="31">
        <v>3.8166613690826736</v>
      </c>
      <c r="P59" s="31">
        <v>3.5257841746722161</v>
      </c>
      <c r="Q59" s="31">
        <v>5.1300159741480753</v>
      </c>
      <c r="R59" s="31">
        <v>2.7539844989043569</v>
      </c>
      <c r="S59" s="31">
        <f t="shared" si="3"/>
        <v>3.6051143186023413</v>
      </c>
      <c r="T59" s="33">
        <f t="shared" si="4"/>
        <v>-23.608955069917368</v>
      </c>
      <c r="U59" s="34">
        <f t="shared" si="5"/>
        <v>2</v>
      </c>
      <c r="V59" s="31">
        <v>2.8999574836678979</v>
      </c>
      <c r="W59" s="31">
        <v>2.7412971958076482</v>
      </c>
      <c r="X59" s="31"/>
      <c r="Y59" s="31">
        <v>2.6972248936242456</v>
      </c>
      <c r="Z59" s="31">
        <v>3.0233599297814253</v>
      </c>
      <c r="AA59" s="31">
        <v>2.7412971958076482</v>
      </c>
      <c r="AB59" s="31">
        <v>2.8646996419211761</v>
      </c>
      <c r="AC59" s="31">
        <v>2.7589261166810095</v>
      </c>
      <c r="AD59" s="31"/>
      <c r="AE59" s="31">
        <v>3.4464540307420917</v>
      </c>
      <c r="AF59" s="31">
        <v>3.058617771528148</v>
      </c>
      <c r="AG59" s="31">
        <v>3.6051143186023413</v>
      </c>
      <c r="AH59" s="31">
        <v>3.9136204338861607</v>
      </c>
      <c r="AI59" s="31">
        <v>3.9136204338861607</v>
      </c>
      <c r="AJ59" s="36">
        <f t="shared" si="7"/>
        <v>-29.630771674766233</v>
      </c>
      <c r="AK59" s="35">
        <f>RANK(R59,(D59:R59,V59:AH59),1)</f>
        <v>5</v>
      </c>
    </row>
    <row r="60" spans="1:37" ht="12.75" customHeight="1" x14ac:dyDescent="0.2">
      <c r="A60">
        <v>2020</v>
      </c>
      <c r="B60" s="38" t="s">
        <v>199</v>
      </c>
      <c r="C60" s="39">
        <v>2015</v>
      </c>
      <c r="D60" s="31">
        <v>3.3936938513413657</v>
      </c>
      <c r="E60" s="31">
        <v>2.2391382111943035</v>
      </c>
      <c r="F60" s="31">
        <v>4.3295836505514842</v>
      </c>
      <c r="G60" s="31">
        <v>5.379179687048814</v>
      </c>
      <c r="H60" s="31">
        <v>3.8222788995777752</v>
      </c>
      <c r="I60" s="31">
        <v>3.2362544458667659</v>
      </c>
      <c r="J60" s="31">
        <v>3.1225482085795555</v>
      </c>
      <c r="K60" s="31">
        <v>3.2537477131417214</v>
      </c>
      <c r="L60" s="31">
        <v>3.8397721668527307</v>
      </c>
      <c r="M60" s="31">
        <v>3.2712409804166773</v>
      </c>
      <c r="N60" s="31">
        <v>5.9477108734848674</v>
      </c>
      <c r="O60" s="31">
        <v>3.7085726622905644</v>
      </c>
      <c r="P60" s="31">
        <v>3.1050549413045996</v>
      </c>
      <c r="Q60" s="31">
        <v>7.137253048181841</v>
      </c>
      <c r="R60" s="111">
        <v>2.6329748794482453</v>
      </c>
      <c r="S60" s="31">
        <f t="shared" si="3"/>
        <v>3.3936938513413657</v>
      </c>
      <c r="T60" s="33">
        <f t="shared" si="4"/>
        <v>-22.41566285044965</v>
      </c>
      <c r="U60" s="34">
        <f t="shared" si="5"/>
        <v>2</v>
      </c>
      <c r="V60" s="31">
        <v>2.6327367248808011</v>
      </c>
      <c r="W60" s="31">
        <v>2.6589766257932346</v>
      </c>
      <c r="X60" s="31"/>
      <c r="Y60" s="31">
        <v>2.4490574184937692</v>
      </c>
      <c r="Z60" s="31">
        <v>2.746442962168012</v>
      </c>
      <c r="AA60" s="31">
        <v>2.4840439530436802</v>
      </c>
      <c r="AB60" s="31">
        <v>2.5977501903308906</v>
      </c>
      <c r="AC60" s="31">
        <v>2.0467122711697927</v>
      </c>
      <c r="AD60" s="31"/>
      <c r="AE60" s="31">
        <v>3.1050549413045996</v>
      </c>
      <c r="AF60" s="31">
        <v>2.9476155358300007</v>
      </c>
      <c r="AG60" s="31">
        <v>3.2012679113168554</v>
      </c>
      <c r="AH60" s="31">
        <v>3.4549202868037097</v>
      </c>
      <c r="AI60" s="31">
        <v>3.4549202868037097</v>
      </c>
      <c r="AJ60" s="36">
        <f t="shared" si="7"/>
        <v>-23.790575154365726</v>
      </c>
      <c r="AK60" s="35">
        <f>RANK(R60,(D60:R60,V60:AH60),1)</f>
        <v>7</v>
      </c>
    </row>
    <row r="61" spans="1:37" ht="12.75" customHeight="1" x14ac:dyDescent="0.2">
      <c r="A61">
        <v>2020</v>
      </c>
      <c r="B61" s="38" t="s">
        <v>182</v>
      </c>
      <c r="C61" s="39">
        <v>2015</v>
      </c>
      <c r="D61" s="31">
        <v>3.535204510582886</v>
      </c>
      <c r="E61" s="31">
        <v>2.441189815492018</v>
      </c>
      <c r="F61" s="31">
        <v>4.6111363181515896</v>
      </c>
      <c r="G61" s="31">
        <v>5.4429491441710915</v>
      </c>
      <c r="H61" s="31">
        <v>4.2313956801861643</v>
      </c>
      <c r="I61" s="31">
        <v>3.3453341916001724</v>
      </c>
      <c r="J61" s="31">
        <v>2.8209304534574429</v>
      </c>
      <c r="K61" s="31">
        <v>3.7069919420434347</v>
      </c>
      <c r="L61" s="31">
        <v>3.6075360606715372</v>
      </c>
      <c r="M61" s="31">
        <v>3.0560079912455631</v>
      </c>
      <c r="N61" s="31">
        <v>6.1662646450576153</v>
      </c>
      <c r="O61" s="31">
        <v>3.462872960494233</v>
      </c>
      <c r="P61" s="31">
        <v>2.9475106661125841</v>
      </c>
      <c r="Q61" s="31">
        <v>6.889580145944139</v>
      </c>
      <c r="R61" s="111">
        <v>2.8160168018692135</v>
      </c>
      <c r="S61" s="31">
        <f t="shared" si="3"/>
        <v>3.535204510582886</v>
      </c>
      <c r="T61" s="33">
        <f t="shared" si="4"/>
        <v>-20.343595584378015</v>
      </c>
      <c r="U61" s="34">
        <f t="shared" si="5"/>
        <v>2</v>
      </c>
      <c r="V61" s="31">
        <v>2.3326924903590394</v>
      </c>
      <c r="W61" s="31">
        <v>2.6853087970412202</v>
      </c>
      <c r="X61" s="31"/>
      <c r="Y61" s="31">
        <v>2.5587285843860781</v>
      </c>
      <c r="Z61" s="31">
        <v>2.5496871406249966</v>
      </c>
      <c r="AA61" s="31">
        <v>2.3688582654033659</v>
      </c>
      <c r="AB61" s="31">
        <v>2.4502312592530995</v>
      </c>
      <c r="AC61" s="31">
        <v>2.4231069279698549</v>
      </c>
      <c r="AD61" s="31"/>
      <c r="AE61" s="31">
        <v>3.2368368664671938</v>
      </c>
      <c r="AF61" s="31">
        <v>2.5406456968639151</v>
      </c>
      <c r="AG61" s="31">
        <v>3.3724585228834174</v>
      </c>
      <c r="AH61" s="31">
        <v>3.6437018357158637</v>
      </c>
      <c r="AI61" s="31">
        <v>3.6437018357158637</v>
      </c>
      <c r="AJ61" s="36">
        <f t="shared" si="7"/>
        <v>-22.715498445389073</v>
      </c>
      <c r="AK61" s="35">
        <f>RANK(R61,(D61:R61,V61:AH61),1)</f>
        <v>10</v>
      </c>
    </row>
    <row r="62" spans="1:37" ht="12.75" customHeight="1" x14ac:dyDescent="0.2">
      <c r="A62">
        <v>2021</v>
      </c>
      <c r="B62" s="38" t="s">
        <v>200</v>
      </c>
      <c r="C62" s="39">
        <v>2015</v>
      </c>
      <c r="D62" s="31">
        <v>3.2566326106556618</v>
      </c>
      <c r="E62" s="31">
        <v>2.4316190159562279</v>
      </c>
      <c r="F62" s="31">
        <v>4.5071795331474362</v>
      </c>
      <c r="G62" s="31">
        <v>5.2279808843058895</v>
      </c>
      <c r="H62" s="31">
        <v>3.6647972311911721</v>
      </c>
      <c r="I62" s="31">
        <v>3.5171632195081153</v>
      </c>
      <c r="J62" s="31">
        <v>3.1176829526010206</v>
      </c>
      <c r="K62" s="31">
        <v>3.3868979150818888</v>
      </c>
      <c r="L62" s="31">
        <v>3.52584757313653</v>
      </c>
      <c r="M62" s="31">
        <v>3.3955822687103039</v>
      </c>
      <c r="N62" s="31">
        <v>6.0182570644916638</v>
      </c>
      <c r="O62" s="31">
        <v>3.2566326106556618</v>
      </c>
      <c r="P62" s="31">
        <v>2.8484679901201528</v>
      </c>
      <c r="Q62" s="31">
        <v>6.5653713430818144</v>
      </c>
      <c r="R62" s="111">
        <v>2.549424399915857</v>
      </c>
      <c r="S62" s="31">
        <f t="shared" ref="S62" si="8">MEDIAN(D62:R62)</f>
        <v>3.3955822687103039</v>
      </c>
      <c r="T62" s="33">
        <f t="shared" ref="T62" si="9">(R62-S62)/S62*100</f>
        <v>-24.919374700228691</v>
      </c>
      <c r="U62" s="34">
        <f t="shared" ref="U62" si="10">RANK(R62,D62:R62,1)</f>
        <v>2</v>
      </c>
      <c r="V62" s="31">
        <v>2.5531999667540393</v>
      </c>
      <c r="W62" s="31">
        <v>2.5097781986119632</v>
      </c>
      <c r="X62" s="31"/>
      <c r="Y62" s="31">
        <v>2.2666162970163413</v>
      </c>
      <c r="Z62" s="31">
        <v>2.9700489409179638</v>
      </c>
      <c r="AA62" s="31">
        <v>2.1624040534753597</v>
      </c>
      <c r="AB62" s="31">
        <v>2.4663564304698884</v>
      </c>
      <c r="AC62" s="31">
        <v>2.7008339784370956</v>
      </c>
      <c r="AD62" s="31"/>
      <c r="AE62" s="31">
        <v>2.7789931610928318</v>
      </c>
      <c r="AF62" s="31">
        <v>2.3621441869289068</v>
      </c>
      <c r="AG62" s="31">
        <v>3.1958421352567568</v>
      </c>
      <c r="AH62" s="31">
        <v>3.3434761469398131</v>
      </c>
      <c r="AI62" s="31">
        <v>3.3434761469398131</v>
      </c>
      <c r="AJ62" s="36">
        <f t="shared" ref="AJ62" si="11">(R62-AI62)/AI62*100</f>
        <v>-23.749287033219264</v>
      </c>
      <c r="AK62" s="35">
        <f>RANK(R62,(D62:R62,V62:AH62),1)</f>
        <v>7</v>
      </c>
    </row>
    <row r="63" spans="1:37" ht="12.75" customHeight="1" x14ac:dyDescent="0.2">
      <c r="A63">
        <v>2021</v>
      </c>
      <c r="B63" s="38" t="s">
        <v>183</v>
      </c>
      <c r="C63" s="39">
        <v>2015</v>
      </c>
      <c r="D63" s="31">
        <v>3.6879658682770158</v>
      </c>
      <c r="E63" s="31">
        <v>3.7050003526570472</v>
      </c>
      <c r="F63" s="31">
        <v>7.8614145413849537</v>
      </c>
      <c r="G63" s="31">
        <v>7.4440696740741608</v>
      </c>
      <c r="H63" s="31">
        <v>4.8548280483092352</v>
      </c>
      <c r="I63" s="31">
        <v>3.7901727745572091</v>
      </c>
      <c r="J63" s="31">
        <v>7.1459661974235935</v>
      </c>
      <c r="K63" s="31">
        <v>5.6298970876007095</v>
      </c>
      <c r="L63" s="31">
        <v>4.8207590795491706</v>
      </c>
      <c r="M63" s="31">
        <v>4.548207329468652</v>
      </c>
      <c r="N63" s="31">
        <v>6.3623799159421024</v>
      </c>
      <c r="O63" s="31">
        <v>3.8838624386473883</v>
      </c>
      <c r="P63" s="31">
        <v>3.4409658447665454</v>
      </c>
      <c r="Q63" s="31">
        <v>10.80838033913056</v>
      </c>
      <c r="R63" s="111">
        <v>3.6754189085379587</v>
      </c>
      <c r="S63" s="31">
        <f>MEDIAN(D63:R63)</f>
        <v>4.8207590795491706</v>
      </c>
      <c r="T63" s="33">
        <f t="shared" ref="T63:T68" si="12">(R63-S63)/S63*100</f>
        <v>-23.758502594954862</v>
      </c>
      <c r="U63" s="34">
        <f>RANK(R63,D63:R63,1)</f>
        <v>2</v>
      </c>
      <c r="V63" s="31">
        <v>4.8888970170692998</v>
      </c>
      <c r="W63" s="31">
        <v>3.670931383896983</v>
      </c>
      <c r="X63" s="31"/>
      <c r="Y63" s="31">
        <v>2.6318278367150065</v>
      </c>
      <c r="Z63" s="31">
        <v>6.3708971581321192</v>
      </c>
      <c r="AA63" s="31">
        <v>4.0542072824477122</v>
      </c>
      <c r="AB63" s="31">
        <v>4.9485177123994131</v>
      </c>
      <c r="AC63" s="31">
        <v>7.2481731037037864</v>
      </c>
      <c r="AD63" s="31"/>
      <c r="AE63" s="31">
        <v>3.8072072589372419</v>
      </c>
      <c r="AF63" s="31">
        <v>4.3608280012882954</v>
      </c>
      <c r="AG63" s="31">
        <v>4.0456900402576963</v>
      </c>
      <c r="AH63" s="31">
        <v>4.1990003996779874</v>
      </c>
      <c r="AI63" s="31">
        <v>4.1990003996779874</v>
      </c>
      <c r="AJ63" s="36">
        <f t="shared" ref="AJ63:AJ68" si="13">(R63-AI63)/AI63*100</f>
        <v>-12.469193648568861</v>
      </c>
      <c r="AK63" s="35">
        <f>RANK(R63,(D63:R63,V63:AH63),1)</f>
        <v>4</v>
      </c>
    </row>
    <row r="64" spans="1:37" x14ac:dyDescent="0.2">
      <c r="A64">
        <v>2022</v>
      </c>
      <c r="B64" s="38" t="s">
        <v>201</v>
      </c>
      <c r="C64" s="39">
        <v>2015</v>
      </c>
      <c r="D64" s="31">
        <v>4.7401263841436077</v>
      </c>
      <c r="E64" s="31">
        <v>4.8495786807579355</v>
      </c>
      <c r="F64" s="31">
        <v>9.7917708432664554</v>
      </c>
      <c r="G64" s="31">
        <v>11.42513588504951</v>
      </c>
      <c r="H64" s="31">
        <v>5.3294849043746062</v>
      </c>
      <c r="I64" s="31">
        <v>4.6643517172567641</v>
      </c>
      <c r="J64" s="31">
        <v>7.855307133936031</v>
      </c>
      <c r="K64" s="31">
        <v>6.1714256475617484</v>
      </c>
      <c r="L64" s="31">
        <v>7.4174979474787168</v>
      </c>
      <c r="M64" s="31">
        <v>6.9039140941345609</v>
      </c>
      <c r="N64" s="31">
        <v>7.6616607630029883</v>
      </c>
      <c r="O64" s="31">
        <v>6.3903302407904041</v>
      </c>
      <c r="P64" s="31">
        <v>6.1966838698573623</v>
      </c>
      <c r="Q64" s="31">
        <v>13.184792038310636</v>
      </c>
      <c r="R64" s="31">
        <v>4.0115338857003184</v>
      </c>
      <c r="S64" s="31">
        <f>MEDIAN(D64:R64)</f>
        <v>6.3903302407904041</v>
      </c>
      <c r="T64" s="33">
        <f t="shared" si="12"/>
        <v>-37.224936199789546</v>
      </c>
      <c r="U64" s="34">
        <f>RANK(R64,D64:R64,1)</f>
        <v>1</v>
      </c>
      <c r="V64" s="31">
        <v>6.6092348340190625</v>
      </c>
      <c r="W64" s="31">
        <v>4.9842891996678782</v>
      </c>
      <c r="X64" s="31"/>
      <c r="Y64" s="31">
        <v>5.7420358685363055</v>
      </c>
      <c r="Z64" s="31">
        <v>8.5036015061901313</v>
      </c>
      <c r="AA64" s="31">
        <v>4.5885770503699215</v>
      </c>
      <c r="AB64" s="31">
        <v>7.0891410576357323</v>
      </c>
      <c r="AC64" s="31">
        <v>8.6719896548275575</v>
      </c>
      <c r="AD64" s="31"/>
      <c r="AE64" s="31">
        <v>5.4978730530120341</v>
      </c>
      <c r="AF64" s="31">
        <v>7.7121772075942179</v>
      </c>
      <c r="AG64" s="31">
        <v>5.5652283124670063</v>
      </c>
      <c r="AH64" s="31">
        <v>6.0367151286518057</v>
      </c>
      <c r="AI64" s="31">
        <v>6.0367151286518057</v>
      </c>
      <c r="AJ64" s="36">
        <f t="shared" si="13"/>
        <v>-33.547735809819073</v>
      </c>
      <c r="AK64" s="35">
        <f>RANK(R64,(D64:R64,V64:AH64),1)</f>
        <v>1</v>
      </c>
    </row>
    <row r="65" spans="1:37" x14ac:dyDescent="0.2">
      <c r="A65">
        <v>2022</v>
      </c>
      <c r="B65" s="38" t="s">
        <v>184</v>
      </c>
      <c r="C65" s="39">
        <v>2015</v>
      </c>
      <c r="D65" s="31">
        <v>6.0333995079583636</v>
      </c>
      <c r="E65" s="31">
        <v>6.1801345460632158</v>
      </c>
      <c r="F65" s="31">
        <v>13.180259010947667</v>
      </c>
      <c r="G65" s="31">
        <v>18.272827980469035</v>
      </c>
      <c r="H65" s="31">
        <v>7.3712777965614329</v>
      </c>
      <c r="I65" s="31">
        <v>5.6536147034516846</v>
      </c>
      <c r="J65" s="31">
        <v>11.583436537453682</v>
      </c>
      <c r="K65" s="31">
        <v>9.0544149983523923</v>
      </c>
      <c r="L65" s="31">
        <v>11.013759330693663</v>
      </c>
      <c r="M65" s="31">
        <v>8.3207398078281294</v>
      </c>
      <c r="N65" s="31">
        <v>8.5365266285705594</v>
      </c>
      <c r="O65" s="31">
        <v>9.6672495692608962</v>
      </c>
      <c r="P65" s="31">
        <v>9.3996739115402814</v>
      </c>
      <c r="Q65" s="31">
        <v>17.590941626922955</v>
      </c>
      <c r="R65" s="31">
        <v>5.3615045593547332</v>
      </c>
      <c r="S65" s="31">
        <f>MEDIAN(D65:R65)</f>
        <v>9.0544149983523923</v>
      </c>
      <c r="T65" s="33">
        <f t="shared" si="12"/>
        <v>-40.78574308411585</v>
      </c>
      <c r="U65" s="34">
        <f>RANK(R65,D65:R65,1)</f>
        <v>1</v>
      </c>
      <c r="V65" s="31">
        <v>9.7794587160469604</v>
      </c>
      <c r="W65" s="31">
        <v>9.2874647647542172</v>
      </c>
      <c r="X65" s="31"/>
      <c r="Y65" s="31">
        <v>7.103702138840819</v>
      </c>
      <c r="Z65" s="31">
        <v>13.568675288284043</v>
      </c>
      <c r="AA65" s="31">
        <v>9.8485104986845364</v>
      </c>
      <c r="AB65" s="31">
        <v>12.308480255148249</v>
      </c>
      <c r="AC65" s="31">
        <v>10.392293286955463</v>
      </c>
      <c r="AD65" s="31"/>
      <c r="AE65" s="31">
        <v>6.0765568721068499</v>
      </c>
      <c r="AF65" s="31">
        <v>14.121089549384665</v>
      </c>
      <c r="AG65" s="31">
        <v>7.4748554705177996</v>
      </c>
      <c r="AH65" s="31">
        <v>7.5439072531553784</v>
      </c>
      <c r="AI65" s="31">
        <v>7.5439072531553784</v>
      </c>
      <c r="AJ65" s="36">
        <f t="shared" si="13"/>
        <v>-28.929341527731733</v>
      </c>
      <c r="AK65" s="35">
        <f>RANK(R65,(D65:R65,V65:AH65),1)</f>
        <v>1</v>
      </c>
    </row>
    <row r="66" spans="1:37" x14ac:dyDescent="0.2">
      <c r="A66">
        <v>2023</v>
      </c>
      <c r="B66" s="38" t="s">
        <v>202</v>
      </c>
      <c r="C66" s="39">
        <v>2015</v>
      </c>
      <c r="D66" s="31">
        <v>8.7629042317196078</v>
      </c>
      <c r="E66" s="31">
        <v>5.9735112930941465</v>
      </c>
      <c r="F66" s="31">
        <v>7.8594216132340025</v>
      </c>
      <c r="G66" s="31">
        <v>9.2453464066391042</v>
      </c>
      <c r="H66" s="31">
        <v>8.2804620568001095</v>
      </c>
      <c r="I66" s="31">
        <v>8.5436123340289267</v>
      </c>
      <c r="J66" s="111">
        <v>7.9734534000331561</v>
      </c>
      <c r="K66" s="31">
        <v>8.4822106026755364</v>
      </c>
      <c r="L66" s="31">
        <v>9.2892047861772404</v>
      </c>
      <c r="M66" s="31">
        <v>9.5523550634060577</v>
      </c>
      <c r="N66" s="31">
        <v>11.938250910280667</v>
      </c>
      <c r="O66" s="31">
        <v>8.2716903808924833</v>
      </c>
      <c r="P66" s="31">
        <v>6.6577020138890708</v>
      </c>
      <c r="Q66" s="31">
        <v>12.569811575629828</v>
      </c>
      <c r="R66" s="111">
        <v>6.5610761229254981</v>
      </c>
      <c r="S66" s="31">
        <f t="shared" ref="S66:S67" si="14">MEDIAN(D66:R66)</f>
        <v>8.4822106026755364</v>
      </c>
      <c r="T66" s="33">
        <f t="shared" si="12"/>
        <v>-22.648983498995609</v>
      </c>
      <c r="U66" s="34">
        <f t="shared" ref="U66:U67" si="15">RANK(R66,D66:R66,1)</f>
        <v>2</v>
      </c>
      <c r="V66" s="31">
        <v>6.5963002825356805</v>
      </c>
      <c r="W66" s="31">
        <v>6.9471673188407701</v>
      </c>
      <c r="X66" s="31"/>
      <c r="Y66" s="31">
        <v>6.5173551993670369</v>
      </c>
      <c r="Z66" s="31">
        <v>7.0173407261017884</v>
      </c>
      <c r="AA66" s="31">
        <v>11.464580411268797</v>
      </c>
      <c r="AB66" s="31">
        <v>9.2190313789162239</v>
      </c>
      <c r="AC66" s="31">
        <v>6.8243638561339885</v>
      </c>
      <c r="AD66" s="31"/>
      <c r="AE66" s="31">
        <v>7.1752308924390773</v>
      </c>
      <c r="AF66" s="31">
        <v>5.4910691181746492</v>
      </c>
      <c r="AG66" s="31">
        <v>9.8067336647272469</v>
      </c>
      <c r="AH66" s="31">
        <v>8.3330921122458719</v>
      </c>
      <c r="AI66" s="31">
        <v>8.3330921122458719</v>
      </c>
      <c r="AJ66" s="36">
        <f t="shared" si="13"/>
        <v>-21.264807414240781</v>
      </c>
      <c r="AK66" s="35">
        <f>RANK(R66,(D66:R66,V66:AH66),1)</f>
        <v>4</v>
      </c>
    </row>
    <row r="67" spans="1:37" x14ac:dyDescent="0.2">
      <c r="A67">
        <v>2023</v>
      </c>
      <c r="B67" s="38" t="s">
        <v>185</v>
      </c>
      <c r="C67" s="39">
        <v>2015</v>
      </c>
      <c r="D67" s="31">
        <v>7.5985414254345631</v>
      </c>
      <c r="E67" s="31">
        <v>5.3448831162999939</v>
      </c>
      <c r="F67" s="31">
        <v>6.9250343445437723</v>
      </c>
      <c r="G67" s="31">
        <v>8.0043726152020902</v>
      </c>
      <c r="H67" s="31">
        <v>8.7987655824066131</v>
      </c>
      <c r="I67" s="31">
        <v>7.6503496624261622</v>
      </c>
      <c r="J67" s="111">
        <v>5.4744037087789916</v>
      </c>
      <c r="K67" s="31">
        <v>8.2979526248211535</v>
      </c>
      <c r="L67" s="31">
        <v>6.7437055150731746</v>
      </c>
      <c r="M67" s="31">
        <v>8.4015690988043517</v>
      </c>
      <c r="N67" s="111">
        <v>10.767478588087387</v>
      </c>
      <c r="O67" s="31">
        <v>7.0113814061964375</v>
      </c>
      <c r="P67" s="31">
        <v>5.837061367720187</v>
      </c>
      <c r="Q67" s="31">
        <v>11.121501540863314</v>
      </c>
      <c r="R67" s="111">
        <v>6.2024785024938183</v>
      </c>
      <c r="S67" s="31">
        <f t="shared" si="14"/>
        <v>7.5985414254345631</v>
      </c>
      <c r="T67" s="33">
        <f t="shared" si="12"/>
        <v>-18.372775046901893</v>
      </c>
      <c r="U67" s="34">
        <f t="shared" si="15"/>
        <v>4</v>
      </c>
      <c r="V67" s="31">
        <v>4.533220736764938</v>
      </c>
      <c r="W67" s="31">
        <v>5.1808236991599292</v>
      </c>
      <c r="X67" s="31"/>
      <c r="Y67" s="31">
        <v>5.837061367720187</v>
      </c>
      <c r="Z67" s="31">
        <v>5.3448831162999939</v>
      </c>
      <c r="AA67" s="31">
        <v>8.1511626200116218</v>
      </c>
      <c r="AB67" s="31">
        <v>5.9061390170423191</v>
      </c>
      <c r="AC67" s="31">
        <v>5.0253989881851311</v>
      </c>
      <c r="AD67" s="31"/>
      <c r="AE67" s="31">
        <v>6.4673949177846444</v>
      </c>
      <c r="AF67" s="31">
        <v>5.0685725190114637</v>
      </c>
      <c r="AG67" s="31">
        <v>9.2650397153310067</v>
      </c>
      <c r="AH67" s="31">
        <v>7.3999431836334324</v>
      </c>
      <c r="AI67" s="31">
        <v>7.3999431836334324</v>
      </c>
      <c r="AJ67" s="36">
        <f t="shared" si="13"/>
        <v>-16.182079394718397</v>
      </c>
      <c r="AK67" s="35">
        <f>RANK(R67,(D67:R67,V67:AH67),1)</f>
        <v>11</v>
      </c>
    </row>
    <row r="68" spans="1:37" x14ac:dyDescent="0.2">
      <c r="A68">
        <v>2024</v>
      </c>
      <c r="B68" s="38" t="s">
        <v>204</v>
      </c>
      <c r="C68" s="39">
        <v>2015</v>
      </c>
      <c r="D68" s="31">
        <v>6.3165092525321587</v>
      </c>
      <c r="E68" s="31">
        <v>4.8463609555963929</v>
      </c>
      <c r="F68" s="31">
        <v>6.4276251121842822</v>
      </c>
      <c r="G68" s="31">
        <v>6.9062780460703435</v>
      </c>
      <c r="H68" s="31">
        <v>7.7952049232873204</v>
      </c>
      <c r="I68" s="31">
        <v>6.9746570366254961</v>
      </c>
      <c r="J68" s="31">
        <v>4.4617291337236642</v>
      </c>
      <c r="K68" s="31">
        <v>6.7096884482242825</v>
      </c>
      <c r="L68" s="31">
        <v>6.2395828881576136</v>
      </c>
      <c r="M68" s="31">
        <v>7.7353733065515611</v>
      </c>
      <c r="N68" s="31">
        <v>10.607290909867944</v>
      </c>
      <c r="O68" s="31">
        <v>6.2652250096157962</v>
      </c>
      <c r="P68" s="31">
        <v>4.6412239839309377</v>
      </c>
      <c r="Q68" s="31">
        <v>9.5645113039018756</v>
      </c>
      <c r="R68" s="31">
        <v>5.8812233490165262</v>
      </c>
      <c r="S68" s="31">
        <f>MEDIAN(D68:R68)</f>
        <v>6.4276251121842822</v>
      </c>
      <c r="T68" s="36">
        <f t="shared" si="12"/>
        <v>-8.5008343459855862</v>
      </c>
      <c r="U68" s="104">
        <f>RANK(R68,D68:R68,1)</f>
        <v>4</v>
      </c>
      <c r="V68" s="31">
        <v>4.0001709474763878</v>
      </c>
      <c r="W68" s="31">
        <v>4.9745715628873022</v>
      </c>
      <c r="Y68" s="31">
        <v>6.1370144023248852</v>
      </c>
      <c r="Z68" s="31">
        <v>4.7096029744860894</v>
      </c>
      <c r="AA68" s="31">
        <v>6.9062780460703435</v>
      </c>
      <c r="AB68" s="31">
        <v>4.8207188341382112</v>
      </c>
      <c r="AC68" s="31">
        <v>3.7437497328945675</v>
      </c>
      <c r="AE68" s="31"/>
      <c r="AF68" s="31">
        <v>4.5130133766400276</v>
      </c>
      <c r="AG68" s="31">
        <v>6.8378990555151926</v>
      </c>
      <c r="AH68" s="31">
        <v>5.9147826830206416</v>
      </c>
      <c r="AI68" s="31">
        <f>MEDIAN(D68:R68,V68:AH68)</f>
        <v>6.2395828881576136</v>
      </c>
      <c r="AJ68" s="36">
        <f t="shared" si="13"/>
        <v>-5.7433252440837705</v>
      </c>
      <c r="AK68" s="105">
        <f>RANK(R68,(D68:R68,V68:AH68),1)</f>
        <v>10</v>
      </c>
    </row>
  </sheetData>
  <phoneticPr fontId="14"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C49CE-7CA7-461F-9E0B-6D5056203F3C}">
  <sheetPr>
    <tabColor theme="4"/>
  </sheetPr>
  <dimension ref="A1:AK68"/>
  <sheetViews>
    <sheetView showGridLines="0" zoomScaleNormal="100" workbookViewId="0">
      <pane ySplit="13" topLeftCell="A53" activePane="bottomLeft" state="frozen"/>
      <selection activeCell="A34" sqref="A3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5">
      <c r="A1" s="45" t="s">
        <v>109</v>
      </c>
    </row>
    <row r="2" spans="1:37" ht="15" x14ac:dyDescent="0.2">
      <c r="A2" s="40" t="s">
        <v>106</v>
      </c>
    </row>
    <row r="3" spans="1:37" ht="15" x14ac:dyDescent="0.2">
      <c r="A3" s="40" t="s">
        <v>113</v>
      </c>
    </row>
    <row r="4" spans="1:37" ht="15" x14ac:dyDescent="0.2">
      <c r="A4" s="40" t="s">
        <v>125</v>
      </c>
    </row>
    <row r="5" spans="1:37" ht="15" x14ac:dyDescent="0.2">
      <c r="A5" s="40" t="s">
        <v>124</v>
      </c>
    </row>
    <row r="6" spans="1:37" ht="15" x14ac:dyDescent="0.2">
      <c r="A6" s="40" t="s">
        <v>154</v>
      </c>
    </row>
    <row r="7" spans="1:37" ht="15" x14ac:dyDescent="0.2">
      <c r="A7" s="40" t="s">
        <v>115</v>
      </c>
    </row>
    <row r="8" spans="1:37" ht="15" x14ac:dyDescent="0.2">
      <c r="A8" s="40" t="s">
        <v>116</v>
      </c>
    </row>
    <row r="9" spans="1:37" ht="15" x14ac:dyDescent="0.2">
      <c r="A9" s="41" t="s">
        <v>117</v>
      </c>
    </row>
    <row r="10" spans="1:37" ht="15.75" x14ac:dyDescent="0.25">
      <c r="A10" s="42" t="s">
        <v>118</v>
      </c>
    </row>
    <row r="11" spans="1:37" ht="15" x14ac:dyDescent="0.2">
      <c r="A11" s="42" t="s">
        <v>127</v>
      </c>
    </row>
    <row r="12" spans="1:37" ht="15" x14ac:dyDescent="0.2">
      <c r="A12" s="40" t="s">
        <v>67</v>
      </c>
    </row>
    <row r="13" spans="1:37" ht="63.95" customHeight="1" x14ac:dyDescent="0.2">
      <c r="A13" s="93" t="s">
        <v>100</v>
      </c>
      <c r="B13" s="93" t="s">
        <v>101</v>
      </c>
      <c r="C13" s="94" t="s">
        <v>64</v>
      </c>
      <c r="D13" s="95" t="s">
        <v>0</v>
      </c>
      <c r="E13" s="95" t="s">
        <v>1</v>
      </c>
      <c r="F13" s="95" t="s">
        <v>2</v>
      </c>
      <c r="G13" s="95" t="s">
        <v>3</v>
      </c>
      <c r="H13" s="95" t="s">
        <v>4</v>
      </c>
      <c r="I13" s="95" t="s">
        <v>5</v>
      </c>
      <c r="J13" s="95" t="s">
        <v>6</v>
      </c>
      <c r="K13" s="95" t="s">
        <v>7</v>
      </c>
      <c r="L13" s="95" t="s">
        <v>8</v>
      </c>
      <c r="M13" s="95" t="s">
        <v>9</v>
      </c>
      <c r="N13" s="95" t="s">
        <v>10</v>
      </c>
      <c r="O13" s="95" t="s">
        <v>11</v>
      </c>
      <c r="P13" s="95" t="s">
        <v>12</v>
      </c>
      <c r="Q13" s="95" t="s">
        <v>13</v>
      </c>
      <c r="R13" s="95" t="s">
        <v>149</v>
      </c>
      <c r="S13" s="95" t="s">
        <v>119</v>
      </c>
      <c r="T13" s="95" t="s">
        <v>104</v>
      </c>
      <c r="U13" s="95" t="s">
        <v>150</v>
      </c>
      <c r="V13" s="95" t="s">
        <v>27</v>
      </c>
      <c r="W13" s="95" t="s">
        <v>50</v>
      </c>
      <c r="X13" s="96" t="s">
        <v>17</v>
      </c>
      <c r="Y13" s="96" t="s">
        <v>18</v>
      </c>
      <c r="Z13" s="96" t="s">
        <v>19</v>
      </c>
      <c r="AA13" s="97" t="s">
        <v>20</v>
      </c>
      <c r="AB13" s="97" t="s">
        <v>21</v>
      </c>
      <c r="AC13" s="97" t="s">
        <v>22</v>
      </c>
      <c r="AD13" s="97" t="s">
        <v>23</v>
      </c>
      <c r="AE13" s="97" t="s">
        <v>24</v>
      </c>
      <c r="AF13" s="97" t="s">
        <v>28</v>
      </c>
      <c r="AG13" s="97" t="s">
        <v>25</v>
      </c>
      <c r="AH13" s="97" t="s">
        <v>26</v>
      </c>
      <c r="AI13" s="95" t="s">
        <v>121</v>
      </c>
      <c r="AJ13" s="95" t="s">
        <v>105</v>
      </c>
      <c r="AK13" s="95" t="s">
        <v>151</v>
      </c>
    </row>
    <row r="14" spans="1:37" ht="12.75" customHeight="1" x14ac:dyDescent="0.2">
      <c r="A14">
        <v>1998</v>
      </c>
      <c r="B14" s="38">
        <v>35796</v>
      </c>
      <c r="C14" s="39" t="s">
        <v>102</v>
      </c>
      <c r="D14" s="31">
        <v>1.0118807720262764</v>
      </c>
      <c r="E14" s="31">
        <v>0.91622626137045604</v>
      </c>
      <c r="F14" s="31">
        <v>0.85889205215650621</v>
      </c>
      <c r="G14" s="31">
        <v>0.86750177423528529</v>
      </c>
      <c r="H14" s="31">
        <v>0.91067373879176639</v>
      </c>
      <c r="I14" s="31">
        <v>1.1207450761731048</v>
      </c>
      <c r="J14" s="31" t="s">
        <v>165</v>
      </c>
      <c r="K14" s="31">
        <v>0.70910796530934261</v>
      </c>
      <c r="L14" s="31">
        <v>1.012819111270004</v>
      </c>
      <c r="M14" s="31">
        <v>1.2031342925752428</v>
      </c>
      <c r="N14" s="31">
        <v>0.89025136053631826</v>
      </c>
      <c r="O14" s="31">
        <v>1.4059154288451869</v>
      </c>
      <c r="P14" s="31">
        <v>0.87898615001436053</v>
      </c>
      <c r="Q14" s="31">
        <v>1.0983103045120235</v>
      </c>
      <c r="R14" s="31">
        <v>0.76169906407487398</v>
      </c>
      <c r="S14" s="32">
        <f t="shared" ref="S14:S22" si="0">MEDIAN(D14:R14)</f>
        <v>0.91345000008111121</v>
      </c>
      <c r="T14" s="33">
        <f t="shared" ref="T14:T32" si="1">(R14-S14)/S14*100</f>
        <v>-16.612943893235784</v>
      </c>
      <c r="U14" s="34">
        <f t="shared" ref="U14:U32" si="2">RANK(R14,D14:R14,1)</f>
        <v>2</v>
      </c>
      <c r="V14" s="32"/>
      <c r="W14" s="32"/>
      <c r="X14" s="37"/>
      <c r="Y14" s="37"/>
      <c r="Z14" s="37"/>
      <c r="AA14" s="37"/>
      <c r="AB14" s="37"/>
      <c r="AC14" s="37"/>
      <c r="AD14" s="37"/>
      <c r="AE14" s="37"/>
      <c r="AF14" s="37"/>
      <c r="AG14" s="37"/>
      <c r="AH14" s="37"/>
      <c r="AI14" s="31"/>
      <c r="AJ14" s="36"/>
      <c r="AK14" s="35"/>
    </row>
    <row r="15" spans="1:37" ht="12.75" customHeight="1" x14ac:dyDescent="0.2">
      <c r="A15">
        <v>1998</v>
      </c>
      <c r="B15" s="38">
        <v>35977</v>
      </c>
      <c r="C15" s="39" t="s">
        <v>102</v>
      </c>
      <c r="D15" s="31">
        <v>1.0150721222934576</v>
      </c>
      <c r="E15" s="31">
        <v>0.84663828458330836</v>
      </c>
      <c r="F15" s="31">
        <v>0.73795410044031984</v>
      </c>
      <c r="G15" s="31">
        <v>0.70535206154176278</v>
      </c>
      <c r="H15" s="31">
        <v>0.86637592631449489</v>
      </c>
      <c r="I15" s="31">
        <v>1.11744614933175</v>
      </c>
      <c r="J15" s="31" t="s">
        <v>165</v>
      </c>
      <c r="K15" s="31">
        <v>0.71222011736267798</v>
      </c>
      <c r="L15" s="31">
        <v>0.95399165183160206</v>
      </c>
      <c r="M15" s="31">
        <v>1.1790353237886098</v>
      </c>
      <c r="N15" s="31">
        <v>0.80224386193159802</v>
      </c>
      <c r="O15" s="31">
        <v>1.4126687157033961</v>
      </c>
      <c r="P15" s="31">
        <v>0.76028214851485865</v>
      </c>
      <c r="Q15" s="31">
        <v>0.83847069455970424</v>
      </c>
      <c r="R15" s="31">
        <v>0.77789776817854572</v>
      </c>
      <c r="S15" s="32">
        <f t="shared" si="0"/>
        <v>0.84255448957150625</v>
      </c>
      <c r="T15" s="33">
        <f t="shared" si="1"/>
        <v>-7.673891978884674</v>
      </c>
      <c r="U15" s="34">
        <f t="shared" si="2"/>
        <v>5</v>
      </c>
      <c r="V15" s="32"/>
      <c r="W15" s="32"/>
      <c r="X15" s="37"/>
      <c r="Y15" s="37"/>
      <c r="Z15" s="37"/>
      <c r="AA15" s="37"/>
      <c r="AB15" s="37"/>
      <c r="AC15" s="37"/>
      <c r="AD15" s="37"/>
      <c r="AE15" s="37"/>
      <c r="AF15" s="37"/>
      <c r="AG15" s="37"/>
      <c r="AH15" s="37"/>
      <c r="AI15" s="31"/>
      <c r="AJ15" s="36"/>
      <c r="AK15" s="35"/>
    </row>
    <row r="16" spans="1:37" ht="12.75" customHeight="1" x14ac:dyDescent="0.2">
      <c r="A16">
        <v>1999</v>
      </c>
      <c r="B16" s="38">
        <v>36161</v>
      </c>
      <c r="C16" s="39" t="s">
        <v>102</v>
      </c>
      <c r="D16" s="31">
        <v>1.0661298357368445</v>
      </c>
      <c r="E16" s="31">
        <v>0.76518609608730281</v>
      </c>
      <c r="F16" s="31">
        <v>0.66720468814107758</v>
      </c>
      <c r="G16" s="31">
        <v>0.63230910869835177</v>
      </c>
      <c r="H16" s="31">
        <v>0.8827555404179207</v>
      </c>
      <c r="I16" s="31">
        <v>0.92374872272275743</v>
      </c>
      <c r="J16" s="31" t="s">
        <v>165</v>
      </c>
      <c r="K16" s="31">
        <v>0.77747461173795451</v>
      </c>
      <c r="L16" s="31">
        <v>0.87647086060380974</v>
      </c>
      <c r="M16" s="31">
        <v>1.1814473323587955</v>
      </c>
      <c r="N16" s="31">
        <v>0.77867901011579976</v>
      </c>
      <c r="O16" s="31">
        <v>1.4919048692363426</v>
      </c>
      <c r="P16" s="31">
        <v>0.71526498139064887</v>
      </c>
      <c r="Q16" s="31">
        <v>1.1176888593659933</v>
      </c>
      <c r="R16" s="31">
        <v>0.79805615550755937</v>
      </c>
      <c r="S16" s="32">
        <f t="shared" si="0"/>
        <v>0.8372635080556845</v>
      </c>
      <c r="T16" s="33">
        <f t="shared" si="1"/>
        <v>-4.6827972521068641</v>
      </c>
      <c r="U16" s="34">
        <f t="shared" si="2"/>
        <v>7</v>
      </c>
      <c r="V16" s="32"/>
      <c r="W16" s="32"/>
      <c r="X16" s="37"/>
      <c r="Y16" s="37"/>
      <c r="Z16" s="37"/>
      <c r="AA16" s="37"/>
      <c r="AB16" s="37"/>
      <c r="AC16" s="37"/>
      <c r="AD16" s="37"/>
      <c r="AE16" s="37"/>
      <c r="AF16" s="37"/>
      <c r="AG16" s="37"/>
      <c r="AH16" s="37"/>
      <c r="AI16" s="31"/>
      <c r="AJ16" s="36"/>
      <c r="AK16" s="35"/>
    </row>
    <row r="17" spans="1:37" ht="12.75" customHeight="1" x14ac:dyDescent="0.2">
      <c r="A17">
        <v>1999</v>
      </c>
      <c r="B17" s="38">
        <v>36342</v>
      </c>
      <c r="C17" s="39" t="s">
        <v>102</v>
      </c>
      <c r="D17" s="31">
        <v>1.0155884694257198</v>
      </c>
      <c r="E17" s="31">
        <v>0.7676846629316697</v>
      </c>
      <c r="F17" s="31">
        <v>0.85686693451620632</v>
      </c>
      <c r="G17" s="31">
        <v>0.75817761089902902</v>
      </c>
      <c r="H17" s="31">
        <v>0.93538282894588198</v>
      </c>
      <c r="I17" s="31">
        <v>0.84773592685017352</v>
      </c>
      <c r="J17" s="31" t="s">
        <v>165</v>
      </c>
      <c r="K17" s="31">
        <v>0.79987099973040587</v>
      </c>
      <c r="L17" s="31">
        <v>0.84745037034179793</v>
      </c>
      <c r="M17" s="31">
        <v>1.0940599569770704</v>
      </c>
      <c r="N17" s="31">
        <v>0.79125679148330896</v>
      </c>
      <c r="O17" s="31">
        <v>1.4919048692363426</v>
      </c>
      <c r="P17" s="31">
        <v>0.77357051131556942</v>
      </c>
      <c r="Q17" s="31">
        <v>1.0033859099516171</v>
      </c>
      <c r="R17" s="31">
        <v>0.79481641468682507</v>
      </c>
      <c r="S17" s="32">
        <f t="shared" si="0"/>
        <v>0.84759314859598578</v>
      </c>
      <c r="T17" s="33">
        <f t="shared" si="1"/>
        <v>-6.2266588629915054</v>
      </c>
      <c r="U17" s="34">
        <f t="shared" si="2"/>
        <v>5</v>
      </c>
      <c r="V17" s="32"/>
      <c r="W17" s="32"/>
      <c r="X17" s="37"/>
      <c r="Y17" s="37"/>
      <c r="Z17" s="37"/>
      <c r="AA17" s="37"/>
      <c r="AB17" s="37"/>
      <c r="AC17" s="37"/>
      <c r="AD17" s="37"/>
      <c r="AE17" s="37"/>
      <c r="AF17" s="37"/>
      <c r="AG17" s="37"/>
      <c r="AH17" s="37"/>
      <c r="AI17" s="31"/>
      <c r="AJ17" s="36"/>
      <c r="AK17" s="35"/>
    </row>
    <row r="18" spans="1:37" ht="12.75" customHeight="1" x14ac:dyDescent="0.2">
      <c r="A18">
        <v>2000</v>
      </c>
      <c r="B18" s="38">
        <v>36526</v>
      </c>
      <c r="C18" s="39" t="s">
        <v>102</v>
      </c>
      <c r="D18" s="31">
        <v>0.78793257595473987</v>
      </c>
      <c r="E18" s="31">
        <v>0.89184558819066373</v>
      </c>
      <c r="F18" s="31">
        <v>1.0259179265658747</v>
      </c>
      <c r="G18" s="31">
        <v>1.0112344485605929</v>
      </c>
      <c r="H18" s="31">
        <v>0.9907759311775024</v>
      </c>
      <c r="I18" s="31">
        <v>0.96309868823742684</v>
      </c>
      <c r="J18" s="31" t="s">
        <v>165</v>
      </c>
      <c r="K18" s="31">
        <v>0.80197351778684023</v>
      </c>
      <c r="L18" s="31">
        <v>0.92430168529702206</v>
      </c>
      <c r="M18" s="31">
        <v>1.1021374666467874</v>
      </c>
      <c r="N18" s="31">
        <v>0.9064169975105042</v>
      </c>
      <c r="O18" s="31">
        <v>1.3214014556093321</v>
      </c>
      <c r="P18" s="31">
        <v>0.90366864625082632</v>
      </c>
      <c r="Q18" s="31">
        <v>1.1304435180069314</v>
      </c>
      <c r="R18" s="31">
        <v>0.78653707703383735</v>
      </c>
      <c r="S18" s="32">
        <f t="shared" si="0"/>
        <v>0.94370018676722445</v>
      </c>
      <c r="T18" s="33">
        <f t="shared" si="1"/>
        <v>-16.653923771253144</v>
      </c>
      <c r="U18" s="34">
        <f t="shared" si="2"/>
        <v>1</v>
      </c>
      <c r="V18" s="32"/>
      <c r="W18" s="32"/>
      <c r="X18" s="37"/>
      <c r="Y18" s="37"/>
      <c r="Z18" s="37"/>
      <c r="AA18" s="37"/>
      <c r="AB18" s="37"/>
      <c r="AC18" s="37"/>
      <c r="AD18" s="37"/>
      <c r="AE18" s="37"/>
      <c r="AF18" s="37"/>
      <c r="AG18" s="37"/>
      <c r="AH18" s="37"/>
      <c r="AI18" s="31"/>
      <c r="AJ18" s="36"/>
      <c r="AK18" s="35"/>
    </row>
    <row r="19" spans="1:37" ht="12.75" customHeight="1" x14ac:dyDescent="0.2">
      <c r="A19">
        <v>2000</v>
      </c>
      <c r="B19" s="38">
        <v>36708</v>
      </c>
      <c r="C19" s="39" t="s">
        <v>102</v>
      </c>
      <c r="D19" s="31">
        <v>0.83285997890646135</v>
      </c>
      <c r="E19" s="31">
        <v>1.079951977759414</v>
      </c>
      <c r="F19" s="31">
        <v>1.2804552043343231</v>
      </c>
      <c r="G19" s="31">
        <v>1.1981664290294773</v>
      </c>
      <c r="H19" s="31">
        <v>1.1278922430815317</v>
      </c>
      <c r="I19" s="31">
        <v>1.2620700819793771</v>
      </c>
      <c r="J19" s="31" t="s">
        <v>165</v>
      </c>
      <c r="K19" s="31">
        <v>0.8813207209600965</v>
      </c>
      <c r="L19" s="31">
        <v>1.1733871001775389</v>
      </c>
      <c r="M19" s="31">
        <v>1.3669248726691519</v>
      </c>
      <c r="N19" s="31">
        <v>1.0552921915150228</v>
      </c>
      <c r="O19" s="31">
        <v>1.649491966980168</v>
      </c>
      <c r="P19" s="31">
        <v>1.0803246663060939</v>
      </c>
      <c r="Q19" s="31">
        <v>1.4019872464899596</v>
      </c>
      <c r="R19" s="31">
        <v>0.78005759539236852</v>
      </c>
      <c r="S19" s="32">
        <f t="shared" si="0"/>
        <v>1.1506396716295353</v>
      </c>
      <c r="T19" s="33">
        <f t="shared" si="1"/>
        <v>-32.206613883940626</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
      <c r="A20">
        <v>2001</v>
      </c>
      <c r="B20" s="38">
        <v>36892</v>
      </c>
      <c r="C20" s="39" t="s">
        <v>102</v>
      </c>
      <c r="D20" s="31">
        <v>1.0157166540504221</v>
      </c>
      <c r="E20" s="31">
        <v>1.336296012538422</v>
      </c>
      <c r="F20" s="31">
        <v>1.3588671619407178</v>
      </c>
      <c r="G20" s="31">
        <v>1.6061583720213695</v>
      </c>
      <c r="H20" s="31">
        <v>1.3787581312741515</v>
      </c>
      <c r="I20" s="31">
        <v>1.587379081264588</v>
      </c>
      <c r="J20" s="31" t="s">
        <v>165</v>
      </c>
      <c r="K20" s="31">
        <v>1.0539100292447829</v>
      </c>
      <c r="L20" s="31">
        <v>1.4926162112518868</v>
      </c>
      <c r="M20" s="31">
        <v>1.5628535611513732</v>
      </c>
      <c r="N20" s="31">
        <v>1.2256476225302877</v>
      </c>
      <c r="O20" s="31">
        <v>2.089374434825892</v>
      </c>
      <c r="P20" s="31">
        <v>1.2555830844195621</v>
      </c>
      <c r="Q20" s="31">
        <v>2.16334603344092</v>
      </c>
      <c r="R20" s="31">
        <v>0.91792656587472987</v>
      </c>
      <c r="S20" s="32">
        <f t="shared" si="0"/>
        <v>1.3688126466074346</v>
      </c>
      <c r="T20" s="33">
        <f t="shared" si="1"/>
        <v>-32.939941185538707</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
      <c r="A21">
        <v>2001</v>
      </c>
      <c r="B21" s="38">
        <v>37073</v>
      </c>
      <c r="C21" s="39" t="s">
        <v>102</v>
      </c>
      <c r="D21" s="31">
        <v>1.258150403540633</v>
      </c>
      <c r="E21" s="31">
        <v>1.1895676746029875</v>
      </c>
      <c r="F21" s="31">
        <v>1.2372683107603402</v>
      </c>
      <c r="G21" s="31">
        <v>1.5615322666956748</v>
      </c>
      <c r="H21" s="31">
        <v>1.2480734337762507</v>
      </c>
      <c r="I21" s="31">
        <v>1.6430359080729886</v>
      </c>
      <c r="J21" s="31" t="s">
        <v>165</v>
      </c>
      <c r="K21" s="31">
        <v>1.0884644564331363</v>
      </c>
      <c r="L21" s="31">
        <v>1.5290414813161788</v>
      </c>
      <c r="M21" s="31">
        <v>1.5835416946227292</v>
      </c>
      <c r="N21" s="31">
        <v>1.1031857693975384</v>
      </c>
      <c r="O21" s="31"/>
      <c r="P21" s="31">
        <v>1.0714436199112221</v>
      </c>
      <c r="Q21" s="31">
        <v>1.5543475623073748</v>
      </c>
      <c r="R21" s="31">
        <v>1.1591072714182864</v>
      </c>
      <c r="S21" s="32">
        <f t="shared" si="0"/>
        <v>1.2480734337762507</v>
      </c>
      <c r="T21" s="33">
        <f t="shared" si="1"/>
        <v>-7.1282794706063548</v>
      </c>
      <c r="U21" s="34">
        <f t="shared" si="2"/>
        <v>4</v>
      </c>
      <c r="V21" s="32"/>
      <c r="W21" s="32"/>
      <c r="X21" s="37"/>
      <c r="Y21" s="37"/>
      <c r="Z21" s="37"/>
      <c r="AA21" s="37"/>
      <c r="AB21" s="37"/>
      <c r="AC21" s="37"/>
      <c r="AD21" s="37"/>
      <c r="AE21" s="37"/>
      <c r="AF21" s="37"/>
      <c r="AG21" s="37"/>
      <c r="AH21" s="37"/>
      <c r="AI21" s="31"/>
      <c r="AJ21" s="36"/>
      <c r="AK21" s="35"/>
    </row>
    <row r="22" spans="1:37" ht="12.75" customHeight="1" x14ac:dyDescent="0.2">
      <c r="A22">
        <v>2002</v>
      </c>
      <c r="B22" s="38">
        <v>37257</v>
      </c>
      <c r="C22" s="39" t="s">
        <v>102</v>
      </c>
      <c r="D22" s="31">
        <v>1.2542836573074152</v>
      </c>
      <c r="E22" s="31">
        <v>1.0779697624190061</v>
      </c>
      <c r="F22" s="31">
        <v>1.0032683253442012</v>
      </c>
      <c r="G22" s="31">
        <v>1.3792656587473</v>
      </c>
      <c r="H22" s="31">
        <v>1.0958243340532758</v>
      </c>
      <c r="I22" s="31">
        <v>1.5131749460043196</v>
      </c>
      <c r="J22" s="31" t="s">
        <v>165</v>
      </c>
      <c r="K22" s="31">
        <v>1.0891288696904247</v>
      </c>
      <c r="L22" s="31">
        <v>1.3100791936645066</v>
      </c>
      <c r="M22" s="31">
        <v>1.3167746580273578</v>
      </c>
      <c r="N22" s="31">
        <v>0.89</v>
      </c>
      <c r="O22" s="31">
        <v>1.3926565874730021</v>
      </c>
      <c r="P22" s="31">
        <v>0.96861051115910723</v>
      </c>
      <c r="Q22" s="31">
        <v>1.3226504176523948</v>
      </c>
      <c r="R22" s="31">
        <v>1.2023038156947443</v>
      </c>
      <c r="S22" s="32">
        <f t="shared" si="0"/>
        <v>1.2282937365010798</v>
      </c>
      <c r="T22" s="33">
        <f t="shared" si="1"/>
        <v>-2.1159369321845105</v>
      </c>
      <c r="U22" s="34">
        <f t="shared" si="2"/>
        <v>7</v>
      </c>
      <c r="V22" s="32"/>
      <c r="W22" s="32"/>
      <c r="X22" s="37"/>
      <c r="Y22" s="37"/>
      <c r="Z22" s="37"/>
      <c r="AA22" s="37"/>
      <c r="AB22" s="37"/>
      <c r="AC22" s="37"/>
      <c r="AD22" s="37"/>
      <c r="AE22" s="37"/>
      <c r="AF22" s="37"/>
      <c r="AG22" s="37"/>
      <c r="AH22" s="37"/>
      <c r="AI22" s="31"/>
      <c r="AJ22" s="36"/>
      <c r="AK22" s="35"/>
    </row>
    <row r="23" spans="1:37" ht="12.75" customHeight="1" x14ac:dyDescent="0.2">
      <c r="A23">
        <v>2002</v>
      </c>
      <c r="B23" s="38">
        <v>37438</v>
      </c>
      <c r="C23" s="39" t="s">
        <v>102</v>
      </c>
      <c r="D23" s="31">
        <v>1.4497350611951045</v>
      </c>
      <c r="E23" s="31"/>
      <c r="F23" s="31"/>
      <c r="G23" s="31"/>
      <c r="H23" s="31"/>
      <c r="I23" s="31"/>
      <c r="J23" s="31"/>
      <c r="K23" s="31"/>
      <c r="L23" s="31"/>
      <c r="M23" s="31"/>
      <c r="N23" s="31"/>
      <c r="O23" s="31"/>
      <c r="P23" s="31"/>
      <c r="Q23" s="31"/>
      <c r="R23" s="31"/>
      <c r="S23" s="32"/>
      <c r="T23" s="33"/>
      <c r="U23" s="34"/>
      <c r="V23" s="32"/>
      <c r="W23" s="32"/>
      <c r="X23" s="37"/>
      <c r="Y23" s="37"/>
      <c r="Z23" s="37"/>
      <c r="AA23" s="37"/>
      <c r="AB23" s="37"/>
      <c r="AC23" s="37"/>
      <c r="AD23" s="37"/>
      <c r="AE23" s="37"/>
      <c r="AF23" s="37"/>
      <c r="AG23" s="37"/>
      <c r="AH23" s="37"/>
      <c r="AI23" s="31"/>
      <c r="AJ23" s="36"/>
      <c r="AK23" s="35"/>
    </row>
    <row r="24" spans="1:37" ht="12.75" customHeight="1" x14ac:dyDescent="0.2">
      <c r="A24">
        <v>2003</v>
      </c>
      <c r="B24" s="38">
        <v>37622</v>
      </c>
      <c r="C24" s="39" t="s">
        <v>102</v>
      </c>
      <c r="D24" s="31">
        <v>1.2915101295896327</v>
      </c>
      <c r="E24" s="31">
        <v>1.2818119766018718</v>
      </c>
      <c r="F24" s="31">
        <v>1.2443745028058293</v>
      </c>
      <c r="G24" s="31">
        <v>1.5067618178545716</v>
      </c>
      <c r="H24" s="31">
        <v>1.2938755327573792</v>
      </c>
      <c r="I24" s="31">
        <v>1.5114926241900646</v>
      </c>
      <c r="J24" s="31" t="s">
        <v>165</v>
      </c>
      <c r="K24" s="31">
        <v>1.1673264632829372</v>
      </c>
      <c r="L24" s="31">
        <v>1.2725869042476601</v>
      </c>
      <c r="M24" s="31">
        <v>1.4594301004679626</v>
      </c>
      <c r="N24" s="31" t="s">
        <v>165</v>
      </c>
      <c r="O24" s="31">
        <v>1.5114926241900646</v>
      </c>
      <c r="P24" s="31">
        <v>1.1373804591792658</v>
      </c>
      <c r="Q24" s="31">
        <v>1.7714705927953267</v>
      </c>
      <c r="R24" s="31">
        <v>1.1519078473722102</v>
      </c>
      <c r="S24" s="32">
        <f t="shared" ref="S24:S32" si="3">MEDIAN(D24:R24)</f>
        <v>1.2915101295896327</v>
      </c>
      <c r="T24" s="33">
        <f t="shared" si="1"/>
        <v>-10.809228593644873</v>
      </c>
      <c r="U24" s="34">
        <f t="shared" si="2"/>
        <v>2</v>
      </c>
      <c r="V24" s="32"/>
      <c r="W24" s="32"/>
      <c r="X24" s="37"/>
      <c r="Y24" s="37"/>
      <c r="Z24" s="37"/>
      <c r="AA24" s="37"/>
      <c r="AB24" s="37"/>
      <c r="AC24" s="37"/>
      <c r="AD24" s="37"/>
      <c r="AE24" s="37"/>
      <c r="AF24" s="37"/>
      <c r="AG24" s="37"/>
      <c r="AH24" s="37"/>
      <c r="AI24" s="31"/>
      <c r="AJ24" s="36"/>
      <c r="AK24" s="35"/>
    </row>
    <row r="25" spans="1:37" ht="12.75" customHeight="1" x14ac:dyDescent="0.2">
      <c r="A25">
        <v>2003</v>
      </c>
      <c r="B25" s="38">
        <v>37803</v>
      </c>
      <c r="C25" s="39" t="s">
        <v>102</v>
      </c>
      <c r="D25" s="31">
        <v>1.4012720482361412</v>
      </c>
      <c r="E25" s="31">
        <v>1.2427798776097914</v>
      </c>
      <c r="F25" s="31">
        <v>1.1409214569082706</v>
      </c>
      <c r="G25" s="31">
        <v>1.6100791936645067</v>
      </c>
      <c r="H25" s="31">
        <v>1.3283153347732204</v>
      </c>
      <c r="I25" s="31">
        <v>1.7132248920086393</v>
      </c>
      <c r="J25" s="31" t="s">
        <v>165</v>
      </c>
      <c r="K25" s="31">
        <v>1.4113350431965443</v>
      </c>
      <c r="L25" s="31">
        <v>1.3710830633549316</v>
      </c>
      <c r="M25" s="31">
        <v>1.5622799676025918</v>
      </c>
      <c r="N25" s="31" t="s">
        <v>165</v>
      </c>
      <c r="O25" s="31">
        <v>1.4515870230381567</v>
      </c>
      <c r="P25" s="31">
        <v>1.1748546616270699</v>
      </c>
      <c r="Q25" s="31">
        <v>1.5265132460876039</v>
      </c>
      <c r="R25" s="31">
        <v>0.93592512598992084</v>
      </c>
      <c r="S25" s="32">
        <f t="shared" si="3"/>
        <v>1.4012720482361412</v>
      </c>
      <c r="T25" s="33">
        <f t="shared" si="1"/>
        <v>-33.208892080019602</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
      <c r="A26">
        <v>2004</v>
      </c>
      <c r="B26" s="38">
        <v>37987</v>
      </c>
      <c r="C26" s="39" t="s">
        <v>102</v>
      </c>
      <c r="D26" s="31">
        <v>1.3834773218142546</v>
      </c>
      <c r="E26" s="31">
        <v>1.3114470842332611</v>
      </c>
      <c r="F26" s="31">
        <v>1.1435487845536112</v>
      </c>
      <c r="G26" s="31">
        <v>1.552375809935205</v>
      </c>
      <c r="H26" s="31">
        <v>1.2766738660907124</v>
      </c>
      <c r="I26" s="31">
        <v>1.4505399568034556</v>
      </c>
      <c r="J26" s="31" t="s">
        <v>165</v>
      </c>
      <c r="K26" s="31"/>
      <c r="L26" s="31">
        <v>1.3909287257019436</v>
      </c>
      <c r="M26" s="31">
        <v>1.475377969762419</v>
      </c>
      <c r="N26" s="31" t="s">
        <v>165</v>
      </c>
      <c r="O26" s="31">
        <v>1.4107991360691141</v>
      </c>
      <c r="P26" s="31">
        <v>1.0953563714902808</v>
      </c>
      <c r="Q26" s="31">
        <v>1.5897415296491815</v>
      </c>
      <c r="R26" s="31">
        <v>1.169906407487401</v>
      </c>
      <c r="S26" s="32">
        <f t="shared" si="3"/>
        <v>1.387203023758099</v>
      </c>
      <c r="T26" s="33">
        <f t="shared" si="1"/>
        <v>-15.664370142592066</v>
      </c>
      <c r="U26" s="34">
        <f t="shared" si="2"/>
        <v>3</v>
      </c>
      <c r="V26" s="32"/>
      <c r="W26" s="32"/>
      <c r="X26" s="37"/>
      <c r="Y26" s="37"/>
      <c r="Z26" s="37"/>
      <c r="AA26" s="37"/>
      <c r="AB26" s="37"/>
      <c r="AC26" s="37"/>
      <c r="AD26" s="37"/>
      <c r="AE26" s="37"/>
      <c r="AF26" s="37"/>
      <c r="AG26" s="37"/>
      <c r="AH26" s="37"/>
      <c r="AI26" s="31"/>
      <c r="AJ26" s="36"/>
      <c r="AK26" s="35"/>
    </row>
    <row r="27" spans="1:37" ht="12.75" customHeight="1" x14ac:dyDescent="0.2">
      <c r="A27">
        <v>2004</v>
      </c>
      <c r="B27" s="38">
        <v>38169</v>
      </c>
      <c r="C27" s="39" t="s">
        <v>102</v>
      </c>
      <c r="D27" s="31">
        <v>1.3775233981281498</v>
      </c>
      <c r="E27" s="31">
        <v>1.1832253419726422</v>
      </c>
      <c r="F27" s="31">
        <v>1.3407936761032271</v>
      </c>
      <c r="G27" s="31">
        <v>1.5942404607631391</v>
      </c>
      <c r="H27" s="31">
        <v>1.3750323974082073</v>
      </c>
      <c r="I27" s="31">
        <v>1.4771634269258458</v>
      </c>
      <c r="J27" s="31" t="s">
        <v>165</v>
      </c>
      <c r="K27" s="31"/>
      <c r="L27" s="31">
        <v>1.3949604031677465</v>
      </c>
      <c r="M27" s="31">
        <v>1.5120374370050396</v>
      </c>
      <c r="N27" s="31">
        <v>1.05</v>
      </c>
      <c r="O27" s="31">
        <v>1.4148884089272855</v>
      </c>
      <c r="P27" s="31">
        <v>1.0462203023758099</v>
      </c>
      <c r="Q27" s="31">
        <v>1.7824009527815452</v>
      </c>
      <c r="R27" s="31">
        <v>1.079913606911447</v>
      </c>
      <c r="S27" s="32">
        <f t="shared" si="3"/>
        <v>1.3775233981281498</v>
      </c>
      <c r="T27" s="33">
        <f t="shared" si="1"/>
        <v>-21.604699536945102</v>
      </c>
      <c r="U27" s="34">
        <f t="shared" si="2"/>
        <v>3</v>
      </c>
      <c r="V27" s="32"/>
      <c r="W27" s="32"/>
      <c r="X27" s="37"/>
      <c r="Y27" s="37"/>
      <c r="Z27" s="37"/>
      <c r="AA27" s="37"/>
      <c r="AB27" s="37"/>
      <c r="AC27" s="37"/>
      <c r="AD27" s="37"/>
      <c r="AE27" s="37"/>
      <c r="AF27" s="37"/>
      <c r="AG27" s="37"/>
      <c r="AH27" s="37"/>
      <c r="AI27" s="31"/>
      <c r="AJ27" s="36"/>
      <c r="AK27" s="35"/>
    </row>
    <row r="28" spans="1:37" ht="12.75" customHeight="1" x14ac:dyDescent="0.2">
      <c r="A28">
        <v>2005</v>
      </c>
      <c r="B28" s="38">
        <v>38353</v>
      </c>
      <c r="C28" s="39" t="s">
        <v>102</v>
      </c>
      <c r="D28" s="31">
        <v>1.5442166306695462</v>
      </c>
      <c r="E28" s="31">
        <v>1.3254106911447081</v>
      </c>
      <c r="F28" s="31">
        <v>1.510933172789225</v>
      </c>
      <c r="G28" s="31">
        <v>1.6171519438444926</v>
      </c>
      <c r="H28" s="31">
        <v>1.5668517278617713</v>
      </c>
      <c r="I28" s="31">
        <v>1.5090064794816413</v>
      </c>
      <c r="J28" s="31" t="s">
        <v>165</v>
      </c>
      <c r="K28" s="31"/>
      <c r="L28" s="31">
        <v>1.531641576673866</v>
      </c>
      <c r="M28" s="31">
        <v>1.747932505399568</v>
      </c>
      <c r="N28" s="31">
        <v>1.131754859611231</v>
      </c>
      <c r="O28" s="31">
        <v>1.5165515118790496</v>
      </c>
      <c r="P28" s="31">
        <v>1.1770250539956804</v>
      </c>
      <c r="Q28" s="31">
        <v>2.0320006346085884</v>
      </c>
      <c r="R28" s="31">
        <v>1.4614830813534916</v>
      </c>
      <c r="S28" s="32">
        <f t="shared" si="3"/>
        <v>1.5165515118790496</v>
      </c>
      <c r="T28" s="33">
        <f t="shared" si="1"/>
        <v>-3.6311612295534008</v>
      </c>
      <c r="U28" s="34">
        <f t="shared" si="2"/>
        <v>4</v>
      </c>
      <c r="V28" s="32"/>
      <c r="W28" s="32"/>
      <c r="X28" s="37"/>
      <c r="Y28" s="37">
        <v>1.2981463409741225</v>
      </c>
      <c r="Z28" s="37">
        <v>0.70063972937461372</v>
      </c>
      <c r="AA28" s="37">
        <v>1.483737764453068</v>
      </c>
      <c r="AB28" s="37">
        <v>0.88470262987806469</v>
      </c>
      <c r="AC28" s="37">
        <v>0.91799146452899161</v>
      </c>
      <c r="AD28" s="37"/>
      <c r="AE28" s="37">
        <v>1.3511844936546933</v>
      </c>
      <c r="AF28" s="37"/>
      <c r="AG28" s="37">
        <v>1.2908955642105093</v>
      </c>
      <c r="AH28" s="37">
        <v>1.2974748991471123</v>
      </c>
      <c r="AI28" s="31">
        <f>MEDIAN(D28:R28,V28:AH28)</f>
        <v>1.4614830813534916</v>
      </c>
      <c r="AJ28" s="36">
        <f>(R28-AI28)/AI28*100</f>
        <v>0</v>
      </c>
      <c r="AK28" s="35">
        <f>RANK(R28,(D28:R28,X28:AH28),1)</f>
        <v>11</v>
      </c>
    </row>
    <row r="29" spans="1:37" ht="12.75" customHeight="1" x14ac:dyDescent="0.2">
      <c r="A29">
        <v>2005</v>
      </c>
      <c r="B29" s="38">
        <v>38534</v>
      </c>
      <c r="C29" s="39" t="s">
        <v>102</v>
      </c>
      <c r="D29" s="31">
        <v>1.5896760259179266</v>
      </c>
      <c r="E29" s="31">
        <v>1.3958729301655868</v>
      </c>
      <c r="F29" s="31">
        <v>1.4258664726135248</v>
      </c>
      <c r="G29" s="31">
        <v>1.6657253419726423</v>
      </c>
      <c r="H29" s="31">
        <v>1.6460997120230383</v>
      </c>
      <c r="I29" s="31">
        <v>2.0852231821454281</v>
      </c>
      <c r="J29" s="31"/>
      <c r="K29" s="31"/>
      <c r="L29" s="31">
        <v>1.5798632109431245</v>
      </c>
      <c r="M29" s="31">
        <v>1.8546220302375807</v>
      </c>
      <c r="N29" s="31">
        <v>1.1309269258459322</v>
      </c>
      <c r="O29" s="31">
        <v>1.6706317494600429</v>
      </c>
      <c r="P29" s="31">
        <v>1.192257019438445</v>
      </c>
      <c r="Q29" s="31">
        <v>2.364735131753736</v>
      </c>
      <c r="R29" s="31">
        <v>1.5910727141828653</v>
      </c>
      <c r="S29" s="32">
        <f t="shared" si="3"/>
        <v>1.5910727141828653</v>
      </c>
      <c r="T29" s="33">
        <f t="shared" si="1"/>
        <v>0</v>
      </c>
      <c r="U29" s="34">
        <f t="shared" si="2"/>
        <v>7</v>
      </c>
      <c r="V29" s="32"/>
      <c r="W29" s="32"/>
      <c r="X29" s="37"/>
      <c r="Y29" s="37">
        <v>1.2978163347465717</v>
      </c>
      <c r="Z29" s="37">
        <v>0.67265376634197627</v>
      </c>
      <c r="AA29" s="37">
        <v>1.5610542479987914</v>
      </c>
      <c r="AB29" s="37">
        <v>0.84960856104795157</v>
      </c>
      <c r="AC29" s="37">
        <v>0.81619779500123757</v>
      </c>
      <c r="AD29" s="37"/>
      <c r="AE29" s="37">
        <v>1.3808755861756099</v>
      </c>
      <c r="AF29" s="37"/>
      <c r="AG29" s="37">
        <v>1.3141227182838033</v>
      </c>
      <c r="AH29" s="37">
        <v>1.4168117751248099</v>
      </c>
      <c r="AI29" s="31">
        <f>MEDIAN(D29:R29,V29:AH29)</f>
        <v>1.4258664726135248</v>
      </c>
      <c r="AJ29" s="36">
        <f>(R29-AI29)/AI29*100</f>
        <v>11.586375354385583</v>
      </c>
      <c r="AK29" s="35">
        <f>RANK(R29,(D29:R29,X29:AH29),1)</f>
        <v>15</v>
      </c>
    </row>
    <row r="30" spans="1:37" ht="12.75" customHeight="1" x14ac:dyDescent="0.2">
      <c r="A30">
        <v>2006</v>
      </c>
      <c r="B30" s="38">
        <v>38718</v>
      </c>
      <c r="C30" s="39" t="s">
        <v>102</v>
      </c>
      <c r="D30" s="31">
        <v>2.0588812095032396</v>
      </c>
      <c r="E30" s="31">
        <v>1.742889848812095</v>
      </c>
      <c r="F30" s="31">
        <v>1.5219582819360995</v>
      </c>
      <c r="G30" s="31">
        <v>1.8070755939524838</v>
      </c>
      <c r="H30" s="31">
        <v>1.9897580993520518</v>
      </c>
      <c r="I30" s="31">
        <v>2.5847105831533477</v>
      </c>
      <c r="J30" s="31"/>
      <c r="K30" s="31"/>
      <c r="L30" s="31">
        <v>1.7379524838012961</v>
      </c>
      <c r="M30" s="31">
        <v>2.2242829373650106</v>
      </c>
      <c r="N30" s="31">
        <v>2.0095075593952485</v>
      </c>
      <c r="O30" s="31">
        <v>1.8836047516198704</v>
      </c>
      <c r="P30" s="31">
        <v>1.7873261339092872</v>
      </c>
      <c r="Q30" s="31">
        <v>2.7538580354910227</v>
      </c>
      <c r="R30" s="31">
        <v>2.2030237580993521</v>
      </c>
      <c r="S30" s="32">
        <f t="shared" si="3"/>
        <v>1.9897580993520518</v>
      </c>
      <c r="T30" s="33">
        <f t="shared" si="1"/>
        <v>10.71817015428903</v>
      </c>
      <c r="U30" s="34">
        <f t="shared" si="2"/>
        <v>10</v>
      </c>
      <c r="V30" s="32"/>
      <c r="W30" s="32"/>
      <c r="X30" s="37"/>
      <c r="Y30" s="37">
        <v>1.7929625195950563</v>
      </c>
      <c r="Z30" s="37">
        <v>0.702267957993013</v>
      </c>
      <c r="AA30" s="37">
        <v>1.9479916530101549</v>
      </c>
      <c r="AB30" s="37">
        <v>0.99995470629514249</v>
      </c>
      <c r="AC30" s="37">
        <v>1.0996390446317585</v>
      </c>
      <c r="AD30" s="37"/>
      <c r="AE30" s="37">
        <v>1.6504705228133671</v>
      </c>
      <c r="AF30" s="37"/>
      <c r="AG30" s="37">
        <v>1.8711524601866525</v>
      </c>
      <c r="AH30" s="37">
        <v>1.7698237418668299</v>
      </c>
      <c r="AI30" s="31">
        <f>MEDIAN(D30:R30,V30:AH30)</f>
        <v>1.8070755939524838</v>
      </c>
      <c r="AJ30" s="36">
        <f>(R30-AI30)/AI30*100</f>
        <v>21.910990634367426</v>
      </c>
      <c r="AK30" s="35">
        <f>RANK(R30,(D30:R30,X30:AH30),1)</f>
        <v>18</v>
      </c>
    </row>
    <row r="31" spans="1:37" ht="12.75" customHeight="1" x14ac:dyDescent="0.2">
      <c r="A31">
        <v>2006</v>
      </c>
      <c r="B31" s="38">
        <v>38899</v>
      </c>
      <c r="C31" s="39" t="s">
        <v>102</v>
      </c>
      <c r="D31" s="31">
        <v>1.9208390928725703</v>
      </c>
      <c r="E31" s="31">
        <v>1.8411155507559394</v>
      </c>
      <c r="F31" s="31">
        <v>1.7568314612051115</v>
      </c>
      <c r="G31" s="31">
        <v>1.8710118790496761</v>
      </c>
      <c r="H31" s="31">
        <v>2.0603552915766739</v>
      </c>
      <c r="I31" s="31">
        <v>2.7479708423326135</v>
      </c>
      <c r="J31" s="31"/>
      <c r="K31" s="31"/>
      <c r="L31" s="31">
        <v>1.9955799136069112</v>
      </c>
      <c r="M31" s="31">
        <v>2.3518444924406041</v>
      </c>
      <c r="N31" s="31">
        <v>2.1176565874730024</v>
      </c>
      <c r="O31" s="31">
        <v>1.8834686825053992</v>
      </c>
      <c r="P31" s="31">
        <v>1.7339870410367169</v>
      </c>
      <c r="Q31" s="31">
        <v>2.9124528293946907</v>
      </c>
      <c r="R31" s="31">
        <v>2.476601871850252</v>
      </c>
      <c r="S31" s="32">
        <f t="shared" si="3"/>
        <v>1.9955799136069112</v>
      </c>
      <c r="T31" s="33">
        <f t="shared" si="1"/>
        <v>24.104369610231124</v>
      </c>
      <c r="U31" s="34">
        <f t="shared" si="2"/>
        <v>11</v>
      </c>
      <c r="V31" s="32"/>
      <c r="W31" s="32"/>
      <c r="X31" s="37"/>
      <c r="Y31" s="37">
        <v>1.905353624424748</v>
      </c>
      <c r="Z31" s="37">
        <v>0.79040267347809323</v>
      </c>
      <c r="AA31" s="37">
        <v>1.9151868210521981</v>
      </c>
      <c r="AB31" s="37">
        <v>1.1345515573809404</v>
      </c>
      <c r="AC31" s="37">
        <v>1.2583795891324061</v>
      </c>
      <c r="AD31" s="37"/>
      <c r="AE31" s="37">
        <v>1.697118884462508</v>
      </c>
      <c r="AF31" s="37"/>
      <c r="AG31" s="37">
        <v>1.8189856415137375</v>
      </c>
      <c r="AH31" s="37">
        <v>1.8225411223872945</v>
      </c>
      <c r="AI31" s="31">
        <f>MEDIAN(D31:R31,V31:AH31)</f>
        <v>1.8834686825053992</v>
      </c>
      <c r="AJ31" s="36">
        <f>(R31-AI31)/AI31*100</f>
        <v>31.491534467982984</v>
      </c>
      <c r="AK31" s="35">
        <f>RANK(R31,(D31:R31,X31:AH31),1)</f>
        <v>19</v>
      </c>
    </row>
    <row r="32" spans="1:37" ht="12.75" customHeight="1" x14ac:dyDescent="0.2">
      <c r="A32">
        <v>2007</v>
      </c>
      <c r="B32" s="38">
        <v>39083</v>
      </c>
      <c r="C32" s="39" t="s">
        <v>102</v>
      </c>
      <c r="D32" s="31">
        <v>2.1271101511879049</v>
      </c>
      <c r="E32" s="31">
        <v>1.6448696904247657</v>
      </c>
      <c r="F32" s="31">
        <v>1.396531600340845</v>
      </c>
      <c r="G32" s="31">
        <v>1.8167573794096472</v>
      </c>
      <c r="H32" s="31">
        <v>1.821532037437005</v>
      </c>
      <c r="I32" s="31">
        <v>2.9006047516198707</v>
      </c>
      <c r="J32" s="31"/>
      <c r="K32" s="31"/>
      <c r="L32" s="31">
        <v>2.019680345572354</v>
      </c>
      <c r="M32" s="31">
        <v>2.3515190784737219</v>
      </c>
      <c r="N32" s="31">
        <v>2.0053563714902807</v>
      </c>
      <c r="O32" s="31">
        <v>1.8525673146148307</v>
      </c>
      <c r="P32" s="31">
        <v>1.6878416126709863</v>
      </c>
      <c r="Q32" s="31">
        <v>2.6763084962122261</v>
      </c>
      <c r="R32" s="31">
        <v>2.5197984161267097</v>
      </c>
      <c r="S32" s="32">
        <f t="shared" si="3"/>
        <v>2.0053563714902807</v>
      </c>
      <c r="T32" s="33">
        <f t="shared" si="1"/>
        <v>25.653397667872941</v>
      </c>
      <c r="U32" s="34">
        <f t="shared" si="2"/>
        <v>11</v>
      </c>
      <c r="V32" s="32"/>
      <c r="W32" s="32"/>
      <c r="X32" s="37"/>
      <c r="Y32" s="37">
        <v>1.5673523083670549</v>
      </c>
      <c r="Z32" s="37">
        <v>0.88141772683852215</v>
      </c>
      <c r="AA32" s="37">
        <v>2.2631685825619221</v>
      </c>
      <c r="AB32" s="37">
        <v>1.2633739752432709</v>
      </c>
      <c r="AC32" s="37">
        <v>1.4379137562878197</v>
      </c>
      <c r="AD32" s="37"/>
      <c r="AE32" s="37">
        <v>1.8017591591770481</v>
      </c>
      <c r="AF32" s="37"/>
      <c r="AG32" s="37">
        <v>1.9104129866497106</v>
      </c>
      <c r="AH32" s="37">
        <v>1.7499121670266378</v>
      </c>
      <c r="AI32" s="31">
        <f>MEDIAN(D32:R32,V32:AH32)</f>
        <v>1.821532037437005</v>
      </c>
      <c r="AJ32" s="36">
        <f>(R32-AI32)/AI32*100</f>
        <v>38.334015781144522</v>
      </c>
      <c r="AK32" s="35">
        <f>RANK(R32,(D32:R32,X32:AH32),1)</f>
        <v>19</v>
      </c>
    </row>
    <row r="33" spans="1:37" ht="12.75" customHeight="1" x14ac:dyDescent="0.2">
      <c r="A33">
        <v>2007</v>
      </c>
      <c r="B33" s="38">
        <v>39264</v>
      </c>
      <c r="C33" s="39" t="s">
        <v>102</v>
      </c>
      <c r="D33" s="31">
        <v>2.0012699784017278</v>
      </c>
      <c r="E33" s="31">
        <v>1.5252397408207343</v>
      </c>
      <c r="F33" s="31">
        <v>1.4361694268909559</v>
      </c>
      <c r="G33" s="31"/>
      <c r="H33" s="31">
        <v>1.7875421166306695</v>
      </c>
      <c r="I33" s="31">
        <v>2.4797289416846655</v>
      </c>
      <c r="J33" s="31"/>
      <c r="K33" s="31"/>
      <c r="L33" s="31"/>
      <c r="M33" s="31">
        <v>2.1612501403887685</v>
      </c>
      <c r="N33" s="31"/>
      <c r="O33" s="31">
        <v>1.7462537796976243</v>
      </c>
      <c r="P33" s="31">
        <v>1.6728334017278614</v>
      </c>
      <c r="Q33" s="31"/>
      <c r="R33" s="31"/>
      <c r="S33" s="32"/>
      <c r="T33" s="33"/>
      <c r="U33" s="34"/>
      <c r="V33" s="32"/>
      <c r="W33" s="32"/>
      <c r="X33" s="37"/>
      <c r="Y33" s="37">
        <v>1.5437837775262966</v>
      </c>
      <c r="Z33" s="37">
        <v>1.1566793649771729</v>
      </c>
      <c r="AA33" s="37">
        <v>2.3657009990841074</v>
      </c>
      <c r="AB33" s="37">
        <v>1.2854086610651863</v>
      </c>
      <c r="AC33" s="37">
        <v>1.4638434115261509</v>
      </c>
      <c r="AD33" s="37"/>
      <c r="AE33" s="37">
        <v>1.8586481872915586</v>
      </c>
      <c r="AF33" s="37"/>
      <c r="AG33" s="37">
        <v>1.9085494705163399</v>
      </c>
      <c r="AH33" s="37">
        <v>1.6976792656587474</v>
      </c>
      <c r="AI33" s="31"/>
      <c r="AJ33" s="36"/>
      <c r="AK33" s="35"/>
    </row>
    <row r="34" spans="1:37" ht="12.75" customHeight="1" x14ac:dyDescent="0.2">
      <c r="A34">
        <v>2007</v>
      </c>
      <c r="B34" s="38" t="s">
        <v>186</v>
      </c>
      <c r="C34" s="39" t="s">
        <v>103</v>
      </c>
      <c r="D34" s="31"/>
      <c r="E34" s="31"/>
      <c r="F34" s="31"/>
      <c r="G34" s="31">
        <v>1.4207139848812094</v>
      </c>
      <c r="H34" s="31"/>
      <c r="I34" s="31"/>
      <c r="J34" s="31"/>
      <c r="K34" s="31"/>
      <c r="L34" s="31">
        <v>1.996285291576674</v>
      </c>
      <c r="M34" s="31"/>
      <c r="N34" s="31">
        <v>1.9768567242620589</v>
      </c>
      <c r="O34" s="31"/>
      <c r="P34" s="31"/>
      <c r="Q34" s="31">
        <v>2.540887901853262</v>
      </c>
      <c r="R34" s="31">
        <v>2.0158387329013676</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
      <c r="A35">
        <v>2007</v>
      </c>
      <c r="B35" s="38" t="s">
        <v>169</v>
      </c>
      <c r="C35" s="39" t="s">
        <v>103</v>
      </c>
      <c r="D35" s="31"/>
      <c r="E35" s="31">
        <v>1.9248475521958244</v>
      </c>
      <c r="F35" s="31">
        <v>1.6256712469402446</v>
      </c>
      <c r="G35" s="31">
        <v>1.5748752699784017</v>
      </c>
      <c r="H35" s="31">
        <v>2.0848348812095034</v>
      </c>
      <c r="I35" s="31">
        <v>2.4648047876169903</v>
      </c>
      <c r="J35" s="31"/>
      <c r="K35" s="31">
        <v>2.4298075593952482</v>
      </c>
      <c r="L35" s="31">
        <v>1.9633445032397407</v>
      </c>
      <c r="M35" s="31">
        <v>2.1348309215262775</v>
      </c>
      <c r="N35" s="31">
        <v>2.1573291396688266</v>
      </c>
      <c r="O35" s="31">
        <v>2.0495626747660185</v>
      </c>
      <c r="P35" s="31">
        <v>1.7683599460043196</v>
      </c>
      <c r="Q35" s="31">
        <v>2.6736382480201581</v>
      </c>
      <c r="R35" s="31">
        <v>1.7018152163426925</v>
      </c>
      <c r="S35" s="32">
        <f t="shared" ref="S35:S61" si="4">MEDIAN(D35:R35)</f>
        <v>2.0495626747660185</v>
      </c>
      <c r="T35" s="33">
        <f t="shared" ref="T35:T61" si="5">(R35-S35)/S35*100</f>
        <v>-16.966910195270092</v>
      </c>
      <c r="U35" s="34">
        <f t="shared" ref="U35:U61" si="6">RANK(R35,D35:R35,1)</f>
        <v>3</v>
      </c>
      <c r="V35" s="32">
        <v>1.2538756931245501</v>
      </c>
      <c r="W35" s="32">
        <v>1.5327286079913607</v>
      </c>
      <c r="X35" s="37"/>
      <c r="Y35" s="37">
        <v>1.7040900361771059</v>
      </c>
      <c r="Z35" s="37">
        <v>1.2588752971562274</v>
      </c>
      <c r="AA35" s="37">
        <v>2.0874846713462927</v>
      </c>
      <c r="AB35" s="37">
        <v>1.9258224749820012</v>
      </c>
      <c r="AC35" s="37">
        <v>1.6898161666666669</v>
      </c>
      <c r="AD35" s="37"/>
      <c r="AE35" s="37">
        <v>1.8036071544276455</v>
      </c>
      <c r="AF35" s="37">
        <v>1.6189967755579553</v>
      </c>
      <c r="AG35" s="37">
        <v>1.985567743160547</v>
      </c>
      <c r="AH35" s="37">
        <v>2.0123406227501799</v>
      </c>
      <c r="AI35" s="31">
        <f t="shared" ref="AI35:AI61" si="7">MEDIAN(D35:R35,V35:AH35)</f>
        <v>1.9253350135889127</v>
      </c>
      <c r="AJ35" s="36">
        <f t="shared" ref="AJ35:AJ61" si="8">(R35-AI35)/AI35*100</f>
        <v>-11.60939762008322</v>
      </c>
      <c r="AK35" s="35">
        <f>RANK(R35,(D35:R35,V35:AH35),1)</f>
        <v>8</v>
      </c>
    </row>
    <row r="36" spans="1:37" ht="12.75" customHeight="1" x14ac:dyDescent="0.2">
      <c r="A36">
        <v>2008</v>
      </c>
      <c r="B36" s="38" t="s">
        <v>187</v>
      </c>
      <c r="C36" s="39" t="s">
        <v>103</v>
      </c>
      <c r="D36" s="31"/>
      <c r="E36" s="31">
        <v>2.5060869810415167</v>
      </c>
      <c r="F36" s="31">
        <v>2.1186334348228817</v>
      </c>
      <c r="G36" s="31">
        <v>2.0651496280297574</v>
      </c>
      <c r="H36" s="31">
        <v>2.5284129229661629</v>
      </c>
      <c r="I36" s="31">
        <v>3.1479578113750897</v>
      </c>
      <c r="J36" s="31"/>
      <c r="K36" s="31">
        <v>3.0837707283417326</v>
      </c>
      <c r="L36" s="31">
        <v>2.4485976805855527</v>
      </c>
      <c r="M36" s="31">
        <v>2.9135354211663067</v>
      </c>
      <c r="N36" s="31">
        <v>2.2632923626109904</v>
      </c>
      <c r="O36" s="31">
        <v>2.4251554415646743</v>
      </c>
      <c r="P36" s="31">
        <v>2.132406528077754</v>
      </c>
      <c r="Q36" s="31">
        <v>3.4843818487520992</v>
      </c>
      <c r="R36" s="31">
        <v>2.034758439584833</v>
      </c>
      <c r="S36" s="32">
        <f t="shared" si="4"/>
        <v>2.4485976805855527</v>
      </c>
      <c r="T36" s="33">
        <f t="shared" si="5"/>
        <v>-16.901071347162063</v>
      </c>
      <c r="U36" s="34">
        <f t="shared" si="6"/>
        <v>1</v>
      </c>
      <c r="V36" s="32">
        <v>1.5952722727981763</v>
      </c>
      <c r="W36" s="32">
        <v>1.7023809791816655</v>
      </c>
      <c r="X36" s="37"/>
      <c r="Y36" s="37">
        <v>2.3825966147708177</v>
      </c>
      <c r="Z36" s="37">
        <v>1.8913979850011997</v>
      </c>
      <c r="AA36" s="37">
        <v>2.620144636849052</v>
      </c>
      <c r="AB36" s="37">
        <v>2.2054123581713458</v>
      </c>
      <c r="AC36" s="37">
        <v>2.452253553575714</v>
      </c>
      <c r="AD36" s="37"/>
      <c r="AE36" s="37">
        <v>2.3339818762299016</v>
      </c>
      <c r="AF36" s="37">
        <v>1.7393862279217662</v>
      </c>
      <c r="AG36" s="37">
        <v>2.5894743741300696</v>
      </c>
      <c r="AH36" s="37">
        <v>2.6037629769618427</v>
      </c>
      <c r="AI36" s="31">
        <f t="shared" si="7"/>
        <v>2.4038760281677458</v>
      </c>
      <c r="AJ36" s="36">
        <f t="shared" si="8"/>
        <v>-15.355100856189214</v>
      </c>
      <c r="AK36" s="35">
        <f>RANK(R36,(D36:R36,V36:AH36),1)</f>
        <v>5</v>
      </c>
    </row>
    <row r="37" spans="1:37" ht="12.75" customHeight="1" x14ac:dyDescent="0.2">
      <c r="A37">
        <v>2008</v>
      </c>
      <c r="B37" s="38" t="s">
        <v>170</v>
      </c>
      <c r="C37" s="39" t="s">
        <v>103</v>
      </c>
      <c r="D37" s="31"/>
      <c r="E37" s="31">
        <v>3.0852119030477563</v>
      </c>
      <c r="F37" s="31">
        <v>2.2077811705063595</v>
      </c>
      <c r="G37" s="31">
        <v>2.5906359491240702</v>
      </c>
      <c r="H37" s="31">
        <v>3.1223050995920323</v>
      </c>
      <c r="I37" s="31">
        <v>3.7358147948164144</v>
      </c>
      <c r="J37" s="31"/>
      <c r="K37" s="31">
        <v>3.235351031917447</v>
      </c>
      <c r="L37" s="31">
        <v>3.1858934365250775</v>
      </c>
      <c r="M37" s="31">
        <v>3.2942291216702664</v>
      </c>
      <c r="N37" s="31">
        <v>2.7054482241420685</v>
      </c>
      <c r="O37" s="31">
        <v>2.7122192044636426</v>
      </c>
      <c r="P37" s="31">
        <v>2.6595233141348698</v>
      </c>
      <c r="Q37" s="31">
        <v>3.804142817974562</v>
      </c>
      <c r="R37" s="31">
        <v>2.4248646874250062</v>
      </c>
      <c r="S37" s="32">
        <f t="shared" si="4"/>
        <v>3.0852119030477563</v>
      </c>
      <c r="T37" s="33">
        <f t="shared" si="5"/>
        <v>-21.403625954198471</v>
      </c>
      <c r="U37" s="34">
        <f t="shared" si="6"/>
        <v>2</v>
      </c>
      <c r="V37" s="32">
        <v>2.1870855219582435</v>
      </c>
      <c r="W37" s="32">
        <v>1.8875726793856491</v>
      </c>
      <c r="X37" s="37"/>
      <c r="Y37" s="37">
        <v>3.1220107091432694</v>
      </c>
      <c r="Z37" s="37">
        <v>2.5215130717542604</v>
      </c>
      <c r="AA37" s="37">
        <v>3.3592894108471323</v>
      </c>
      <c r="AB37" s="37">
        <v>3.2365285937125026</v>
      </c>
      <c r="AC37" s="37">
        <v>3.5744888288936889</v>
      </c>
      <c r="AD37" s="37"/>
      <c r="AE37" s="37">
        <v>2.7466923260139193</v>
      </c>
      <c r="AF37" s="37">
        <v>1.8717050341972643</v>
      </c>
      <c r="AG37" s="37">
        <v>3.8084114794816415</v>
      </c>
      <c r="AH37" s="37">
        <v>3.4944146268298533</v>
      </c>
      <c r="AI37" s="31">
        <f t="shared" si="7"/>
        <v>3.1036113060955128</v>
      </c>
      <c r="AJ37" s="36">
        <f t="shared" si="8"/>
        <v>-21.869575527626282</v>
      </c>
      <c r="AK37" s="35">
        <f>RANK(R37,(D37:R37,V37:AH37),1)</f>
        <v>5</v>
      </c>
    </row>
    <row r="38" spans="1:37" ht="12.75" customHeight="1" x14ac:dyDescent="0.2">
      <c r="A38">
        <v>2009</v>
      </c>
      <c r="B38" s="38" t="s">
        <v>188</v>
      </c>
      <c r="C38" s="39" t="s">
        <v>103</v>
      </c>
      <c r="D38" s="31">
        <v>2.767323974082073</v>
      </c>
      <c r="E38" s="31">
        <v>2.8091556155507558</v>
      </c>
      <c r="F38" s="31">
        <v>2.0414806382289412</v>
      </c>
      <c r="G38" s="31">
        <v>2.5742548596112309</v>
      </c>
      <c r="H38" s="31">
        <v>3.1405909287257017</v>
      </c>
      <c r="I38" s="31">
        <v>3.4945509719222456</v>
      </c>
      <c r="J38" s="31"/>
      <c r="K38" s="31">
        <v>2.9925712742980561</v>
      </c>
      <c r="L38" s="31">
        <v>3.3471748812095026</v>
      </c>
      <c r="M38" s="31">
        <v>3.5653429805615544</v>
      </c>
      <c r="N38" s="31">
        <v>2.8284625269978396</v>
      </c>
      <c r="O38" s="31">
        <v>3.1566800215982713</v>
      </c>
      <c r="P38" s="31">
        <v>2.8001457235421161</v>
      </c>
      <c r="Q38" s="31">
        <v>2.8181976857451403</v>
      </c>
      <c r="R38" s="31">
        <v>2.47327971274298</v>
      </c>
      <c r="S38" s="32">
        <f t="shared" si="4"/>
        <v>2.8233301063714897</v>
      </c>
      <c r="T38" s="33">
        <f t="shared" si="5"/>
        <v>-12.398493284173218</v>
      </c>
      <c r="U38" s="34">
        <f t="shared" si="6"/>
        <v>2</v>
      </c>
      <c r="V38" s="32">
        <v>2.8134031360691143</v>
      </c>
      <c r="W38" s="32">
        <v>2.3555397311015116</v>
      </c>
      <c r="X38" s="37"/>
      <c r="Y38" s="37">
        <v>2.8901159308855284</v>
      </c>
      <c r="Z38" s="37">
        <v>2.3493615194384447</v>
      </c>
      <c r="AA38" s="37">
        <v>3.2321056889848805</v>
      </c>
      <c r="AB38" s="37">
        <v>3.4943579028077751</v>
      </c>
      <c r="AC38" s="37">
        <v>2.8091877937365011</v>
      </c>
      <c r="AD38" s="37"/>
      <c r="AE38" s="37">
        <v>2.488371281857451</v>
      </c>
      <c r="AF38" s="37">
        <v>1.5122460172786178</v>
      </c>
      <c r="AG38" s="37">
        <v>3.5782142548596108</v>
      </c>
      <c r="AH38" s="37">
        <v>3.6490062634989195</v>
      </c>
      <c r="AI38" s="31">
        <f t="shared" si="7"/>
        <v>2.8181976857451403</v>
      </c>
      <c r="AJ38" s="36">
        <f t="shared" si="8"/>
        <v>-12.238955937931761</v>
      </c>
      <c r="AK38" s="35">
        <f>RANK(R38,(D38:R38,V38:AH38),1)</f>
        <v>5</v>
      </c>
    </row>
    <row r="39" spans="1:37" ht="12.75" customHeight="1" x14ac:dyDescent="0.2">
      <c r="A39">
        <v>2009</v>
      </c>
      <c r="B39" s="38" t="s">
        <v>171</v>
      </c>
      <c r="C39" s="39" t="s">
        <v>103</v>
      </c>
      <c r="D39" s="31">
        <v>2.6518980864702177</v>
      </c>
      <c r="E39" s="31">
        <v>2.5784117539535725</v>
      </c>
      <c r="F39" s="31">
        <v>1.6375949942643917</v>
      </c>
      <c r="G39" s="31">
        <v>2.3643428722746518</v>
      </c>
      <c r="H39" s="31">
        <v>2.7157992451803428</v>
      </c>
      <c r="I39" s="31">
        <v>2.7126041872448368</v>
      </c>
      <c r="J39" s="31"/>
      <c r="K39" s="31">
        <v>2.3355873508550951</v>
      </c>
      <c r="L39" s="31">
        <v>2.3668989186230571</v>
      </c>
      <c r="M39" s="31">
        <v>3.1822777037642611</v>
      </c>
      <c r="N39" s="31">
        <v>2.7605300562774309</v>
      </c>
      <c r="O39" s="31">
        <v>2.3080779020303859</v>
      </c>
      <c r="P39" s="31">
        <v>2.4053354655871972</v>
      </c>
      <c r="Q39" s="31">
        <v>3.4708233859198332</v>
      </c>
      <c r="R39" s="31">
        <v>1.8273494850541101</v>
      </c>
      <c r="S39" s="32">
        <f t="shared" si="4"/>
        <v>2.4918736097703849</v>
      </c>
      <c r="T39" s="33">
        <f t="shared" si="5"/>
        <v>-26.667649679772794</v>
      </c>
      <c r="U39" s="34">
        <f t="shared" si="6"/>
        <v>2</v>
      </c>
      <c r="V39" s="32">
        <v>1.903168209863674</v>
      </c>
      <c r="W39" s="32">
        <v>2.3754936244695686</v>
      </c>
      <c r="X39" s="37"/>
      <c r="Y39" s="37">
        <v>2.3098351838949145</v>
      </c>
      <c r="Z39" s="37">
        <v>1.8435164782077718</v>
      </c>
      <c r="AA39" s="37">
        <v>3.108344063136645</v>
      </c>
      <c r="AB39" s="37">
        <v>2.4558173809681967</v>
      </c>
      <c r="AC39" s="37">
        <v>2.4133870115846729</v>
      </c>
      <c r="AD39" s="37"/>
      <c r="AE39" s="37">
        <v>2.6705891753929287</v>
      </c>
      <c r="AF39" s="37">
        <v>1.2372861855248094</v>
      </c>
      <c r="AG39" s="37">
        <v>2.7880075545227854</v>
      </c>
      <c r="AH39" s="37">
        <v>2.8212361570520503</v>
      </c>
      <c r="AI39" s="31">
        <f t="shared" si="7"/>
        <v>2.4133870115846729</v>
      </c>
      <c r="AJ39" s="36">
        <f t="shared" si="8"/>
        <v>-24.282782815913148</v>
      </c>
      <c r="AK39" s="35">
        <f>RANK(R39,(D39:R39,V39:AH39),1)</f>
        <v>3</v>
      </c>
    </row>
    <row r="40" spans="1:37" ht="12.75" customHeight="1" x14ac:dyDescent="0.2">
      <c r="A40">
        <v>2010</v>
      </c>
      <c r="B40" s="38" t="s">
        <v>189</v>
      </c>
      <c r="C40" s="39" t="s">
        <v>103</v>
      </c>
      <c r="D40" s="31">
        <v>2.8217683424024527</v>
      </c>
      <c r="E40" s="31">
        <v>2.392709227075998</v>
      </c>
      <c r="F40" s="31">
        <v>1.9959704772252287</v>
      </c>
      <c r="G40" s="31">
        <v>2.4741365044372228</v>
      </c>
      <c r="H40" s="31">
        <v>2.8029774322421699</v>
      </c>
      <c r="I40" s="31">
        <v>2.8123728873223115</v>
      </c>
      <c r="J40" s="31"/>
      <c r="K40" s="31">
        <v>2.4021046821561391</v>
      </c>
      <c r="L40" s="31">
        <v>2.4365546841166577</v>
      </c>
      <c r="M40" s="31">
        <v>3.1725319987277305</v>
      </c>
      <c r="N40" s="31">
        <v>2.2141955805533118</v>
      </c>
      <c r="O40" s="31">
        <v>2.3864455903559034</v>
      </c>
      <c r="P40" s="31">
        <v>2.4122204554590914</v>
      </c>
      <c r="Q40" s="31">
        <v>3.2409622298947593</v>
      </c>
      <c r="R40" s="31">
        <v>1.8611143786415996</v>
      </c>
      <c r="S40" s="32">
        <f t="shared" si="4"/>
        <v>2.4243875697878745</v>
      </c>
      <c r="T40" s="33">
        <f t="shared" si="5"/>
        <v>-23.233628078515491</v>
      </c>
      <c r="U40" s="34">
        <f t="shared" si="6"/>
        <v>1</v>
      </c>
      <c r="V40" s="32">
        <v>2.0864800278305911</v>
      </c>
      <c r="W40" s="32">
        <v>2.9597249411625284</v>
      </c>
      <c r="X40" s="37"/>
      <c r="Y40" s="37">
        <v>2.5769541011975696</v>
      </c>
      <c r="Z40" s="37">
        <v>2.3494588155237466</v>
      </c>
      <c r="AA40" s="37">
        <v>2.4978756876063799</v>
      </c>
      <c r="AB40" s="37">
        <v>2.2419121730397289</v>
      </c>
      <c r="AC40" s="37">
        <v>2.7909512497395892</v>
      </c>
      <c r="AD40" s="37"/>
      <c r="AE40" s="37">
        <v>2.6309779679083825</v>
      </c>
      <c r="AF40" s="37">
        <v>1.2887432551593889</v>
      </c>
      <c r="AG40" s="37">
        <v>2.7368960648451761</v>
      </c>
      <c r="AH40" s="37">
        <v>3.4063535574888482</v>
      </c>
      <c r="AI40" s="31">
        <f t="shared" si="7"/>
        <v>2.4741365044372228</v>
      </c>
      <c r="AJ40" s="36">
        <f t="shared" si="8"/>
        <v>-24.777215189873438</v>
      </c>
      <c r="AK40" s="35">
        <f>RANK(R40,(D40:R40,V40:AH40),1)</f>
        <v>2</v>
      </c>
    </row>
    <row r="41" spans="1:37" ht="12.75" customHeight="1" x14ac:dyDescent="0.2">
      <c r="A41">
        <v>2010</v>
      </c>
      <c r="B41" s="38" t="s">
        <v>172</v>
      </c>
      <c r="C41" s="39" t="s">
        <v>103</v>
      </c>
      <c r="D41" s="31">
        <v>2.7353921070496514</v>
      </c>
      <c r="E41" s="31">
        <v>2.3272155565544916</v>
      </c>
      <c r="F41" s="31">
        <v>2.4095819291320222</v>
      </c>
      <c r="G41" s="31">
        <v>2.6196405479540088</v>
      </c>
      <c r="H41" s="31">
        <v>2.8572358534661171</v>
      </c>
      <c r="I41" s="31">
        <v>2.8876967900702333</v>
      </c>
      <c r="J41" s="31"/>
      <c r="K41" s="31">
        <v>2.4612436776126039</v>
      </c>
      <c r="L41" s="31">
        <v>2.4155522727064294</v>
      </c>
      <c r="M41" s="31">
        <v>3.5273764587566774</v>
      </c>
      <c r="N41" s="31">
        <v>2.3089389945920216</v>
      </c>
      <c r="O41" s="31">
        <v>2.8252518700317948</v>
      </c>
      <c r="P41" s="31">
        <v>2.4625839588231848</v>
      </c>
      <c r="Q41" s="31">
        <v>3.5447087316844197</v>
      </c>
      <c r="R41" s="31">
        <v>1.8213812433065348</v>
      </c>
      <c r="S41" s="32">
        <f t="shared" si="4"/>
        <v>2.5411122533885968</v>
      </c>
      <c r="T41" s="33">
        <f t="shared" si="5"/>
        <v>-28.323463834480116</v>
      </c>
      <c r="U41" s="34">
        <f t="shared" si="6"/>
        <v>1</v>
      </c>
      <c r="V41" s="32">
        <v>2.5626481355677071</v>
      </c>
      <c r="W41" s="32">
        <v>3.3341018160035585</v>
      </c>
      <c r="X41" s="37"/>
      <c r="Y41" s="37">
        <v>2.9619605535110693</v>
      </c>
      <c r="Z41" s="37">
        <v>2.1961421463469786</v>
      </c>
      <c r="AA41" s="37">
        <v>2.9293673513446641</v>
      </c>
      <c r="AB41" s="37">
        <v>2.6887259521721449</v>
      </c>
      <c r="AC41" s="37">
        <v>2.8633280407869401</v>
      </c>
      <c r="AD41" s="37"/>
      <c r="AE41" s="37">
        <v>2.7476983254377143</v>
      </c>
      <c r="AF41" s="37">
        <v>1.237506010478832</v>
      </c>
      <c r="AG41" s="37">
        <v>3.0000976461394231</v>
      </c>
      <c r="AH41" s="37">
        <v>3.221152663075495</v>
      </c>
      <c r="AI41" s="31">
        <f t="shared" si="7"/>
        <v>2.7353921070496514</v>
      </c>
      <c r="AJ41" s="36">
        <f t="shared" si="8"/>
        <v>-33.414253897550125</v>
      </c>
      <c r="AK41" s="35">
        <f>RANK(R41,(D41:R41,V41:AH41),1)</f>
        <v>2</v>
      </c>
    </row>
    <row r="42" spans="1:37" ht="12.75" customHeight="1" x14ac:dyDescent="0.2">
      <c r="A42">
        <v>2011</v>
      </c>
      <c r="B42" s="38" t="s">
        <v>190</v>
      </c>
      <c r="C42" s="39" t="s">
        <v>103</v>
      </c>
      <c r="D42" s="31">
        <v>2.8031104961591531</v>
      </c>
      <c r="E42" s="31">
        <v>2.7249859003910606</v>
      </c>
      <c r="F42" s="31">
        <v>2.749392024109012</v>
      </c>
      <c r="G42" s="31">
        <v>2.9187348978959293</v>
      </c>
      <c r="H42" s="31">
        <v>3.0812340570935612</v>
      </c>
      <c r="I42" s="31">
        <v>3.0156093966483639</v>
      </c>
      <c r="J42" s="31"/>
      <c r="K42" s="31">
        <v>3.093733992416456</v>
      </c>
      <c r="L42" s="31">
        <v>2.5749866765163234</v>
      </c>
      <c r="M42" s="31">
        <v>3.6187312759780363</v>
      </c>
      <c r="N42" s="31">
        <v>2.349987840704217</v>
      </c>
      <c r="O42" s="31">
        <v>2.9312348332188241</v>
      </c>
      <c r="P42" s="31">
        <v>2.6124864824850071</v>
      </c>
      <c r="Q42" s="31">
        <v>3.657793573862083</v>
      </c>
      <c r="R42" s="31">
        <v>2.0226145345976034</v>
      </c>
      <c r="S42" s="32">
        <f t="shared" si="4"/>
        <v>2.860922697027541</v>
      </c>
      <c r="T42" s="33">
        <f t="shared" si="5"/>
        <v>-29.302020753686499</v>
      </c>
      <c r="U42" s="34">
        <f t="shared" si="6"/>
        <v>1</v>
      </c>
      <c r="V42" s="32">
        <v>2.4925808529001392</v>
      </c>
      <c r="W42" s="32">
        <v>3.5117318296140576</v>
      </c>
      <c r="X42" s="37"/>
      <c r="Y42" s="37">
        <v>2.6114239879825618</v>
      </c>
      <c r="Z42" s="37">
        <v>2.2843631802590196</v>
      </c>
      <c r="AA42" s="37">
        <v>2.5810803949862344</v>
      </c>
      <c r="AB42" s="37">
        <v>2.5369243734581088</v>
      </c>
      <c r="AC42" s="37">
        <v>3.0437030012865698</v>
      </c>
      <c r="AD42" s="37"/>
      <c r="AE42" s="37">
        <v>2.8468602697892842</v>
      </c>
      <c r="AF42" s="37">
        <v>1.3219306600727367</v>
      </c>
      <c r="AG42" s="37">
        <v>2.8812350919272451</v>
      </c>
      <c r="AH42" s="37">
        <v>3.4968569065798123</v>
      </c>
      <c r="AI42" s="31">
        <f t="shared" si="7"/>
        <v>2.8031104961591531</v>
      </c>
      <c r="AJ42" s="36">
        <f t="shared" si="8"/>
        <v>-27.843924191750279</v>
      </c>
      <c r="AK42" s="35">
        <f>RANK(R42,(D42:R42,V42:AH42),1)</f>
        <v>2</v>
      </c>
    </row>
    <row r="43" spans="1:37" ht="12.75" customHeight="1" x14ac:dyDescent="0.2">
      <c r="A43">
        <v>2011</v>
      </c>
      <c r="B43" s="38" t="s">
        <v>173</v>
      </c>
      <c r="C43" s="39" t="s">
        <v>103</v>
      </c>
      <c r="D43" s="31">
        <v>2.9573109242588536</v>
      </c>
      <c r="E43" s="31">
        <v>2.7480819570726411</v>
      </c>
      <c r="F43" s="31">
        <v>2.7041438739635359</v>
      </c>
      <c r="G43" s="31">
        <v>3.2852070668641113</v>
      </c>
      <c r="H43" s="31">
        <v>3.1790311730681236</v>
      </c>
      <c r="I43" s="31">
        <v>3.166539891445066</v>
      </c>
      <c r="J43" s="31"/>
      <c r="K43" s="31">
        <v>3.1353116873874218</v>
      </c>
      <c r="L43" s="31">
        <v>2.7980470835648714</v>
      </c>
      <c r="M43" s="31">
        <v>4.2532813926510649</v>
      </c>
      <c r="N43" s="31">
        <v>2.4888878633941984</v>
      </c>
      <c r="O43" s="31">
        <v>3.2976983484871689</v>
      </c>
      <c r="P43" s="31">
        <v>2.9854163079107328</v>
      </c>
      <c r="Q43" s="31">
        <v>4.0845241779235577</v>
      </c>
      <c r="R43" s="31">
        <v>2.2860294498357456</v>
      </c>
      <c r="S43" s="32">
        <f t="shared" si="4"/>
        <v>3.0603639976490773</v>
      </c>
      <c r="T43" s="33">
        <f t="shared" si="5"/>
        <v>-25.302040816326528</v>
      </c>
      <c r="U43" s="34">
        <f t="shared" si="6"/>
        <v>1</v>
      </c>
      <c r="V43" s="32">
        <v>2.7622907899188687</v>
      </c>
      <c r="W43" s="32">
        <v>3.7516315226690775</v>
      </c>
      <c r="X43" s="37"/>
      <c r="Y43" s="37">
        <v>2.8864541292520598</v>
      </c>
      <c r="Z43" s="37">
        <v>2.579449655161365</v>
      </c>
      <c r="AA43" s="37">
        <v>3.7139703085755595</v>
      </c>
      <c r="AB43" s="37">
        <v>2.7443658007897813</v>
      </c>
      <c r="AC43" s="37">
        <v>3.7334879361115858</v>
      </c>
      <c r="AD43" s="37"/>
      <c r="AE43" s="37">
        <v>2.755139531189668</v>
      </c>
      <c r="AF43" s="37">
        <v>1.5085096252085339</v>
      </c>
      <c r="AG43" s="37">
        <v>3.4351024463408009</v>
      </c>
      <c r="AH43" s="37">
        <v>4.1096316539859039</v>
      </c>
      <c r="AI43" s="31">
        <f t="shared" si="7"/>
        <v>2.9854163079107328</v>
      </c>
      <c r="AJ43" s="36">
        <f t="shared" si="8"/>
        <v>-23.426778242677823</v>
      </c>
      <c r="AK43" s="35">
        <f>RANK(R43,(D43:R43,V43:AH43),1)</f>
        <v>2</v>
      </c>
    </row>
    <row r="44" spans="1:37" ht="12.75" customHeight="1" x14ac:dyDescent="0.2">
      <c r="A44">
        <v>2012</v>
      </c>
      <c r="B44" s="38" t="s">
        <v>191</v>
      </c>
      <c r="C44" s="39" t="s">
        <v>103</v>
      </c>
      <c r="D44" s="31">
        <v>2.8974530294382381</v>
      </c>
      <c r="E44" s="31">
        <v>2.7139575362562454</v>
      </c>
      <c r="F44" s="31">
        <v>2.5607683954965688</v>
      </c>
      <c r="G44" s="31">
        <v>3.2200499448710964</v>
      </c>
      <c r="H44" s="31">
        <v>3.1105445699076486</v>
      </c>
      <c r="I44" s="31">
        <v>2.7435535835436631</v>
      </c>
      <c r="J44" s="31"/>
      <c r="K44" s="31">
        <v>2.8885742152520124</v>
      </c>
      <c r="L44" s="31">
        <v>3.1312618030088419</v>
      </c>
      <c r="M44" s="31">
        <v>4.1404870155097999</v>
      </c>
      <c r="N44" s="31">
        <v>2.3706433877221946</v>
      </c>
      <c r="O44" s="31">
        <v>3.2822016441746737</v>
      </c>
      <c r="P44" s="31">
        <v>3.0720697084340056</v>
      </c>
      <c r="Q44" s="31">
        <v>3.6865428422153812</v>
      </c>
      <c r="R44" s="31">
        <v>2.5448457220559377</v>
      </c>
      <c r="S44" s="32">
        <f t="shared" si="4"/>
        <v>2.9847613689361219</v>
      </c>
      <c r="T44" s="33">
        <f t="shared" si="5"/>
        <v>-14.738720872583064</v>
      </c>
      <c r="U44" s="34">
        <f t="shared" si="6"/>
        <v>2</v>
      </c>
      <c r="V44" s="32">
        <v>2.9689866757319279</v>
      </c>
      <c r="W44" s="32">
        <v>3.5072203917009146</v>
      </c>
      <c r="X44" s="37"/>
      <c r="Y44" s="37">
        <v>2.6544990772558221</v>
      </c>
      <c r="Z44" s="37">
        <v>2.9063318436244634</v>
      </c>
      <c r="AA44" s="37">
        <v>3.4329343130094947</v>
      </c>
      <c r="AB44" s="37">
        <v>2.9413735636127663</v>
      </c>
      <c r="AC44" s="37">
        <v>3.6926396279565887</v>
      </c>
      <c r="AD44" s="37"/>
      <c r="AE44" s="37">
        <v>2.7698940656294657</v>
      </c>
      <c r="AF44" s="37">
        <v>1.5642990793764868</v>
      </c>
      <c r="AG44" s="37">
        <v>3.1371810124663249</v>
      </c>
      <c r="AH44" s="37">
        <v>4.3802149985378875</v>
      </c>
      <c r="AI44" s="31">
        <f t="shared" si="7"/>
        <v>2.9689866757319279</v>
      </c>
      <c r="AJ44" s="36">
        <f t="shared" si="8"/>
        <v>-14.285714285714302</v>
      </c>
      <c r="AK44" s="35">
        <f>RANK(R44,(D44:R44,V44:AH44),1)</f>
        <v>3</v>
      </c>
    </row>
    <row r="45" spans="1:37" ht="12.75" customHeight="1" x14ac:dyDescent="0.2">
      <c r="A45">
        <v>2012</v>
      </c>
      <c r="B45" s="38" t="s">
        <v>174</v>
      </c>
      <c r="C45" s="39" t="s">
        <v>103</v>
      </c>
      <c r="D45" s="31">
        <v>2.8028775365250338</v>
      </c>
      <c r="E45" s="31">
        <v>2.6935250248330918</v>
      </c>
      <c r="F45" s="31">
        <v>2.6061005694330608</v>
      </c>
      <c r="G45" s="31">
        <v>3.1539566530096894</v>
      </c>
      <c r="H45" s="31">
        <v>3.1280573739247552</v>
      </c>
      <c r="I45" s="31">
        <v>2.748201280679063</v>
      </c>
      <c r="J45" s="31">
        <v>4.1812947233787208</v>
      </c>
      <c r="K45" s="31">
        <v>3.102158094839822</v>
      </c>
      <c r="L45" s="31">
        <v>2.9812947924434652</v>
      </c>
      <c r="M45" s="31">
        <v>4.0460429326018463</v>
      </c>
      <c r="N45" s="31">
        <v>2.4805753968014157</v>
      </c>
      <c r="O45" s="31">
        <v>3.3496400949847436</v>
      </c>
      <c r="P45" s="31">
        <v>3.102158094839822</v>
      </c>
      <c r="Q45" s="31">
        <v>3.5692947586017407</v>
      </c>
      <c r="R45" s="31">
        <v>2.5808631608136317</v>
      </c>
      <c r="S45" s="32">
        <f t="shared" si="4"/>
        <v>3.102158094839822</v>
      </c>
      <c r="T45" s="33">
        <f t="shared" si="5"/>
        <v>-16.804267161409999</v>
      </c>
      <c r="U45" s="34">
        <f t="shared" si="6"/>
        <v>2</v>
      </c>
      <c r="V45" s="32">
        <v>3.1796257162805346</v>
      </c>
      <c r="W45" s="32">
        <v>3.6909638163474061</v>
      </c>
      <c r="X45" s="37"/>
      <c r="Y45" s="37">
        <v>2.6053811450140349</v>
      </c>
      <c r="Z45" s="37">
        <v>2.7338127922985445</v>
      </c>
      <c r="AA45" s="37">
        <v>3.5522875653359676</v>
      </c>
      <c r="AB45" s="37">
        <v>3.0458991052719941</v>
      </c>
      <c r="AC45" s="37">
        <v>3.6829638168078378</v>
      </c>
      <c r="AD45" s="37"/>
      <c r="AE45" s="37">
        <v>2.9945897557070644</v>
      </c>
      <c r="AF45" s="37">
        <v>1.5535250904445994</v>
      </c>
      <c r="AG45" s="37">
        <v>3.1942444204751412</v>
      </c>
      <c r="AH45" s="37">
        <v>4.0460429326018463</v>
      </c>
      <c r="AI45" s="31">
        <f t="shared" si="7"/>
        <v>3.102158094839822</v>
      </c>
      <c r="AJ45" s="36">
        <f t="shared" si="8"/>
        <v>-16.804267161409999</v>
      </c>
      <c r="AK45" s="35">
        <f>RANK(R45,(D45:R45,V45:AH45),1)</f>
        <v>3</v>
      </c>
    </row>
    <row r="46" spans="1:37" ht="12.75" customHeight="1" x14ac:dyDescent="0.2">
      <c r="A46">
        <v>2013</v>
      </c>
      <c r="B46" s="38" t="s">
        <v>192</v>
      </c>
      <c r="C46" s="39" t="s">
        <v>103</v>
      </c>
      <c r="D46" s="31">
        <v>2.9709186270288535</v>
      </c>
      <c r="E46" s="31">
        <v>3.2802617005648482</v>
      </c>
      <c r="F46" s="31">
        <v>2.9386979425377775</v>
      </c>
      <c r="G46" s="31">
        <v>3.246570870773799</v>
      </c>
      <c r="H46" s="31">
        <v>3.378271387229717</v>
      </c>
      <c r="I46" s="31">
        <v>3.7243680932650376</v>
      </c>
      <c r="J46" s="31">
        <v>4.0643391938838036</v>
      </c>
      <c r="K46" s="31">
        <v>3.3108897276476199</v>
      </c>
      <c r="L46" s="31">
        <v>3.2251312518158586</v>
      </c>
      <c r="M46" s="31">
        <v>4.303237805129422</v>
      </c>
      <c r="N46" s="31">
        <v>2.569691472244545</v>
      </c>
      <c r="O46" s="31">
        <v>3.5099719036856363</v>
      </c>
      <c r="P46" s="31">
        <v>3.2618848843151849</v>
      </c>
      <c r="Q46" s="31">
        <v>3.9187641811593901</v>
      </c>
      <c r="R46" s="31">
        <v>2.8654050737287053</v>
      </c>
      <c r="S46" s="32">
        <f t="shared" si="4"/>
        <v>3.2802617005648482</v>
      </c>
      <c r="T46" s="33">
        <f t="shared" si="5"/>
        <v>-12.647058823529422</v>
      </c>
      <c r="U46" s="34">
        <f t="shared" si="6"/>
        <v>2</v>
      </c>
      <c r="V46" s="32">
        <v>3.0302144874610999</v>
      </c>
      <c r="W46" s="32">
        <v>3.8880748980224529</v>
      </c>
      <c r="X46" s="37"/>
      <c r="Y46" s="37">
        <v>2.7564918094223692</v>
      </c>
      <c r="Z46" s="37">
        <v>3.044425892027506</v>
      </c>
      <c r="AA46" s="37">
        <v>3.3512268393156304</v>
      </c>
      <c r="AB46" s="37">
        <v>3.0442114958379265</v>
      </c>
      <c r="AC46" s="37">
        <v>3.7468796931708743</v>
      </c>
      <c r="AD46" s="37"/>
      <c r="AE46" s="37">
        <v>3.0818533411226534</v>
      </c>
      <c r="AF46" s="37">
        <v>1.7611728133135378</v>
      </c>
      <c r="AG46" s="37">
        <v>3.0260490757778431</v>
      </c>
      <c r="AH46" s="37">
        <v>3.7917497528471351</v>
      </c>
      <c r="AI46" s="31">
        <f t="shared" si="7"/>
        <v>3.2542278775444919</v>
      </c>
      <c r="AJ46" s="36">
        <f t="shared" si="8"/>
        <v>-11.948235294117646</v>
      </c>
      <c r="AK46" s="35">
        <f>RANK(R46,(D46:R46,V46:AH46),1)</f>
        <v>4</v>
      </c>
    </row>
    <row r="47" spans="1:37" ht="12.75" customHeight="1" x14ac:dyDescent="0.2">
      <c r="A47">
        <v>2013</v>
      </c>
      <c r="B47" s="38" t="s">
        <v>175</v>
      </c>
      <c r="C47" s="39" t="s">
        <v>103</v>
      </c>
      <c r="D47" s="31">
        <v>2.9232212580067429</v>
      </c>
      <c r="E47" s="31">
        <v>2.7920119531066487</v>
      </c>
      <c r="F47" s="31">
        <v>2.7966500494659079</v>
      </c>
      <c r="G47" s="31">
        <v>3.0940984922952373</v>
      </c>
      <c r="H47" s="31">
        <v>3.18563986780693</v>
      </c>
      <c r="I47" s="31">
        <v>3.7165798457747523</v>
      </c>
      <c r="J47" s="31">
        <v>3.8264294963887839</v>
      </c>
      <c r="K47" s="31">
        <v>3.7074257082235826</v>
      </c>
      <c r="L47" s="31">
        <v>2.9811974624974815</v>
      </c>
      <c r="M47" s="31">
        <v>3.7654019127143217</v>
      </c>
      <c r="N47" s="31">
        <v>2.5723126518785842</v>
      </c>
      <c r="O47" s="31">
        <v>3.4907777861792417</v>
      </c>
      <c r="P47" s="31">
        <v>3.1490233176022535</v>
      </c>
      <c r="Q47" s="31">
        <v>3.8581333261076671</v>
      </c>
      <c r="R47" s="31">
        <v>2.9122973205290137</v>
      </c>
      <c r="S47" s="32">
        <f t="shared" si="4"/>
        <v>3.1490233176022535</v>
      </c>
      <c r="T47" s="33">
        <f t="shared" si="5"/>
        <v>-7.5174418604651363</v>
      </c>
      <c r="U47" s="34">
        <f t="shared" si="6"/>
        <v>4</v>
      </c>
      <c r="V47" s="32">
        <v>2.9658795389951917</v>
      </c>
      <c r="W47" s="32">
        <v>3.5559247317517304</v>
      </c>
      <c r="X47" s="37"/>
      <c r="Y47" s="37">
        <v>2.7123099288278012</v>
      </c>
      <c r="Z47" s="37">
        <v>2.8438853992299413</v>
      </c>
      <c r="AA47" s="37">
        <v>3.9251721267740645</v>
      </c>
      <c r="AB47" s="37">
        <v>2.9970951480446795</v>
      </c>
      <c r="AC47" s="37">
        <v>3.4616066011828486</v>
      </c>
      <c r="AD47" s="37"/>
      <c r="AE47" s="37">
        <v>3.0741729862255252</v>
      </c>
      <c r="AF47" s="37">
        <v>1.7577469787836997</v>
      </c>
      <c r="AG47" s="37">
        <v>3.1673315927045915</v>
      </c>
      <c r="AH47" s="37">
        <v>3.6616550204677361</v>
      </c>
      <c r="AI47" s="31">
        <f t="shared" si="7"/>
        <v>3.1215609049487454</v>
      </c>
      <c r="AJ47" s="36">
        <f t="shared" si="8"/>
        <v>-6.7038123167155597</v>
      </c>
      <c r="AK47" s="35">
        <f>RANK(R47,(D47:R47,V47:AH47),1)</f>
        <v>7</v>
      </c>
    </row>
    <row r="48" spans="1:37" ht="12.75" customHeight="1" x14ac:dyDescent="0.2">
      <c r="A48">
        <v>2014</v>
      </c>
      <c r="B48" s="38" t="s">
        <v>193</v>
      </c>
      <c r="C48" s="39" t="s">
        <v>103</v>
      </c>
      <c r="D48" s="31">
        <v>2.7876557754167544</v>
      </c>
      <c r="E48" s="31">
        <v>2.4890839479330937</v>
      </c>
      <c r="F48" s="31">
        <v>2.2377219430723443</v>
      </c>
      <c r="G48" s="31">
        <v>2.9738936480055727</v>
      </c>
      <c r="H48" s="31">
        <v>3.0625783492383429</v>
      </c>
      <c r="I48" s="31">
        <v>3.3552378633064865</v>
      </c>
      <c r="J48" s="31">
        <v>3.5799057730961712</v>
      </c>
      <c r="K48" s="31">
        <v>3.0891837596081739</v>
      </c>
      <c r="L48" s="31">
        <v>2.8319981260331399</v>
      </c>
      <c r="M48" s="31">
        <v>3.4646156614935699</v>
      </c>
      <c r="N48" s="31">
        <v>2.4003992467003226</v>
      </c>
      <c r="O48" s="31">
        <v>3.4380102511237385</v>
      </c>
      <c r="P48" s="31">
        <v>3.0241483120374761</v>
      </c>
      <c r="Q48" s="31">
        <v>3.3680675834181604</v>
      </c>
      <c r="R48" s="31">
        <v>2.9119326034109441</v>
      </c>
      <c r="S48" s="32">
        <f t="shared" si="4"/>
        <v>3.0241483120374761</v>
      </c>
      <c r="T48" s="33">
        <f t="shared" si="5"/>
        <v>-3.7106549364613786</v>
      </c>
      <c r="U48" s="34">
        <f t="shared" si="6"/>
        <v>6</v>
      </c>
      <c r="V48" s="32">
        <v>2.8068116708830324</v>
      </c>
      <c r="W48" s="32">
        <v>3.3723835722114881</v>
      </c>
      <c r="X48" s="37"/>
      <c r="Y48" s="37">
        <v>2.4992235654407069</v>
      </c>
      <c r="Z48" s="37">
        <v>2.7846996187089954</v>
      </c>
      <c r="AA48" s="37">
        <v>3.1575892258257179</v>
      </c>
      <c r="AB48" s="37">
        <v>2.7314887979693334</v>
      </c>
      <c r="AC48" s="37">
        <v>3.3989594210142418</v>
      </c>
      <c r="AD48" s="37"/>
      <c r="AE48" s="37">
        <v>3.0436589463086854</v>
      </c>
      <c r="AF48" s="37">
        <v>1.7496013474871752</v>
      </c>
      <c r="AG48" s="37">
        <v>2.9295512973891871</v>
      </c>
      <c r="AH48" s="37">
        <v>3.1453507370555962</v>
      </c>
      <c r="AI48" s="31">
        <f t="shared" si="7"/>
        <v>2.9990209800215242</v>
      </c>
      <c r="AJ48" s="36">
        <f t="shared" si="8"/>
        <v>-2.9038935436175266</v>
      </c>
      <c r="AK48" s="35">
        <f>RANK(R48,(D48:R48,V48:AH48),1)</f>
        <v>11</v>
      </c>
    </row>
    <row r="49" spans="1:37" ht="12.75" customHeight="1" x14ac:dyDescent="0.2">
      <c r="A49">
        <v>2014</v>
      </c>
      <c r="B49" s="38" t="s">
        <v>176</v>
      </c>
      <c r="C49" s="39" t="s">
        <v>103</v>
      </c>
      <c r="D49" s="31">
        <v>2.6408143758755704</v>
      </c>
      <c r="E49" s="31">
        <v>2.1821616094074292</v>
      </c>
      <c r="F49" s="31">
        <v>2.0851608224618379</v>
      </c>
      <c r="G49" s="31">
        <v>2.8801114714241662</v>
      </c>
      <c r="H49" s="31">
        <v>2.848774947007088</v>
      </c>
      <c r="I49" s="31">
        <v>2.8573212718481096</v>
      </c>
      <c r="J49" s="31">
        <v>3.2419058896940665</v>
      </c>
      <c r="K49" s="31">
        <v>3.0054575690924783</v>
      </c>
      <c r="L49" s="31">
        <v>2.5638974523063793</v>
      </c>
      <c r="M49" s="31">
        <v>3.0709793928736406</v>
      </c>
      <c r="N49" s="31">
        <v>2.2989613822347201</v>
      </c>
      <c r="O49" s="31">
        <v>3.4584127856666051</v>
      </c>
      <c r="P49" s="31">
        <v>2.9171455457352589</v>
      </c>
      <c r="Q49" s="31">
        <v>2.8153303291292251</v>
      </c>
      <c r="R49" s="31">
        <v>2.6240066036882288</v>
      </c>
      <c r="S49" s="32">
        <f t="shared" si="4"/>
        <v>2.848774947007088</v>
      </c>
      <c r="T49" s="33">
        <f t="shared" si="5"/>
        <v>-7.8899999999999988</v>
      </c>
      <c r="U49" s="34">
        <f t="shared" si="6"/>
        <v>5</v>
      </c>
      <c r="V49" s="32">
        <v>2.6218415347285036</v>
      </c>
      <c r="W49" s="32">
        <v>3.1371849226420858</v>
      </c>
      <c r="X49" s="37"/>
      <c r="Y49" s="37">
        <v>2.3208399738277348</v>
      </c>
      <c r="Z49" s="37">
        <v>2.8031945478549747</v>
      </c>
      <c r="AA49" s="37">
        <v>2.9554330810230334</v>
      </c>
      <c r="AB49" s="37">
        <v>2.7034874247097265</v>
      </c>
      <c r="AC49" s="37">
        <v>2.9636375528704142</v>
      </c>
      <c r="AD49" s="37"/>
      <c r="AE49" s="37">
        <v>2.8379496022084614</v>
      </c>
      <c r="AF49" s="37">
        <v>1.6735413303687841</v>
      </c>
      <c r="AG49" s="37">
        <v>2.8715651465831451</v>
      </c>
      <c r="AH49" s="37">
        <v>3.0453404183505772</v>
      </c>
      <c r="AI49" s="31">
        <f t="shared" si="7"/>
        <v>2.8433622746077747</v>
      </c>
      <c r="AJ49" s="36">
        <f t="shared" si="8"/>
        <v>-7.7146578499148415</v>
      </c>
      <c r="AK49" s="35">
        <f>RANK(R49,(D49:R49,V49:AH49),1)</f>
        <v>8</v>
      </c>
    </row>
    <row r="50" spans="1:37" ht="12.75" customHeight="1" x14ac:dyDescent="0.2">
      <c r="A50">
        <v>2015</v>
      </c>
      <c r="B50" s="38" t="s">
        <v>194</v>
      </c>
      <c r="C50" s="39">
        <v>2015</v>
      </c>
      <c r="D50" s="31">
        <v>2.2406933319243239</v>
      </c>
      <c r="E50" s="31">
        <v>2.0210175150689977</v>
      </c>
      <c r="F50" s="31">
        <v>2.0649526784400631</v>
      </c>
      <c r="G50" s="31">
        <v>2.2480158591528348</v>
      </c>
      <c r="H50" s="31">
        <v>2.5262718938362476</v>
      </c>
      <c r="I50" s="31">
        <v>2.5994971661213553</v>
      </c>
      <c r="J50" s="31">
        <v>2.6141422205783775</v>
      </c>
      <c r="K50" s="31">
        <v>2.6580773839494429</v>
      </c>
      <c r="L50" s="31">
        <v>2.4017889309515628</v>
      </c>
      <c r="M50" s="31">
        <v>2.8264955102051927</v>
      </c>
      <c r="N50" s="31">
        <v>1.9990499333834653</v>
      </c>
      <c r="O50" s="31">
        <v>3.0095586909179639</v>
      </c>
      <c r="P50" s="31">
        <v>2.5189493666077363</v>
      </c>
      <c r="Q50" s="31">
        <v>2.6434323294924211</v>
      </c>
      <c r="R50" s="31">
        <v>2.4823367304651822</v>
      </c>
      <c r="S50" s="32">
        <f t="shared" si="4"/>
        <v>2.5189493666077363</v>
      </c>
      <c r="T50" s="33">
        <f t="shared" si="5"/>
        <v>-1.4534883720930134</v>
      </c>
      <c r="U50" s="34">
        <f t="shared" si="6"/>
        <v>7</v>
      </c>
      <c r="V50" s="32">
        <v>2.2773059680668779</v>
      </c>
      <c r="W50" s="32">
        <v>2.8191729829766818</v>
      </c>
      <c r="X50" s="37"/>
      <c r="Y50" s="37">
        <v>2.0869202601255954</v>
      </c>
      <c r="Z50" s="37">
        <v>2.4969817849222036</v>
      </c>
      <c r="AA50" s="37">
        <v>2.5628845299788017</v>
      </c>
      <c r="AB50" s="37">
        <v>2.4164339854085846</v>
      </c>
      <c r="AC50" s="37">
        <v>2.0503076239830409</v>
      </c>
      <c r="AD50" s="37"/>
      <c r="AE50" s="37">
        <v>2.7020125473205083</v>
      </c>
      <c r="AF50" s="37">
        <v>1.5157631363017483</v>
      </c>
      <c r="AG50" s="37">
        <v>2.4457240943226277</v>
      </c>
      <c r="AH50" s="37">
        <v>2.3505312403519865</v>
      </c>
      <c r="AI50" s="31">
        <f t="shared" si="7"/>
        <v>2.464030412393905</v>
      </c>
      <c r="AJ50" s="36">
        <f t="shared" si="8"/>
        <v>0.74294205052006335</v>
      </c>
      <c r="AK50" s="35">
        <f>RANK(R50,(D50:R50,V50:AH50),1)</f>
        <v>14</v>
      </c>
    </row>
    <row r="51" spans="1:37" ht="12.75" customHeight="1" x14ac:dyDescent="0.2">
      <c r="A51">
        <v>2015</v>
      </c>
      <c r="B51" s="38" t="s">
        <v>177</v>
      </c>
      <c r="C51" s="39">
        <v>2015</v>
      </c>
      <c r="D51" s="31">
        <v>2.1228674699172578</v>
      </c>
      <c r="E51" s="31">
        <v>1.8997864815530716</v>
      </c>
      <c r="F51" s="31">
        <v>1.8494133551482554</v>
      </c>
      <c r="G51" s="31">
        <v>2.036513538937573</v>
      </c>
      <c r="H51" s="31">
        <v>2.4035177456012344</v>
      </c>
      <c r="I51" s="31">
        <v>2.4251062283461562</v>
      </c>
      <c r="J51" s="31">
        <v>2.1804367572370484</v>
      </c>
      <c r="K51" s="31">
        <v>2.4107139065162082</v>
      </c>
      <c r="L51" s="31">
        <v>2.1660444354071005</v>
      </c>
      <c r="M51" s="31">
        <v>2.5834217684755787</v>
      </c>
      <c r="N51" s="31">
        <v>1.8278248724033341</v>
      </c>
      <c r="O51" s="31">
        <v>2.6913641822001853</v>
      </c>
      <c r="P51" s="31">
        <v>2.2452022054718119</v>
      </c>
      <c r="Q51" s="31">
        <v>2.3747331019413398</v>
      </c>
      <c r="R51" s="31">
        <v>2.4035177456012344</v>
      </c>
      <c r="S51" s="32">
        <f t="shared" si="4"/>
        <v>2.2452022054718119</v>
      </c>
      <c r="T51" s="33">
        <f t="shared" si="5"/>
        <v>7.0512820512820458</v>
      </c>
      <c r="U51" s="34">
        <f t="shared" si="6"/>
        <v>10</v>
      </c>
      <c r="V51" s="32">
        <v>1.8638056769782025</v>
      </c>
      <c r="W51" s="32">
        <v>2.4898716765809197</v>
      </c>
      <c r="X51" s="37"/>
      <c r="Y51" s="37">
        <v>2.036513538937573</v>
      </c>
      <c r="Z51" s="37">
        <v>1.8062363896584128</v>
      </c>
      <c r="AA51" s="37">
        <v>2.3027714927916021</v>
      </c>
      <c r="AB51" s="37">
        <v>1.9933365734477304</v>
      </c>
      <c r="AC51" s="37">
        <v>1.5687630794642786</v>
      </c>
      <c r="AD51" s="37"/>
      <c r="AE51" s="37">
        <v>2.3891254237712869</v>
      </c>
      <c r="AF51" s="37">
        <v>1.4608206657396725</v>
      </c>
      <c r="AG51" s="37">
        <v>2.3963215846862611</v>
      </c>
      <c r="AH51" s="37">
        <v>2.3459484582814443</v>
      </c>
      <c r="AI51" s="31">
        <f t="shared" si="7"/>
        <v>2.2128194813544302</v>
      </c>
      <c r="AJ51" s="36">
        <f t="shared" si="8"/>
        <v>8.6178861788617755</v>
      </c>
      <c r="AK51" s="35">
        <f>RANK(R51,(D51:R51,V51:AH51),1)</f>
        <v>20</v>
      </c>
    </row>
    <row r="52" spans="1:37" ht="12.75" customHeight="1" x14ac:dyDescent="0.2">
      <c r="A52">
        <v>2016</v>
      </c>
      <c r="B52" s="38" t="s">
        <v>195</v>
      </c>
      <c r="C52" s="39">
        <v>2015</v>
      </c>
      <c r="D52" s="31">
        <v>2.0865398806982691</v>
      </c>
      <c r="E52" s="31">
        <v>1.8607575801749492</v>
      </c>
      <c r="F52" s="31">
        <v>1.5571193139539323</v>
      </c>
      <c r="G52" s="31">
        <v>2.0008983184308033</v>
      </c>
      <c r="H52" s="31">
        <v>2.2188950223843538</v>
      </c>
      <c r="I52" s="31">
        <v>2.3278933743611283</v>
      </c>
      <c r="J52" s="31">
        <v>1.8607575801749492</v>
      </c>
      <c r="K52" s="31">
        <v>2.2500374086634323</v>
      </c>
      <c r="L52" s="31">
        <v>2.2422518120936625</v>
      </c>
      <c r="M52" s="31">
        <v>2.6626740268612243</v>
      </c>
      <c r="N52" s="31">
        <v>1.7595448247679433</v>
      </c>
      <c r="O52" s="31">
        <v>2.5926036577332976</v>
      </c>
      <c r="P52" s="31">
        <v>2.1488246532564266</v>
      </c>
      <c r="Q52" s="31">
        <v>2.2188950223843538</v>
      </c>
      <c r="R52" s="31">
        <v>2.1410390566866568</v>
      </c>
      <c r="S52" s="32">
        <f t="shared" si="4"/>
        <v>2.1488246532564266</v>
      </c>
      <c r="T52" s="33">
        <f t="shared" si="5"/>
        <v>-0.36231884057971364</v>
      </c>
      <c r="U52" s="34">
        <f t="shared" si="6"/>
        <v>7</v>
      </c>
      <c r="V52" s="32">
        <v>1.7050456487795556</v>
      </c>
      <c r="W52" s="32">
        <v>2.5147476920356007</v>
      </c>
      <c r="X52" s="37"/>
      <c r="Y52" s="37">
        <v>1.9541847390121849</v>
      </c>
      <c r="Z52" s="37">
        <v>1.6739032625004771</v>
      </c>
      <c r="AA52" s="37">
        <v>2.3278933743611283</v>
      </c>
      <c r="AB52" s="37">
        <v>1.9541847390121849</v>
      </c>
      <c r="AC52" s="37">
        <v>2.0865398806982691</v>
      </c>
      <c r="AD52" s="37"/>
      <c r="AE52" s="37">
        <v>2.0631830909889604</v>
      </c>
      <c r="AF52" s="37">
        <v>1.5026201379655446</v>
      </c>
      <c r="AG52" s="37">
        <v>2.273394198372741</v>
      </c>
      <c r="AH52" s="37">
        <v>2.2889653915122805</v>
      </c>
      <c r="AI52" s="31">
        <f t="shared" si="7"/>
        <v>2.1137894686924632</v>
      </c>
      <c r="AJ52" s="36">
        <f t="shared" si="8"/>
        <v>1.2891344383057006</v>
      </c>
      <c r="AK52" s="35">
        <f>RANK(R52,(D52:R52,V52:AH52),1)</f>
        <v>14</v>
      </c>
    </row>
    <row r="53" spans="1:37" ht="12.75" customHeight="1" x14ac:dyDescent="0.2">
      <c r="A53">
        <v>2016</v>
      </c>
      <c r="B53" s="38" t="s">
        <v>178</v>
      </c>
      <c r="C53" s="39">
        <v>2015</v>
      </c>
      <c r="D53" s="31">
        <v>2.3545392813340502</v>
      </c>
      <c r="E53" s="31">
        <v>2.0022177100395391</v>
      </c>
      <c r="F53" s="31">
        <v>1.8475399470321927</v>
      </c>
      <c r="G53" s="31">
        <v>2.4318781628377235</v>
      </c>
      <c r="H53" s="31">
        <v>2.8615386156359079</v>
      </c>
      <c r="I53" s="31">
        <v>2.5006238352854333</v>
      </c>
      <c r="J53" s="31">
        <v>1.9592516647597209</v>
      </c>
      <c r="K53" s="31">
        <v>2.6209287620689246</v>
      </c>
      <c r="L53" s="31">
        <v>2.1998615183267041</v>
      </c>
      <c r="M53" s="31">
        <v>2.7240472707404888</v>
      </c>
      <c r="N53" s="31">
        <v>1.9334720375918297</v>
      </c>
      <c r="O53" s="31">
        <v>2.3287596541661593</v>
      </c>
      <c r="P53" s="31">
        <v>2.1826751002147766</v>
      </c>
      <c r="Q53" s="31">
        <v>2.5693695077331427</v>
      </c>
      <c r="R53" s="31">
        <v>2.0194041281514665</v>
      </c>
      <c r="S53" s="32">
        <f t="shared" si="4"/>
        <v>2.3287596541661593</v>
      </c>
      <c r="T53" s="33">
        <f t="shared" si="5"/>
        <v>-13.284132841328415</v>
      </c>
      <c r="U53" s="34">
        <f t="shared" si="6"/>
        <v>5</v>
      </c>
      <c r="V53" s="32">
        <v>1.5639640481853911</v>
      </c>
      <c r="W53" s="32">
        <v>2.3287596541661593</v>
      </c>
      <c r="X53" s="37"/>
      <c r="Y53" s="37">
        <v>2.1139294277670673</v>
      </c>
      <c r="Z53" s="37">
        <v>1.7702010655285194</v>
      </c>
      <c r="AA53" s="37">
        <v>2.1912683092707401</v>
      </c>
      <c r="AB53" s="37">
        <v>1.9850312919276116</v>
      </c>
      <c r="AC53" s="37">
        <v>2.1053362187111033</v>
      </c>
      <c r="AD53" s="37"/>
      <c r="AE53" s="37">
        <v>2.1998615183267041</v>
      </c>
      <c r="AF53" s="37">
        <v>1.5381844210175</v>
      </c>
      <c r="AG53" s="37">
        <v>2.5693695077331427</v>
      </c>
      <c r="AH53" s="37">
        <v>2.3717256994459777</v>
      </c>
      <c r="AI53" s="31">
        <f t="shared" si="7"/>
        <v>2.1955649137987221</v>
      </c>
      <c r="AJ53" s="36">
        <f t="shared" si="8"/>
        <v>-8.0234833659491187</v>
      </c>
      <c r="AK53" s="35">
        <f>RANK(R53,(D53:R53,V53:AH53),1)</f>
        <v>9</v>
      </c>
    </row>
    <row r="54" spans="1:37" ht="12.75" customHeight="1" x14ac:dyDescent="0.2">
      <c r="A54">
        <v>2017</v>
      </c>
      <c r="B54" s="38" t="s">
        <v>196</v>
      </c>
      <c r="C54" s="39">
        <v>2015</v>
      </c>
      <c r="D54" s="31">
        <v>2.2981760525209376</v>
      </c>
      <c r="E54" s="31">
        <v>1.885020807123915</v>
      </c>
      <c r="F54" s="31">
        <v>2.0485614250935704</v>
      </c>
      <c r="G54" s="31">
        <v>2.5477906799483052</v>
      </c>
      <c r="H54" s="31">
        <v>2.3842500619786504</v>
      </c>
      <c r="I54" s="31">
        <v>2.3842500619786504</v>
      </c>
      <c r="J54" s="31">
        <v>2.0829910288766551</v>
      </c>
      <c r="K54" s="31">
        <v>2.5650054818398478</v>
      </c>
      <c r="L54" s="31">
        <v>2.1346354345512828</v>
      </c>
      <c r="M54" s="31">
        <v>2.7457609017010451</v>
      </c>
      <c r="N54" s="31">
        <v>1.824769000503516</v>
      </c>
      <c r="O54" s="31">
        <v>2.3326056563040227</v>
      </c>
      <c r="P54" s="31">
        <v>2.2981760525209376</v>
      </c>
      <c r="Q54" s="31">
        <v>2.8146201092672158</v>
      </c>
      <c r="R54" s="31">
        <v>2.0399540241477983</v>
      </c>
      <c r="S54" s="32">
        <f t="shared" si="4"/>
        <v>2.2981760525209376</v>
      </c>
      <c r="T54" s="33">
        <f t="shared" si="5"/>
        <v>-11.235955056179787</v>
      </c>
      <c r="U54" s="34">
        <f t="shared" si="6"/>
        <v>3</v>
      </c>
      <c r="V54" s="32">
        <v>1.7903393967204306</v>
      </c>
      <c r="W54" s="32">
        <v>2.0829910288766551</v>
      </c>
      <c r="X54" s="37"/>
      <c r="Y54" s="37">
        <v>1.9452726137443139</v>
      </c>
      <c r="Z54" s="37">
        <v>2.0485614250935704</v>
      </c>
      <c r="AA54" s="37">
        <v>2.0485614250935704</v>
      </c>
      <c r="AB54" s="37">
        <v>2.1948872411716818</v>
      </c>
      <c r="AC54" s="37">
        <v>2.0743836279308838</v>
      </c>
      <c r="AD54" s="37"/>
      <c r="AE54" s="37">
        <v>2.2981760525209376</v>
      </c>
      <c r="AF54" s="37">
        <v>2.2034946421174535</v>
      </c>
      <c r="AG54" s="37">
        <v>2.3153908544124802</v>
      </c>
      <c r="AH54" s="37">
        <v>2.2293168449547673</v>
      </c>
      <c r="AI54" s="31">
        <f t="shared" si="7"/>
        <v>2.1991909416445674</v>
      </c>
      <c r="AJ54" s="36">
        <f t="shared" si="8"/>
        <v>-7.2407045009784774</v>
      </c>
      <c r="AK54" s="35">
        <f>RANK(R54,(D54:R54,V54:AH54),1)</f>
        <v>5</v>
      </c>
    </row>
    <row r="55" spans="1:37" ht="12.75" customHeight="1" x14ac:dyDescent="0.2">
      <c r="A55">
        <v>2017</v>
      </c>
      <c r="B55" s="38" t="s">
        <v>179</v>
      </c>
      <c r="C55" s="39">
        <v>2015</v>
      </c>
      <c r="D55" s="31">
        <v>2.4100534157551081</v>
      </c>
      <c r="E55" s="31">
        <v>1.9191166088420302</v>
      </c>
      <c r="F55" s="31">
        <v>2.1422697028934294</v>
      </c>
      <c r="G55" s="31">
        <v>3.2580351731504233</v>
      </c>
      <c r="H55" s="31">
        <v>2.5707236434721148</v>
      </c>
      <c r="I55" s="31">
        <v>2.374348920706884</v>
      </c>
      <c r="J55" s="31">
        <v>2.1065652078452053</v>
      </c>
      <c r="K55" s="31">
        <v>2.5885758909962271</v>
      </c>
      <c r="L55" s="31">
        <v>2.1154913316072612</v>
      </c>
      <c r="M55" s="31">
        <v>2.7670983662373461</v>
      </c>
      <c r="N55" s="31">
        <v>1.9101904850799742</v>
      </c>
      <c r="O55" s="31">
        <v>2.3475705494207166</v>
      </c>
      <c r="P55" s="31">
        <v>2.3297183018966048</v>
      </c>
      <c r="Q55" s="31">
        <v>3.3919270295812631</v>
      </c>
      <c r="R55" s="31">
        <v>1.8923382375558624</v>
      </c>
      <c r="S55" s="32">
        <f t="shared" si="4"/>
        <v>2.3475705494207166</v>
      </c>
      <c r="T55" s="33">
        <f t="shared" si="5"/>
        <v>-19.391634980988613</v>
      </c>
      <c r="U55" s="34">
        <f t="shared" si="6"/>
        <v>1</v>
      </c>
      <c r="V55" s="32">
        <v>2.1601219504175413</v>
      </c>
      <c r="W55" s="32">
        <v>2.1690480741795968</v>
      </c>
      <c r="X55" s="37"/>
      <c r="Y55" s="37">
        <v>2.079786836559038</v>
      </c>
      <c r="Z55" s="37">
        <v>2.1333435791313735</v>
      </c>
      <c r="AA55" s="37">
        <v>2.0440823415108138</v>
      </c>
      <c r="AB55" s="37">
        <v>2.4368317870412759</v>
      </c>
      <c r="AC55" s="37">
        <v>2.5171669008997792</v>
      </c>
      <c r="AD55" s="37"/>
      <c r="AE55" s="37">
        <v>2.4011272919930522</v>
      </c>
      <c r="AF55" s="37">
        <v>2.2850876830863247</v>
      </c>
      <c r="AG55" s="37">
        <v>2.4725362820894996</v>
      </c>
      <c r="AH55" s="37">
        <v>2.3922011682309963</v>
      </c>
      <c r="AI55" s="31">
        <f t="shared" si="7"/>
        <v>2.3386444256586607</v>
      </c>
      <c r="AJ55" s="36">
        <f t="shared" si="8"/>
        <v>-19.083969465648877</v>
      </c>
      <c r="AK55" s="35">
        <f>RANK(R55,(D55:R55,V55:AH55),1)</f>
        <v>1</v>
      </c>
    </row>
    <row r="56" spans="1:37" ht="12.75" customHeight="1" x14ac:dyDescent="0.2">
      <c r="A56">
        <v>2018</v>
      </c>
      <c r="B56" s="38" t="s">
        <v>197</v>
      </c>
      <c r="C56" s="39">
        <v>2015</v>
      </c>
      <c r="D56" s="31">
        <v>2.3049626080260177</v>
      </c>
      <c r="E56" s="31">
        <v>1.8738818149219152</v>
      </c>
      <c r="F56" s="31">
        <v>2.4105334145004922</v>
      </c>
      <c r="G56" s="31">
        <v>3.360670672770758</v>
      </c>
      <c r="H56" s="31">
        <v>2.4721163849439352</v>
      </c>
      <c r="I56" s="31">
        <v>2.43692611611911</v>
      </c>
      <c r="J56" s="31">
        <v>2.2785699064073994</v>
      </c>
      <c r="K56" s="31">
        <v>2.6920555650990892</v>
      </c>
      <c r="L56" s="31">
        <v>2.3137601752322241</v>
      </c>
      <c r="M56" s="31">
        <v>2.7712336699549449</v>
      </c>
      <c r="N56" s="31">
        <v>1.9266672181591522</v>
      </c>
      <c r="O56" s="31">
        <v>2.3489504440570488</v>
      </c>
      <c r="P56" s="31">
        <v>2.5073066537687598</v>
      </c>
      <c r="Q56" s="31">
        <v>3.5014317480700581</v>
      </c>
      <c r="R56" s="31">
        <v>2.1818385615545242</v>
      </c>
      <c r="S56" s="32">
        <f t="shared" si="4"/>
        <v>2.4105334145004922</v>
      </c>
      <c r="T56" s="33">
        <f t="shared" si="5"/>
        <v>-9.4873131220775004</v>
      </c>
      <c r="U56" s="34">
        <f t="shared" si="6"/>
        <v>3</v>
      </c>
      <c r="V56" s="32">
        <v>2.164201532726719</v>
      </c>
      <c r="W56" s="32">
        <v>2.2081893687577501</v>
      </c>
      <c r="X56" s="37"/>
      <c r="Y56" s="37">
        <v>2.1378088311081003</v>
      </c>
      <c r="Z56" s="37">
        <v>2.269772339201193</v>
      </c>
      <c r="AA56" s="37">
        <v>1.9882501886025954</v>
      </c>
      <c r="AB56" s="37">
        <v>2.5161042209749662</v>
      </c>
      <c r="AC56" s="37">
        <v>2.5249017881811717</v>
      </c>
      <c r="AD56" s="37"/>
      <c r="AE56" s="37">
        <v>2.6128774602432339</v>
      </c>
      <c r="AF56" s="37">
        <v>2.2785699064073994</v>
      </c>
      <c r="AG56" s="37">
        <v>2.4281285489129041</v>
      </c>
      <c r="AH56" s="37">
        <v>2.4105334145004922</v>
      </c>
      <c r="AI56" s="31">
        <f t="shared" si="7"/>
        <v>2.3797419292787705</v>
      </c>
      <c r="AJ56" s="36">
        <f t="shared" si="8"/>
        <v>-8.3161692992577976</v>
      </c>
      <c r="AK56" s="35">
        <f>RANK(R56,(D56:R56,V56:AH56),1)</f>
        <v>6</v>
      </c>
    </row>
    <row r="57" spans="1:37" ht="12.75" customHeight="1" x14ac:dyDescent="0.2">
      <c r="A57">
        <v>2018</v>
      </c>
      <c r="B57" s="38" t="s">
        <v>180</v>
      </c>
      <c r="C57" s="39">
        <v>2015</v>
      </c>
      <c r="D57" s="31">
        <v>2.4637361869012686</v>
      </c>
      <c r="E57" s="31">
        <v>2.0545958814952821</v>
      </c>
      <c r="F57" s="31">
        <v>2.5615740860200917</v>
      </c>
      <c r="G57" s="31">
        <v>3.6200022673964494</v>
      </c>
      <c r="H57" s="31">
        <v>2.8017216565844754</v>
      </c>
      <c r="I57" s="31">
        <v>2.4459474779705741</v>
      </c>
      <c r="J57" s="31">
        <v>2.7750385931884325</v>
      </c>
      <c r="K57" s="31">
        <v>3.1308127718023346</v>
      </c>
      <c r="L57" s="31">
        <v>2.4637361869012686</v>
      </c>
      <c r="M57" s="31">
        <v>2.9173482646339939</v>
      </c>
      <c r="N57" s="31">
        <v>2.0812789448913245</v>
      </c>
      <c r="O57" s="31">
        <v>2.5615740860200917</v>
      </c>
      <c r="P57" s="31">
        <v>2.6060458583468296</v>
      </c>
      <c r="Q57" s="31">
        <v>3.4421151780894985</v>
      </c>
      <c r="R57" s="31">
        <v>2.3670242181450507</v>
      </c>
      <c r="S57" s="31">
        <f t="shared" si="4"/>
        <v>2.5615740860200917</v>
      </c>
      <c r="T57" s="33">
        <f t="shared" si="5"/>
        <v>-7.5949342608049433</v>
      </c>
      <c r="U57" s="34">
        <f t="shared" si="6"/>
        <v>3</v>
      </c>
      <c r="V57" s="31">
        <v>2.481524895831964</v>
      </c>
      <c r="W57" s="31">
        <v>2.4726305413666165</v>
      </c>
      <c r="X57" s="31"/>
      <c r="Y57" s="31">
        <v>2.2591660341982753</v>
      </c>
      <c r="Z57" s="31">
        <v>2.4637361869012686</v>
      </c>
      <c r="AA57" s="31">
        <v>2.4014757056438363</v>
      </c>
      <c r="AB57" s="31">
        <v>2.7750385931884325</v>
      </c>
      <c r="AC57" s="31">
        <v>3.0418692271488594</v>
      </c>
      <c r="AD57" s="31"/>
      <c r="AE57" s="31">
        <v>2.7038837574656522</v>
      </c>
      <c r="AF57" s="31">
        <v>2.499313604762659</v>
      </c>
      <c r="AG57" s="31">
        <v>2.6238345672775245</v>
      </c>
      <c r="AH57" s="31">
        <v>2.632728921742872</v>
      </c>
      <c r="AI57" s="31">
        <f t="shared" si="7"/>
        <v>2.5615740860200917</v>
      </c>
      <c r="AJ57" s="36">
        <f t="shared" si="8"/>
        <v>-7.5949342608049433</v>
      </c>
      <c r="AK57" s="35">
        <f>RANK(R57,(D57:R57,V57:AH57),1)</f>
        <v>4</v>
      </c>
    </row>
    <row r="58" spans="1:37" ht="12.75" customHeight="1" x14ac:dyDescent="0.2">
      <c r="A58">
        <v>2019</v>
      </c>
      <c r="B58" s="38" t="s">
        <v>198</v>
      </c>
      <c r="C58" s="39">
        <v>2015</v>
      </c>
      <c r="D58" s="31">
        <v>2.314864477424265</v>
      </c>
      <c r="E58" s="31">
        <v>1.9654509713979609</v>
      </c>
      <c r="F58" s="31">
        <v>2.1226870491097976</v>
      </c>
      <c r="G58" s="31">
        <v>3.8522839039400036</v>
      </c>
      <c r="H58" s="31">
        <v>2.6730133211012266</v>
      </c>
      <c r="I58" s="31">
        <v>2.4284238668828135</v>
      </c>
      <c r="J58" s="31">
        <v>2.7254253470051721</v>
      </c>
      <c r="K58" s="31">
        <v>2.7166900093545148</v>
      </c>
      <c r="L58" s="31">
        <v>2.6031306198959658</v>
      </c>
      <c r="M58" s="31">
        <v>2.8826614247170093</v>
      </c>
      <c r="N58" s="31">
        <v>1.9479802960966457</v>
      </c>
      <c r="O58" s="31">
        <v>2.7166900093545148</v>
      </c>
      <c r="P58" s="31">
        <v>2.5332479186907051</v>
      </c>
      <c r="Q58" s="31">
        <v>2.7516313599571451</v>
      </c>
      <c r="R58" s="31">
        <v>2.2896075330348777</v>
      </c>
      <c r="S58" s="31">
        <f t="shared" si="4"/>
        <v>2.6031306198959658</v>
      </c>
      <c r="T58" s="33">
        <f t="shared" si="5"/>
        <v>-12.044078175132759</v>
      </c>
      <c r="U58" s="34">
        <f t="shared" si="6"/>
        <v>4</v>
      </c>
      <c r="V58" s="31">
        <v>2.5943952822453085</v>
      </c>
      <c r="W58" s="31">
        <v>2.5594539316426776</v>
      </c>
      <c r="X58" s="31"/>
      <c r="Y58" s="31">
        <v>2.4458945421841292</v>
      </c>
      <c r="Z58" s="31">
        <v>2.5157772433893899</v>
      </c>
      <c r="AA58" s="31">
        <v>2.376011840978868</v>
      </c>
      <c r="AB58" s="31">
        <v>2.6118659575466232</v>
      </c>
      <c r="AC58" s="31">
        <v>2.4546298798347865</v>
      </c>
      <c r="AD58" s="31"/>
      <c r="AE58" s="31">
        <v>2.9438087882716122</v>
      </c>
      <c r="AF58" s="31">
        <v>2.707954671703857</v>
      </c>
      <c r="AG58" s="31">
        <v>2.8739260870663514</v>
      </c>
      <c r="AH58" s="31">
        <v>2.6730133211012266</v>
      </c>
      <c r="AI58" s="31">
        <f t="shared" si="7"/>
        <v>2.5987629510706372</v>
      </c>
      <c r="AJ58" s="36">
        <f t="shared" si="8"/>
        <v>-11.896253096435506</v>
      </c>
      <c r="AK58" s="35">
        <f>RANK(R58,(D58:R58,V58:AH58),1)</f>
        <v>4</v>
      </c>
    </row>
    <row r="59" spans="1:37" ht="12.75" customHeight="1" x14ac:dyDescent="0.2">
      <c r="A59">
        <v>2019</v>
      </c>
      <c r="B59" s="38" t="s">
        <v>181</v>
      </c>
      <c r="C59" s="39">
        <v>2015</v>
      </c>
      <c r="D59" s="31">
        <v>2.1859861882967744</v>
      </c>
      <c r="E59" s="31">
        <v>1.8774800730129553</v>
      </c>
      <c r="F59" s="31">
        <v>1.824593310392872</v>
      </c>
      <c r="G59" s="31">
        <v>3.2525359011351203</v>
      </c>
      <c r="H59" s="31">
        <v>2.6267092101308012</v>
      </c>
      <c r="I59" s="31">
        <v>2.2300584904801766</v>
      </c>
      <c r="J59" s="31">
        <v>2.6619670518775238</v>
      </c>
      <c r="K59" s="31">
        <v>2.529750145327315</v>
      </c>
      <c r="L59" s="31">
        <v>2.3270175552836627</v>
      </c>
      <c r="M59" s="31">
        <v>2.4856778431439124</v>
      </c>
      <c r="N59" s="31">
        <v>1.8774800730129553</v>
      </c>
      <c r="O59" s="31">
        <v>2.6267092101308012</v>
      </c>
      <c r="P59" s="31">
        <v>2.5473790662006763</v>
      </c>
      <c r="Q59" s="31">
        <v>2.4327910805238293</v>
      </c>
      <c r="R59" s="31">
        <v>2.2370911250524848</v>
      </c>
      <c r="S59" s="31">
        <f t="shared" si="4"/>
        <v>2.4327910805238293</v>
      </c>
      <c r="T59" s="33">
        <f t="shared" si="5"/>
        <v>-8.0442565347290902</v>
      </c>
      <c r="U59" s="34">
        <f t="shared" si="6"/>
        <v>6</v>
      </c>
      <c r="V59" s="31">
        <v>2.3710898574670658</v>
      </c>
      <c r="W59" s="31">
        <v>2.529750145327315</v>
      </c>
      <c r="X59" s="31"/>
      <c r="Y59" s="31">
        <v>2.4151621596504684</v>
      </c>
      <c r="Z59" s="31">
        <v>2.4504200013971902</v>
      </c>
      <c r="AA59" s="31">
        <v>2.2476874113535374</v>
      </c>
      <c r="AB59" s="31">
        <v>2.3622753970303849</v>
      </c>
      <c r="AC59" s="31">
        <v>1.9744391378164412</v>
      </c>
      <c r="AD59" s="31"/>
      <c r="AE59" s="31">
        <v>2.882328562794537</v>
      </c>
      <c r="AF59" s="31">
        <v>2.7236682749342869</v>
      </c>
      <c r="AG59" s="31">
        <v>3.0321743902181062</v>
      </c>
      <c r="AH59" s="31">
        <v>2.5033067640172737</v>
      </c>
      <c r="AI59" s="31">
        <f t="shared" si="7"/>
        <v>2.4416055409605097</v>
      </c>
      <c r="AJ59" s="36">
        <f t="shared" si="8"/>
        <v>-8.3762267277445037</v>
      </c>
      <c r="AK59" s="35">
        <f>RANK(R59,(D59:R59,V59:AH59),1)</f>
        <v>7</v>
      </c>
    </row>
    <row r="60" spans="1:37" ht="12.75" customHeight="1" x14ac:dyDescent="0.2">
      <c r="A60">
        <v>2020</v>
      </c>
      <c r="B60" s="38" t="s">
        <v>199</v>
      </c>
      <c r="C60" s="39">
        <v>2015</v>
      </c>
      <c r="D60" s="31">
        <v>2.1341786075445701</v>
      </c>
      <c r="E60" s="31">
        <v>1.6881002920332053</v>
      </c>
      <c r="F60" s="31">
        <v>1.4694344510962611</v>
      </c>
      <c r="G60" s="31">
        <v>2.8514025658177449</v>
      </c>
      <c r="H60" s="31">
        <v>2.3440978148440363</v>
      </c>
      <c r="I60" s="31">
        <v>2.1429252411820481</v>
      </c>
      <c r="J60" s="31">
        <v>2.0029791029824038</v>
      </c>
      <c r="K60" s="31">
        <v>2.1779117757319586</v>
      </c>
      <c r="L60" s="31">
        <v>2.2828713793816919</v>
      </c>
      <c r="M60" s="31">
        <v>2.6152434576058461</v>
      </c>
      <c r="N60" s="31">
        <v>1.6793536583957274</v>
      </c>
      <c r="O60" s="31">
        <v>2.3003646466566474</v>
      </c>
      <c r="P60" s="31">
        <v>2.3528444484815139</v>
      </c>
      <c r="Q60" s="31">
        <v>2.6502299921557571</v>
      </c>
      <c r="R60" s="111">
        <v>2.1923914468085486</v>
      </c>
      <c r="S60" s="111">
        <f t="shared" si="4"/>
        <v>2.1923914468085486</v>
      </c>
      <c r="T60" s="33">
        <f t="shared" si="5"/>
        <v>0</v>
      </c>
      <c r="U60" s="34">
        <f t="shared" si="6"/>
        <v>8</v>
      </c>
      <c r="V60" s="31">
        <v>1.9330060338825821</v>
      </c>
      <c r="W60" s="31">
        <v>2.3615910821189914</v>
      </c>
      <c r="X60" s="31"/>
      <c r="Y60" s="31">
        <v>2.1079387066321367</v>
      </c>
      <c r="Z60" s="31">
        <v>2.0642055384447482</v>
      </c>
      <c r="AA60" s="31">
        <v>2.1691651420944811</v>
      </c>
      <c r="AB60" s="31">
        <v>2.1429252411820481</v>
      </c>
      <c r="AC60" s="31">
        <v>1.618127222933383</v>
      </c>
      <c r="AD60" s="31"/>
      <c r="AE60" s="31">
        <v>2.5190304875935907</v>
      </c>
      <c r="AF60" s="31">
        <v>2.5715102894184572</v>
      </c>
      <c r="AG60" s="31">
        <v>2.5627636557809796</v>
      </c>
      <c r="AH60" s="31">
        <v>2.1604185084570031</v>
      </c>
      <c r="AI60" s="31">
        <f t="shared" si="7"/>
        <v>2.1735384589132201</v>
      </c>
      <c r="AJ60" s="36">
        <f t="shared" si="8"/>
        <v>0.86738690166794241</v>
      </c>
      <c r="AK60" s="35">
        <f>RANK(R60,(D60:R60,V60:AH60),1)</f>
        <v>15</v>
      </c>
    </row>
    <row r="61" spans="1:37" ht="12.75" customHeight="1" x14ac:dyDescent="0.2">
      <c r="A61">
        <v>2020</v>
      </c>
      <c r="B61" s="38" t="s">
        <v>182</v>
      </c>
      <c r="C61" s="39">
        <v>2015</v>
      </c>
      <c r="D61" s="31">
        <v>2.1609050588984902</v>
      </c>
      <c r="E61" s="31">
        <v>1.7269157583665755</v>
      </c>
      <c r="F61" s="31">
        <v>1.7992473084552281</v>
      </c>
      <c r="G61" s="31">
        <v>2.7485989033687908</v>
      </c>
      <c r="H61" s="31">
        <v>2.5316042531028335</v>
      </c>
      <c r="I61" s="31">
        <v>2.2061122777038977</v>
      </c>
      <c r="J61" s="31">
        <v>1.6726670958000862</v>
      </c>
      <c r="K61" s="31">
        <v>2.4321483717309365</v>
      </c>
      <c r="L61" s="31">
        <v>2.0614491775265931</v>
      </c>
      <c r="M61" s="31">
        <v>2.5316042531028335</v>
      </c>
      <c r="N61" s="31">
        <v>1.735957202127657</v>
      </c>
      <c r="O61" s="31">
        <v>2.0343248462433481</v>
      </c>
      <c r="P61" s="31">
        <v>1.961993296154696</v>
      </c>
      <c r="Q61" s="31">
        <v>2.8209304534574429</v>
      </c>
      <c r="R61" s="31">
        <v>2.0672460613411254</v>
      </c>
      <c r="S61" s="31">
        <f t="shared" si="4"/>
        <v>2.0672460613411254</v>
      </c>
      <c r="T61" s="33">
        <f t="shared" si="5"/>
        <v>0</v>
      </c>
      <c r="U61" s="34">
        <f t="shared" si="6"/>
        <v>8</v>
      </c>
      <c r="V61" s="31">
        <v>1.7269157583665755</v>
      </c>
      <c r="W61" s="31">
        <v>2.3236510465979578</v>
      </c>
      <c r="X61" s="31"/>
      <c r="Y61" s="31">
        <v>2.1699465026595717</v>
      </c>
      <c r="Z61" s="31">
        <v>1.9800761836768588</v>
      </c>
      <c r="AA61" s="31">
        <v>1.8534959710217174</v>
      </c>
      <c r="AB61" s="31">
        <v>1.8173301959773913</v>
      </c>
      <c r="AC61" s="31">
        <v>1.6636256520390049</v>
      </c>
      <c r="AD61" s="31"/>
      <c r="AE61" s="31">
        <v>2.5496871406249966</v>
      </c>
      <c r="AF61" s="31">
        <v>2.1518636151374082</v>
      </c>
      <c r="AG61" s="31">
        <v>2.7666817908909533</v>
      </c>
      <c r="AH61" s="31">
        <v>2.3417339341201209</v>
      </c>
      <c r="AI61" s="31">
        <f t="shared" si="7"/>
        <v>2.1095548382392666</v>
      </c>
      <c r="AJ61" s="36">
        <f t="shared" si="8"/>
        <v>-2.0055784344271443</v>
      </c>
      <c r="AK61" s="35">
        <f>RANK(R61,(D61:R61,V61:AH61),1)</f>
        <v>13</v>
      </c>
    </row>
    <row r="62" spans="1:37" ht="12.75" customHeight="1" x14ac:dyDescent="0.2">
      <c r="A62">
        <v>2021</v>
      </c>
      <c r="B62" s="38" t="s">
        <v>200</v>
      </c>
      <c r="C62" s="39">
        <v>2015</v>
      </c>
      <c r="D62" s="31">
        <v>2.17977276073219</v>
      </c>
      <c r="E62" s="31">
        <v>1.762923786568265</v>
      </c>
      <c r="F62" s="31">
        <v>2.1710884071037748</v>
      </c>
      <c r="G62" s="31">
        <v>3.3782135614534732</v>
      </c>
      <c r="H62" s="31">
        <v>2.3534598333004917</v>
      </c>
      <c r="I62" s="31">
        <v>2.0668761635627937</v>
      </c>
      <c r="J62" s="31">
        <v>1.9713482736502277</v>
      </c>
      <c r="K62" s="31">
        <v>2.5010938449835485</v>
      </c>
      <c r="L62" s="31">
        <v>1.9713482736502277</v>
      </c>
      <c r="M62" s="31">
        <v>2.4055659550709825</v>
      </c>
      <c r="N62" s="31">
        <v>1.7976612010819255</v>
      </c>
      <c r="O62" s="31">
        <v>1.9713482736502277</v>
      </c>
      <c r="P62" s="31">
        <v>1.927926505508152</v>
      </c>
      <c r="Q62" s="31">
        <v>3.881906071901549</v>
      </c>
      <c r="R62" s="31">
        <v>2.1146488695637622</v>
      </c>
      <c r="S62" s="31">
        <f t="shared" ref="S62" si="9">MEDIAN(D62:R62)</f>
        <v>2.1146488695637622</v>
      </c>
      <c r="T62" s="33">
        <f t="shared" ref="T62" si="10">(R62-S62)/S62*100</f>
        <v>0</v>
      </c>
      <c r="U62" s="34">
        <f t="shared" ref="U62" si="11">RANK(R62,D62:R62,1)</f>
        <v>8</v>
      </c>
      <c r="V62" s="31">
        <v>2.0581918099343786</v>
      </c>
      <c r="W62" s="31">
        <v>2.3881972478141522</v>
      </c>
      <c r="X62" s="31"/>
      <c r="Y62" s="31">
        <v>2.0668761635627937</v>
      </c>
      <c r="Z62" s="31">
        <v>2.4316190159562279</v>
      </c>
      <c r="AA62" s="31">
        <v>1.8063455547103406</v>
      </c>
      <c r="AB62" s="31">
        <v>1.9018734446229066</v>
      </c>
      <c r="AC62" s="31">
        <v>2.2579319433879257</v>
      </c>
      <c r="AD62" s="31"/>
      <c r="AE62" s="31">
        <v>2.3534598333004917</v>
      </c>
      <c r="AF62" s="31">
        <v>2.0408231026775483</v>
      </c>
      <c r="AG62" s="31">
        <v>2.2666162970163413</v>
      </c>
      <c r="AH62" s="31">
        <v>2.2058258216174349</v>
      </c>
      <c r="AI62" s="31">
        <f t="shared" ref="AI62" si="12">MEDIAN(D62:R62,V62:AH62)</f>
        <v>2.1428686383337685</v>
      </c>
      <c r="AJ62" s="36">
        <f t="shared" ref="AJ62" si="13">(R62-AI62)/AI62*100</f>
        <v>-1.3169154779337839</v>
      </c>
      <c r="AK62" s="35">
        <f>RANK(R62,(D62:R62,V62:AH62),1)</f>
        <v>13</v>
      </c>
    </row>
    <row r="63" spans="1:37" ht="12.75" customHeight="1" x14ac:dyDescent="0.2">
      <c r="A63">
        <v>2021</v>
      </c>
      <c r="B63" s="38" t="s">
        <v>183</v>
      </c>
      <c r="C63" s="39">
        <v>2015</v>
      </c>
      <c r="D63" s="31">
        <v>3.4920692979066428</v>
      </c>
      <c r="E63" s="31">
        <v>2.7681037117552658</v>
      </c>
      <c r="F63" s="31">
        <v>5.9791040173913732</v>
      </c>
      <c r="G63" s="31">
        <v>6.7967592676329289</v>
      </c>
      <c r="H63" s="31">
        <v>3.6794486260869994</v>
      </c>
      <c r="I63" s="31">
        <v>2.5296209304348118</v>
      </c>
      <c r="J63" s="31">
        <v>4.0031038293076149</v>
      </c>
      <c r="K63" s="31">
        <v>4.3267590325282299</v>
      </c>
      <c r="L63" s="31">
        <v>3.1854485790660596</v>
      </c>
      <c r="M63" s="31">
        <v>3.5772417198068047</v>
      </c>
      <c r="N63" s="31">
        <v>3.1002761571658977</v>
      </c>
      <c r="O63" s="31">
        <v>2.7340347429952008</v>
      </c>
      <c r="P63" s="31">
        <v>2.7425519851852171</v>
      </c>
      <c r="Q63" s="31">
        <v>6.7541730566828484</v>
      </c>
      <c r="R63" s="31">
        <v>3.6545540186882945</v>
      </c>
      <c r="S63" s="31">
        <f t="shared" ref="S63:S68" si="14">MEDIAN(D63:R63)</f>
        <v>3.5772417198068047</v>
      </c>
      <c r="T63" s="33">
        <f t="shared" ref="T63:T68" si="15">(R63-S63)/S63*100</f>
        <v>2.1612265800608301</v>
      </c>
      <c r="U63" s="34">
        <f t="shared" ref="U63:U68" si="16">RANK(R63,D63:R63,1)</f>
        <v>9</v>
      </c>
      <c r="V63" s="31">
        <v>4.241586610628068</v>
      </c>
      <c r="W63" s="31">
        <v>3.1002761571658977</v>
      </c>
      <c r="X63" s="31"/>
      <c r="Y63" s="31">
        <v>2.6914485320451198</v>
      </c>
      <c r="Z63" s="31">
        <v>5.3914143062802555</v>
      </c>
      <c r="AA63" s="31">
        <v>3.756103805797145</v>
      </c>
      <c r="AB63" s="31">
        <v>3.7475865636071282</v>
      </c>
      <c r="AC63" s="31">
        <v>5.8683798689211635</v>
      </c>
      <c r="AD63" s="31"/>
      <c r="AE63" s="31">
        <v>3.4239313603865131</v>
      </c>
      <c r="AF63" s="31">
        <v>3.670931383896983</v>
      </c>
      <c r="AG63" s="31">
        <v>2.6829312898551039</v>
      </c>
      <c r="AH63" s="31">
        <v>3.4239313603865131</v>
      </c>
      <c r="AI63" s="31">
        <f t="shared" ref="AI63:AI68" si="17">MEDIAN(D63:R63,V63:AH63)</f>
        <v>3.6158978692475499</v>
      </c>
      <c r="AJ63" s="36">
        <f t="shared" ref="AJ63:AJ68" si="18">(R63-AI63)/AI63*100</f>
        <v>1.069060876124492</v>
      </c>
      <c r="AK63" s="35">
        <f>RANK(R63,(D63:R63,V63:AH63),1)</f>
        <v>14</v>
      </c>
    </row>
    <row r="64" spans="1:37" x14ac:dyDescent="0.2">
      <c r="A64">
        <v>2022</v>
      </c>
      <c r="B64" s="38" t="s">
        <v>201</v>
      </c>
      <c r="C64" s="39">
        <v>2015</v>
      </c>
      <c r="D64" s="31">
        <v>4.9169339402129069</v>
      </c>
      <c r="E64" s="31">
        <v>3.9739603078433086</v>
      </c>
      <c r="F64" s="31">
        <v>8.1836640237790164</v>
      </c>
      <c r="G64" s="31">
        <v>9.7665126209708433</v>
      </c>
      <c r="H64" s="31">
        <v>4.5801576429380502</v>
      </c>
      <c r="I64" s="31">
        <v>3.7466363071827797</v>
      </c>
      <c r="J64" s="31">
        <v>8.0742117271646876</v>
      </c>
      <c r="K64" s="31">
        <v>5.1610967557371783</v>
      </c>
      <c r="L64" s="31">
        <v>5.9525210543330909</v>
      </c>
      <c r="M64" s="31">
        <v>6.2051032772892336</v>
      </c>
      <c r="N64" s="31">
        <v>4.5296411983468214</v>
      </c>
      <c r="O64" s="31">
        <v>5.6578417942175916</v>
      </c>
      <c r="P64" s="31">
        <v>5.758874683400049</v>
      </c>
      <c r="Q64" s="31">
        <v>9.6402215094927719</v>
      </c>
      <c r="R64" s="31">
        <v>3.9277485865310848</v>
      </c>
      <c r="S64" s="31">
        <f t="shared" si="14"/>
        <v>5.6578417942175916</v>
      </c>
      <c r="T64" s="33">
        <f t="shared" si="15"/>
        <v>-30.578677711608883</v>
      </c>
      <c r="U64" s="34">
        <f t="shared" si="16"/>
        <v>2</v>
      </c>
      <c r="V64" s="31">
        <v>6.2724585367442049</v>
      </c>
      <c r="W64" s="31">
        <v>4.5633188280743076</v>
      </c>
      <c r="X64" s="31"/>
      <c r="Y64" s="31">
        <v>5.6157447570582342</v>
      </c>
      <c r="Z64" s="31">
        <v>8.2257610609383729</v>
      </c>
      <c r="AA64" s="31">
        <v>4.6980293469842502</v>
      </c>
      <c r="AB64" s="31">
        <v>5.8851657948781204</v>
      </c>
      <c r="AC64" s="31">
        <v>8.781441951441888</v>
      </c>
      <c r="AD64" s="31"/>
      <c r="AE64" s="31">
        <v>6.2303614995848475</v>
      </c>
      <c r="AF64" s="31">
        <v>6.9796887610214036</v>
      </c>
      <c r="AG64" s="31">
        <v>4.8916757179172921</v>
      </c>
      <c r="AH64" s="31">
        <v>5.3042266820789923</v>
      </c>
      <c r="AI64" s="31">
        <f t="shared" si="17"/>
        <v>5.7083582388088203</v>
      </c>
      <c r="AJ64" s="36">
        <f t="shared" si="18"/>
        <v>-31.193025696461902</v>
      </c>
      <c r="AK64" s="35">
        <f>RANK(R64,(D64:R64,V64:AH64),1)</f>
        <v>2</v>
      </c>
    </row>
    <row r="65" spans="1:37" x14ac:dyDescent="0.2">
      <c r="A65">
        <v>2022</v>
      </c>
      <c r="B65" s="38" t="s">
        <v>184</v>
      </c>
      <c r="C65" s="39">
        <v>2015</v>
      </c>
      <c r="D65" s="31">
        <v>7.0778077203517284</v>
      </c>
      <c r="E65" s="31">
        <v>5.3946705185607682</v>
      </c>
      <c r="F65" s="31">
        <v>11.117337004650031</v>
      </c>
      <c r="G65" s="31">
        <v>13.853513891664052</v>
      </c>
      <c r="H65" s="31">
        <v>5.7312979589189599</v>
      </c>
      <c r="I65" s="31">
        <v>4.4883658714425589</v>
      </c>
      <c r="J65" s="31">
        <v>12.679633586825229</v>
      </c>
      <c r="K65" s="31">
        <v>6.5771822962292887</v>
      </c>
      <c r="L65" s="31">
        <v>9.468725694177861</v>
      </c>
      <c r="M65" s="31">
        <v>9.5895663137936218</v>
      </c>
      <c r="N65" s="31">
        <v>5.3256187359231895</v>
      </c>
      <c r="O65" s="31">
        <v>8.5451581014002578</v>
      </c>
      <c r="P65" s="31">
        <v>8.6487357753566219</v>
      </c>
      <c r="Q65" s="31">
        <v>11.963221341960359</v>
      </c>
      <c r="R65" s="31">
        <v>5.2547570643324981</v>
      </c>
      <c r="S65" s="31">
        <f t="shared" si="14"/>
        <v>8.5451581014002578</v>
      </c>
      <c r="T65" s="33">
        <f t="shared" si="15"/>
        <v>-38.506028771177164</v>
      </c>
      <c r="U65" s="34">
        <f t="shared" si="16"/>
        <v>2</v>
      </c>
      <c r="V65" s="31">
        <v>10.107454683575455</v>
      </c>
      <c r="W65" s="31">
        <v>6.9655985735656634</v>
      </c>
      <c r="X65" s="31"/>
      <c r="Y65" s="31">
        <v>6.9742300463953608</v>
      </c>
      <c r="Z65" s="31">
        <v>11.24680909709549</v>
      </c>
      <c r="AA65" s="31">
        <v>12.351637619296735</v>
      </c>
      <c r="AB65" s="31">
        <v>12.282585836659157</v>
      </c>
      <c r="AC65" s="31">
        <v>10.288715612999097</v>
      </c>
      <c r="AD65" s="31"/>
      <c r="AE65" s="31">
        <v>8.2257936067014583</v>
      </c>
      <c r="AF65" s="31">
        <v>12.696896532484626</v>
      </c>
      <c r="AG65" s="31">
        <v>6.6117081875480777</v>
      </c>
      <c r="AH65" s="31">
        <v>6.7325488071638375</v>
      </c>
      <c r="AI65" s="31">
        <f t="shared" si="17"/>
        <v>8.5969469383784407</v>
      </c>
      <c r="AJ65" s="36">
        <f t="shared" si="18"/>
        <v>-38.876474380989343</v>
      </c>
      <c r="AK65" s="35">
        <f>RANK(R65,(D65:R65,V65:AH65),1)</f>
        <v>2</v>
      </c>
    </row>
    <row r="66" spans="1:37" x14ac:dyDescent="0.2">
      <c r="A66">
        <v>2023</v>
      </c>
      <c r="B66" s="38" t="s">
        <v>202</v>
      </c>
      <c r="C66" s="39">
        <v>2015</v>
      </c>
      <c r="D66" s="31">
        <v>6.2717482739534729</v>
      </c>
      <c r="E66" s="31">
        <v>5.3858090072831226</v>
      </c>
      <c r="F66" s="31">
        <v>5.0612569987009142</v>
      </c>
      <c r="G66" s="31">
        <v>8.2892337327077374</v>
      </c>
      <c r="H66" s="31">
        <v>6.6226153102585616</v>
      </c>
      <c r="I66" s="31">
        <v>5.8594795062949929</v>
      </c>
      <c r="J66" s="111">
        <v>6.2542049221382197</v>
      </c>
      <c r="K66" s="31">
        <v>6.096314755800929</v>
      </c>
      <c r="L66" s="31">
        <v>7.7366181505272209</v>
      </c>
      <c r="M66" s="31">
        <v>10.14882902512471</v>
      </c>
      <c r="N66" s="31">
        <v>5.7805344231263476</v>
      </c>
      <c r="O66" s="31">
        <v>6.1928031907848275</v>
      </c>
      <c r="P66" s="31">
        <v>5.7103610158653302</v>
      </c>
      <c r="Q66" s="31">
        <v>7.990996751848412</v>
      </c>
      <c r="R66" s="111">
        <v>5.6450856408099437</v>
      </c>
      <c r="S66" s="31">
        <f t="shared" si="14"/>
        <v>6.1928031907848275</v>
      </c>
      <c r="T66" s="33">
        <f t="shared" si="15"/>
        <v>-8.8444204199789915</v>
      </c>
      <c r="U66" s="34">
        <f t="shared" si="16"/>
        <v>3</v>
      </c>
      <c r="V66" s="31">
        <v>5.640187608604311</v>
      </c>
      <c r="W66" s="31">
        <v>5.640187608604311</v>
      </c>
      <c r="X66" s="31"/>
      <c r="Y66" s="31">
        <v>6.6226153102585616</v>
      </c>
      <c r="Z66" s="31">
        <v>7.0611991056399246</v>
      </c>
      <c r="AA66" s="31">
        <v>9.0699128884865612</v>
      </c>
      <c r="AB66" s="31">
        <v>8.9734244535026608</v>
      </c>
      <c r="AC66" s="31">
        <v>6.6401586620738167</v>
      </c>
      <c r="AD66" s="31"/>
      <c r="AE66" s="31">
        <v>9.017282833040797</v>
      </c>
      <c r="AF66" s="31">
        <v>5.1138870541466774</v>
      </c>
      <c r="AG66" s="31">
        <v>8.4822106026755364</v>
      </c>
      <c r="AH66" s="31">
        <v>6.8506788838568697</v>
      </c>
      <c r="AI66" s="31">
        <f t="shared" si="17"/>
        <v>6.4471817921060168</v>
      </c>
      <c r="AJ66" s="36">
        <f t="shared" si="18"/>
        <v>-12.441035124496819</v>
      </c>
      <c r="AK66" s="35">
        <f>RANK(R66,(D66:R66,V66:AH66),1)</f>
        <v>6</v>
      </c>
    </row>
    <row r="67" spans="1:37" x14ac:dyDescent="0.2">
      <c r="A67">
        <v>2023</v>
      </c>
      <c r="B67" s="38" t="s">
        <v>185</v>
      </c>
      <c r="C67" s="39">
        <v>2015</v>
      </c>
      <c r="D67" s="31">
        <v>5.2930748793083948</v>
      </c>
      <c r="E67" s="31">
        <v>4.5073166182691384</v>
      </c>
      <c r="F67" s="31">
        <v>4.213736608650076</v>
      </c>
      <c r="G67" s="31">
        <v>6.6832625719163081</v>
      </c>
      <c r="H67" s="31">
        <v>6.173814908165582</v>
      </c>
      <c r="I67" s="31">
        <v>5.3707872347957935</v>
      </c>
      <c r="J67" s="31">
        <v>4.2223713148153426</v>
      </c>
      <c r="K67" s="31">
        <v>5.396691353291593</v>
      </c>
      <c r="L67" s="31">
        <v>5.2067278176557288</v>
      </c>
      <c r="M67" s="31">
        <v>7.408577889798698</v>
      </c>
      <c r="N67" s="111">
        <v>4.8095313340534673</v>
      </c>
      <c r="O67" s="31">
        <v>4.9304172203671985</v>
      </c>
      <c r="P67" s="31">
        <v>4.7231842724008013</v>
      </c>
      <c r="Q67" s="31">
        <v>8.6174367529360154</v>
      </c>
      <c r="R67" s="111">
        <v>4.9617977213459001</v>
      </c>
      <c r="S67" s="111">
        <f t="shared" si="14"/>
        <v>5.2067278176557288</v>
      </c>
      <c r="T67" s="33">
        <f t="shared" si="15"/>
        <v>-4.7041079328034803</v>
      </c>
      <c r="U67" s="34">
        <f t="shared" si="16"/>
        <v>7</v>
      </c>
      <c r="V67" s="31">
        <v>3.8942524805352137</v>
      </c>
      <c r="W67" s="31">
        <v>5.37942194096106</v>
      </c>
      <c r="X67" s="31"/>
      <c r="Y67" s="31">
        <v>5.8975043108770526</v>
      </c>
      <c r="Z67" s="31">
        <v>4.7318189785660687</v>
      </c>
      <c r="AA67" s="31">
        <v>6.4414907992888448</v>
      </c>
      <c r="AB67" s="31">
        <v>5.1549195806641297</v>
      </c>
      <c r="AC67" s="31">
        <v>4.5677595614260049</v>
      </c>
      <c r="AD67" s="31"/>
      <c r="AE67" s="31">
        <v>7.3135961219807655</v>
      </c>
      <c r="AF67" s="31">
        <v>4.6454719169134036</v>
      </c>
      <c r="AG67" s="31">
        <v>8.1857014446726879</v>
      </c>
      <c r="AH67" s="31">
        <v>5.4053260594568595</v>
      </c>
      <c r="AI67" s="31">
        <f t="shared" si="17"/>
        <v>5.2499013484820622</v>
      </c>
      <c r="AJ67" s="36">
        <f t="shared" si="18"/>
        <v>-5.4877912557245168</v>
      </c>
      <c r="AK67" s="35">
        <f>RANK(R67,(D67:R67,V67:AH67),1)</f>
        <v>11</v>
      </c>
    </row>
    <row r="68" spans="1:37" x14ac:dyDescent="0.2">
      <c r="A68">
        <v>2024</v>
      </c>
      <c r="B68" s="38" t="s">
        <v>204</v>
      </c>
      <c r="C68" s="39">
        <v>2015</v>
      </c>
      <c r="D68" s="31">
        <v>4.4104448908073</v>
      </c>
      <c r="E68" s="31">
        <v>3.8377708449079022</v>
      </c>
      <c r="F68" s="31">
        <v>3.5557075088679002</v>
      </c>
      <c r="G68" s="31">
        <v>5.5130561135091245</v>
      </c>
      <c r="H68" s="31">
        <v>4.9660241890679089</v>
      </c>
      <c r="I68" s="31">
        <v>4.7523398435830586</v>
      </c>
      <c r="J68" s="31">
        <v>3.2138125560921411</v>
      </c>
      <c r="K68" s="31">
        <v>4.8463609555963929</v>
      </c>
      <c r="L68" s="31">
        <v>4.4702765075430566</v>
      </c>
      <c r="M68" s="31">
        <v>5.9233300568400358</v>
      </c>
      <c r="N68" s="31">
        <v>3.4189495277575963</v>
      </c>
      <c r="O68" s="31">
        <v>4.008718321295782</v>
      </c>
      <c r="P68" s="31">
        <v>3.6240864994230524</v>
      </c>
      <c r="Q68" s="31">
        <v>5.8293089448267015</v>
      </c>
      <c r="R68" s="31">
        <v>4.6870685564080752</v>
      </c>
      <c r="S68" s="31">
        <f t="shared" si="14"/>
        <v>4.4702765075430566</v>
      </c>
      <c r="T68" s="36">
        <f t="shared" si="15"/>
        <v>4.8496339879470076</v>
      </c>
      <c r="U68" s="104">
        <f t="shared" si="16"/>
        <v>9</v>
      </c>
      <c r="V68" s="31">
        <v>3.3163810419248687</v>
      </c>
      <c r="W68" s="31">
        <v>4.4788238813624517</v>
      </c>
      <c r="X68" s="31"/>
      <c r="Y68" s="31">
        <v>5.3335612633018501</v>
      </c>
      <c r="Z68" s="31">
        <v>4.0856446856703279</v>
      </c>
      <c r="AA68" s="31">
        <v>5.1626137869139708</v>
      </c>
      <c r="AB68" s="31">
        <v>4.5984871148339668</v>
      </c>
      <c r="AC68" s="31">
        <v>3.4018547801188084</v>
      </c>
      <c r="AD68" s="31"/>
      <c r="AE68" s="31">
        <v>6.0429932903115509</v>
      </c>
      <c r="AF68" s="31">
        <v>4.0258130689345704</v>
      </c>
      <c r="AG68" s="31">
        <v>5.9489721782982175</v>
      </c>
      <c r="AH68" s="31">
        <v>4.5386554980982092</v>
      </c>
      <c r="AI68" s="31">
        <f t="shared" si="17"/>
        <v>4.50873968973033</v>
      </c>
      <c r="AJ68" s="36">
        <f t="shared" si="18"/>
        <v>3.9551821340213835</v>
      </c>
      <c r="AK68" s="105">
        <f>RANK(R68,(D68:R68,V68:AH68),1)</f>
        <v>16</v>
      </c>
    </row>
  </sheetData>
  <phoneticPr fontId="14"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56A6-11E0-44D9-9991-26C6949A05FC}">
  <sheetPr>
    <tabColor theme="4"/>
  </sheetPr>
  <dimension ref="A1:AK68"/>
  <sheetViews>
    <sheetView showGridLines="0" zoomScaleNormal="100" workbookViewId="0">
      <pane ySplit="13" topLeftCell="A53" activePane="bottomLeft" state="frozen"/>
      <selection activeCell="A34" sqref="A3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5">
      <c r="A1" s="45" t="s">
        <v>111</v>
      </c>
    </row>
    <row r="2" spans="1:37" ht="15" x14ac:dyDescent="0.2">
      <c r="A2" s="40" t="s">
        <v>106</v>
      </c>
    </row>
    <row r="3" spans="1:37" ht="15" x14ac:dyDescent="0.2">
      <c r="A3" s="40" t="s">
        <v>113</v>
      </c>
    </row>
    <row r="4" spans="1:37" ht="15" x14ac:dyDescent="0.2">
      <c r="A4" s="40" t="s">
        <v>125</v>
      </c>
    </row>
    <row r="5" spans="1:37" ht="15" x14ac:dyDescent="0.2">
      <c r="A5" s="40" t="s">
        <v>123</v>
      </c>
    </row>
    <row r="6" spans="1:37" ht="15" x14ac:dyDescent="0.2">
      <c r="A6" s="40" t="s">
        <v>154</v>
      </c>
    </row>
    <row r="7" spans="1:37" ht="15" x14ac:dyDescent="0.2">
      <c r="A7" s="40" t="s">
        <v>115</v>
      </c>
    </row>
    <row r="8" spans="1:37" ht="15" x14ac:dyDescent="0.2">
      <c r="A8" s="40" t="s">
        <v>116</v>
      </c>
    </row>
    <row r="9" spans="1:37" ht="15" x14ac:dyDescent="0.2">
      <c r="A9" s="41" t="s">
        <v>117</v>
      </c>
    </row>
    <row r="10" spans="1:37" ht="15.75" x14ac:dyDescent="0.25">
      <c r="A10" s="42" t="s">
        <v>118</v>
      </c>
    </row>
    <row r="11" spans="1:37" ht="15" x14ac:dyDescent="0.2">
      <c r="A11" s="42" t="s">
        <v>127</v>
      </c>
    </row>
    <row r="12" spans="1:37" ht="15" x14ac:dyDescent="0.2">
      <c r="A12" s="40" t="s">
        <v>67</v>
      </c>
    </row>
    <row r="13" spans="1:37" ht="63.95" customHeight="1" x14ac:dyDescent="0.2">
      <c r="A13" s="93" t="s">
        <v>100</v>
      </c>
      <c r="B13" s="93" t="s">
        <v>101</v>
      </c>
      <c r="C13" s="94" t="s">
        <v>64</v>
      </c>
      <c r="D13" s="95" t="s">
        <v>0</v>
      </c>
      <c r="E13" s="95" t="s">
        <v>1</v>
      </c>
      <c r="F13" s="95" t="s">
        <v>2</v>
      </c>
      <c r="G13" s="95" t="s">
        <v>3</v>
      </c>
      <c r="H13" s="95" t="s">
        <v>4</v>
      </c>
      <c r="I13" s="95" t="s">
        <v>5</v>
      </c>
      <c r="J13" s="95" t="s">
        <v>6</v>
      </c>
      <c r="K13" s="95" t="s">
        <v>7</v>
      </c>
      <c r="L13" s="95" t="s">
        <v>8</v>
      </c>
      <c r="M13" s="95" t="s">
        <v>9</v>
      </c>
      <c r="N13" s="95" t="s">
        <v>10</v>
      </c>
      <c r="O13" s="95" t="s">
        <v>11</v>
      </c>
      <c r="P13" s="95" t="s">
        <v>12</v>
      </c>
      <c r="Q13" s="95" t="s">
        <v>13</v>
      </c>
      <c r="R13" s="95" t="s">
        <v>149</v>
      </c>
      <c r="S13" s="95" t="s">
        <v>119</v>
      </c>
      <c r="T13" s="95" t="s">
        <v>104</v>
      </c>
      <c r="U13" s="95" t="s">
        <v>150</v>
      </c>
      <c r="V13" s="95" t="s">
        <v>27</v>
      </c>
      <c r="W13" s="95" t="s">
        <v>50</v>
      </c>
      <c r="X13" s="96" t="s">
        <v>17</v>
      </c>
      <c r="Y13" s="96" t="s">
        <v>18</v>
      </c>
      <c r="Z13" s="96" t="s">
        <v>19</v>
      </c>
      <c r="AA13" s="97" t="s">
        <v>20</v>
      </c>
      <c r="AB13" s="97" t="s">
        <v>21</v>
      </c>
      <c r="AC13" s="97" t="s">
        <v>22</v>
      </c>
      <c r="AD13" s="97" t="s">
        <v>23</v>
      </c>
      <c r="AE13" s="97" t="s">
        <v>24</v>
      </c>
      <c r="AF13" s="97" t="s">
        <v>28</v>
      </c>
      <c r="AG13" s="97" t="s">
        <v>25</v>
      </c>
      <c r="AH13" s="97" t="s">
        <v>26</v>
      </c>
      <c r="AI13" s="95" t="s">
        <v>121</v>
      </c>
      <c r="AJ13" s="95" t="s">
        <v>105</v>
      </c>
      <c r="AK13" s="95" t="s">
        <v>151</v>
      </c>
    </row>
    <row r="14" spans="1:37" ht="12.75" customHeight="1" x14ac:dyDescent="0.2">
      <c r="A14">
        <v>1998</v>
      </c>
      <c r="B14" s="38">
        <v>35796</v>
      </c>
      <c r="C14" s="39" t="s">
        <v>102</v>
      </c>
      <c r="D14" s="31">
        <v>1.2690276643897198</v>
      </c>
      <c r="E14" s="31">
        <v>0.91622626137045604</v>
      </c>
      <c r="F14" s="31">
        <v>0.97022991076938658</v>
      </c>
      <c r="G14" s="31">
        <v>0.95557302035054259</v>
      </c>
      <c r="H14" s="31">
        <v>0.91067373879176639</v>
      </c>
      <c r="I14" s="31">
        <v>1.2419067060296569</v>
      </c>
      <c r="J14" s="31" t="s">
        <v>165</v>
      </c>
      <c r="K14" s="31">
        <v>0.70910796530934261</v>
      </c>
      <c r="L14" s="31">
        <v>1.1098291343258886</v>
      </c>
      <c r="M14" s="31">
        <v>1.2031342925752428</v>
      </c>
      <c r="N14" s="31">
        <v>0.99776964079432773</v>
      </c>
      <c r="O14" s="31">
        <v>1.4059154288451869</v>
      </c>
      <c r="P14" s="31">
        <v>0.87898615001436053</v>
      </c>
      <c r="Q14" s="31">
        <v>1.350921674549789</v>
      </c>
      <c r="R14" s="31">
        <v>0.76169906407487398</v>
      </c>
      <c r="S14" s="32">
        <f t="shared" ref="S14:S32" si="0">MEDIAN(D14:R14)</f>
        <v>0.98399977578185716</v>
      </c>
      <c r="T14" s="33">
        <f t="shared" ref="T14:T32" si="1">(R14-S14)/S14*100</f>
        <v>-22.591540890377704</v>
      </c>
      <c r="U14" s="34">
        <f t="shared" ref="U14:U32" si="2">RANK(R14,D14:R14,1)</f>
        <v>2</v>
      </c>
      <c r="V14" s="32"/>
      <c r="W14" s="32"/>
      <c r="X14" s="37"/>
      <c r="Y14" s="37"/>
      <c r="Z14" s="37"/>
      <c r="AA14" s="37"/>
      <c r="AB14" s="37"/>
      <c r="AC14" s="37"/>
      <c r="AD14" s="37"/>
      <c r="AE14" s="37"/>
      <c r="AF14" s="37"/>
      <c r="AG14" s="37"/>
      <c r="AH14" s="37"/>
      <c r="AI14" s="31"/>
      <c r="AJ14" s="36"/>
      <c r="AK14" s="35"/>
    </row>
    <row r="15" spans="1:37" ht="12.75" customHeight="1" x14ac:dyDescent="0.2">
      <c r="A15">
        <v>1998</v>
      </c>
      <c r="B15" s="38">
        <v>35977</v>
      </c>
      <c r="C15" s="39" t="s">
        <v>102</v>
      </c>
      <c r="D15" s="31">
        <v>1.2733817658223705</v>
      </c>
      <c r="E15" s="31">
        <v>0.84663828458330836</v>
      </c>
      <c r="F15" s="31">
        <v>0.8497653277797621</v>
      </c>
      <c r="G15" s="31">
        <v>0.73565548532761571</v>
      </c>
      <c r="H15" s="31">
        <v>0.86637592631449489</v>
      </c>
      <c r="I15" s="31">
        <v>1.2393050532937731</v>
      </c>
      <c r="J15" s="31" t="s">
        <v>165</v>
      </c>
      <c r="K15" s="31">
        <v>0.71222011736267798</v>
      </c>
      <c r="L15" s="31">
        <v>1.051244427737233</v>
      </c>
      <c r="M15" s="31">
        <v>1.1790353237886098</v>
      </c>
      <c r="N15" s="31">
        <v>0.91021746380664481</v>
      </c>
      <c r="O15" s="31">
        <v>1.4126687157033961</v>
      </c>
      <c r="P15" s="31">
        <v>0.76028214851485865</v>
      </c>
      <c r="Q15" s="31">
        <v>1.09294285243163</v>
      </c>
      <c r="R15" s="31">
        <v>0.77789776817854572</v>
      </c>
      <c r="S15" s="32">
        <f t="shared" si="0"/>
        <v>0.88829669506056985</v>
      </c>
      <c r="T15" s="33">
        <f t="shared" si="1"/>
        <v>-12.428159138259138</v>
      </c>
      <c r="U15" s="34">
        <f t="shared" si="2"/>
        <v>4</v>
      </c>
      <c r="V15" s="32"/>
      <c r="W15" s="32"/>
      <c r="X15" s="37"/>
      <c r="Y15" s="37"/>
      <c r="Z15" s="37"/>
      <c r="AA15" s="37"/>
      <c r="AB15" s="37"/>
      <c r="AC15" s="37"/>
      <c r="AD15" s="37"/>
      <c r="AE15" s="37"/>
      <c r="AF15" s="37"/>
      <c r="AG15" s="37"/>
      <c r="AH15" s="37"/>
      <c r="AI15" s="31"/>
      <c r="AJ15" s="36"/>
      <c r="AK15" s="35"/>
    </row>
    <row r="16" spans="1:37" ht="12.75" customHeight="1" x14ac:dyDescent="0.2">
      <c r="A16">
        <v>1999</v>
      </c>
      <c r="B16" s="38">
        <v>36161</v>
      </c>
      <c r="C16" s="39" t="s">
        <v>102</v>
      </c>
      <c r="D16" s="31">
        <v>1.3395293281372413</v>
      </c>
      <c r="E16" s="31">
        <v>0.76518609608730281</v>
      </c>
      <c r="F16" s="31">
        <v>0.80267772126616943</v>
      </c>
      <c r="G16" s="31">
        <v>0.74673501978987666</v>
      </c>
      <c r="H16" s="31">
        <v>0.8827555404179207</v>
      </c>
      <c r="I16" s="31">
        <v>1.0525839699644253</v>
      </c>
      <c r="J16" s="31" t="s">
        <v>165</v>
      </c>
      <c r="K16" s="31">
        <v>0.77747461173795451</v>
      </c>
      <c r="L16" s="31">
        <v>0.97901860197809365</v>
      </c>
      <c r="M16" s="31">
        <v>1.1814473323587955</v>
      </c>
      <c r="N16" s="31">
        <v>0.915891170488628</v>
      </c>
      <c r="O16" s="31">
        <v>1.4919048692363426</v>
      </c>
      <c r="P16" s="31">
        <v>0.71526498139064887</v>
      </c>
      <c r="Q16" s="31">
        <v>1.1176888593659933</v>
      </c>
      <c r="R16" s="31">
        <v>0.79805615550755937</v>
      </c>
      <c r="S16" s="32">
        <f t="shared" si="0"/>
        <v>0.89932335545327435</v>
      </c>
      <c r="T16" s="33">
        <f t="shared" si="1"/>
        <v>-11.260376963597768</v>
      </c>
      <c r="U16" s="34">
        <f t="shared" si="2"/>
        <v>5</v>
      </c>
      <c r="V16" s="32"/>
      <c r="W16" s="32"/>
      <c r="X16" s="37"/>
      <c r="Y16" s="37"/>
      <c r="Z16" s="37"/>
      <c r="AA16" s="37"/>
      <c r="AB16" s="37"/>
      <c r="AC16" s="37"/>
      <c r="AD16" s="37"/>
      <c r="AE16" s="37"/>
      <c r="AF16" s="37"/>
      <c r="AG16" s="37"/>
      <c r="AH16" s="37"/>
      <c r="AI16" s="31"/>
      <c r="AJ16" s="36"/>
      <c r="AK16" s="35"/>
    </row>
    <row r="17" spans="1:37" ht="12.75" customHeight="1" x14ac:dyDescent="0.2">
      <c r="A17">
        <v>1999</v>
      </c>
      <c r="B17" s="38">
        <v>36342</v>
      </c>
      <c r="C17" s="39" t="s">
        <v>102</v>
      </c>
      <c r="D17" s="31">
        <v>1.2889879618261164</v>
      </c>
      <c r="E17" s="31">
        <v>0.7676846629316697</v>
      </c>
      <c r="F17" s="31">
        <v>0.99233996764129828</v>
      </c>
      <c r="G17" s="31">
        <v>0.8149667667740822</v>
      </c>
      <c r="H17" s="31">
        <v>0.93538282894588198</v>
      </c>
      <c r="I17" s="31">
        <v>1.0912345441369256</v>
      </c>
      <c r="J17" s="31" t="s">
        <v>165</v>
      </c>
      <c r="K17" s="31">
        <v>0.79987099973040587</v>
      </c>
      <c r="L17" s="31">
        <v>0.96431315175563925</v>
      </c>
      <c r="M17" s="31">
        <v>1.0940599569770704</v>
      </c>
      <c r="N17" s="31">
        <v>0.92732551718636358</v>
      </c>
      <c r="O17" s="31">
        <v>1.4919048692363426</v>
      </c>
      <c r="P17" s="31">
        <v>0.77357051131556942</v>
      </c>
      <c r="Q17" s="31">
        <v>1.2639161948346795</v>
      </c>
      <c r="R17" s="31">
        <v>0.79481641468682507</v>
      </c>
      <c r="S17" s="32">
        <f t="shared" si="0"/>
        <v>0.94984799035076062</v>
      </c>
      <c r="T17" s="33">
        <f t="shared" si="1"/>
        <v>-16.321724869543111</v>
      </c>
      <c r="U17" s="34">
        <f t="shared" si="2"/>
        <v>3</v>
      </c>
      <c r="V17" s="32"/>
      <c r="W17" s="32"/>
      <c r="X17" s="37"/>
      <c r="Y17" s="37"/>
      <c r="Z17" s="37"/>
      <c r="AA17" s="37"/>
      <c r="AB17" s="37"/>
      <c r="AC17" s="37"/>
      <c r="AD17" s="37"/>
      <c r="AE17" s="37"/>
      <c r="AF17" s="37"/>
      <c r="AG17" s="37"/>
      <c r="AH17" s="37"/>
      <c r="AI17" s="31"/>
      <c r="AJ17" s="36"/>
      <c r="AK17" s="35"/>
    </row>
    <row r="18" spans="1:37" ht="12.75" customHeight="1" x14ac:dyDescent="0.2">
      <c r="A18">
        <v>2000</v>
      </c>
      <c r="B18" s="38">
        <v>36526</v>
      </c>
      <c r="C18" s="39" t="s">
        <v>102</v>
      </c>
      <c r="D18" s="31">
        <v>1.0300864120808055</v>
      </c>
      <c r="E18" s="31">
        <v>0.89184558819066373</v>
      </c>
      <c r="F18" s="31">
        <v>1.1459083273338133</v>
      </c>
      <c r="G18" s="31">
        <v>1.0615334151927824</v>
      </c>
      <c r="H18" s="31">
        <v>0.9907759311775024</v>
      </c>
      <c r="I18" s="31">
        <v>1.0966088144504351</v>
      </c>
      <c r="J18" s="31" t="s">
        <v>165</v>
      </c>
      <c r="K18" s="31">
        <v>0.80197351778684023</v>
      </c>
      <c r="L18" s="31">
        <v>1.0278087202635671</v>
      </c>
      <c r="M18" s="31">
        <v>1.1021374666467874</v>
      </c>
      <c r="N18" s="31">
        <v>1.0502284094060255</v>
      </c>
      <c r="O18" s="31">
        <v>1.3214014556093321</v>
      </c>
      <c r="P18" s="31">
        <v>0.90366864625082632</v>
      </c>
      <c r="Q18" s="31">
        <v>1.3681584543004002</v>
      </c>
      <c r="R18" s="31">
        <v>0.78653707703383735</v>
      </c>
      <c r="S18" s="32">
        <f t="shared" si="0"/>
        <v>1.0401574107434155</v>
      </c>
      <c r="T18" s="33">
        <f t="shared" si="1"/>
        <v>-24.382880042003645</v>
      </c>
      <c r="U18" s="34">
        <f t="shared" si="2"/>
        <v>1</v>
      </c>
      <c r="V18" s="32"/>
      <c r="W18" s="32"/>
      <c r="X18" s="37"/>
      <c r="Y18" s="37"/>
      <c r="Z18" s="37"/>
      <c r="AA18" s="37"/>
      <c r="AB18" s="37"/>
      <c r="AC18" s="37"/>
      <c r="AD18" s="37"/>
      <c r="AE18" s="37"/>
      <c r="AF18" s="37"/>
      <c r="AG18" s="37"/>
      <c r="AH18" s="37"/>
      <c r="AI18" s="31"/>
      <c r="AJ18" s="36"/>
      <c r="AK18" s="35"/>
    </row>
    <row r="19" spans="1:37" ht="12.75" customHeight="1" x14ac:dyDescent="0.2">
      <c r="A19">
        <v>2000</v>
      </c>
      <c r="B19" s="38">
        <v>36708</v>
      </c>
      <c r="C19" s="39" t="s">
        <v>102</v>
      </c>
      <c r="D19" s="31">
        <v>1.0750138150325268</v>
      </c>
      <c r="E19" s="31">
        <v>1.079951977759414</v>
      </c>
      <c r="F19" s="31">
        <v>1.4001239150197742</v>
      </c>
      <c r="G19" s="31">
        <v>1.2995150931391135</v>
      </c>
      <c r="H19" s="31">
        <v>1.1278922430815317</v>
      </c>
      <c r="I19" s="31">
        <v>1.3944390960025306</v>
      </c>
      <c r="J19" s="31" t="s">
        <v>165</v>
      </c>
      <c r="K19" s="31">
        <v>0.8813207209600965</v>
      </c>
      <c r="L19" s="31">
        <v>1.2767788711853238</v>
      </c>
      <c r="M19" s="31">
        <v>1.3669248726691519</v>
      </c>
      <c r="N19" s="31">
        <v>1.199103603410544</v>
      </c>
      <c r="O19" s="31">
        <v>1.649491966980168</v>
      </c>
      <c r="P19" s="31">
        <v>1.0803246663060939</v>
      </c>
      <c r="Q19" s="31">
        <v>1.6461341832249139</v>
      </c>
      <c r="R19" s="31">
        <v>0.78005759539236852</v>
      </c>
      <c r="S19" s="32">
        <f t="shared" si="0"/>
        <v>1.2379412372979339</v>
      </c>
      <c r="T19" s="33">
        <f t="shared" si="1"/>
        <v>-36.987510239580708</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
      <c r="A20">
        <v>2001</v>
      </c>
      <c r="B20" s="38">
        <v>36892</v>
      </c>
      <c r="C20" s="39" t="s">
        <v>102</v>
      </c>
      <c r="D20" s="31">
        <v>1.2617761972107788</v>
      </c>
      <c r="E20" s="31">
        <v>1.336296012538422</v>
      </c>
      <c r="F20" s="31">
        <v>1.4956658695186424</v>
      </c>
      <c r="G20" s="31">
        <v>1.3616683419891451</v>
      </c>
      <c r="H20" s="31">
        <v>1.3787581312741515</v>
      </c>
      <c r="I20" s="31">
        <v>1.7230425966100642</v>
      </c>
      <c r="J20" s="31" t="s">
        <v>165</v>
      </c>
      <c r="K20" s="31">
        <v>1.0539100292447829</v>
      </c>
      <c r="L20" s="31">
        <v>1.5977927145243442</v>
      </c>
      <c r="M20" s="31">
        <v>1.5628535611513732</v>
      </c>
      <c r="N20" s="31">
        <v>1.3913313061804777</v>
      </c>
      <c r="O20" s="31">
        <v>2.089374434825892</v>
      </c>
      <c r="P20" s="31">
        <v>1.2555830844195621</v>
      </c>
      <c r="Q20" s="31">
        <v>2.4538306598393471</v>
      </c>
      <c r="R20" s="31">
        <v>0.91792656587472987</v>
      </c>
      <c r="S20" s="32">
        <f t="shared" si="0"/>
        <v>1.3850447187273147</v>
      </c>
      <c r="T20" s="33">
        <f t="shared" si="1"/>
        <v>-33.72585350758991</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
      <c r="A21">
        <v>2001</v>
      </c>
      <c r="B21" s="38">
        <v>37073</v>
      </c>
      <c r="C21" s="39" t="s">
        <v>102</v>
      </c>
      <c r="D21" s="31">
        <v>1.490036389626783</v>
      </c>
      <c r="E21" s="31">
        <v>1.1895676746029875</v>
      </c>
      <c r="F21" s="31">
        <v>1.3740670183382648</v>
      </c>
      <c r="G21" s="31">
        <v>1.6645155866780472</v>
      </c>
      <c r="H21" s="31">
        <v>1.2480734337762507</v>
      </c>
      <c r="I21" s="31">
        <v>1.7775399061932897</v>
      </c>
      <c r="J21" s="31" t="s">
        <v>165</v>
      </c>
      <c r="K21" s="31">
        <v>1.0884644564331363</v>
      </c>
      <c r="L21" s="31">
        <v>1.634217984588636</v>
      </c>
      <c r="M21" s="31">
        <v>1.5835416946227292</v>
      </c>
      <c r="N21" s="31">
        <v>1.2698985442505246</v>
      </c>
      <c r="O21" s="31" t="s">
        <v>165</v>
      </c>
      <c r="P21" s="31">
        <v>1.0714436199112221</v>
      </c>
      <c r="Q21" s="31">
        <v>2.0384886063047536</v>
      </c>
      <c r="R21" s="31">
        <v>1.2850971922246219</v>
      </c>
      <c r="S21" s="32">
        <f t="shared" si="0"/>
        <v>1.3740670183382648</v>
      </c>
      <c r="T21" s="33">
        <f t="shared" si="1"/>
        <v>-6.4749262536873227</v>
      </c>
      <c r="U21" s="34">
        <f t="shared" si="2"/>
        <v>6</v>
      </c>
      <c r="V21" s="32"/>
      <c r="W21" s="32"/>
      <c r="X21" s="37"/>
      <c r="Y21" s="37"/>
      <c r="Z21" s="37"/>
      <c r="AA21" s="37"/>
      <c r="AB21" s="37"/>
      <c r="AC21" s="37"/>
      <c r="AD21" s="37"/>
      <c r="AE21" s="37"/>
      <c r="AF21" s="37"/>
      <c r="AG21" s="37"/>
      <c r="AH21" s="37"/>
      <c r="AI21" s="31"/>
      <c r="AJ21" s="36"/>
      <c r="AK21" s="35"/>
    </row>
    <row r="22" spans="1:37" ht="12.75" customHeight="1" x14ac:dyDescent="0.2">
      <c r="A22">
        <v>2002</v>
      </c>
      <c r="B22" s="38">
        <v>37257</v>
      </c>
      <c r="C22" s="39" t="s">
        <v>102</v>
      </c>
      <c r="D22" s="31">
        <v>1.4975521958243339</v>
      </c>
      <c r="E22" s="31">
        <v>1.0779697624190061</v>
      </c>
      <c r="F22" s="31">
        <v>1.1384392075013539</v>
      </c>
      <c r="G22" s="31">
        <v>1.4930885529157665</v>
      </c>
      <c r="H22" s="31">
        <v>1.1404607631389487</v>
      </c>
      <c r="I22" s="31">
        <v>1.6493160547156227</v>
      </c>
      <c r="J22" s="31" t="s">
        <v>165</v>
      </c>
      <c r="K22" s="31">
        <v>1.0891288696904247</v>
      </c>
      <c r="L22" s="31">
        <v>1.3837293016558676</v>
      </c>
      <c r="M22" s="31">
        <v>1.3167746580273578</v>
      </c>
      <c r="N22" s="31" t="s">
        <v>166</v>
      </c>
      <c r="O22" s="31">
        <v>1.3926565874730021</v>
      </c>
      <c r="P22" s="31">
        <v>0.96861051115910723</v>
      </c>
      <c r="Q22" s="31">
        <v>2.0383808081918988</v>
      </c>
      <c r="R22" s="31">
        <v>1.310295176385889</v>
      </c>
      <c r="S22" s="32">
        <f t="shared" si="0"/>
        <v>1.3167746580273578</v>
      </c>
      <c r="T22" s="33">
        <f t="shared" si="1"/>
        <v>-0.4920721705850305</v>
      </c>
      <c r="U22" s="34">
        <f t="shared" si="2"/>
        <v>6</v>
      </c>
      <c r="V22" s="32"/>
      <c r="W22" s="32"/>
      <c r="X22" s="37"/>
      <c r="Y22" s="37"/>
      <c r="Z22" s="37"/>
      <c r="AA22" s="37"/>
      <c r="AB22" s="37"/>
      <c r="AC22" s="37"/>
      <c r="AD22" s="37"/>
      <c r="AE22" s="37"/>
      <c r="AF22" s="37"/>
      <c r="AG22" s="37"/>
      <c r="AH22" s="37"/>
      <c r="AI22" s="31"/>
      <c r="AJ22" s="36"/>
      <c r="AK22" s="35"/>
    </row>
    <row r="23" spans="1:37" ht="12.75" customHeight="1" x14ac:dyDescent="0.2">
      <c r="A23">
        <v>2002</v>
      </c>
      <c r="B23" s="38">
        <v>37438</v>
      </c>
      <c r="C23" s="39" t="s">
        <v>102</v>
      </c>
      <c r="D23" s="31">
        <v>1.7013610511159107</v>
      </c>
      <c r="E23" s="31">
        <v>1.17271562275018</v>
      </c>
      <c r="F23" s="31">
        <v>1.2678405830105977</v>
      </c>
      <c r="G23" s="31">
        <v>1.5513088552915766</v>
      </c>
      <c r="H23" s="31">
        <v>1.2211940244780417</v>
      </c>
      <c r="I23" s="31">
        <v>1.4682030237580994</v>
      </c>
      <c r="J23" s="31"/>
      <c r="K23" s="31">
        <v>1.1325478041756658</v>
      </c>
      <c r="L23" s="31">
        <v>1.3421591792656589</v>
      </c>
      <c r="M23" s="31">
        <v>1.3643207343412527</v>
      </c>
      <c r="N23" s="31" t="s">
        <v>166</v>
      </c>
      <c r="O23" s="31">
        <v>1.4243416126709862</v>
      </c>
      <c r="P23" s="31">
        <v>0.99473063354931601</v>
      </c>
      <c r="Q23" s="31">
        <v>2.1685865130789534</v>
      </c>
      <c r="R23" s="31">
        <v>1.2422606191504679</v>
      </c>
      <c r="S23" s="32">
        <f t="shared" si="0"/>
        <v>1.3421591792656589</v>
      </c>
      <c r="T23" s="33">
        <f t="shared" si="1"/>
        <v>-7.4431231152365136</v>
      </c>
      <c r="U23" s="34">
        <f t="shared" si="2"/>
        <v>5</v>
      </c>
      <c r="V23" s="32"/>
      <c r="W23" s="32"/>
      <c r="X23" s="37"/>
      <c r="Y23" s="37"/>
      <c r="Z23" s="37"/>
      <c r="AA23" s="37"/>
      <c r="AB23" s="37"/>
      <c r="AC23" s="37"/>
      <c r="AD23" s="37"/>
      <c r="AE23" s="37"/>
      <c r="AF23" s="37"/>
      <c r="AG23" s="37"/>
      <c r="AH23" s="37"/>
      <c r="AI23" s="31"/>
      <c r="AJ23" s="36"/>
      <c r="AK23" s="35"/>
    </row>
    <row r="24" spans="1:37" ht="12.75" customHeight="1" x14ac:dyDescent="0.2">
      <c r="A24">
        <v>2003</v>
      </c>
      <c r="B24" s="38">
        <v>37622</v>
      </c>
      <c r="C24" s="39" t="s">
        <v>102</v>
      </c>
      <c r="D24" s="31">
        <v>1.5185888336933044</v>
      </c>
      <c r="E24" s="31">
        <v>1.2702215010799136</v>
      </c>
      <c r="F24" s="31">
        <v>1.3875889596504898</v>
      </c>
      <c r="G24" s="31">
        <v>1.6203011699064074</v>
      </c>
      <c r="H24" s="31">
        <v>1.3388181929445644</v>
      </c>
      <c r="I24" s="31">
        <v>1.7740523758099351</v>
      </c>
      <c r="J24" s="31"/>
      <c r="K24" s="31">
        <v>1.1673264632829372</v>
      </c>
      <c r="L24" s="31">
        <v>1.3719338372930165</v>
      </c>
      <c r="M24" s="31">
        <v>1.4594301004679626</v>
      </c>
      <c r="N24" s="31"/>
      <c r="O24" s="31">
        <v>1.5114926241900646</v>
      </c>
      <c r="P24" s="31">
        <v>1.1373804591792658</v>
      </c>
      <c r="Q24" s="31">
        <v>2.6584951691004099</v>
      </c>
      <c r="R24" s="31">
        <v>1.2242620590352771</v>
      </c>
      <c r="S24" s="32">
        <f t="shared" si="0"/>
        <v>1.3875889596504898</v>
      </c>
      <c r="T24" s="33">
        <f t="shared" si="1"/>
        <v>-11.770553482664779</v>
      </c>
      <c r="U24" s="34">
        <f t="shared" si="2"/>
        <v>3</v>
      </c>
      <c r="V24" s="32"/>
      <c r="W24" s="32"/>
      <c r="X24" s="37"/>
      <c r="Y24" s="37"/>
      <c r="Z24" s="37"/>
      <c r="AA24" s="37"/>
      <c r="AB24" s="37"/>
      <c r="AC24" s="37"/>
      <c r="AD24" s="37"/>
      <c r="AE24" s="37"/>
      <c r="AF24" s="37"/>
      <c r="AG24" s="37"/>
      <c r="AH24" s="37"/>
      <c r="AI24" s="31"/>
      <c r="AJ24" s="36"/>
      <c r="AK24" s="35"/>
    </row>
    <row r="25" spans="1:37" ht="12.75" customHeight="1" x14ac:dyDescent="0.2">
      <c r="A25">
        <v>2003</v>
      </c>
      <c r="B25" s="38">
        <v>37803</v>
      </c>
      <c r="C25" s="39" t="s">
        <v>102</v>
      </c>
      <c r="D25" s="31">
        <v>1.690583153347732</v>
      </c>
      <c r="E25" s="31">
        <v>1.3283153347732182</v>
      </c>
      <c r="F25" s="31">
        <v>1.354209444401508</v>
      </c>
      <c r="G25" s="31">
        <v>1.7308351331893446</v>
      </c>
      <c r="H25" s="31">
        <v>1.3786303095752361</v>
      </c>
      <c r="I25" s="31">
        <v>1.9924730021598269</v>
      </c>
      <c r="J25" s="31"/>
      <c r="K25" s="31">
        <v>1.4113350431965443</v>
      </c>
      <c r="L25" s="31">
        <v>1.4767445104391648</v>
      </c>
      <c r="M25" s="31">
        <v>1.5622799676025918</v>
      </c>
      <c r="N25" s="31"/>
      <c r="O25" s="31">
        <v>1.4515870230381567</v>
      </c>
      <c r="P25" s="31">
        <v>1.1748546616270699</v>
      </c>
      <c r="Q25" s="31">
        <v>1.7983204607686702</v>
      </c>
      <c r="R25" s="31">
        <v>1.0082793376529877</v>
      </c>
      <c r="S25" s="32">
        <f t="shared" si="0"/>
        <v>1.4515870230381567</v>
      </c>
      <c r="T25" s="33">
        <f t="shared" si="1"/>
        <v>-30.539518358143663</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
      <c r="A26">
        <v>2004</v>
      </c>
      <c r="B26" s="38">
        <v>37987</v>
      </c>
      <c r="C26" s="39" t="s">
        <v>102</v>
      </c>
      <c r="D26" s="31">
        <v>1.8976241900647943</v>
      </c>
      <c r="E26" s="31">
        <v>1.3114470842332611</v>
      </c>
      <c r="F26" s="31">
        <v>1.2935770507486914</v>
      </c>
      <c r="G26" s="31">
        <v>1.6715982721382288</v>
      </c>
      <c r="H26" s="31">
        <v>1.326349892008639</v>
      </c>
      <c r="I26" s="31">
        <v>1.7262419006479477</v>
      </c>
      <c r="J26" s="31"/>
      <c r="K26" s="31"/>
      <c r="L26" s="31">
        <v>1.5374730021598271</v>
      </c>
      <c r="M26" s="31">
        <v>1.475377969762419</v>
      </c>
      <c r="N26" s="31"/>
      <c r="O26" s="31">
        <v>1.4107991360691141</v>
      </c>
      <c r="P26" s="31">
        <v>1.0953563714902808</v>
      </c>
      <c r="Q26" s="31">
        <v>1.8995373149141503</v>
      </c>
      <c r="R26" s="31">
        <v>1.2422606191504679</v>
      </c>
      <c r="S26" s="32">
        <f t="shared" si="0"/>
        <v>1.4430885529157664</v>
      </c>
      <c r="T26" s="33">
        <f t="shared" si="1"/>
        <v>-13.916535708049574</v>
      </c>
      <c r="U26" s="34">
        <f t="shared" si="2"/>
        <v>2</v>
      </c>
      <c r="V26" s="32"/>
      <c r="W26" s="32"/>
      <c r="X26" s="37"/>
      <c r="Y26" s="37"/>
      <c r="Z26" s="37"/>
      <c r="AA26" s="37"/>
      <c r="AB26" s="37"/>
      <c r="AC26" s="37"/>
      <c r="AD26" s="37"/>
      <c r="AE26" s="37"/>
      <c r="AF26" s="37"/>
      <c r="AG26" s="37"/>
      <c r="AH26" s="37"/>
      <c r="AI26" s="31"/>
      <c r="AJ26" s="36"/>
      <c r="AK26" s="35"/>
    </row>
    <row r="27" spans="1:37" ht="12.75" customHeight="1" x14ac:dyDescent="0.2">
      <c r="A27">
        <v>2004</v>
      </c>
      <c r="B27" s="38">
        <v>38169</v>
      </c>
      <c r="C27" s="39" t="s">
        <v>102</v>
      </c>
      <c r="D27" s="31">
        <v>1.8782145428365729</v>
      </c>
      <c r="E27" s="31">
        <v>1.1832253419726422</v>
      </c>
      <c r="F27" s="31">
        <v>1.5146621827300792</v>
      </c>
      <c r="G27" s="31">
        <v>1.7138084953203743</v>
      </c>
      <c r="H27" s="31">
        <v>1.4248524118070551</v>
      </c>
      <c r="I27" s="31">
        <v>1.8557955363570915</v>
      </c>
      <c r="J27" s="31"/>
      <c r="K27" s="31"/>
      <c r="L27" s="31">
        <v>1.5419294456443484</v>
      </c>
      <c r="M27" s="31">
        <v>1.5120374370050396</v>
      </c>
      <c r="N27" s="31">
        <v>1.26</v>
      </c>
      <c r="O27" s="31">
        <v>1.4472714182865369</v>
      </c>
      <c r="P27" s="31">
        <v>1.0462203023758099</v>
      </c>
      <c r="Q27" s="31">
        <v>2.0549393247664911</v>
      </c>
      <c r="R27" s="31">
        <v>1.1519078473722102</v>
      </c>
      <c r="S27" s="32">
        <f t="shared" si="0"/>
        <v>1.5120374370050396</v>
      </c>
      <c r="T27" s="33">
        <f t="shared" si="1"/>
        <v>-23.817504832827037</v>
      </c>
      <c r="U27" s="34">
        <f t="shared" si="2"/>
        <v>2</v>
      </c>
      <c r="V27" s="32"/>
      <c r="W27" s="32"/>
      <c r="X27" s="37"/>
      <c r="Y27" s="37"/>
      <c r="Z27" s="37"/>
      <c r="AA27" s="37"/>
      <c r="AB27" s="37"/>
      <c r="AC27" s="37"/>
      <c r="AD27" s="37"/>
      <c r="AE27" s="37"/>
      <c r="AF27" s="37"/>
      <c r="AG27" s="37"/>
      <c r="AH27" s="37"/>
      <c r="AI27" s="31"/>
      <c r="AJ27" s="36"/>
      <c r="AK27" s="35"/>
    </row>
    <row r="28" spans="1:37" ht="12.75" customHeight="1" x14ac:dyDescent="0.2">
      <c r="A28">
        <v>2005</v>
      </c>
      <c r="B28" s="38">
        <v>38353</v>
      </c>
      <c r="C28" s="39" t="s">
        <v>102</v>
      </c>
      <c r="D28" s="31">
        <v>2.0597938444924404</v>
      </c>
      <c r="E28" s="31">
        <v>1.3379857451403887</v>
      </c>
      <c r="F28" s="31">
        <v>1.7069826672450976</v>
      </c>
      <c r="G28" s="31">
        <v>1.7378724622030237</v>
      </c>
      <c r="H28" s="31">
        <v>1.614636933045356</v>
      </c>
      <c r="I28" s="31">
        <v>1.788172678185745</v>
      </c>
      <c r="J28" s="31"/>
      <c r="K28" s="31"/>
      <c r="L28" s="31">
        <v>1.6699671706263497</v>
      </c>
      <c r="M28" s="31">
        <v>1.747932505399568</v>
      </c>
      <c r="N28" s="31">
        <v>1.41</v>
      </c>
      <c r="O28" s="31">
        <v>1.5165515118790496</v>
      </c>
      <c r="P28" s="31">
        <v>1.1770250539956804</v>
      </c>
      <c r="Q28" s="31">
        <v>2.3127558522494471</v>
      </c>
      <c r="R28" s="31">
        <v>1.5334773218142548</v>
      </c>
      <c r="S28" s="32">
        <f t="shared" si="0"/>
        <v>1.6699671706263497</v>
      </c>
      <c r="T28" s="33">
        <f t="shared" si="1"/>
        <v>-8.1732055104353982</v>
      </c>
      <c r="U28" s="34">
        <f t="shared" si="2"/>
        <v>5</v>
      </c>
      <c r="V28" s="32"/>
      <c r="W28" s="32"/>
      <c r="X28" s="37"/>
      <c r="Y28" s="37">
        <v>1.2981463409741225</v>
      </c>
      <c r="Z28" s="37">
        <v>0.70063972937461372</v>
      </c>
      <c r="AA28" s="37">
        <v>1.5417922454305291</v>
      </c>
      <c r="AB28" s="37">
        <v>0.88470262987806469</v>
      </c>
      <c r="AC28" s="37">
        <v>0.91799146452899161</v>
      </c>
      <c r="AD28" s="37"/>
      <c r="AE28" s="37">
        <v>1.3511844936546933</v>
      </c>
      <c r="AF28" s="37"/>
      <c r="AG28" s="37">
        <v>1.2908955642105093</v>
      </c>
      <c r="AH28" s="37">
        <v>1.5</v>
      </c>
      <c r="AI28" s="31">
        <f>MEDIAN(D28:R28,V28:AH28)</f>
        <v>1.5165515118790496</v>
      </c>
      <c r="AJ28" s="36">
        <f>(R28-AI28)/AI28*100</f>
        <v>1.1160722074144158</v>
      </c>
      <c r="AK28" s="35">
        <f>RANK(R28,(D28:R28,X28:AH28),1)</f>
        <v>12</v>
      </c>
    </row>
    <row r="29" spans="1:37" ht="12.75" customHeight="1" x14ac:dyDescent="0.2">
      <c r="A29">
        <v>2005</v>
      </c>
      <c r="B29" s="38">
        <v>38534</v>
      </c>
      <c r="C29" s="39" t="s">
        <v>102</v>
      </c>
      <c r="D29" s="31">
        <v>2.0974892008639308</v>
      </c>
      <c r="E29" s="31">
        <v>1.4179517638588912</v>
      </c>
      <c r="F29" s="31">
        <v>1.5916648996616092</v>
      </c>
      <c r="G29" s="31">
        <v>1.7810259179265657</v>
      </c>
      <c r="H29" s="31">
        <v>1.6951637868970482</v>
      </c>
      <c r="I29" s="31">
        <v>2.3575287976961841</v>
      </c>
      <c r="J29" s="31"/>
      <c r="K29" s="31"/>
      <c r="L29" s="31">
        <v>1.7172426205903528</v>
      </c>
      <c r="M29" s="31">
        <v>1.8546220302375807</v>
      </c>
      <c r="N29" s="31">
        <v>1.3983261339092872</v>
      </c>
      <c r="O29" s="31">
        <v>1.6706317494600429</v>
      </c>
      <c r="P29" s="31">
        <v>1.192257019438445</v>
      </c>
      <c r="Q29" s="31">
        <v>2.6376901303135458</v>
      </c>
      <c r="R29" s="31">
        <v>1.63</v>
      </c>
      <c r="S29" s="32">
        <f t="shared" si="0"/>
        <v>1.6951637868970482</v>
      </c>
      <c r="T29" s="33">
        <f t="shared" si="1"/>
        <v>-3.8440997501680259</v>
      </c>
      <c r="U29" s="34">
        <f t="shared" si="2"/>
        <v>5</v>
      </c>
      <c r="V29" s="32"/>
      <c r="W29" s="32"/>
      <c r="X29" s="37"/>
      <c r="Y29" s="37">
        <v>1.2978163347465717</v>
      </c>
      <c r="Z29" s="37">
        <v>0.67265376634197627</v>
      </c>
      <c r="AA29" s="37">
        <v>1.6165502948541284</v>
      </c>
      <c r="AB29" s="37">
        <v>0.84960856104795157</v>
      </c>
      <c r="AC29" s="37">
        <v>0.81619779500123757</v>
      </c>
      <c r="AD29" s="37"/>
      <c r="AE29" s="37">
        <v>1.3808755861756099</v>
      </c>
      <c r="AF29" s="37"/>
      <c r="AG29" s="37">
        <v>1.3141227182838033</v>
      </c>
      <c r="AH29" s="37">
        <v>1.61</v>
      </c>
      <c r="AI29" s="31">
        <f>MEDIAN(D29:R29,V29:AH29)</f>
        <v>1.61</v>
      </c>
      <c r="AJ29" s="36">
        <f>(R29-AI29)/AI29*100</f>
        <v>1.2422360248447077</v>
      </c>
      <c r="AK29" s="35">
        <f>RANK(R29,(D29:R29,X29:AH29),1)</f>
        <v>13</v>
      </c>
    </row>
    <row r="30" spans="1:37" ht="12.75" customHeight="1" x14ac:dyDescent="0.2">
      <c r="A30">
        <v>2006</v>
      </c>
      <c r="B30" s="38">
        <v>38718</v>
      </c>
      <c r="C30" s="39" t="s">
        <v>102</v>
      </c>
      <c r="D30" s="31">
        <v>2.6711144708423324</v>
      </c>
      <c r="E30" s="31">
        <v>1.7552332613390929</v>
      </c>
      <c r="F30" s="31">
        <v>1.7204745795799383</v>
      </c>
      <c r="G30" s="31">
        <v>1.9231036717062635</v>
      </c>
      <c r="H30" s="31">
        <v>2.0416004319654424</v>
      </c>
      <c r="I30" s="31">
        <v>2.8587343412526995</v>
      </c>
      <c r="J30" s="31"/>
      <c r="K30" s="31"/>
      <c r="L30" s="31">
        <v>1.8860734341252698</v>
      </c>
      <c r="M30" s="31">
        <v>2.2242829373650106</v>
      </c>
      <c r="N30" s="31">
        <v>2.313155507559395</v>
      </c>
      <c r="O30" s="31">
        <v>1.8836047516198704</v>
      </c>
      <c r="P30" s="31">
        <v>1.7873261339092872</v>
      </c>
      <c r="Q30" s="31">
        <v>3.0297744475248054</v>
      </c>
      <c r="R30" s="31">
        <v>2.2750179985601151</v>
      </c>
      <c r="S30" s="32">
        <f t="shared" si="0"/>
        <v>2.0416004319654424</v>
      </c>
      <c r="T30" s="33">
        <f t="shared" si="1"/>
        <v>11.433068045051419</v>
      </c>
      <c r="U30" s="34">
        <f t="shared" si="2"/>
        <v>9</v>
      </c>
      <c r="V30" s="32"/>
      <c r="W30" s="32"/>
      <c r="X30" s="37"/>
      <c r="Y30" s="37">
        <v>1.7929625195950563</v>
      </c>
      <c r="Z30" s="37">
        <v>0.702267957993013</v>
      </c>
      <c r="AA30" s="37">
        <v>2.0027014635694869</v>
      </c>
      <c r="AB30" s="37">
        <v>0.99995470629514249</v>
      </c>
      <c r="AC30" s="37">
        <v>1.0996390446317585</v>
      </c>
      <c r="AD30" s="37"/>
      <c r="AE30" s="37">
        <v>1.6504705228133671</v>
      </c>
      <c r="AF30" s="37"/>
      <c r="AG30" s="37">
        <v>1.8711524601866525</v>
      </c>
      <c r="AH30" s="37">
        <v>1.9656691180780694</v>
      </c>
      <c r="AI30" s="31">
        <f>MEDIAN(D30:R30,V30:AH30)</f>
        <v>1.8860734341252698</v>
      </c>
      <c r="AJ30" s="36">
        <f>(R30-AI30)/AI30*100</f>
        <v>20.621920514734963</v>
      </c>
      <c r="AK30" s="35">
        <f>RANK(R30,(D30:R30,X30:AH30),1)</f>
        <v>17</v>
      </c>
    </row>
    <row r="31" spans="1:37" ht="12.75" customHeight="1" x14ac:dyDescent="0.2">
      <c r="A31">
        <v>2006</v>
      </c>
      <c r="B31" s="38">
        <v>38899</v>
      </c>
      <c r="C31" s="39" t="s">
        <v>102</v>
      </c>
      <c r="D31" s="31">
        <v>2.4564816414686823</v>
      </c>
      <c r="E31" s="31">
        <v>1.8610464362850971</v>
      </c>
      <c r="F31" s="31">
        <v>1.9872903410970366</v>
      </c>
      <c r="G31" s="31">
        <v>1.9881058315334772</v>
      </c>
      <c r="H31" s="31">
        <v>2.1076911447084234</v>
      </c>
      <c r="I31" s="31">
        <v>3.0245118790496757</v>
      </c>
      <c r="J31" s="31" t="s">
        <v>167</v>
      </c>
      <c r="K31" s="31"/>
      <c r="L31" s="31">
        <v>2.1649924406047516</v>
      </c>
      <c r="M31" s="31">
        <v>2.3518444924406041</v>
      </c>
      <c r="N31" s="31">
        <v>2.4240939524838008</v>
      </c>
      <c r="O31" s="31">
        <v>1.8834686825053992</v>
      </c>
      <c r="P31" s="31">
        <v>1.7339870410367169</v>
      </c>
      <c r="Q31" s="31">
        <v>3.1929112500030685</v>
      </c>
      <c r="R31" s="31">
        <v>2.548596112311015</v>
      </c>
      <c r="S31" s="32">
        <f t="shared" si="0"/>
        <v>2.1649924406047516</v>
      </c>
      <c r="T31" s="33">
        <f t="shared" si="1"/>
        <v>17.718476264014605</v>
      </c>
      <c r="U31" s="34">
        <f t="shared" si="2"/>
        <v>11</v>
      </c>
      <c r="V31" s="32"/>
      <c r="W31" s="32"/>
      <c r="X31" s="37"/>
      <c r="Y31" s="37">
        <v>1.905353624424748</v>
      </c>
      <c r="Z31" s="37">
        <v>0.79040267347809323</v>
      </c>
      <c r="AA31" s="37">
        <v>1.964424935999826</v>
      </c>
      <c r="AB31" s="37">
        <v>1.1345515573809404</v>
      </c>
      <c r="AC31" s="37">
        <v>1.2583795891324061</v>
      </c>
      <c r="AD31" s="37"/>
      <c r="AE31" s="37">
        <v>1.697118884462508</v>
      </c>
      <c r="AF31" s="37"/>
      <c r="AG31" s="37">
        <v>1.8189856415137375</v>
      </c>
      <c r="AH31" s="37">
        <v>2.0211180501545356</v>
      </c>
      <c r="AI31" s="31">
        <f>MEDIAN(D31:R31,V31:AH31)</f>
        <v>1.9872903410970366</v>
      </c>
      <c r="AJ31" s="36">
        <f>(R31-AI31)/AI31*100</f>
        <v>28.244779316147778</v>
      </c>
      <c r="AK31" s="35">
        <f>RANK(R31,(D31:R31,X31:AH31),1)</f>
        <v>19</v>
      </c>
    </row>
    <row r="32" spans="1:37" ht="12.75" customHeight="1" x14ac:dyDescent="0.2">
      <c r="A32">
        <v>2007</v>
      </c>
      <c r="B32" s="38">
        <v>39083</v>
      </c>
      <c r="C32" s="39" t="s">
        <v>102</v>
      </c>
      <c r="D32" s="31">
        <v>2.6403858891288694</v>
      </c>
      <c r="E32" s="31">
        <v>1.6782922966162708</v>
      </c>
      <c r="F32" s="31">
        <v>1.5784054831759315</v>
      </c>
      <c r="G32" s="31">
        <v>1.9313491720662344</v>
      </c>
      <c r="H32" s="31">
        <v>1.8692786177105833</v>
      </c>
      <c r="I32" s="31">
        <v>3.1679856011519076</v>
      </c>
      <c r="J32" s="31" t="s">
        <v>167</v>
      </c>
      <c r="K32" s="31"/>
      <c r="L32" s="31">
        <v>2.1438214542836573</v>
      </c>
      <c r="M32" s="31">
        <v>2.3515190784737219</v>
      </c>
      <c r="N32" s="31">
        <v>2.3252584593232544</v>
      </c>
      <c r="O32" s="31">
        <v>1.8525673146148307</v>
      </c>
      <c r="P32" s="31">
        <v>1.6878416126709863</v>
      </c>
      <c r="Q32" s="31">
        <v>2.9562013170312333</v>
      </c>
      <c r="R32" s="31">
        <v>2.5917926565874732</v>
      </c>
      <c r="S32" s="32">
        <f t="shared" si="0"/>
        <v>2.1438214542836573</v>
      </c>
      <c r="T32" s="33">
        <f t="shared" si="1"/>
        <v>20.895919359735217</v>
      </c>
      <c r="U32" s="34">
        <f t="shared" si="2"/>
        <v>10</v>
      </c>
      <c r="V32" s="32"/>
      <c r="W32" s="32"/>
      <c r="X32" s="37"/>
      <c r="Y32" s="37">
        <v>1.5673523083670549</v>
      </c>
      <c r="Z32" s="37">
        <v>0.88141772683852215</v>
      </c>
      <c r="AA32" s="37">
        <v>2.3158441605434135</v>
      </c>
      <c r="AB32" s="37">
        <v>1.2633739752432709</v>
      </c>
      <c r="AC32" s="37">
        <v>1.4379137562878197</v>
      </c>
      <c r="AD32" s="37"/>
      <c r="AE32" s="37">
        <v>1.8017591591770481</v>
      </c>
      <c r="AF32" s="37"/>
      <c r="AG32" s="37">
        <v>1.9104129866497106</v>
      </c>
      <c r="AH32" s="37">
        <v>1.9408984881209503</v>
      </c>
      <c r="AI32" s="31">
        <f>MEDIAN(D32:R32,V32:AH32)</f>
        <v>1.9104129866497106</v>
      </c>
      <c r="AJ32" s="36">
        <f>(R32-AI32)/AI32*100</f>
        <v>35.666616312774202</v>
      </c>
      <c r="AK32" s="35">
        <f>RANK(R32,(D32:R32,X32:AH32),1)</f>
        <v>18</v>
      </c>
    </row>
    <row r="33" spans="1:37" ht="12.75" customHeight="1" x14ac:dyDescent="0.2">
      <c r="A33">
        <v>2007</v>
      </c>
      <c r="B33" s="38">
        <v>39264</v>
      </c>
      <c r="C33" s="39" t="s">
        <v>102</v>
      </c>
      <c r="D33" s="31">
        <v>2.496730021598272</v>
      </c>
      <c r="E33" s="31">
        <v>1.5519557235421164</v>
      </c>
      <c r="F33" s="31">
        <v>1.6222186481018299</v>
      </c>
      <c r="G33" s="31"/>
      <c r="H33" s="31">
        <v>1.8409740820734342</v>
      </c>
      <c r="I33" s="31">
        <v>2.7517462203023757</v>
      </c>
      <c r="J33" s="31"/>
      <c r="K33" s="31"/>
      <c r="L33" s="31"/>
      <c r="M33" s="31">
        <v>2.1612501403887685</v>
      </c>
      <c r="N33" s="31"/>
      <c r="O33" s="31">
        <v>1.7462537796976243</v>
      </c>
      <c r="P33" s="31">
        <v>1.6728334017278614</v>
      </c>
      <c r="Q33" s="31"/>
      <c r="R33" s="31"/>
      <c r="S33" s="32"/>
      <c r="T33" s="33"/>
      <c r="U33" s="34"/>
      <c r="V33" s="32"/>
      <c r="W33" s="32"/>
      <c r="X33" s="37"/>
      <c r="Y33" s="37">
        <v>1.5437837775262966</v>
      </c>
      <c r="Z33" s="37">
        <v>1.1566793649771729</v>
      </c>
      <c r="AA33" s="37">
        <v>2.4207630339755077</v>
      </c>
      <c r="AB33" s="37">
        <v>1.2854086610651863</v>
      </c>
      <c r="AC33" s="37">
        <v>1.4638434115261509</v>
      </c>
      <c r="AD33" s="37"/>
      <c r="AE33" s="37">
        <v>1.8586481872915586</v>
      </c>
      <c r="AF33" s="37"/>
      <c r="AG33" s="37">
        <v>1.9085494705163428</v>
      </c>
      <c r="AH33" s="37">
        <v>1.8871198704103671</v>
      </c>
      <c r="AI33" s="31"/>
      <c r="AJ33" s="36"/>
      <c r="AK33" s="35"/>
    </row>
    <row r="34" spans="1:37" ht="12.75" customHeight="1" x14ac:dyDescent="0.2">
      <c r="A34">
        <v>2007</v>
      </c>
      <c r="B34" s="38" t="s">
        <v>186</v>
      </c>
      <c r="C34" s="39" t="s">
        <v>103</v>
      </c>
      <c r="D34" s="31"/>
      <c r="E34" s="31"/>
      <c r="F34" s="31"/>
      <c r="G34" s="31">
        <v>1.5348568178545716</v>
      </c>
      <c r="H34" s="31"/>
      <c r="I34" s="31"/>
      <c r="J34" s="31"/>
      <c r="K34" s="31"/>
      <c r="L34" s="31">
        <v>2.12257097912167</v>
      </c>
      <c r="M34" s="31"/>
      <c r="N34" s="31">
        <v>2.3338566486681063</v>
      </c>
      <c r="O34" s="31"/>
      <c r="P34" s="31"/>
      <c r="Q34" s="31">
        <v>2.9806063263190592</v>
      </c>
      <c r="R34" s="31">
        <v>2.1130309575233981</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
      <c r="A35">
        <v>2007</v>
      </c>
      <c r="B35" s="38" t="s">
        <v>169</v>
      </c>
      <c r="C35" s="39" t="s">
        <v>103</v>
      </c>
      <c r="D35" s="31"/>
      <c r="E35" s="31">
        <v>1.9573449784017278</v>
      </c>
      <c r="F35" s="31">
        <v>2.0430881875449964</v>
      </c>
      <c r="G35" s="31">
        <v>1.6998653707703384</v>
      </c>
      <c r="H35" s="31">
        <v>2.1273315154787613</v>
      </c>
      <c r="I35" s="31">
        <v>2.697286375089992</v>
      </c>
      <c r="J35" s="31"/>
      <c r="K35" s="31">
        <v>2.4298075593952482</v>
      </c>
      <c r="L35" s="31">
        <v>2.0893345248380131</v>
      </c>
      <c r="M35" s="31">
        <v>2.182327159827214</v>
      </c>
      <c r="N35" s="31">
        <v>2.4498059755219588</v>
      </c>
      <c r="O35" s="31">
        <v>2.0495626747660185</v>
      </c>
      <c r="P35" s="31">
        <v>1.7683599460043196</v>
      </c>
      <c r="Q35" s="31">
        <v>3.0770312993160549</v>
      </c>
      <c r="R35" s="31">
        <v>1.79330797012239</v>
      </c>
      <c r="S35" s="32">
        <f t="shared" ref="S35:S61" si="3">MEDIAN(D35:R35)</f>
        <v>2.0893345248380131</v>
      </c>
      <c r="T35" s="33">
        <f t="shared" ref="T35:T61" si="4">(R35-S35)/S35*100</f>
        <v>-14.168461354391019</v>
      </c>
      <c r="U35" s="34">
        <f t="shared" ref="U35:U61" si="5">RANK(R35,D35:R35,1)</f>
        <v>3</v>
      </c>
      <c r="V35" s="32">
        <v>1.2538756931245501</v>
      </c>
      <c r="W35" s="32">
        <v>1.6037729812814974</v>
      </c>
      <c r="X35" s="37"/>
      <c r="Y35" s="37">
        <v>1.7040900361771059</v>
      </c>
      <c r="Z35" s="37">
        <v>1.2588752971562274</v>
      </c>
      <c r="AA35" s="37">
        <v>2.1429802760979122</v>
      </c>
      <c r="AB35" s="37">
        <v>1.9258224749820012</v>
      </c>
      <c r="AC35" s="37">
        <v>1.6898161666666669</v>
      </c>
      <c r="AD35" s="37"/>
      <c r="AE35" s="37">
        <v>1.8036071544276455</v>
      </c>
      <c r="AF35" s="37">
        <v>1.9726437667386609</v>
      </c>
      <c r="AG35" s="37">
        <v>1.985567743160547</v>
      </c>
      <c r="AH35" s="37">
        <v>2.2098249820014395</v>
      </c>
      <c r="AI35" s="31">
        <f t="shared" ref="AI35:AI61" si="6">MEDIAN(D35:R35,V35:AH35)</f>
        <v>1.9791057549496038</v>
      </c>
      <c r="AJ35" s="36">
        <f t="shared" ref="AJ35:AJ61" si="7">(R35-AI35)/AI35*100</f>
        <v>-9.387966477412677</v>
      </c>
      <c r="AK35" s="35">
        <f>RANK(R35,(D35:R35,V35:AH35),1)</f>
        <v>8</v>
      </c>
    </row>
    <row r="36" spans="1:37" ht="12.75" customHeight="1" x14ac:dyDescent="0.2">
      <c r="A36">
        <v>2008</v>
      </c>
      <c r="B36" s="38" t="s">
        <v>187</v>
      </c>
      <c r="C36" s="39" t="s">
        <v>103</v>
      </c>
      <c r="D36" s="31"/>
      <c r="E36" s="31">
        <v>2.5535296076313894</v>
      </c>
      <c r="F36" s="31">
        <v>2.5023194783417324</v>
      </c>
      <c r="G36" s="31">
        <v>2.2046867650587951</v>
      </c>
      <c r="H36" s="31">
        <v>2.5758555495560356</v>
      </c>
      <c r="I36" s="31">
        <v>3.4605209983201344</v>
      </c>
      <c r="J36" s="31"/>
      <c r="K36" s="31">
        <v>3.0837707283417326</v>
      </c>
      <c r="L36" s="31">
        <v>2.6057164968802495</v>
      </c>
      <c r="M36" s="31">
        <v>2.9274891348692105</v>
      </c>
      <c r="N36" s="31">
        <v>2.9023724502039832</v>
      </c>
      <c r="O36" s="31">
        <v>2.4251554415646743</v>
      </c>
      <c r="P36" s="31">
        <v>2.132406528077754</v>
      </c>
      <c r="Q36" s="31">
        <v>3.9609290791336695</v>
      </c>
      <c r="R36" s="31">
        <v>2.1571883236141107</v>
      </c>
      <c r="S36" s="32">
        <f t="shared" si="3"/>
        <v>2.5758555495560356</v>
      </c>
      <c r="T36" s="33">
        <f t="shared" si="4"/>
        <v>-16.253521126760571</v>
      </c>
      <c r="U36" s="34">
        <f t="shared" si="5"/>
        <v>2</v>
      </c>
      <c r="V36" s="32">
        <v>1.5952722727981763</v>
      </c>
      <c r="W36" s="32">
        <v>1.7787636079913605</v>
      </c>
      <c r="X36" s="37"/>
      <c r="Y36" s="37">
        <v>2.4767562748380132</v>
      </c>
      <c r="Z36" s="37">
        <v>1.945566301595872</v>
      </c>
      <c r="AA36" s="37">
        <v>2.7033366779457642</v>
      </c>
      <c r="AB36" s="37">
        <v>2.2094310277177822</v>
      </c>
      <c r="AC36" s="37">
        <v>2.452253553575714</v>
      </c>
      <c r="AD36" s="37"/>
      <c r="AE36" s="37">
        <v>2.3339818762299016</v>
      </c>
      <c r="AF36" s="37">
        <v>2.1739606874850015</v>
      </c>
      <c r="AG36" s="37">
        <v>2.5894743741300696</v>
      </c>
      <c r="AH36" s="37">
        <v>2.8242316534677219</v>
      </c>
      <c r="AI36" s="31">
        <f t="shared" si="6"/>
        <v>2.489537876589873</v>
      </c>
      <c r="AJ36" s="36">
        <f t="shared" si="7"/>
        <v>-13.349849227078606</v>
      </c>
      <c r="AK36" s="35">
        <f>RANK(R36,(D36:R36,V36:AH36),1)</f>
        <v>5</v>
      </c>
    </row>
    <row r="37" spans="1:37" ht="12.75" customHeight="1" x14ac:dyDescent="0.2">
      <c r="A37">
        <v>2008</v>
      </c>
      <c r="B37" s="38" t="s">
        <v>170</v>
      </c>
      <c r="C37" s="39" t="s">
        <v>103</v>
      </c>
      <c r="D37" s="31"/>
      <c r="E37" s="31">
        <v>3.1764729421646272</v>
      </c>
      <c r="F37" s="31">
        <v>2.708480445764339</v>
      </c>
      <c r="G37" s="31">
        <v>2.73783117350612</v>
      </c>
      <c r="H37" s="31">
        <v>3.1950195404367654</v>
      </c>
      <c r="I37" s="31">
        <v>4.0655320974322064</v>
      </c>
      <c r="J37" s="31"/>
      <c r="K37" s="31">
        <v>3.235351031917447</v>
      </c>
      <c r="L37" s="31">
        <v>3.3322054895608355</v>
      </c>
      <c r="M37" s="31">
        <v>3.3354437844972407</v>
      </c>
      <c r="N37" s="31">
        <v>3.0528289536837052</v>
      </c>
      <c r="O37" s="31">
        <v>2.7122192044636426</v>
      </c>
      <c r="P37" s="31">
        <v>2.6595233141348698</v>
      </c>
      <c r="Q37" s="31">
        <v>4.2827628095752344</v>
      </c>
      <c r="R37" s="31">
        <v>2.5581646826253901</v>
      </c>
      <c r="S37" s="32">
        <f t="shared" si="3"/>
        <v>3.1764729421646272</v>
      </c>
      <c r="T37" s="33">
        <f t="shared" si="4"/>
        <v>-19.465245597775723</v>
      </c>
      <c r="U37" s="34">
        <f t="shared" si="5"/>
        <v>1</v>
      </c>
      <c r="V37" s="32">
        <v>2.1870855219582435</v>
      </c>
      <c r="W37" s="32">
        <v>1.8875726793856491</v>
      </c>
      <c r="X37" s="37"/>
      <c r="Y37" s="37">
        <v>3.2232515844732426</v>
      </c>
      <c r="Z37" s="37">
        <v>2.5793902339812815</v>
      </c>
      <c r="AA37" s="37">
        <v>3.4484013996880245</v>
      </c>
      <c r="AB37" s="37">
        <v>3.2406794990400773</v>
      </c>
      <c r="AC37" s="37">
        <v>3.5744888288936889</v>
      </c>
      <c r="AD37" s="37"/>
      <c r="AE37" s="37">
        <v>2.7466923260139193</v>
      </c>
      <c r="AF37" s="37">
        <v>2.285794639428846</v>
      </c>
      <c r="AG37" s="37">
        <v>3.8622849316054721</v>
      </c>
      <c r="AH37" s="37">
        <v>3.7269830813534917</v>
      </c>
      <c r="AI37" s="31">
        <f t="shared" si="6"/>
        <v>3.1857462413006963</v>
      </c>
      <c r="AJ37" s="36">
        <f t="shared" si="7"/>
        <v>-19.699671949360077</v>
      </c>
      <c r="AK37" s="35">
        <f>RANK(R37,(D37:R37,V37:AH37),1)</f>
        <v>4</v>
      </c>
    </row>
    <row r="38" spans="1:37" ht="12.75" customHeight="1" x14ac:dyDescent="0.2">
      <c r="A38">
        <v>2009</v>
      </c>
      <c r="B38" s="38" t="s">
        <v>188</v>
      </c>
      <c r="C38" s="39" t="s">
        <v>103</v>
      </c>
      <c r="D38" s="31">
        <v>3.0086603671706258</v>
      </c>
      <c r="E38" s="31">
        <v>2.9089079913606901</v>
      </c>
      <c r="F38" s="31">
        <v>2.5956855313174945</v>
      </c>
      <c r="G38" s="31">
        <v>2.7351457883369323</v>
      </c>
      <c r="H38" s="31">
        <v>3.2210363930885522</v>
      </c>
      <c r="I38" s="31">
        <v>3.8549466522678184</v>
      </c>
      <c r="J38" s="31"/>
      <c r="K38" s="31">
        <v>2.9925712742980561</v>
      </c>
      <c r="L38" s="31">
        <v>3.5653429805615544</v>
      </c>
      <c r="M38" s="31">
        <v>3.6071746220302372</v>
      </c>
      <c r="N38" s="31">
        <v>3.5299469762419005</v>
      </c>
      <c r="O38" s="31">
        <v>3.1566800215982713</v>
      </c>
      <c r="P38" s="31">
        <v>2.8001457235421161</v>
      </c>
      <c r="Q38" s="31">
        <v>3.3135808552915762</v>
      </c>
      <c r="R38" s="31">
        <v>2.5849058390928721</v>
      </c>
      <c r="S38" s="32">
        <f t="shared" si="3"/>
        <v>3.0826701943844483</v>
      </c>
      <c r="T38" s="33">
        <f t="shared" si="4"/>
        <v>-16.147181628392477</v>
      </c>
      <c r="U38" s="34">
        <f t="shared" si="5"/>
        <v>1</v>
      </c>
      <c r="V38" s="32">
        <v>2.8134031360691143</v>
      </c>
      <c r="W38" s="32">
        <v>2.3555397311015116</v>
      </c>
      <c r="X38" s="37"/>
      <c r="Y38" s="37">
        <v>2.9908980086393089</v>
      </c>
      <c r="Z38" s="37">
        <v>2.4128490799136069</v>
      </c>
      <c r="AA38" s="37">
        <v>3.3160263974082071</v>
      </c>
      <c r="AB38" s="37">
        <v>3.4989272051835849</v>
      </c>
      <c r="AC38" s="37">
        <v>2.8091877937365011</v>
      </c>
      <c r="AD38" s="37"/>
      <c r="AE38" s="37">
        <v>2.488371281857451</v>
      </c>
      <c r="AF38" s="37">
        <v>2.0976959287257015</v>
      </c>
      <c r="AG38" s="37">
        <v>3.6371003347732183</v>
      </c>
      <c r="AH38" s="37">
        <v>3.9032139308855291</v>
      </c>
      <c r="AI38" s="31">
        <f t="shared" si="6"/>
        <v>2.9925712742980561</v>
      </c>
      <c r="AJ38" s="36">
        <f t="shared" si="7"/>
        <v>-13.622580645161305</v>
      </c>
      <c r="AK38" s="35">
        <f>RANK(R38,(D38:R38,V38:AH38),1)</f>
        <v>5</v>
      </c>
    </row>
    <row r="39" spans="1:37" ht="12.75" customHeight="1" x14ac:dyDescent="0.2">
      <c r="A39">
        <v>2009</v>
      </c>
      <c r="B39" s="38" t="s">
        <v>171</v>
      </c>
      <c r="C39" s="39" t="s">
        <v>103</v>
      </c>
      <c r="D39" s="31">
        <v>2.8979175475042016</v>
      </c>
      <c r="E39" s="31">
        <v>2.7157992451803428</v>
      </c>
      <c r="F39" s="31">
        <v>2.1883271306076102</v>
      </c>
      <c r="G39" s="31">
        <v>2.5560463484050286</v>
      </c>
      <c r="H39" s="31">
        <v>2.8116509832455319</v>
      </c>
      <c r="I39" s="31">
        <v>3.0704506760215406</v>
      </c>
      <c r="J39" s="31"/>
      <c r="K39" s="31">
        <v>2.3355873508550951</v>
      </c>
      <c r="L39" s="31">
        <v>2.502688880882074</v>
      </c>
      <c r="M39" s="31">
        <v>3.2046431093128049</v>
      </c>
      <c r="N39" s="31">
        <v>3.1055963133121103</v>
      </c>
      <c r="O39" s="31">
        <v>2.3080779020303859</v>
      </c>
      <c r="P39" s="31">
        <v>2.4053354655871972</v>
      </c>
      <c r="Q39" s="31">
        <v>3.9847804054253748</v>
      </c>
      <c r="R39" s="31">
        <v>1.9352785421155123</v>
      </c>
      <c r="S39" s="32">
        <f t="shared" si="3"/>
        <v>2.6359227967926859</v>
      </c>
      <c r="T39" s="33">
        <f t="shared" si="4"/>
        <v>-26.580606060606065</v>
      </c>
      <c r="U39" s="34">
        <f t="shared" si="5"/>
        <v>1</v>
      </c>
      <c r="V39" s="32">
        <v>1.903168209863674</v>
      </c>
      <c r="W39" s="32">
        <v>2.3754936244695686</v>
      </c>
      <c r="X39" s="37"/>
      <c r="Y39" s="37">
        <v>2.4152720957666221</v>
      </c>
      <c r="Z39" s="37">
        <v>2.0403959481936695</v>
      </c>
      <c r="AA39" s="37">
        <v>3.2126307541515704</v>
      </c>
      <c r="AB39" s="37">
        <v>2.4558173809681967</v>
      </c>
      <c r="AC39" s="37">
        <v>2.4133870115846729</v>
      </c>
      <c r="AD39" s="37"/>
      <c r="AE39" s="37">
        <v>2.6705891753929287</v>
      </c>
      <c r="AF39" s="37">
        <v>1.8942859488029666</v>
      </c>
      <c r="AG39" s="37">
        <v>2.8464771147425503</v>
      </c>
      <c r="AH39" s="37">
        <v>3.0704506760215406</v>
      </c>
      <c r="AI39" s="31">
        <f t="shared" si="6"/>
        <v>2.502688880882074</v>
      </c>
      <c r="AJ39" s="36">
        <f t="shared" si="7"/>
        <v>-22.672028596961585</v>
      </c>
      <c r="AK39" s="35">
        <f>RANK(R39,(D39:R39,V39:AH39),1)</f>
        <v>3</v>
      </c>
    </row>
    <row r="40" spans="1:37" ht="12.75" customHeight="1" x14ac:dyDescent="0.2">
      <c r="A40">
        <v>2010</v>
      </c>
      <c r="B40" s="38" t="s">
        <v>189</v>
      </c>
      <c r="C40" s="39" t="s">
        <v>103</v>
      </c>
      <c r="D40" s="31">
        <v>3.0503910826858927</v>
      </c>
      <c r="E40" s="31">
        <v>2.4835319595173644</v>
      </c>
      <c r="F40" s="31">
        <v>2.8780158001488991</v>
      </c>
      <c r="G40" s="31">
        <v>2.6307274224395791</v>
      </c>
      <c r="H40" s="31">
        <v>2.8781410728833006</v>
      </c>
      <c r="I40" s="31">
        <v>3.1631365436475885</v>
      </c>
      <c r="J40" s="31"/>
      <c r="K40" s="31">
        <v>2.4522137759168929</v>
      </c>
      <c r="L40" s="31">
        <v>2.5806183286788249</v>
      </c>
      <c r="M40" s="31">
        <v>3.2132456374083427</v>
      </c>
      <c r="N40" s="31">
        <v>2.9125910748438195</v>
      </c>
      <c r="O40" s="31">
        <v>2.3864455903559034</v>
      </c>
      <c r="P40" s="31">
        <v>2.4122204554590914</v>
      </c>
      <c r="Q40" s="31">
        <v>3.7746240784467888</v>
      </c>
      <c r="R40" s="31">
        <v>1.9654978845819706</v>
      </c>
      <c r="S40" s="32">
        <f t="shared" si="3"/>
        <v>2.7543716112942391</v>
      </c>
      <c r="T40" s="33">
        <f t="shared" si="4"/>
        <v>-28.640787738208946</v>
      </c>
      <c r="U40" s="34">
        <f t="shared" si="5"/>
        <v>1</v>
      </c>
      <c r="V40" s="32">
        <v>2.0864800278305911</v>
      </c>
      <c r="W40" s="32">
        <v>2.9597249411625284</v>
      </c>
      <c r="X40" s="37"/>
      <c r="Y40" s="37">
        <v>2.6804293798135266</v>
      </c>
      <c r="Z40" s="37">
        <v>2.5057991880572992</v>
      </c>
      <c r="AA40" s="37">
        <v>2.599879011593115</v>
      </c>
      <c r="AB40" s="37">
        <v>2.2463280369273959</v>
      </c>
      <c r="AC40" s="37">
        <v>2.7909512497395892</v>
      </c>
      <c r="AD40" s="37"/>
      <c r="AE40" s="37">
        <v>2.6309779679083825</v>
      </c>
      <c r="AF40" s="37">
        <v>1.9390966558067737</v>
      </c>
      <c r="AG40" s="37">
        <v>2.8518337986589053</v>
      </c>
      <c r="AH40" s="37">
        <v>3.6944808466131827</v>
      </c>
      <c r="AI40" s="31">
        <f t="shared" si="6"/>
        <v>2.6309779679083825</v>
      </c>
      <c r="AJ40" s="36">
        <f t="shared" si="7"/>
        <v>-25.294019617179309</v>
      </c>
      <c r="AK40" s="35">
        <f>RANK(R40,(D40:R40,V40:AH40),1)</f>
        <v>2</v>
      </c>
    </row>
    <row r="41" spans="1:37" ht="12.75" customHeight="1" x14ac:dyDescent="0.2">
      <c r="A41">
        <v>2010</v>
      </c>
      <c r="B41" s="38" t="s">
        <v>172</v>
      </c>
      <c r="C41" s="39" t="s">
        <v>103</v>
      </c>
      <c r="D41" s="31">
        <v>2.9790795998825819</v>
      </c>
      <c r="E41" s="31">
        <v>2.4977968015375431</v>
      </c>
      <c r="F41" s="31">
        <v>3.2662957711227953</v>
      </c>
      <c r="G41" s="31">
        <v>2.7810835119558259</v>
      </c>
      <c r="H41" s="31">
        <v>2.951664756938877</v>
      </c>
      <c r="I41" s="31">
        <v>3.3781178693965073</v>
      </c>
      <c r="J41" s="31"/>
      <c r="K41" s="31">
        <v>2.6805624211622416</v>
      </c>
      <c r="L41" s="31">
        <v>2.5404421127833063</v>
      </c>
      <c r="M41" s="31">
        <v>3.5700217700024401</v>
      </c>
      <c r="N41" s="31">
        <v>2.6257327352748319</v>
      </c>
      <c r="O41" s="31">
        <v>2.8273841355940825</v>
      </c>
      <c r="P41" s="31">
        <v>2.4625839588231848</v>
      </c>
      <c r="Q41" s="31">
        <v>4.0912083952988709</v>
      </c>
      <c r="R41" s="31">
        <v>1.9293652635681275</v>
      </c>
      <c r="S41" s="32">
        <f t="shared" si="3"/>
        <v>2.804233823774954</v>
      </c>
      <c r="T41" s="33">
        <f t="shared" si="4"/>
        <v>-31.198131653269602</v>
      </c>
      <c r="U41" s="34">
        <f t="shared" si="5"/>
        <v>1</v>
      </c>
      <c r="V41" s="32">
        <v>2.5626481355677071</v>
      </c>
      <c r="W41" s="32">
        <v>3.3341018160035585</v>
      </c>
      <c r="X41" s="37"/>
      <c r="Y41" s="37">
        <v>3.0661369566971466</v>
      </c>
      <c r="Z41" s="37">
        <v>2.3924933436971134</v>
      </c>
      <c r="AA41" s="37">
        <v>3.0259589813163172</v>
      </c>
      <c r="AB41" s="37">
        <v>2.6930209442333251</v>
      </c>
      <c r="AC41" s="37">
        <v>2.8633280407869401</v>
      </c>
      <c r="AD41" s="37"/>
      <c r="AE41" s="37">
        <v>2.7476983254377143</v>
      </c>
      <c r="AF41" s="37">
        <v>1.8598229453009298</v>
      </c>
      <c r="AG41" s="37">
        <v>3.1118892834765295</v>
      </c>
      <c r="AH41" s="37">
        <v>3.5980153707416229</v>
      </c>
      <c r="AI41" s="31">
        <f t="shared" si="6"/>
        <v>2.8273841355940825</v>
      </c>
      <c r="AJ41" s="36">
        <f t="shared" si="7"/>
        <v>-31.761473820297347</v>
      </c>
      <c r="AK41" s="35">
        <f>RANK(R41,(D41:R41,V41:AH41),1)</f>
        <v>2</v>
      </c>
    </row>
    <row r="42" spans="1:37" ht="12.75" customHeight="1" x14ac:dyDescent="0.2">
      <c r="A42">
        <v>2011</v>
      </c>
      <c r="B42" s="38" t="s">
        <v>190</v>
      </c>
      <c r="C42" s="39" t="s">
        <v>103</v>
      </c>
      <c r="D42" s="31">
        <v>3.0093594289869166</v>
      </c>
      <c r="E42" s="31">
        <v>2.8499852536200079</v>
      </c>
      <c r="F42" s="31">
        <v>3.6421061550318501</v>
      </c>
      <c r="G42" s="31">
        <v>3.6249812436394842</v>
      </c>
      <c r="H42" s="31">
        <v>3.1687336043538252</v>
      </c>
      <c r="I42" s="31">
        <v>3.4937319227490886</v>
      </c>
      <c r="J42" s="31"/>
      <c r="K42" s="31">
        <v>3.3156078443978378</v>
      </c>
      <c r="L42" s="31">
        <v>2.7218609165603369</v>
      </c>
      <c r="M42" s="31">
        <v>3.665606033438892</v>
      </c>
      <c r="N42" s="31">
        <v>3.1124838954007981</v>
      </c>
      <c r="O42" s="31">
        <v>2.9374848008802719</v>
      </c>
      <c r="P42" s="31">
        <v>2.6124864824850071</v>
      </c>
      <c r="Q42" s="31">
        <v>4.4104146796535773</v>
      </c>
      <c r="R42" s="31">
        <v>2.1378014385980784</v>
      </c>
      <c r="S42" s="32">
        <f t="shared" si="3"/>
        <v>3.1406087498773116</v>
      </c>
      <c r="T42" s="33">
        <f t="shared" si="4"/>
        <v>-31.93034825870647</v>
      </c>
      <c r="U42" s="34">
        <f t="shared" si="5"/>
        <v>1</v>
      </c>
      <c r="V42" s="32">
        <v>2.4925808529001392</v>
      </c>
      <c r="W42" s="32">
        <v>3.5117318296140576</v>
      </c>
      <c r="X42" s="37"/>
      <c r="Y42" s="37">
        <v>2.7205171735131257</v>
      </c>
      <c r="Z42" s="37">
        <v>2.4218624688108621</v>
      </c>
      <c r="AA42" s="37">
        <v>2.6837361138255074</v>
      </c>
      <c r="AB42" s="37">
        <v>2.541361850497736</v>
      </c>
      <c r="AC42" s="37">
        <v>3.0437030012865698</v>
      </c>
      <c r="AD42" s="37"/>
      <c r="AE42" s="37">
        <v>2.8468602697892842</v>
      </c>
      <c r="AF42" s="37">
        <v>1.9671773214405648</v>
      </c>
      <c r="AG42" s="37">
        <v>2.9968594936640214</v>
      </c>
      <c r="AH42" s="37">
        <v>3.881229917758827</v>
      </c>
      <c r="AI42" s="31">
        <f t="shared" si="6"/>
        <v>2.9968594936640214</v>
      </c>
      <c r="AJ42" s="36">
        <f t="shared" si="7"/>
        <v>-28.665276329509904</v>
      </c>
      <c r="AK42" s="35">
        <f>RANK(R42,(D42:R42,V42:AH42),1)</f>
        <v>2</v>
      </c>
    </row>
    <row r="43" spans="1:37" ht="12.75" customHeight="1" x14ac:dyDescent="0.2">
      <c r="A43">
        <v>2011</v>
      </c>
      <c r="B43" s="38" t="s">
        <v>173</v>
      </c>
      <c r="C43" s="39" t="s">
        <v>103</v>
      </c>
      <c r="D43" s="31">
        <v>3.2071365567200023</v>
      </c>
      <c r="E43" s="31">
        <v>2.882363234520509</v>
      </c>
      <c r="F43" s="31">
        <v>3.5975515638486635</v>
      </c>
      <c r="G43" s="31">
        <v>3.9909644785668581</v>
      </c>
      <c r="H43" s="31">
        <v>3.2758386056468187</v>
      </c>
      <c r="I43" s="31">
        <v>3.5162957768906744</v>
      </c>
      <c r="J43" s="31"/>
      <c r="K43" s="31">
        <v>3.3601547566024559</v>
      </c>
      <c r="L43" s="31">
        <v>3.0197673323741405</v>
      </c>
      <c r="M43" s="31">
        <v>4.3063693395490583</v>
      </c>
      <c r="N43" s="31">
        <v>2.8136611855936926</v>
      </c>
      <c r="O43" s="31">
        <v>3.3070668097044624</v>
      </c>
      <c r="P43" s="31">
        <v>2.9854163079107328</v>
      </c>
      <c r="Q43" s="31">
        <v>4.8218845321326409</v>
      </c>
      <c r="R43" s="31">
        <v>2.4012302946043929</v>
      </c>
      <c r="S43" s="32">
        <f t="shared" si="3"/>
        <v>3.2914527076756404</v>
      </c>
      <c r="T43" s="33">
        <f t="shared" si="4"/>
        <v>-27.046489563567366</v>
      </c>
      <c r="U43" s="34">
        <f t="shared" si="5"/>
        <v>1</v>
      </c>
      <c r="V43" s="32">
        <v>2.7622907899188687</v>
      </c>
      <c r="W43" s="32">
        <v>3.7516315226690775</v>
      </c>
      <c r="X43" s="37"/>
      <c r="Y43" s="37">
        <v>2.9933482717413735</v>
      </c>
      <c r="Z43" s="37">
        <v>2.6825027285515897</v>
      </c>
      <c r="AA43" s="37">
        <v>3.8094973847878912</v>
      </c>
      <c r="AB43" s="37">
        <v>2.8904201111673808</v>
      </c>
      <c r="AC43" s="37">
        <v>3.7334879361115858</v>
      </c>
      <c r="AD43" s="37"/>
      <c r="AE43" s="37">
        <v>2.755139531189668</v>
      </c>
      <c r="AF43" s="37">
        <v>2.1472200827995191</v>
      </c>
      <c r="AG43" s="37">
        <v>3.5506468013540826</v>
      </c>
      <c r="AH43" s="37">
        <v>4.4968613843006855</v>
      </c>
      <c r="AI43" s="31">
        <f t="shared" si="6"/>
        <v>3.2758386056468187</v>
      </c>
      <c r="AJ43" s="36">
        <f t="shared" si="7"/>
        <v>-26.698760724499532</v>
      </c>
      <c r="AK43" s="35">
        <f>RANK(R43,(D43:R43,V43:AH43),1)</f>
        <v>2</v>
      </c>
    </row>
    <row r="44" spans="1:37" ht="12.75" customHeight="1" x14ac:dyDescent="0.2">
      <c r="A44">
        <v>2012</v>
      </c>
      <c r="B44" s="38" t="s">
        <v>191</v>
      </c>
      <c r="C44" s="39" t="s">
        <v>103</v>
      </c>
      <c r="D44" s="31">
        <v>3.5692833028626305</v>
      </c>
      <c r="E44" s="31">
        <v>2.8560185632358528</v>
      </c>
      <c r="F44" s="31">
        <v>3.373209489583485</v>
      </c>
      <c r="G44" s="31">
        <v>3.8889206135667473</v>
      </c>
      <c r="H44" s="31">
        <v>3.1993327117699031</v>
      </c>
      <c r="I44" s="31">
        <v>3.0750293131627471</v>
      </c>
      <c r="J44" s="31"/>
      <c r="K44" s="31">
        <v>3.1075849651789067</v>
      </c>
      <c r="L44" s="31">
        <v>3.4627375326279251</v>
      </c>
      <c r="M44" s="31">
        <v>4.1819214817121866</v>
      </c>
      <c r="N44" s="31">
        <v>3.1075849651789067</v>
      </c>
      <c r="O44" s="31">
        <v>3.291080458360899</v>
      </c>
      <c r="P44" s="31">
        <v>3.0720697084340056</v>
      </c>
      <c r="Q44" s="31">
        <v>4.423543611766668</v>
      </c>
      <c r="R44" s="31">
        <v>2.6600335380985696</v>
      </c>
      <c r="S44" s="32">
        <f t="shared" si="3"/>
        <v>3.2452065850654011</v>
      </c>
      <c r="T44" s="33">
        <f t="shared" si="4"/>
        <v>-18.031919744642032</v>
      </c>
      <c r="U44" s="34">
        <f t="shared" si="5"/>
        <v>1</v>
      </c>
      <c r="V44" s="32">
        <v>2.9720054725552441</v>
      </c>
      <c r="W44" s="32">
        <v>3.5072203917009146</v>
      </c>
      <c r="X44" s="37"/>
      <c r="Y44" s="37">
        <v>2.7544153328981458</v>
      </c>
      <c r="Z44" s="37">
        <v>3.0217564280453946</v>
      </c>
      <c r="AA44" s="37">
        <v>3.5987905620081868</v>
      </c>
      <c r="AB44" s="37">
        <v>3.0388629433775218</v>
      </c>
      <c r="AC44" s="37">
        <v>3.6926396279565887</v>
      </c>
      <c r="AD44" s="37"/>
      <c r="AE44" s="37">
        <v>2.7698940656294657</v>
      </c>
      <c r="AF44" s="37">
        <v>2.15266849945036</v>
      </c>
      <c r="AG44" s="37">
        <v>3.2437267827010308</v>
      </c>
      <c r="AH44" s="37">
        <v>4.7472059849018731</v>
      </c>
      <c r="AI44" s="31">
        <f t="shared" si="6"/>
        <v>3.1993327117699031</v>
      </c>
      <c r="AJ44" s="36">
        <f t="shared" si="7"/>
        <v>-16.85661424606845</v>
      </c>
      <c r="AK44" s="35">
        <f>RANK(R44,(D44:R44,V44:AH44),1)</f>
        <v>2</v>
      </c>
    </row>
    <row r="45" spans="1:37" ht="12.75" customHeight="1" x14ac:dyDescent="0.2">
      <c r="A45">
        <v>2012</v>
      </c>
      <c r="B45" s="38" t="s">
        <v>174</v>
      </c>
      <c r="C45" s="39" t="s">
        <v>103</v>
      </c>
      <c r="D45" s="31">
        <v>3.4705033973810995</v>
      </c>
      <c r="E45" s="31">
        <v>2.7741005597639972</v>
      </c>
      <c r="F45" s="31">
        <v>3.3942156319875898</v>
      </c>
      <c r="G45" s="31">
        <v>3.8043163278091323</v>
      </c>
      <c r="H45" s="31">
        <v>3.2201436995600745</v>
      </c>
      <c r="I45" s="31">
        <v>3.0705034204026811</v>
      </c>
      <c r="J45" s="31">
        <v>4.6302155608509032</v>
      </c>
      <c r="K45" s="31">
        <v>3.3870501647740912</v>
      </c>
      <c r="L45" s="31">
        <v>3.1654674437141042</v>
      </c>
      <c r="M45" s="31">
        <v>4.0892083977434019</v>
      </c>
      <c r="N45" s="31">
        <v>2.7913667458206191</v>
      </c>
      <c r="O45" s="31">
        <v>3.3553954903369507</v>
      </c>
      <c r="P45" s="31">
        <v>3.102158094839822</v>
      </c>
      <c r="Q45" s="31">
        <v>4.3945608981547686</v>
      </c>
      <c r="R45" s="31">
        <v>2.6996545208831932</v>
      </c>
      <c r="S45" s="32">
        <f t="shared" si="3"/>
        <v>3.3553954903369507</v>
      </c>
      <c r="T45" s="33">
        <f t="shared" si="4"/>
        <v>-19.542881646655239</v>
      </c>
      <c r="U45" s="34">
        <f t="shared" si="5"/>
        <v>1</v>
      </c>
      <c r="V45" s="32">
        <v>3.1928631255906117</v>
      </c>
      <c r="W45" s="32">
        <v>3.6909638163474061</v>
      </c>
      <c r="X45" s="37"/>
      <c r="Y45" s="37">
        <v>2.7027336573966241</v>
      </c>
      <c r="Z45" s="37">
        <v>2.8633091877232122</v>
      </c>
      <c r="AA45" s="37">
        <v>3.7205465484577531</v>
      </c>
      <c r="AB45" s="37">
        <v>3.1823019751193109</v>
      </c>
      <c r="AC45" s="37">
        <v>3.6829638168078378</v>
      </c>
      <c r="AD45" s="37"/>
      <c r="AE45" s="37">
        <v>2.9945897557070644</v>
      </c>
      <c r="AF45" s="37">
        <v>2.1097264972819283</v>
      </c>
      <c r="AG45" s="37">
        <v>3.2978415368148757</v>
      </c>
      <c r="AH45" s="37">
        <v>4.4028774444387082</v>
      </c>
      <c r="AI45" s="31">
        <f t="shared" si="6"/>
        <v>3.2589926181874751</v>
      </c>
      <c r="AJ45" s="36">
        <f t="shared" si="7"/>
        <v>-17.162913907284761</v>
      </c>
      <c r="AK45" s="35">
        <f>RANK(R45,(D45:R45,V45:AH45),1)</f>
        <v>2</v>
      </c>
    </row>
    <row r="46" spans="1:37" ht="12.75" customHeight="1" x14ac:dyDescent="0.2">
      <c r="A46">
        <v>2013</v>
      </c>
      <c r="B46" s="38" t="s">
        <v>192</v>
      </c>
      <c r="C46" s="39" t="s">
        <v>103</v>
      </c>
      <c r="D46" s="31">
        <v>3.7182424878484834</v>
      </c>
      <c r="E46" s="31">
        <v>3.3905225980628266</v>
      </c>
      <c r="F46" s="31">
        <v>3.8788252338434552</v>
      </c>
      <c r="G46" s="31">
        <v>4.1255952480493461</v>
      </c>
      <c r="H46" s="31">
        <v>3.47321827118631</v>
      </c>
      <c r="I46" s="31">
        <v>4.0674019965920802</v>
      </c>
      <c r="J46" s="31">
        <v>4.5451992190833188</v>
      </c>
      <c r="K46" s="31">
        <v>3.607981590350505</v>
      </c>
      <c r="L46" s="31">
        <v>3.5375371280601304</v>
      </c>
      <c r="M46" s="31">
        <v>4.330803029503917</v>
      </c>
      <c r="N46" s="31">
        <v>3.5405999307684075</v>
      </c>
      <c r="O46" s="31">
        <v>3.5712279578511787</v>
      </c>
      <c r="P46" s="31">
        <v>3.3078269249393424</v>
      </c>
      <c r="Q46" s="31">
        <v>4.7115094061427687</v>
      </c>
      <c r="R46" s="31">
        <v>2.9877946699514615</v>
      </c>
      <c r="S46" s="32">
        <f t="shared" si="3"/>
        <v>3.607981590350505</v>
      </c>
      <c r="T46" s="33">
        <f t="shared" si="4"/>
        <v>-17.189303904923587</v>
      </c>
      <c r="U46" s="34">
        <f t="shared" si="5"/>
        <v>1</v>
      </c>
      <c r="V46" s="32">
        <v>3.0458960373274797</v>
      </c>
      <c r="W46" s="32">
        <v>3.8880748980224529</v>
      </c>
      <c r="X46" s="37"/>
      <c r="Y46" s="37">
        <v>2.8578093230121779</v>
      </c>
      <c r="Z46" s="37">
        <v>3.2006288301496415</v>
      </c>
      <c r="AA46" s="37">
        <v>3.5225293947895722</v>
      </c>
      <c r="AB46" s="37">
        <v>3.1929105673247826</v>
      </c>
      <c r="AC46" s="37">
        <v>3.7468796931708743</v>
      </c>
      <c r="AD46" s="37"/>
      <c r="AE46" s="37">
        <v>3.0818533411226534</v>
      </c>
      <c r="AF46" s="37">
        <v>2.3812372216042506</v>
      </c>
      <c r="AG46" s="37">
        <v>3.1393727759840981</v>
      </c>
      <c r="AH46" s="37">
        <v>4.1991025130479986</v>
      </c>
      <c r="AI46" s="31">
        <f t="shared" si="6"/>
        <v>3.5390685294142692</v>
      </c>
      <c r="AJ46" s="36">
        <f t="shared" si="7"/>
        <v>-15.576806577239291</v>
      </c>
      <c r="AK46" s="35">
        <f>RANK(R46,(D46:R46,V46:AH46),1)</f>
        <v>3</v>
      </c>
    </row>
    <row r="47" spans="1:37" ht="12.75" customHeight="1" x14ac:dyDescent="0.2">
      <c r="A47">
        <v>2013</v>
      </c>
      <c r="B47" s="38" t="s">
        <v>175</v>
      </c>
      <c r="C47" s="39" t="s">
        <v>103</v>
      </c>
      <c r="D47" s="31">
        <v>3.6311412286305047</v>
      </c>
      <c r="E47" s="31">
        <v>2.91101574127185</v>
      </c>
      <c r="F47" s="31">
        <v>3.7330878071586944</v>
      </c>
      <c r="G47" s="31">
        <v>3.9698443180237706</v>
      </c>
      <c r="H47" s="31">
        <v>3.2924381392372393</v>
      </c>
      <c r="I47" s="31">
        <v>4.0583343143517405</v>
      </c>
      <c r="J47" s="31">
        <v>4.3054960282333132</v>
      </c>
      <c r="K47" s="31">
        <v>4.0156150057796172</v>
      </c>
      <c r="L47" s="31">
        <v>3.18563986780693</v>
      </c>
      <c r="M47" s="31">
        <v>3.8111726004701687</v>
      </c>
      <c r="N47" s="31">
        <v>2.9506836706602506</v>
      </c>
      <c r="O47" s="31">
        <v>3.55790812822115</v>
      </c>
      <c r="P47" s="31">
        <v>3.1947940053580997</v>
      </c>
      <c r="Q47" s="31">
        <v>4.6265011183609852</v>
      </c>
      <c r="R47" s="31">
        <v>3.0346881395881478</v>
      </c>
      <c r="S47" s="32">
        <f t="shared" si="3"/>
        <v>3.6311412286305047</v>
      </c>
      <c r="T47" s="33">
        <f t="shared" si="4"/>
        <v>-16.426050420168067</v>
      </c>
      <c r="U47" s="34">
        <f t="shared" si="5"/>
        <v>3</v>
      </c>
      <c r="V47" s="32">
        <v>2.9814720866240161</v>
      </c>
      <c r="W47" s="32">
        <v>3.6013597677973674</v>
      </c>
      <c r="X47" s="37"/>
      <c r="Y47" s="37">
        <v>2.8110830730049181</v>
      </c>
      <c r="Z47" s="37">
        <v>2.9903516000486516</v>
      </c>
      <c r="AA47" s="37">
        <v>4.0525366939026668</v>
      </c>
      <c r="AB47" s="37">
        <v>3.1447513867450403</v>
      </c>
      <c r="AC47" s="37">
        <v>3.4616066011828486</v>
      </c>
      <c r="AD47" s="37"/>
      <c r="AE47" s="37">
        <v>3.0893688545604654</v>
      </c>
      <c r="AF47" s="37">
        <v>2.4434223951581204</v>
      </c>
      <c r="AG47" s="37">
        <v>3.277181243318624</v>
      </c>
      <c r="AH47" s="37">
        <v>4.0674884519029098</v>
      </c>
      <c r="AI47" s="31">
        <f t="shared" si="6"/>
        <v>3.3770223702100441</v>
      </c>
      <c r="AJ47" s="36">
        <f t="shared" si="7"/>
        <v>-10.137162064478829</v>
      </c>
      <c r="AK47" s="35">
        <f>RANK(R47,(D47:R47,V47:AH47),1)</f>
        <v>7</v>
      </c>
    </row>
    <row r="48" spans="1:37" ht="12.75" customHeight="1" x14ac:dyDescent="0.2">
      <c r="A48">
        <v>2014</v>
      </c>
      <c r="B48" s="38" t="s">
        <v>193</v>
      </c>
      <c r="C48" s="39" t="s">
        <v>103</v>
      </c>
      <c r="D48" s="31">
        <v>3.5030456986944372</v>
      </c>
      <c r="E48" s="31">
        <v>2.5836809625813824</v>
      </c>
      <c r="F48" s="31">
        <v>3.0806700282898283</v>
      </c>
      <c r="G48" s="31">
        <v>3.8223106231324104</v>
      </c>
      <c r="H48" s="31">
        <v>3.1749123041331857</v>
      </c>
      <c r="I48" s="31">
        <v>3.6863274145754965</v>
      </c>
      <c r="J48" s="31">
        <v>4.0440223762143379</v>
      </c>
      <c r="K48" s="31">
        <v>3.387755587091835</v>
      </c>
      <c r="L48" s="31">
        <v>3.1069206998547285</v>
      </c>
      <c r="M48" s="31">
        <v>3.5000895419866773</v>
      </c>
      <c r="N48" s="31">
        <v>3.3670624901375223</v>
      </c>
      <c r="O48" s="31">
        <v>3.5060018554021961</v>
      </c>
      <c r="P48" s="31">
        <v>3.0684906626538613</v>
      </c>
      <c r="Q48" s="31">
        <v>4.0960211727038187</v>
      </c>
      <c r="R48" s="31">
        <v>3.0378944407285551</v>
      </c>
      <c r="S48" s="32">
        <f t="shared" si="3"/>
        <v>3.387755587091835</v>
      </c>
      <c r="T48" s="33">
        <f t="shared" si="4"/>
        <v>-10.327225130890055</v>
      </c>
      <c r="U48" s="34">
        <f t="shared" si="5"/>
        <v>2</v>
      </c>
      <c r="V48" s="32">
        <v>2.8929836389142087</v>
      </c>
      <c r="W48" s="32">
        <v>3.4134741504493387</v>
      </c>
      <c r="X48" s="37"/>
      <c r="Y48" s="37">
        <v>2.5907757386800037</v>
      </c>
      <c r="Z48" s="37">
        <v>2.8999897303115971</v>
      </c>
      <c r="AA48" s="37">
        <v>3.2701301116901038</v>
      </c>
      <c r="AB48" s="37">
        <v>2.8704281632340072</v>
      </c>
      <c r="AC48" s="37">
        <v>3.3989594210142418</v>
      </c>
      <c r="AD48" s="37"/>
      <c r="AE48" s="37">
        <v>3.0896863062484936</v>
      </c>
      <c r="AF48" s="37">
        <v>2.4588424648127187</v>
      </c>
      <c r="AG48" s="37">
        <v>3.0389290955762709</v>
      </c>
      <c r="AH48" s="37">
        <v>3.5414757358953044</v>
      </c>
      <c r="AI48" s="31">
        <f t="shared" si="6"/>
        <v>3.2225212079116448</v>
      </c>
      <c r="AJ48" s="36">
        <f t="shared" si="7"/>
        <v>-5.7292646121245259</v>
      </c>
      <c r="AK48" s="35">
        <f>RANK(R48,(D48:R48,V48:AH48),1)</f>
        <v>7</v>
      </c>
    </row>
    <row r="49" spans="1:37" ht="12.75" customHeight="1" x14ac:dyDescent="0.2">
      <c r="A49">
        <v>2014</v>
      </c>
      <c r="B49" s="38" t="s">
        <v>176</v>
      </c>
      <c r="C49" s="39" t="s">
        <v>103</v>
      </c>
      <c r="D49" s="31">
        <v>3.1706865160188893</v>
      </c>
      <c r="E49" s="31">
        <v>2.3160540319167628</v>
      </c>
      <c r="F49" s="31">
        <v>2.9251790910858184</v>
      </c>
      <c r="G49" s="31">
        <v>3.6977098812152009</v>
      </c>
      <c r="H49" s="31">
        <v>2.9969112442514567</v>
      </c>
      <c r="I49" s="31">
        <v>3.1763840659129037</v>
      </c>
      <c r="J49" s="31">
        <v>3.6920123313211866</v>
      </c>
      <c r="K49" s="31">
        <v>3.2960326136872009</v>
      </c>
      <c r="L49" s="31">
        <v>2.7291263992327908</v>
      </c>
      <c r="M49" s="31">
        <v>3.1165597920257544</v>
      </c>
      <c r="N49" s="31">
        <v>2.6607558005046203</v>
      </c>
      <c r="O49" s="31">
        <v>3.5125395096597396</v>
      </c>
      <c r="P49" s="31">
        <v>2.959877169940365</v>
      </c>
      <c r="Q49" s="31">
        <v>3.4924841340328099</v>
      </c>
      <c r="R49" s="31">
        <v>2.7499794318448822</v>
      </c>
      <c r="S49" s="32">
        <f t="shared" si="3"/>
        <v>3.1165597920257544</v>
      </c>
      <c r="T49" s="33">
        <f t="shared" si="4"/>
        <v>-11.762340036563073</v>
      </c>
      <c r="U49" s="34">
        <f t="shared" si="5"/>
        <v>4</v>
      </c>
      <c r="V49" s="32">
        <v>2.7019490862383431</v>
      </c>
      <c r="W49" s="32">
        <v>3.1752160681846302</v>
      </c>
      <c r="X49" s="37"/>
      <c r="Y49" s="37">
        <v>2.4084967789471423</v>
      </c>
      <c r="Z49" s="37">
        <v>2.9171455457352589</v>
      </c>
      <c r="AA49" s="37">
        <v>3.079639668712542</v>
      </c>
      <c r="AB49" s="37">
        <v>2.8174384225900102</v>
      </c>
      <c r="AC49" s="37">
        <v>2.9636375528704142</v>
      </c>
      <c r="AD49" s="37"/>
      <c r="AE49" s="37">
        <v>2.8834730258616346</v>
      </c>
      <c r="AF49" s="37">
        <v>2.4340218024723259</v>
      </c>
      <c r="AG49" s="37">
        <v>2.9769698196224068</v>
      </c>
      <c r="AH49" s="37">
        <v>3.4641103355606191</v>
      </c>
      <c r="AI49" s="31">
        <f t="shared" si="6"/>
        <v>2.9703036862464103</v>
      </c>
      <c r="AJ49" s="36">
        <f t="shared" si="7"/>
        <v>-7.4175666084821472</v>
      </c>
      <c r="AK49" s="35">
        <f>RANK(R49,(D49:R49,V49:AH49),1)</f>
        <v>7</v>
      </c>
    </row>
    <row r="50" spans="1:37" ht="12.75" customHeight="1" x14ac:dyDescent="0.2">
      <c r="A50">
        <v>2015</v>
      </c>
      <c r="B50" s="38" t="s">
        <v>194</v>
      </c>
      <c r="C50" s="39">
        <v>2015</v>
      </c>
      <c r="D50" s="31">
        <v>2.8997207824903013</v>
      </c>
      <c r="E50" s="31">
        <v>2.1528230051821931</v>
      </c>
      <c r="F50" s="31">
        <v>2.8704306735762577</v>
      </c>
      <c r="G50" s="31">
        <v>3.2658471439158441</v>
      </c>
      <c r="H50" s="31">
        <v>2.7605927651485946</v>
      </c>
      <c r="I50" s="31">
        <v>2.8923982552617904</v>
      </c>
      <c r="J50" s="31">
        <v>3.038848799832008</v>
      </c>
      <c r="K50" s="31">
        <v>2.9216883641758336</v>
      </c>
      <c r="L50" s="31">
        <v>2.5921746388928453</v>
      </c>
      <c r="M50" s="31">
        <v>2.8923982552617904</v>
      </c>
      <c r="N50" s="31">
        <v>2.848463091890725</v>
      </c>
      <c r="O50" s="31">
        <v>3.0461713270605184</v>
      </c>
      <c r="P50" s="31">
        <v>2.5628845299788017</v>
      </c>
      <c r="Q50" s="31">
        <v>3.2878147256013768</v>
      </c>
      <c r="R50" s="31">
        <v>2.6141422205783775</v>
      </c>
      <c r="S50" s="32">
        <f t="shared" si="3"/>
        <v>2.8923982552617904</v>
      </c>
      <c r="T50" s="33">
        <f t="shared" si="4"/>
        <v>-9.6202531645569653</v>
      </c>
      <c r="U50" s="34">
        <f t="shared" si="5"/>
        <v>4</v>
      </c>
      <c r="V50" s="32">
        <v>2.3505312403519865</v>
      </c>
      <c r="W50" s="32">
        <v>2.848463091890725</v>
      </c>
      <c r="X50" s="37"/>
      <c r="Y50" s="37">
        <v>2.1747905868677262</v>
      </c>
      <c r="Z50" s="37">
        <v>2.6361098022639098</v>
      </c>
      <c r="AA50" s="37">
        <v>2.6873674928634865</v>
      </c>
      <c r="AB50" s="37">
        <v>2.540916948293269</v>
      </c>
      <c r="AC50" s="37">
        <v>2.0503076239830409</v>
      </c>
      <c r="AD50" s="37"/>
      <c r="AE50" s="37">
        <v>2.7386251834630624</v>
      </c>
      <c r="AF50" s="37">
        <v>2.196758168553258</v>
      </c>
      <c r="AG50" s="37">
        <v>2.540916948293269</v>
      </c>
      <c r="AH50" s="37">
        <v>2.6873674928634865</v>
      </c>
      <c r="AI50" s="31">
        <f t="shared" si="6"/>
        <v>2.7129963381632747</v>
      </c>
      <c r="AJ50" s="36">
        <f t="shared" si="7"/>
        <v>-3.6437246963562937</v>
      </c>
      <c r="AK50" s="35">
        <f>RANK(R50,(D50:R50,V50:AH50),1)</f>
        <v>10</v>
      </c>
    </row>
    <row r="51" spans="1:37" ht="12.75" customHeight="1" x14ac:dyDescent="0.2">
      <c r="A51">
        <v>2015</v>
      </c>
      <c r="B51" s="38" t="s">
        <v>177</v>
      </c>
      <c r="C51" s="39">
        <v>2015</v>
      </c>
      <c r="D51" s="31">
        <v>2.7201488258600799</v>
      </c>
      <c r="E51" s="31">
        <v>2.0581020216824943</v>
      </c>
      <c r="F51" s="31">
        <v>2.6409910557953689</v>
      </c>
      <c r="G51" s="31">
        <v>3.0367799061189253</v>
      </c>
      <c r="H51" s="31">
        <v>2.6409910557953689</v>
      </c>
      <c r="I51" s="31">
        <v>2.7129526649451061</v>
      </c>
      <c r="J51" s="31">
        <v>2.590617929390552</v>
      </c>
      <c r="K51" s="31">
        <v>2.6625795385402897</v>
      </c>
      <c r="L51" s="31">
        <v>2.2955753318766279</v>
      </c>
      <c r="M51" s="31">
        <v>2.6769718603702373</v>
      </c>
      <c r="N51" s="31">
        <v>2.3099676537065754</v>
      </c>
      <c r="O51" s="31">
        <v>2.7273449867750537</v>
      </c>
      <c r="P51" s="31">
        <v>2.2811830100466808</v>
      </c>
      <c r="Q51" s="31">
        <v>3.0079952624590298</v>
      </c>
      <c r="R51" s="31">
        <v>2.5258524811557885</v>
      </c>
      <c r="S51" s="32">
        <f t="shared" si="3"/>
        <v>2.6409910557953689</v>
      </c>
      <c r="T51" s="33">
        <f t="shared" si="4"/>
        <v>-4.3596730245231692</v>
      </c>
      <c r="U51" s="34">
        <f t="shared" si="5"/>
        <v>5</v>
      </c>
      <c r="V51" s="32">
        <v>1.9357672861279405</v>
      </c>
      <c r="W51" s="32">
        <v>2.5258524811557885</v>
      </c>
      <c r="X51" s="37"/>
      <c r="Y51" s="37">
        <v>2.1156713090022845</v>
      </c>
      <c r="Z51" s="37">
        <v>1.9501596079578878</v>
      </c>
      <c r="AA51" s="37">
        <v>2.4323023892611295</v>
      </c>
      <c r="AB51" s="37">
        <v>2.1156713090022845</v>
      </c>
      <c r="AC51" s="37">
        <v>1.5687630794642786</v>
      </c>
      <c r="AD51" s="37"/>
      <c r="AE51" s="37">
        <v>2.4323023892611295</v>
      </c>
      <c r="AF51" s="37">
        <v>2.0868866653423894</v>
      </c>
      <c r="AG51" s="37">
        <v>2.4970678374958934</v>
      </c>
      <c r="AH51" s="37">
        <v>2.7345411476900274</v>
      </c>
      <c r="AI51" s="31">
        <f t="shared" si="6"/>
        <v>2.511460159325841</v>
      </c>
      <c r="AJ51" s="36">
        <f t="shared" si="7"/>
        <v>0.57306590257879764</v>
      </c>
      <c r="AK51" s="35">
        <f>RANK(R51,(D51:R51,V51:AH51),1)</f>
        <v>14</v>
      </c>
    </row>
    <row r="52" spans="1:37" ht="12.75" customHeight="1" x14ac:dyDescent="0.2">
      <c r="A52">
        <v>2016</v>
      </c>
      <c r="B52" s="38" t="s">
        <v>195</v>
      </c>
      <c r="C52" s="39">
        <v>2015</v>
      </c>
      <c r="D52" s="31">
        <v>2.7872435719775388</v>
      </c>
      <c r="E52" s="31">
        <v>2.0008983184308033</v>
      </c>
      <c r="F52" s="31">
        <v>2.413534936628595</v>
      </c>
      <c r="G52" s="31">
        <v>3.2232369798846396</v>
      </c>
      <c r="H52" s="31">
        <v>2.5926036577332976</v>
      </c>
      <c r="I52" s="31">
        <v>2.6393172371519151</v>
      </c>
      <c r="J52" s="31">
        <v>2.3045365846518195</v>
      </c>
      <c r="K52" s="31">
        <v>2.5536756748844489</v>
      </c>
      <c r="L52" s="31">
        <v>2.429106129768134</v>
      </c>
      <c r="M52" s="31">
        <v>2.7405299925589208</v>
      </c>
      <c r="N52" s="31">
        <v>2.9896690827915497</v>
      </c>
      <c r="O52" s="31">
        <v>2.6471028337216849</v>
      </c>
      <c r="P52" s="31">
        <v>2.1877526361052748</v>
      </c>
      <c r="Q52" s="31">
        <v>2.9040275205240835</v>
      </c>
      <c r="R52" s="31">
        <v>2.2656086018029717</v>
      </c>
      <c r="S52" s="32">
        <f t="shared" si="3"/>
        <v>2.5926036577332976</v>
      </c>
      <c r="T52" s="33">
        <f t="shared" si="4"/>
        <v>-12.612612612612613</v>
      </c>
      <c r="U52" s="34">
        <f t="shared" si="5"/>
        <v>3</v>
      </c>
      <c r="V52" s="32">
        <v>1.790687211047022</v>
      </c>
      <c r="W52" s="32">
        <v>2.5458900783146792</v>
      </c>
      <c r="X52" s="37"/>
      <c r="Y52" s="37">
        <v>2.0398263012796516</v>
      </c>
      <c r="Z52" s="37">
        <v>1.8918999664540275</v>
      </c>
      <c r="AA52" s="37">
        <v>2.4680341126169827</v>
      </c>
      <c r="AB52" s="37">
        <v>2.0787542841284994</v>
      </c>
      <c r="AC52" s="37">
        <v>2.0865398806982691</v>
      </c>
      <c r="AD52" s="37"/>
      <c r="AE52" s="37">
        <v>2.1021110738378082</v>
      </c>
      <c r="AF52" s="37">
        <v>2.1643958463959656</v>
      </c>
      <c r="AG52" s="37">
        <v>2.3746069537797467</v>
      </c>
      <c r="AH52" s="37">
        <v>2.6860308165705336</v>
      </c>
      <c r="AI52" s="31">
        <f t="shared" si="6"/>
        <v>2.4213205331983643</v>
      </c>
      <c r="AJ52" s="36">
        <f t="shared" si="7"/>
        <v>-6.4308681672025445</v>
      </c>
      <c r="AK52" s="35">
        <f>RANK(R52,(D52:R52,V52:AH52),1)</f>
        <v>10</v>
      </c>
    </row>
    <row r="53" spans="1:37" ht="12.75" customHeight="1" x14ac:dyDescent="0.2">
      <c r="A53">
        <v>2016</v>
      </c>
      <c r="B53" s="38" t="s">
        <v>178</v>
      </c>
      <c r="C53" s="39">
        <v>2015</v>
      </c>
      <c r="D53" s="31">
        <v>2.9302842880836173</v>
      </c>
      <c r="E53" s="31">
        <v>2.2084547273826676</v>
      </c>
      <c r="F53" s="31">
        <v>2.7841997341322346</v>
      </c>
      <c r="G53" s="31">
        <v>3.7810119846240218</v>
      </c>
      <c r="H53" s="31">
        <v>3.248233023154274</v>
      </c>
      <c r="I53" s="31">
        <v>2.852945406579944</v>
      </c>
      <c r="J53" s="31">
        <v>2.4318781628377235</v>
      </c>
      <c r="K53" s="31">
        <v>2.9130978699716903</v>
      </c>
      <c r="L53" s="31">
        <v>2.3459460722780867</v>
      </c>
      <c r="M53" s="31">
        <v>2.835758988468017</v>
      </c>
      <c r="N53" s="31">
        <v>2.449064580949651</v>
      </c>
      <c r="O53" s="31">
        <v>2.3717256994459777</v>
      </c>
      <c r="P53" s="31">
        <v>2.2342343545505585</v>
      </c>
      <c r="Q53" s="31">
        <v>3.2997922774900559</v>
      </c>
      <c r="R53" s="31">
        <v>2.1397090549349582</v>
      </c>
      <c r="S53" s="32">
        <f t="shared" si="3"/>
        <v>2.7841997341322346</v>
      </c>
      <c r="T53" s="33">
        <f t="shared" si="4"/>
        <v>-23.148148148148145</v>
      </c>
      <c r="U53" s="34">
        <f t="shared" si="5"/>
        <v>1</v>
      </c>
      <c r="V53" s="32">
        <v>1.6498961387450279</v>
      </c>
      <c r="W53" s="32">
        <v>2.3631324903900142</v>
      </c>
      <c r="X53" s="37"/>
      <c r="Y53" s="37">
        <v>2.2170479364386311</v>
      </c>
      <c r="Z53" s="37">
        <v>2.010810919095503</v>
      </c>
      <c r="AA53" s="37">
        <v>2.3631324903900142</v>
      </c>
      <c r="AB53" s="37">
        <v>2.1311158458789943</v>
      </c>
      <c r="AC53" s="37">
        <v>2.1053362187111033</v>
      </c>
      <c r="AD53" s="37"/>
      <c r="AE53" s="37">
        <v>2.2428275636065225</v>
      </c>
      <c r="AF53" s="37">
        <v>2.2514207726624864</v>
      </c>
      <c r="AG53" s="37">
        <v>2.6810812254606704</v>
      </c>
      <c r="AH53" s="37">
        <v>2.8013861522441621</v>
      </c>
      <c r="AI53" s="31">
        <f t="shared" si="6"/>
        <v>2.3674290949179957</v>
      </c>
      <c r="AJ53" s="36">
        <f t="shared" si="7"/>
        <v>-9.618874773139737</v>
      </c>
      <c r="AK53" s="35">
        <f>RANK(R53,(D53:R53,V53:AH53),1)</f>
        <v>5</v>
      </c>
    </row>
    <row r="54" spans="1:37" ht="12.75" customHeight="1" x14ac:dyDescent="0.2">
      <c r="A54">
        <v>2017</v>
      </c>
      <c r="B54" s="38" t="s">
        <v>196</v>
      </c>
      <c r="C54" s="39">
        <v>2015</v>
      </c>
      <c r="D54" s="31">
        <v>2.8920867177791574</v>
      </c>
      <c r="E54" s="31">
        <v>2.0227392222562557</v>
      </c>
      <c r="F54" s="31">
        <v>2.866264514941844</v>
      </c>
      <c r="G54" s="31">
        <v>3.9852266378921128</v>
      </c>
      <c r="H54" s="31">
        <v>2.8576571139960723</v>
      </c>
      <c r="I54" s="31">
        <v>2.7285460998095026</v>
      </c>
      <c r="J54" s="31">
        <v>2.4358944676532786</v>
      </c>
      <c r="K54" s="31">
        <v>2.8576571139960723</v>
      </c>
      <c r="L54" s="31">
        <v>2.3326056563040227</v>
      </c>
      <c r="M54" s="31">
        <v>2.7801905054841307</v>
      </c>
      <c r="N54" s="31">
        <v>3.1417013452065254</v>
      </c>
      <c r="O54" s="31">
        <v>2.4014648638701934</v>
      </c>
      <c r="P54" s="31">
        <v>2.3498204581955657</v>
      </c>
      <c r="Q54" s="31">
        <v>3.5548565906035479</v>
      </c>
      <c r="R54" s="31">
        <v>2.1604576373885966</v>
      </c>
      <c r="S54" s="32">
        <f t="shared" si="3"/>
        <v>2.7801905054841307</v>
      </c>
      <c r="T54" s="33">
        <f t="shared" si="4"/>
        <v>-22.291021671826634</v>
      </c>
      <c r="U54" s="34">
        <f t="shared" si="5"/>
        <v>2</v>
      </c>
      <c r="V54" s="32">
        <v>1.8764134061781439</v>
      </c>
      <c r="W54" s="32">
        <v>2.1174206326597402</v>
      </c>
      <c r="X54" s="37"/>
      <c r="Y54" s="37">
        <v>2.0485614250935704</v>
      </c>
      <c r="Z54" s="37">
        <v>2.3756426610328791</v>
      </c>
      <c r="AA54" s="37">
        <v>2.2465316468463099</v>
      </c>
      <c r="AB54" s="37">
        <v>2.3239982553582514</v>
      </c>
      <c r="AC54" s="37">
        <v>2.1174206326597402</v>
      </c>
      <c r="AD54" s="37"/>
      <c r="AE54" s="37">
        <v>2.3498204581955657</v>
      </c>
      <c r="AF54" s="37">
        <v>2.2034946421174535</v>
      </c>
      <c r="AG54" s="37">
        <v>2.4272870667075073</v>
      </c>
      <c r="AH54" s="37">
        <v>2.6596868922433323</v>
      </c>
      <c r="AI54" s="31">
        <f t="shared" si="6"/>
        <v>2.3885537624515365</v>
      </c>
      <c r="AJ54" s="36">
        <f t="shared" si="7"/>
        <v>-9.5495495495495639</v>
      </c>
      <c r="AK54" s="35">
        <f>RANK(R54,(D54:R54,V54:AH54),1)</f>
        <v>6</v>
      </c>
    </row>
    <row r="55" spans="1:37" ht="12.75" customHeight="1" x14ac:dyDescent="0.2">
      <c r="A55">
        <v>2017</v>
      </c>
      <c r="B55" s="38" t="s">
        <v>179</v>
      </c>
      <c r="C55" s="39">
        <v>2015</v>
      </c>
      <c r="D55" s="31">
        <v>2.9634730890025773</v>
      </c>
      <c r="E55" s="31">
        <v>2.0440823415108138</v>
      </c>
      <c r="F55" s="31">
        <v>2.9902514602887456</v>
      </c>
      <c r="G55" s="31">
        <v>4.7486978414137679</v>
      </c>
      <c r="H55" s="31">
        <v>3.0795126979093048</v>
      </c>
      <c r="I55" s="31">
        <v>2.7403199949511783</v>
      </c>
      <c r="J55" s="31">
        <v>2.4546840345653878</v>
      </c>
      <c r="K55" s="31">
        <v>2.8831379751440736</v>
      </c>
      <c r="L55" s="31">
        <v>2.2583093118001565</v>
      </c>
      <c r="M55" s="31">
        <v>2.8028028612855698</v>
      </c>
      <c r="N55" s="31">
        <v>2.4011272919930522</v>
      </c>
      <c r="O55" s="31">
        <v>2.418979539517164</v>
      </c>
      <c r="P55" s="31">
        <v>2.3832750444689403</v>
      </c>
      <c r="Q55" s="31">
        <v>4.1595736731180759</v>
      </c>
      <c r="R55" s="31">
        <v>1.9994517227005342</v>
      </c>
      <c r="S55" s="32">
        <f t="shared" si="3"/>
        <v>2.7403199949511783</v>
      </c>
      <c r="T55" s="33">
        <f t="shared" si="4"/>
        <v>-27.035830618892504</v>
      </c>
      <c r="U55" s="34">
        <f t="shared" si="5"/>
        <v>1</v>
      </c>
      <c r="V55" s="32">
        <v>2.2583093118001565</v>
      </c>
      <c r="W55" s="32">
        <v>2.2047525692278209</v>
      </c>
      <c r="X55" s="37"/>
      <c r="Y55" s="37">
        <v>2.1869003217037091</v>
      </c>
      <c r="Z55" s="37">
        <v>2.4725362820894996</v>
      </c>
      <c r="AA55" s="37">
        <v>2.195826445465765</v>
      </c>
      <c r="AB55" s="37">
        <v>2.5439452721859475</v>
      </c>
      <c r="AC55" s="37">
        <v>2.954546965240521</v>
      </c>
      <c r="AD55" s="37"/>
      <c r="AE55" s="37">
        <v>2.4636101583274437</v>
      </c>
      <c r="AF55" s="37">
        <v>2.2850876830863247</v>
      </c>
      <c r="AG55" s="37">
        <v>2.597502014758283</v>
      </c>
      <c r="AH55" s="37">
        <v>2.8563596038579058</v>
      </c>
      <c r="AI55" s="31">
        <f t="shared" si="6"/>
        <v>2.4680732202084714</v>
      </c>
      <c r="AJ55" s="36">
        <f t="shared" si="7"/>
        <v>-18.987341772151883</v>
      </c>
      <c r="AK55" s="35">
        <f>RANK(R55,(D55:R55,V55:AH55),1)</f>
        <v>1</v>
      </c>
    </row>
    <row r="56" spans="1:37" ht="12.75" customHeight="1" x14ac:dyDescent="0.2">
      <c r="A56">
        <v>2018</v>
      </c>
      <c r="B56" s="38" t="s">
        <v>197</v>
      </c>
      <c r="C56" s="39">
        <v>2015</v>
      </c>
      <c r="D56" s="31">
        <v>2.8504117748108007</v>
      </c>
      <c r="E56" s="31">
        <v>2.0322380246336262</v>
      </c>
      <c r="F56" s="31">
        <v>3.2814925679149032</v>
      </c>
      <c r="G56" s="31">
        <v>4.9354352026816635</v>
      </c>
      <c r="H56" s="31">
        <v>3.1055412237907793</v>
      </c>
      <c r="I56" s="31">
        <v>2.7888288043673573</v>
      </c>
      <c r="J56" s="31">
        <v>2.5600920570059968</v>
      </c>
      <c r="K56" s="31">
        <v>3.0087679845225117</v>
      </c>
      <c r="L56" s="31">
        <v>2.5161042209749662</v>
      </c>
      <c r="M56" s="31">
        <v>2.8064239387797696</v>
      </c>
      <c r="N56" s="31">
        <v>3.3782658071831708</v>
      </c>
      <c r="O56" s="31">
        <v>2.4017358472942858</v>
      </c>
      <c r="P56" s="31">
        <v>2.5512944897997909</v>
      </c>
      <c r="Q56" s="31">
        <v>4.2316298261851699</v>
      </c>
      <c r="R56" s="31">
        <v>2.3050068674487312</v>
      </c>
      <c r="S56" s="32">
        <f t="shared" si="3"/>
        <v>2.8064239387797696</v>
      </c>
      <c r="T56" s="33">
        <f t="shared" si="4"/>
        <v>-17.866761482552562</v>
      </c>
      <c r="U56" s="34">
        <f t="shared" si="5"/>
        <v>2</v>
      </c>
      <c r="V56" s="32">
        <v>2.2521772047887807</v>
      </c>
      <c r="W56" s="32">
        <v>2.2521772047887807</v>
      </c>
      <c r="X56" s="37"/>
      <c r="Y56" s="37">
        <v>2.2521772047887807</v>
      </c>
      <c r="Z56" s="37">
        <v>2.6920555650990892</v>
      </c>
      <c r="AA56" s="37">
        <v>2.1378088311081003</v>
      </c>
      <c r="AB56" s="37">
        <v>2.6392701618618521</v>
      </c>
      <c r="AC56" s="37">
        <v>2.8680069092232126</v>
      </c>
      <c r="AD56" s="37"/>
      <c r="AE56" s="37">
        <v>2.6744604306866768</v>
      </c>
      <c r="AF56" s="37">
        <v>2.2785699064073994</v>
      </c>
      <c r="AG56" s="37">
        <v>2.5424969225935845</v>
      </c>
      <c r="AH56" s="37">
        <v>2.7976263715735641</v>
      </c>
      <c r="AI56" s="31">
        <f t="shared" si="6"/>
        <v>2.6568652962742645</v>
      </c>
      <c r="AJ56" s="36">
        <f t="shared" si="7"/>
        <v>-13.243367261371745</v>
      </c>
      <c r="AK56" s="35">
        <f>RANK(R56,(D56:R56,V56:AH56),1)</f>
        <v>7</v>
      </c>
    </row>
    <row r="57" spans="1:37" ht="12.75" customHeight="1" x14ac:dyDescent="0.2">
      <c r="A57">
        <v>2018</v>
      </c>
      <c r="B57" s="38" t="s">
        <v>180</v>
      </c>
      <c r="C57" s="39">
        <v>2015</v>
      </c>
      <c r="D57" s="31">
        <v>3.024080518218164</v>
      </c>
      <c r="E57" s="31">
        <v>2.2413773252675804</v>
      </c>
      <c r="F57" s="31">
        <v>3.4154321146934556</v>
      </c>
      <c r="G57" s="31">
        <v>5.2120917166936591</v>
      </c>
      <c r="H57" s="31">
        <v>3.4687982414855414</v>
      </c>
      <c r="I57" s="31">
        <v>2.8017216565844754</v>
      </c>
      <c r="J57" s="31">
        <v>2.9796087458914262</v>
      </c>
      <c r="K57" s="31">
        <v>3.451009532554846</v>
      </c>
      <c r="L57" s="31">
        <v>2.6060458583468296</v>
      </c>
      <c r="M57" s="31">
        <v>2.9529256824953838</v>
      </c>
      <c r="N57" s="31">
        <v>2.6416232762082199</v>
      </c>
      <c r="O57" s="31">
        <v>2.6238345672775245</v>
      </c>
      <c r="P57" s="31">
        <v>2.6594119851389144</v>
      </c>
      <c r="Q57" s="31">
        <v>5.3810844515352629</v>
      </c>
      <c r="R57" s="31">
        <v>2.4783486107411776</v>
      </c>
      <c r="S57" s="31">
        <f t="shared" si="3"/>
        <v>2.9529256824953838</v>
      </c>
      <c r="T57" s="33">
        <f t="shared" si="4"/>
        <v>-16.071419425400592</v>
      </c>
      <c r="U57" s="34">
        <f t="shared" si="5"/>
        <v>2</v>
      </c>
      <c r="V57" s="31">
        <v>2.5704684404854392</v>
      </c>
      <c r="W57" s="31">
        <v>2.5171023136933544</v>
      </c>
      <c r="X57" s="31"/>
      <c r="Y57" s="31">
        <v>2.3747926422477939</v>
      </c>
      <c r="Z57" s="31">
        <v>2.890665201237951</v>
      </c>
      <c r="AA57" s="31">
        <v>2.5348910226240493</v>
      </c>
      <c r="AB57" s="31">
        <v>2.8817708467726031</v>
      </c>
      <c r="AC57" s="31">
        <v>3.4421151780894985</v>
      </c>
      <c r="AD57" s="31"/>
      <c r="AE57" s="31">
        <v>2.7750385931884325</v>
      </c>
      <c r="AF57" s="31">
        <v>2.499313604762659</v>
      </c>
      <c r="AG57" s="31">
        <v>2.7394611753270426</v>
      </c>
      <c r="AH57" s="31">
        <v>3.050763581614206</v>
      </c>
      <c r="AI57" s="31">
        <f t="shared" si="6"/>
        <v>2.7883801248864541</v>
      </c>
      <c r="AJ57" s="36">
        <f t="shared" si="7"/>
        <v>-11.11869616980222</v>
      </c>
      <c r="AK57" s="35">
        <f>RANK(R57,(D57:R57,V57:AH57),1)</f>
        <v>3</v>
      </c>
    </row>
    <row r="58" spans="1:37" ht="12.75" customHeight="1" x14ac:dyDescent="0.2">
      <c r="A58">
        <v>2019</v>
      </c>
      <c r="B58" s="38" t="s">
        <v>198</v>
      </c>
      <c r="C58" s="39">
        <v>2015</v>
      </c>
      <c r="D58" s="31">
        <v>2.8564554117650363</v>
      </c>
      <c r="E58" s="31">
        <v>2.096481036157825</v>
      </c>
      <c r="F58" s="31">
        <v>2.9438087882716122</v>
      </c>
      <c r="G58" s="31">
        <v>5.4770567069623182</v>
      </c>
      <c r="H58" s="31">
        <v>3.310692969599232</v>
      </c>
      <c r="I58" s="31">
        <v>2.7778373729091181</v>
      </c>
      <c r="J58" s="31">
        <v>2.9962208141755577</v>
      </c>
      <c r="K58" s="31">
        <v>2.9874854765249004</v>
      </c>
      <c r="L58" s="31">
        <v>2.9874854765249004</v>
      </c>
      <c r="M58" s="31">
        <v>2.9176027753196396</v>
      </c>
      <c r="N58" s="31">
        <v>3.3805756708044927</v>
      </c>
      <c r="O58" s="31">
        <v>2.8477200741143784</v>
      </c>
      <c r="P58" s="31">
        <v>2.6904839964025418</v>
      </c>
      <c r="Q58" s="31">
        <v>4.6646703054511605</v>
      </c>
      <c r="R58" s="31">
        <v>2.4405616815639424</v>
      </c>
      <c r="S58" s="31">
        <f t="shared" si="3"/>
        <v>2.9438087882716122</v>
      </c>
      <c r="T58" s="33">
        <f t="shared" si="4"/>
        <v>-17.095101716954229</v>
      </c>
      <c r="U58" s="34">
        <f t="shared" si="5"/>
        <v>2</v>
      </c>
      <c r="V58" s="31">
        <v>2.6904839964025418</v>
      </c>
      <c r="W58" s="31">
        <v>2.6118659575466232</v>
      </c>
      <c r="X58" s="31"/>
      <c r="Y58" s="31">
        <v>2.5594539316426776</v>
      </c>
      <c r="Z58" s="31">
        <v>2.9962208141755577</v>
      </c>
      <c r="AA58" s="31">
        <v>2.5332479186907051</v>
      </c>
      <c r="AB58" s="31">
        <v>2.73416068465583</v>
      </c>
      <c r="AC58" s="31">
        <v>2.8564554117650363</v>
      </c>
      <c r="AD58" s="31"/>
      <c r="AE58" s="31">
        <v>3.0311621647781886</v>
      </c>
      <c r="AF58" s="31">
        <v>2.7691020352584603</v>
      </c>
      <c r="AG58" s="31">
        <v>2.9874854765249004</v>
      </c>
      <c r="AH58" s="31">
        <v>3.1447215542367375</v>
      </c>
      <c r="AI58" s="31">
        <f t="shared" si="6"/>
        <v>2.8870290935423379</v>
      </c>
      <c r="AJ58" s="36">
        <f t="shared" si="7"/>
        <v>-15.464596909572093</v>
      </c>
      <c r="AK58" s="35">
        <f>RANK(R58,(D58:R58,V58:AH58),1)</f>
        <v>2</v>
      </c>
    </row>
    <row r="59" spans="1:37" ht="12.75" customHeight="1" x14ac:dyDescent="0.2">
      <c r="A59">
        <v>2019</v>
      </c>
      <c r="B59" s="38" t="s">
        <v>181</v>
      </c>
      <c r="C59" s="39">
        <v>2015</v>
      </c>
      <c r="D59" s="31">
        <v>2.7324827353709678</v>
      </c>
      <c r="E59" s="31">
        <v>2.0096969795631634</v>
      </c>
      <c r="F59" s="31">
        <v>2.6619670518775238</v>
      </c>
      <c r="G59" s="31">
        <v>4.8920255423577004</v>
      </c>
      <c r="H59" s="31">
        <v>3.2437214406984389</v>
      </c>
      <c r="I59" s="31">
        <v>2.6443381310041625</v>
      </c>
      <c r="J59" s="31">
        <v>2.9440297858513005</v>
      </c>
      <c r="K59" s="31">
        <v>2.8382562606111343</v>
      </c>
      <c r="L59" s="31">
        <v>2.6090802892574403</v>
      </c>
      <c r="M59" s="31">
        <v>2.5033067640172737</v>
      </c>
      <c r="N59" s="31">
        <v>2.5033067640172737</v>
      </c>
      <c r="O59" s="31">
        <v>2.7589261166810095</v>
      </c>
      <c r="P59" s="31">
        <v>2.706039354060926</v>
      </c>
      <c r="Q59" s="31">
        <v>4.3455289952835061</v>
      </c>
      <c r="R59" s="31">
        <v>2.4086729392637505</v>
      </c>
      <c r="S59" s="31">
        <f t="shared" si="3"/>
        <v>2.706039354060926</v>
      </c>
      <c r="T59" s="33">
        <f t="shared" si="4"/>
        <v>-10.988990768035976</v>
      </c>
      <c r="U59" s="34">
        <f t="shared" si="5"/>
        <v>2</v>
      </c>
      <c r="V59" s="31">
        <v>2.4592344618338711</v>
      </c>
      <c r="W59" s="31">
        <v>2.6443381310041625</v>
      </c>
      <c r="X59" s="31"/>
      <c r="Y59" s="31">
        <v>2.5209356848906346</v>
      </c>
      <c r="Z59" s="31">
        <v>2.9352153254146205</v>
      </c>
      <c r="AA59" s="31">
        <v>2.406347699213788</v>
      </c>
      <c r="AB59" s="31">
        <v>2.4592344618338711</v>
      </c>
      <c r="AC59" s="31">
        <v>2.4239766200871489</v>
      </c>
      <c r="AD59" s="31"/>
      <c r="AE59" s="31">
        <v>2.9616587067246614</v>
      </c>
      <c r="AF59" s="31">
        <v>2.7853694979910513</v>
      </c>
      <c r="AG59" s="31">
        <v>3.1467623758949537</v>
      </c>
      <c r="AH59" s="31">
        <v>2.9792876275980222</v>
      </c>
      <c r="AI59" s="31">
        <f t="shared" si="6"/>
        <v>2.6840032029692251</v>
      </c>
      <c r="AJ59" s="36">
        <f t="shared" si="7"/>
        <v>-10.258194304719375</v>
      </c>
      <c r="AK59" s="35">
        <f>RANK(R59,(D59:R59,V59:AH59),1)</f>
        <v>3</v>
      </c>
    </row>
    <row r="60" spans="1:37" ht="12.75" customHeight="1" x14ac:dyDescent="0.2">
      <c r="A60">
        <v>2020</v>
      </c>
      <c r="B60" s="38" t="s">
        <v>199</v>
      </c>
      <c r="C60" s="39">
        <v>2015</v>
      </c>
      <c r="D60" s="31">
        <v>2.6589766257932346</v>
      </c>
      <c r="E60" s="31">
        <v>1.8280464302328487</v>
      </c>
      <c r="F60" s="31">
        <v>2.2916180130191695</v>
      </c>
      <c r="G60" s="31">
        <v>4.4870230560260831</v>
      </c>
      <c r="H60" s="31">
        <v>2.9738554367424337</v>
      </c>
      <c r="I60" s="31">
        <v>2.5277771212310682</v>
      </c>
      <c r="J60" s="31">
        <v>2.2566314784692585</v>
      </c>
      <c r="K60" s="31">
        <v>2.4578040521312468</v>
      </c>
      <c r="L60" s="31">
        <v>2.693963160343146</v>
      </c>
      <c r="M60" s="31">
        <v>2.6502299921557571</v>
      </c>
      <c r="N60" s="31">
        <v>3.5948664250033535</v>
      </c>
      <c r="O60" s="31">
        <v>2.4752973194062022</v>
      </c>
      <c r="P60" s="31">
        <v>2.5015372203186352</v>
      </c>
      <c r="Q60" s="31">
        <v>4.5744893924008618</v>
      </c>
      <c r="R60" s="111">
        <v>2.3853348456396404</v>
      </c>
      <c r="S60" s="31">
        <f t="shared" si="3"/>
        <v>2.5277771212310682</v>
      </c>
      <c r="T60" s="33">
        <f t="shared" si="4"/>
        <v>-5.6350804980011917</v>
      </c>
      <c r="U60" s="34">
        <f t="shared" si="5"/>
        <v>4</v>
      </c>
      <c r="V60" s="31">
        <v>2.0204723702573593</v>
      </c>
      <c r="W60" s="31">
        <v>2.4403107848562913</v>
      </c>
      <c r="X60" s="31"/>
      <c r="Y60" s="31">
        <v>2.2216449439193471</v>
      </c>
      <c r="Z60" s="31">
        <v>2.5627636557809796</v>
      </c>
      <c r="AA60" s="31">
        <v>2.32660454756908</v>
      </c>
      <c r="AB60" s="31">
        <v>2.247884844831781</v>
      </c>
      <c r="AC60" s="31">
        <v>1.8717795984202374</v>
      </c>
      <c r="AD60" s="31"/>
      <c r="AE60" s="31">
        <v>2.5977501903308906</v>
      </c>
      <c r="AF60" s="31">
        <v>2.6239900912433236</v>
      </c>
      <c r="AG60" s="31">
        <v>2.6764698930681905</v>
      </c>
      <c r="AH60" s="31">
        <v>2.5802569230559351</v>
      </c>
      <c r="AI60" s="31">
        <f t="shared" si="6"/>
        <v>2.5146571707748517</v>
      </c>
      <c r="AJ60" s="36">
        <f t="shared" si="7"/>
        <v>-5.142741787555984</v>
      </c>
      <c r="AK60" s="35">
        <f>RANK(R60,(D60:R60,V60:AH60),1)</f>
        <v>9</v>
      </c>
    </row>
    <row r="61" spans="1:37" ht="12.75" customHeight="1" x14ac:dyDescent="0.2">
      <c r="A61">
        <v>2020</v>
      </c>
      <c r="B61" s="38" t="s">
        <v>182</v>
      </c>
      <c r="C61" s="39">
        <v>2015</v>
      </c>
      <c r="D61" s="31">
        <v>2.7033916845633827</v>
      </c>
      <c r="E61" s="31">
        <v>1.8715788585438806</v>
      </c>
      <c r="F61" s="31">
        <v>2.6672259095190562</v>
      </c>
      <c r="G61" s="31">
        <v>4.4303074429299585</v>
      </c>
      <c r="H61" s="31">
        <v>3.1554638726174602</v>
      </c>
      <c r="I61" s="31">
        <v>2.6129772469525672</v>
      </c>
      <c r="J61" s="31">
        <v>1.9258275211103695</v>
      </c>
      <c r="K61" s="31">
        <v>2.8390133409796059</v>
      </c>
      <c r="L61" s="31">
        <v>2.3507753778812024</v>
      </c>
      <c r="M61" s="31">
        <v>2.5677700281471596</v>
      </c>
      <c r="N61" s="31">
        <v>2.5135213655806701</v>
      </c>
      <c r="O61" s="31">
        <v>2.1880293901817347</v>
      </c>
      <c r="P61" s="31">
        <v>2.1247392838541641</v>
      </c>
      <c r="Q61" s="31">
        <v>4.8733381872229549</v>
      </c>
      <c r="R61" s="111">
        <v>2.2482571789755457</v>
      </c>
      <c r="S61" s="111">
        <f t="shared" si="3"/>
        <v>2.5677700281471596</v>
      </c>
      <c r="T61" s="33">
        <f t="shared" si="4"/>
        <v>-12.443203467179911</v>
      </c>
      <c r="U61" s="34">
        <f t="shared" si="5"/>
        <v>5</v>
      </c>
      <c r="V61" s="31">
        <v>1.8263716397384726</v>
      </c>
      <c r="W61" s="31">
        <v>2.441189815492018</v>
      </c>
      <c r="X61" s="31"/>
      <c r="Y61" s="31">
        <v>2.2784438277925503</v>
      </c>
      <c r="Z61" s="31">
        <v>2.2422780527482238</v>
      </c>
      <c r="AA61" s="31">
        <v>1.9981590711990225</v>
      </c>
      <c r="AB61" s="31">
        <v>1.9167860773492882</v>
      </c>
      <c r="AC61" s="31">
        <v>1.9258275211103695</v>
      </c>
      <c r="AD61" s="31"/>
      <c r="AE61" s="31">
        <v>2.6310601344747306</v>
      </c>
      <c r="AF61" s="31">
        <v>2.2061122777038977</v>
      </c>
      <c r="AG61" s="31">
        <v>2.8932620035460954</v>
      </c>
      <c r="AH61" s="31">
        <v>2.8480547847406874</v>
      </c>
      <c r="AI61" s="111">
        <f t="shared" si="6"/>
        <v>2.3959825966866104</v>
      </c>
      <c r="AJ61" s="36">
        <f t="shared" si="7"/>
        <v>-6.1655463572796112</v>
      </c>
      <c r="AK61" s="35">
        <f>RANK(R61,(D61:R61,V61:AH61),1)</f>
        <v>11</v>
      </c>
    </row>
    <row r="62" spans="1:37" ht="12.75" customHeight="1" x14ac:dyDescent="0.2">
      <c r="A62">
        <v>2021</v>
      </c>
      <c r="B62" s="38" t="s">
        <v>200</v>
      </c>
      <c r="C62" s="39">
        <v>2015</v>
      </c>
      <c r="D62" s="31">
        <v>2.7095183320655107</v>
      </c>
      <c r="E62" s="31">
        <v>1.9192421518797371</v>
      </c>
      <c r="F62" s="31">
        <v>2.9439958800327184</v>
      </c>
      <c r="G62" s="31">
        <v>5.2106121770490592</v>
      </c>
      <c r="H62" s="31">
        <v>2.9787332945463785</v>
      </c>
      <c r="I62" s="31">
        <v>2.7703088074644162</v>
      </c>
      <c r="J62" s="31">
        <v>2.1884571143606051</v>
      </c>
      <c r="K62" s="31">
        <v>2.8745210510053973</v>
      </c>
      <c r="L62" s="31">
        <v>2.3621441869289068</v>
      </c>
      <c r="M62" s="31">
        <v>2.796361868349662</v>
      </c>
      <c r="N62" s="31">
        <v>3.6647972311911721</v>
      </c>
      <c r="O62" s="31">
        <v>2.1276666389616996</v>
      </c>
      <c r="P62" s="31">
        <v>2.0581918099343786</v>
      </c>
      <c r="Q62" s="31">
        <v>5.905360467322267</v>
      </c>
      <c r="R62" s="111">
        <v>2.3442203793806149</v>
      </c>
      <c r="S62" s="111">
        <f t="shared" ref="S62" si="8">MEDIAN(D62:R62)</f>
        <v>2.7703088074644162</v>
      </c>
      <c r="T62" s="33">
        <f t="shared" ref="T62" si="9">(R62-S62)/S62*100</f>
        <v>-15.380539055275493</v>
      </c>
      <c r="U62" s="34">
        <f t="shared" ref="U62" si="10">RANK(R62,D62:R62,1)</f>
        <v>5</v>
      </c>
      <c r="V62" s="31">
        <v>2.1537196998469446</v>
      </c>
      <c r="W62" s="31">
        <v>2.5531999667540393</v>
      </c>
      <c r="X62" s="31"/>
      <c r="Y62" s="31">
        <v>2.17977276073219</v>
      </c>
      <c r="Z62" s="31">
        <v>2.7529401002075864</v>
      </c>
      <c r="AA62" s="31">
        <v>1.9452952127649821</v>
      </c>
      <c r="AB62" s="31">
        <v>2.0147700417923029</v>
      </c>
      <c r="AC62" s="31">
        <v>2.4750407840983031</v>
      </c>
      <c r="AD62" s="31"/>
      <c r="AE62" s="31">
        <v>2.4403033695846426</v>
      </c>
      <c r="AF62" s="31">
        <v>2.1016135780764538</v>
      </c>
      <c r="AG62" s="31">
        <v>2.3881972478141522</v>
      </c>
      <c r="AH62" s="31">
        <v>2.6921496248086809</v>
      </c>
      <c r="AI62" s="111">
        <f t="shared" ref="AI62" si="11">MEDIAN(D62:R62,V62:AH62)</f>
        <v>2.4576720768414728</v>
      </c>
      <c r="AJ62" s="36">
        <f t="shared" ref="AJ62" si="12">(R62-AI62)/AI62*100</f>
        <v>-4.6162260022363393</v>
      </c>
      <c r="AK62" s="35">
        <f>RANK(R62,(D62:R62,V62:AH62),1)</f>
        <v>10</v>
      </c>
    </row>
    <row r="63" spans="1:37" ht="12.75" customHeight="1" x14ac:dyDescent="0.2">
      <c r="A63">
        <v>2021</v>
      </c>
      <c r="B63" s="38" t="s">
        <v>183</v>
      </c>
      <c r="C63" s="39">
        <v>2015</v>
      </c>
      <c r="D63" s="31">
        <v>4.0542072824477122</v>
      </c>
      <c r="E63" s="31">
        <v>2.8958623446055087</v>
      </c>
      <c r="F63" s="31">
        <v>6.7456558144928316</v>
      </c>
      <c r="G63" s="31">
        <v>8.5938973697263492</v>
      </c>
      <c r="H63" s="31">
        <v>4.2926900637681653</v>
      </c>
      <c r="I63" s="31">
        <v>3.2280347900161406</v>
      </c>
      <c r="J63" s="31">
        <v>4.2501038528180848</v>
      </c>
      <c r="K63" s="31">
        <v>4.7526211420290405</v>
      </c>
      <c r="L63" s="31">
        <v>3.4239313603865131</v>
      </c>
      <c r="M63" s="31">
        <v>3.8838624386473883</v>
      </c>
      <c r="N63" s="31">
        <v>3.8242417433172751</v>
      </c>
      <c r="O63" s="31">
        <v>2.8703106180354601</v>
      </c>
      <c r="P63" s="31">
        <v>2.878827860225476</v>
      </c>
      <c r="Q63" s="31">
        <v>8.7301732447666058</v>
      </c>
      <c r="R63" s="111">
        <v>3.9029157123450426</v>
      </c>
      <c r="S63" s="111">
        <f t="shared" ref="S63:S68" si="13">MEDIAN(D63:R63)</f>
        <v>3.9029157123450426</v>
      </c>
      <c r="T63" s="33">
        <f t="shared" ref="T63:T68" si="14">(R63-S63)/S63*100</f>
        <v>0</v>
      </c>
      <c r="U63" s="34">
        <f t="shared" ref="U63:U68" si="15">RANK(R63,D63:R63,1)</f>
        <v>8</v>
      </c>
      <c r="V63" s="31">
        <v>4.3267590325282299</v>
      </c>
      <c r="W63" s="31">
        <v>3.2535865165861892</v>
      </c>
      <c r="X63" s="31"/>
      <c r="Y63" s="31">
        <v>2.7936554383253145</v>
      </c>
      <c r="Z63" s="31">
        <v>5.7065522673108555</v>
      </c>
      <c r="AA63" s="31">
        <v>3.9349658917874848</v>
      </c>
      <c r="AB63" s="31">
        <v>3.8412762276973074</v>
      </c>
      <c r="AC63" s="31">
        <v>6.1238971346216493</v>
      </c>
      <c r="AD63" s="31"/>
      <c r="AE63" s="31">
        <v>3.5091037822866751</v>
      </c>
      <c r="AF63" s="31">
        <v>3.7220348370370804</v>
      </c>
      <c r="AG63" s="31">
        <v>2.80217268051533</v>
      </c>
      <c r="AH63" s="31">
        <v>3.909414165217437</v>
      </c>
      <c r="AI63" s="111">
        <f t="shared" ref="AI63:AI68" si="16">MEDIAN(D63:R63,V63:AH63)</f>
        <v>3.8933890754962155</v>
      </c>
      <c r="AJ63" s="36">
        <f t="shared" ref="AJ63:AJ68" si="17">(R63-AI63)/AI63*100</f>
        <v>0.24468751167934519</v>
      </c>
      <c r="AK63" s="35">
        <f>RANK(R63,(D63:R63,V63:AH63),1)</f>
        <v>14</v>
      </c>
    </row>
    <row r="64" spans="1:37" x14ac:dyDescent="0.2">
      <c r="A64">
        <v>2022</v>
      </c>
      <c r="B64" s="38" t="s">
        <v>201</v>
      </c>
      <c r="C64" s="39">
        <v>2015</v>
      </c>
      <c r="D64" s="31">
        <v>5.405259571261448</v>
      </c>
      <c r="E64" s="31">
        <v>4.1086708267532508</v>
      </c>
      <c r="F64" s="31">
        <v>8.9414106926474446</v>
      </c>
      <c r="G64" s="31">
        <v>11.534588181663841</v>
      </c>
      <c r="H64" s="31">
        <v>5.1695161631690496</v>
      </c>
      <c r="I64" s="31">
        <v>4.4875441611874649</v>
      </c>
      <c r="J64" s="31">
        <v>6.3229749813354328</v>
      </c>
      <c r="K64" s="31">
        <v>5.6494223867857203</v>
      </c>
      <c r="L64" s="31">
        <v>6.1798450549936197</v>
      </c>
      <c r="M64" s="31">
        <v>6.5755572042915764</v>
      </c>
      <c r="N64" s="31">
        <v>6.4408466853816337</v>
      </c>
      <c r="O64" s="31">
        <v>5.8262299428550195</v>
      </c>
      <c r="P64" s="31">
        <v>6.1377480178342632</v>
      </c>
      <c r="Q64" s="31">
        <v>12.031333220144253</v>
      </c>
      <c r="R64" s="31">
        <v>4.2195054284984641</v>
      </c>
      <c r="S64" s="31">
        <f t="shared" si="13"/>
        <v>6.1377480178342632</v>
      </c>
      <c r="T64" s="33">
        <f t="shared" si="14"/>
        <v>-31.253198791511501</v>
      </c>
      <c r="U64" s="34">
        <f t="shared" si="15"/>
        <v>2</v>
      </c>
      <c r="V64" s="31">
        <v>5.0516444591228487</v>
      </c>
      <c r="W64" s="31">
        <v>4.7232875692798642</v>
      </c>
      <c r="X64" s="31"/>
      <c r="Y64" s="31">
        <v>5.7251970536725638</v>
      </c>
      <c r="Z64" s="31">
        <v>8.5372791359176166</v>
      </c>
      <c r="AA64" s="31">
        <v>4.8579980881898068</v>
      </c>
      <c r="AB64" s="31">
        <v>5.9861986840605761</v>
      </c>
      <c r="AC64" s="31">
        <v>8.8993136554880863</v>
      </c>
      <c r="AD64" s="31"/>
      <c r="AE64" s="31">
        <v>6.3313943887673041</v>
      </c>
      <c r="AF64" s="31">
        <v>7.0386246130445027</v>
      </c>
      <c r="AG64" s="31">
        <v>5.0011280145316208</v>
      </c>
      <c r="AH64" s="31">
        <v>5.7251970536725638</v>
      </c>
      <c r="AI64" s="31">
        <f t="shared" si="16"/>
        <v>5.9062143134577978</v>
      </c>
      <c r="AJ64" s="36">
        <f t="shared" si="17"/>
        <v>-28.558206584478789</v>
      </c>
      <c r="AK64" s="35">
        <f>RANK(R64,(D64:R64,V64:AH64),1)</f>
        <v>2</v>
      </c>
    </row>
    <row r="65" spans="1:37" x14ac:dyDescent="0.2">
      <c r="A65">
        <v>2022</v>
      </c>
      <c r="B65" s="38" t="s">
        <v>184</v>
      </c>
      <c r="C65" s="39">
        <v>2015</v>
      </c>
      <c r="D65" s="31">
        <v>7.267700122605067</v>
      </c>
      <c r="E65" s="31">
        <v>5.4896167196874384</v>
      </c>
      <c r="F65" s="31">
        <v>11.894169559322782</v>
      </c>
      <c r="G65" s="31">
        <v>15.666123185900471</v>
      </c>
      <c r="H65" s="31">
        <v>6.3268695841680698</v>
      </c>
      <c r="I65" s="31">
        <v>5.2910928446044014</v>
      </c>
      <c r="J65" s="31">
        <v>11.15186289596882</v>
      </c>
      <c r="K65" s="31">
        <v>7.0950706660111216</v>
      </c>
      <c r="L65" s="31">
        <v>9.736301351898474</v>
      </c>
      <c r="M65" s="31">
        <v>9.7794587160469604</v>
      </c>
      <c r="N65" s="31">
        <v>6.0679253992771525</v>
      </c>
      <c r="O65" s="31">
        <v>8.6832616666754117</v>
      </c>
      <c r="P65" s="31">
        <v>9.0371520526929991</v>
      </c>
      <c r="Q65" s="31">
        <v>14.345507842956792</v>
      </c>
      <c r="R65" s="31">
        <v>5.5353826077499813</v>
      </c>
      <c r="S65" s="31">
        <f t="shared" si="13"/>
        <v>8.6832616666754117</v>
      </c>
      <c r="T65" s="33">
        <f t="shared" si="14"/>
        <v>-36.252265332580599</v>
      </c>
      <c r="U65" s="34">
        <f t="shared" si="15"/>
        <v>3</v>
      </c>
      <c r="V65" s="31">
        <v>10.202400884702124</v>
      </c>
      <c r="W65" s="31">
        <v>7.0691762475220301</v>
      </c>
      <c r="X65" s="31"/>
      <c r="Y65" s="31">
        <v>7.0950706660111216</v>
      </c>
      <c r="Z65" s="31">
        <v>11.566173591794287</v>
      </c>
      <c r="AA65" s="31">
        <v>13.473729087157373</v>
      </c>
      <c r="AB65" s="31">
        <v>12.403426456274918</v>
      </c>
      <c r="AC65" s="31">
        <v>10.426819178274254</v>
      </c>
      <c r="AD65" s="31"/>
      <c r="AE65" s="31">
        <v>8.312108334998431</v>
      </c>
      <c r="AF65" s="31">
        <v>12.757316842292504</v>
      </c>
      <c r="AG65" s="31">
        <v>6.723917334334141</v>
      </c>
      <c r="AH65" s="31">
        <v>6.9742300463953608</v>
      </c>
      <c r="AI65" s="31">
        <f t="shared" si="16"/>
        <v>8.8602068596842045</v>
      </c>
      <c r="AJ65" s="36">
        <f t="shared" si="17"/>
        <v>-37.525356965003489</v>
      </c>
      <c r="AK65" s="35">
        <f>RANK(R65,(D65:R65,V65:AH65),1)</f>
        <v>3</v>
      </c>
    </row>
    <row r="66" spans="1:37" x14ac:dyDescent="0.2">
      <c r="A66">
        <v>2023</v>
      </c>
      <c r="B66" s="38" t="s">
        <v>202</v>
      </c>
      <c r="C66" s="39">
        <v>2015</v>
      </c>
      <c r="D66" s="31">
        <v>6.8769939115797509</v>
      </c>
      <c r="E66" s="31">
        <v>5.4735257663593941</v>
      </c>
      <c r="F66" s="31">
        <v>5.885794534017875</v>
      </c>
      <c r="G66" s="31">
        <v>10.140057349217082</v>
      </c>
      <c r="H66" s="31">
        <v>7.2190892719772135</v>
      </c>
      <c r="I66" s="31">
        <v>7.0875141333628058</v>
      </c>
      <c r="J66" s="111">
        <v>6.6313869861661896</v>
      </c>
      <c r="K66" s="31">
        <v>6.7103320693348341</v>
      </c>
      <c r="L66" s="31">
        <v>8.0085401036636661</v>
      </c>
      <c r="M66" s="31">
        <v>10.394435950538272</v>
      </c>
      <c r="N66" s="31">
        <v>7.5874996600975573</v>
      </c>
      <c r="O66" s="31">
        <v>5.8945662099255021</v>
      </c>
      <c r="P66" s="31">
        <v>5.8770228581102479</v>
      </c>
      <c r="Q66" s="31">
        <v>10.4996960614298</v>
      </c>
      <c r="R66" s="111">
        <v>5.9699052844988989</v>
      </c>
      <c r="S66" s="31">
        <f t="shared" si="13"/>
        <v>6.8769939115797509</v>
      </c>
      <c r="T66" s="33">
        <f t="shared" si="14"/>
        <v>-13.190190928531445</v>
      </c>
      <c r="U66" s="34">
        <f t="shared" si="15"/>
        <v>5</v>
      </c>
      <c r="V66" s="31">
        <v>5.7279043676805843</v>
      </c>
      <c r="W66" s="31">
        <v>5.7103610158653302</v>
      </c>
      <c r="X66" s="31"/>
      <c r="Y66" s="31">
        <v>6.7454187729653432</v>
      </c>
      <c r="Z66" s="31">
        <v>7.3155777069611139</v>
      </c>
      <c r="AA66" s="31">
        <v>9.4470949525145329</v>
      </c>
      <c r="AB66" s="31">
        <v>9.1049995921170712</v>
      </c>
      <c r="AC66" s="31">
        <v>6.7366470970577161</v>
      </c>
      <c r="AD66" s="31"/>
      <c r="AE66" s="31">
        <v>9.1137712680246974</v>
      </c>
      <c r="AF66" s="31">
        <v>5.1752887855000687</v>
      </c>
      <c r="AG66" s="31">
        <v>8.5962423894746891</v>
      </c>
      <c r="AH66" s="31">
        <v>7.1401441888085682</v>
      </c>
      <c r="AI66" s="31">
        <f t="shared" si="16"/>
        <v>6.9822540224712784</v>
      </c>
      <c r="AJ66" s="36">
        <f t="shared" si="17"/>
        <v>-14.498881517548565</v>
      </c>
      <c r="AK66" s="35">
        <f>RANK(R66,(D66:R66,V66:AH66),1)</f>
        <v>8</v>
      </c>
    </row>
    <row r="67" spans="1:37" x14ac:dyDescent="0.2">
      <c r="A67">
        <v>2023</v>
      </c>
      <c r="B67" s="38" t="s">
        <v>185</v>
      </c>
      <c r="C67" s="39">
        <v>2015</v>
      </c>
      <c r="D67" s="31">
        <v>5.2930748793083948</v>
      </c>
      <c r="E67" s="31">
        <v>4.6541066230786701</v>
      </c>
      <c r="F67" s="31">
        <v>5.0253989881851311</v>
      </c>
      <c r="G67" s="31">
        <v>8.5051855727875498</v>
      </c>
      <c r="H67" s="31">
        <v>6.7350708089079072</v>
      </c>
      <c r="I67" s="31">
        <v>6.4069519746277797</v>
      </c>
      <c r="J67" s="31">
        <v>4.550490149095471</v>
      </c>
      <c r="K67" s="31">
        <v>6.0615637280171173</v>
      </c>
      <c r="L67" s="31">
        <v>5.3535178224652595</v>
      </c>
      <c r="M67" s="31">
        <v>7.7885049610704273</v>
      </c>
      <c r="N67" s="111">
        <v>5.5089425334400577</v>
      </c>
      <c r="O67" s="31">
        <v>5.1721889929946627</v>
      </c>
      <c r="P67" s="31">
        <v>4.887243689540866</v>
      </c>
      <c r="Q67" s="31">
        <v>11.017885066880115</v>
      </c>
      <c r="R67" s="111">
        <v>5.301772196198332</v>
      </c>
      <c r="S67" s="111">
        <f t="shared" si="13"/>
        <v>5.3535178224652595</v>
      </c>
      <c r="T67" s="33">
        <f t="shared" si="14"/>
        <v>-0.96657241057057064</v>
      </c>
      <c r="U67" s="34">
        <f t="shared" si="15"/>
        <v>7</v>
      </c>
      <c r="V67" s="31">
        <v>3.9719648360226123</v>
      </c>
      <c r="W67" s="31">
        <v>5.4398648841179256</v>
      </c>
      <c r="X67" s="31"/>
      <c r="Y67" s="31">
        <v>6.0097554910255173</v>
      </c>
      <c r="Z67" s="31">
        <v>4.9045131018713999</v>
      </c>
      <c r="AA67" s="31">
        <v>6.8386872828911063</v>
      </c>
      <c r="AB67" s="31">
        <v>5.2585360546473279</v>
      </c>
      <c r="AC67" s="31">
        <v>4.7404536847313352</v>
      </c>
      <c r="AD67" s="31"/>
      <c r="AE67" s="31">
        <v>7.408577889798698</v>
      </c>
      <c r="AF67" s="31">
        <v>4.7059148600702692</v>
      </c>
      <c r="AG67" s="31">
        <v>8.2979526248211535</v>
      </c>
      <c r="AH67" s="31">
        <v>5.837061367720187</v>
      </c>
      <c r="AI67" s="111">
        <f t="shared" si="16"/>
        <v>5.3966913532915921</v>
      </c>
      <c r="AJ67" s="36">
        <f t="shared" si="17"/>
        <v>-1.7588398312860032</v>
      </c>
      <c r="AK67" s="35">
        <f>RANK(R67,(D67:R67,V67:AH67),1)</f>
        <v>12</v>
      </c>
    </row>
    <row r="68" spans="1:37" x14ac:dyDescent="0.2">
      <c r="A68">
        <v>2024</v>
      </c>
      <c r="B68" s="38" t="s">
        <v>204</v>
      </c>
      <c r="C68" s="39">
        <v>2015</v>
      </c>
      <c r="D68" s="31">
        <v>4.4104448908073</v>
      </c>
      <c r="E68" s="31">
        <v>3.9916235736569936</v>
      </c>
      <c r="F68" s="31">
        <v>4.3591606478909348</v>
      </c>
      <c r="G68" s="31">
        <v>7.3165519894012556</v>
      </c>
      <c r="H68" s="31">
        <v>5.9831616735757942</v>
      </c>
      <c r="I68" s="31">
        <v>5.7951194495491256</v>
      </c>
      <c r="J68" s="31">
        <v>3.4958758921321422</v>
      </c>
      <c r="K68" s="31">
        <v>5.5130561135091245</v>
      </c>
      <c r="L68" s="31">
        <v>4.7523398435830586</v>
      </c>
      <c r="M68" s="31">
        <v>6.3592461216291296</v>
      </c>
      <c r="N68" s="31">
        <v>6.1370144023248852</v>
      </c>
      <c r="O68" s="31">
        <v>4.2224026667806314</v>
      </c>
      <c r="P68" s="31">
        <v>3.786486601991538</v>
      </c>
      <c r="Q68" s="31">
        <v>8.4789948288388395</v>
      </c>
      <c r="R68" s="31">
        <v>5.0583172788262054</v>
      </c>
      <c r="S68" s="31">
        <f t="shared" si="13"/>
        <v>5.0583172788262054</v>
      </c>
      <c r="T68" s="36">
        <f t="shared" si="14"/>
        <v>0</v>
      </c>
      <c r="U68" s="104">
        <f t="shared" si="15"/>
        <v>8</v>
      </c>
      <c r="V68" s="31">
        <v>3.3847600324800204</v>
      </c>
      <c r="W68" s="31">
        <v>4.5386554980982092</v>
      </c>
      <c r="X68" s="31"/>
      <c r="Y68" s="31">
        <v>5.4532244967733661</v>
      </c>
      <c r="Z68" s="31">
        <v>4.4018975169879049</v>
      </c>
      <c r="AA68" s="31">
        <v>5.5130561135091245</v>
      </c>
      <c r="AB68" s="31">
        <v>4.7437924697636653</v>
      </c>
      <c r="AC68" s="31">
        <v>3.5300653874097185</v>
      </c>
      <c r="AD68" s="31"/>
      <c r="AE68" s="31">
        <v>6.1370144023248852</v>
      </c>
      <c r="AF68" s="31">
        <v>4.0941920594897212</v>
      </c>
      <c r="AG68" s="31">
        <v>6.0600880379503401</v>
      </c>
      <c r="AH68" s="31">
        <v>4.9489294414291205</v>
      </c>
      <c r="AI68" s="31">
        <f t="shared" si="16"/>
        <v>4.8506346425060896</v>
      </c>
      <c r="AJ68" s="36">
        <f t="shared" si="17"/>
        <v>4.2815559535280983</v>
      </c>
      <c r="AK68" s="105">
        <f>RANK(R68,(D68:R68,V68:AH68),1)</f>
        <v>15</v>
      </c>
    </row>
  </sheetData>
  <phoneticPr fontId="14"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CB273-56F1-42F3-AD53-B23D1F66323C}">
  <sheetPr>
    <tabColor theme="4"/>
  </sheetPr>
  <dimension ref="A1:AK68"/>
  <sheetViews>
    <sheetView showGridLines="0" zoomScaleNormal="100" workbookViewId="0">
      <pane ySplit="13" topLeftCell="A53" activePane="bottomLeft" state="frozen"/>
      <selection activeCell="A34" sqref="A34"/>
      <selection pane="bottomLeft"/>
    </sheetView>
  </sheetViews>
  <sheetFormatPr defaultRowHeight="12.75" x14ac:dyDescent="0.2"/>
  <cols>
    <col min="1" max="1" width="8.5703125" customWidth="1"/>
    <col min="2" max="3" width="14.5703125" customWidth="1"/>
    <col min="4" max="37" width="11.5703125" customWidth="1"/>
  </cols>
  <sheetData>
    <row r="1" spans="1:37" ht="15.75" x14ac:dyDescent="0.25">
      <c r="A1" s="45" t="s">
        <v>110</v>
      </c>
    </row>
    <row r="2" spans="1:37" ht="15" x14ac:dyDescent="0.2">
      <c r="A2" s="40" t="s">
        <v>106</v>
      </c>
    </row>
    <row r="3" spans="1:37" ht="15" x14ac:dyDescent="0.2">
      <c r="A3" s="40" t="s">
        <v>113</v>
      </c>
    </row>
    <row r="4" spans="1:37" ht="15" x14ac:dyDescent="0.2">
      <c r="A4" s="40" t="s">
        <v>126</v>
      </c>
    </row>
    <row r="5" spans="1:37" ht="15" x14ac:dyDescent="0.2">
      <c r="A5" s="40" t="s">
        <v>124</v>
      </c>
    </row>
    <row r="6" spans="1:37" ht="15" x14ac:dyDescent="0.2">
      <c r="A6" s="40" t="s">
        <v>154</v>
      </c>
    </row>
    <row r="7" spans="1:37" ht="15" x14ac:dyDescent="0.2">
      <c r="A7" s="40" t="s">
        <v>115</v>
      </c>
    </row>
    <row r="8" spans="1:37" ht="15" x14ac:dyDescent="0.2">
      <c r="A8" s="40" t="s">
        <v>116</v>
      </c>
    </row>
    <row r="9" spans="1:37" ht="15" x14ac:dyDescent="0.2">
      <c r="A9" s="41" t="s">
        <v>117</v>
      </c>
    </row>
    <row r="10" spans="1:37" ht="15.75" x14ac:dyDescent="0.25">
      <c r="A10" s="42" t="s">
        <v>118</v>
      </c>
    </row>
    <row r="11" spans="1:37" ht="15" x14ac:dyDescent="0.2">
      <c r="A11" s="42" t="s">
        <v>127</v>
      </c>
    </row>
    <row r="12" spans="1:37" ht="15" x14ac:dyDescent="0.2">
      <c r="A12" s="40" t="s">
        <v>67</v>
      </c>
    </row>
    <row r="13" spans="1:37" ht="63.95" customHeight="1" x14ac:dyDescent="0.2">
      <c r="A13" s="93" t="s">
        <v>100</v>
      </c>
      <c r="B13" s="93" t="s">
        <v>101</v>
      </c>
      <c r="C13" s="94" t="s">
        <v>64</v>
      </c>
      <c r="D13" s="95" t="s">
        <v>0</v>
      </c>
      <c r="E13" s="95" t="s">
        <v>1</v>
      </c>
      <c r="F13" s="95" t="s">
        <v>2</v>
      </c>
      <c r="G13" s="95" t="s">
        <v>3</v>
      </c>
      <c r="H13" s="95" t="s">
        <v>4</v>
      </c>
      <c r="I13" s="95" t="s">
        <v>5</v>
      </c>
      <c r="J13" s="95" t="s">
        <v>6</v>
      </c>
      <c r="K13" s="95" t="s">
        <v>7</v>
      </c>
      <c r="L13" s="95" t="s">
        <v>8</v>
      </c>
      <c r="M13" s="95" t="s">
        <v>9</v>
      </c>
      <c r="N13" s="95" t="s">
        <v>10</v>
      </c>
      <c r="O13" s="95" t="s">
        <v>11</v>
      </c>
      <c r="P13" s="95" t="s">
        <v>12</v>
      </c>
      <c r="Q13" s="95" t="s">
        <v>13</v>
      </c>
      <c r="R13" s="95" t="s">
        <v>149</v>
      </c>
      <c r="S13" s="95" t="s">
        <v>119</v>
      </c>
      <c r="T13" s="95" t="s">
        <v>104</v>
      </c>
      <c r="U13" s="95" t="s">
        <v>150</v>
      </c>
      <c r="V13" s="95" t="s">
        <v>27</v>
      </c>
      <c r="W13" s="95" t="s">
        <v>50</v>
      </c>
      <c r="X13" s="96" t="s">
        <v>17</v>
      </c>
      <c r="Y13" s="96" t="s">
        <v>18</v>
      </c>
      <c r="Z13" s="96" t="s">
        <v>19</v>
      </c>
      <c r="AA13" s="97" t="s">
        <v>20</v>
      </c>
      <c r="AB13" s="97" t="s">
        <v>21</v>
      </c>
      <c r="AC13" s="97" t="s">
        <v>22</v>
      </c>
      <c r="AD13" s="97" t="s">
        <v>23</v>
      </c>
      <c r="AE13" s="97" t="s">
        <v>24</v>
      </c>
      <c r="AF13" s="97" t="s">
        <v>28</v>
      </c>
      <c r="AG13" s="97" t="s">
        <v>25</v>
      </c>
      <c r="AH13" s="97" t="s">
        <v>26</v>
      </c>
      <c r="AI13" s="95" t="s">
        <v>121</v>
      </c>
      <c r="AJ13" s="95" t="s">
        <v>105</v>
      </c>
      <c r="AK13" s="95" t="s">
        <v>151</v>
      </c>
    </row>
    <row r="14" spans="1:37" ht="12.75" customHeight="1" x14ac:dyDescent="0.2">
      <c r="A14">
        <v>1998</v>
      </c>
      <c r="B14" s="38">
        <v>35796</v>
      </c>
      <c r="C14" s="39" t="s">
        <v>102</v>
      </c>
      <c r="D14" s="31">
        <v>0.87753745250619197</v>
      </c>
      <c r="E14" s="31">
        <v>0.73121903551680623</v>
      </c>
      <c r="F14" s="31">
        <v>0.70620013177312724</v>
      </c>
      <c r="G14" s="31">
        <v>0.77182437504643742</v>
      </c>
      <c r="H14" s="31">
        <v>0.71131687344640937</v>
      </c>
      <c r="I14" s="31">
        <v>0.92930970099975285</v>
      </c>
      <c r="J14" s="31"/>
      <c r="K14" s="31"/>
      <c r="L14" s="31">
        <v>0.84797593757478873</v>
      </c>
      <c r="M14" s="31">
        <v>1.1540926946108629</v>
      </c>
      <c r="N14" s="31">
        <v>0.72897394014930428</v>
      </c>
      <c r="O14" s="31">
        <v>1.3680137492133031</v>
      </c>
      <c r="P14" s="31">
        <v>0.83796012544872045</v>
      </c>
      <c r="Q14" s="31"/>
      <c r="R14" s="31">
        <v>0.68106551475881927</v>
      </c>
      <c r="S14" s="32">
        <f t="shared" ref="S14:S22" si="0">MEDIAN(D14:R14)</f>
        <v>0.80489225024757893</v>
      </c>
      <c r="T14" s="33">
        <f t="shared" ref="T14:T32" si="1">(R14-S14)/S14*100</f>
        <v>-15.384262359424069</v>
      </c>
      <c r="U14" s="34">
        <f t="shared" ref="U14:U32" si="2">RANK(R14,D14:R14,1)</f>
        <v>1</v>
      </c>
      <c r="V14" s="32"/>
      <c r="W14" s="32"/>
      <c r="X14" s="37"/>
      <c r="Y14" s="37"/>
      <c r="Z14" s="37"/>
      <c r="AA14" s="37"/>
      <c r="AB14" s="37"/>
      <c r="AC14" s="37"/>
      <c r="AD14" s="37"/>
      <c r="AE14" s="37"/>
      <c r="AF14" s="37"/>
      <c r="AG14" s="37"/>
      <c r="AH14" s="37"/>
      <c r="AI14" s="31"/>
      <c r="AJ14" s="36"/>
      <c r="AK14" s="35"/>
    </row>
    <row r="15" spans="1:37" ht="12.75" customHeight="1" x14ac:dyDescent="0.2">
      <c r="A15">
        <v>1998</v>
      </c>
      <c r="B15" s="38">
        <v>35977</v>
      </c>
      <c r="C15" s="39" t="s">
        <v>102</v>
      </c>
      <c r="D15" s="31">
        <v>0.88496572448117194</v>
      </c>
      <c r="E15" s="31">
        <v>0.6594804490094528</v>
      </c>
      <c r="F15" s="31">
        <v>0.61016984062381419</v>
      </c>
      <c r="G15" s="31">
        <v>0.60925830979978146</v>
      </c>
      <c r="H15" s="31">
        <v>0.65159900833971862</v>
      </c>
      <c r="I15" s="31">
        <v>0.92369049203213349</v>
      </c>
      <c r="J15" s="31"/>
      <c r="K15" s="31"/>
      <c r="L15" s="31">
        <v>0.80162485044450815</v>
      </c>
      <c r="M15" s="31">
        <v>0.89782624781439102</v>
      </c>
      <c r="N15" s="31">
        <v>0.63920372310027718</v>
      </c>
      <c r="O15" s="31">
        <v>1.3745849761056634</v>
      </c>
      <c r="P15" s="31">
        <v>0.71922461557013617</v>
      </c>
      <c r="Q15" s="31"/>
      <c r="R15" s="31">
        <v>0.69726421886249101</v>
      </c>
      <c r="S15" s="32">
        <f t="shared" si="0"/>
        <v>0.70824441721631359</v>
      </c>
      <c r="T15" s="33">
        <f t="shared" si="1"/>
        <v>-1.5503402620495323</v>
      </c>
      <c r="U15" s="34">
        <f t="shared" si="2"/>
        <v>6</v>
      </c>
      <c r="V15" s="32"/>
      <c r="W15" s="32"/>
      <c r="X15" s="37"/>
      <c r="Y15" s="37"/>
      <c r="Z15" s="37"/>
      <c r="AA15" s="37"/>
      <c r="AB15" s="37"/>
      <c r="AC15" s="37"/>
      <c r="AD15" s="37"/>
      <c r="AE15" s="37"/>
      <c r="AF15" s="37"/>
      <c r="AG15" s="37"/>
      <c r="AH15" s="37"/>
      <c r="AI15" s="31"/>
      <c r="AJ15" s="36"/>
      <c r="AK15" s="35"/>
    </row>
    <row r="16" spans="1:37" ht="12.75" customHeight="1" x14ac:dyDescent="0.2">
      <c r="A16">
        <v>1999</v>
      </c>
      <c r="B16" s="38">
        <v>36161</v>
      </c>
      <c r="C16" s="39" t="s">
        <v>102</v>
      </c>
      <c r="D16" s="31">
        <v>0.93611400211040008</v>
      </c>
      <c r="E16" s="31">
        <v>0.56842395709342497</v>
      </c>
      <c r="F16" s="31">
        <v>0.53511848084411306</v>
      </c>
      <c r="G16" s="31">
        <v>0.53102098739881676</v>
      </c>
      <c r="H16" s="31">
        <v>0.62461292807638769</v>
      </c>
      <c r="I16" s="31">
        <v>0.85933109910192351</v>
      </c>
      <c r="J16" s="31"/>
      <c r="K16" s="31"/>
      <c r="L16" s="31">
        <v>0.73566292130561795</v>
      </c>
      <c r="M16" s="31">
        <v>0.93764967251971465</v>
      </c>
      <c r="N16" s="31"/>
      <c r="O16" s="31">
        <v>1.4516850244043602</v>
      </c>
      <c r="P16" s="31">
        <v>0.67255807375733045</v>
      </c>
      <c r="Q16" s="31"/>
      <c r="R16" s="31">
        <v>0.71094312455003594</v>
      </c>
      <c r="S16" s="32">
        <f t="shared" si="0"/>
        <v>0.71094312455003594</v>
      </c>
      <c r="T16" s="33">
        <f t="shared" si="1"/>
        <v>0</v>
      </c>
      <c r="U16" s="34">
        <f t="shared" si="2"/>
        <v>6</v>
      </c>
      <c r="V16" s="32"/>
      <c r="W16" s="32"/>
      <c r="X16" s="37"/>
      <c r="Y16" s="37"/>
      <c r="Z16" s="37"/>
      <c r="AA16" s="37"/>
      <c r="AB16" s="37"/>
      <c r="AC16" s="37"/>
      <c r="AD16" s="37"/>
      <c r="AE16" s="37"/>
      <c r="AF16" s="37"/>
      <c r="AG16" s="37"/>
      <c r="AH16" s="37"/>
      <c r="AI16" s="31"/>
      <c r="AJ16" s="36"/>
      <c r="AK16" s="35"/>
    </row>
    <row r="17" spans="1:37" ht="12.75" customHeight="1" x14ac:dyDescent="0.2">
      <c r="A17">
        <v>1999</v>
      </c>
      <c r="B17" s="38">
        <v>36342</v>
      </c>
      <c r="C17" s="39" t="s">
        <v>102</v>
      </c>
      <c r="D17" s="31">
        <v>0.91871751732939699</v>
      </c>
      <c r="E17" s="31">
        <v>0.57342109078215842</v>
      </c>
      <c r="F17" s="31">
        <v>0.71800707556298704</v>
      </c>
      <c r="G17" s="31">
        <v>0.65943228762375028</v>
      </c>
      <c r="H17" s="31">
        <v>0.66187458491735296</v>
      </c>
      <c r="I17" s="31">
        <v>0.7833183032293396</v>
      </c>
      <c r="J17" s="31"/>
      <c r="K17" s="31"/>
      <c r="L17" s="31">
        <v>0.71301913069759071</v>
      </c>
      <c r="M17" s="31">
        <v>0.98362330245606189</v>
      </c>
      <c r="N17" s="31">
        <v>0.61631128700795301</v>
      </c>
      <c r="O17" s="31">
        <v>1.4516850244043602</v>
      </c>
      <c r="P17" s="31">
        <v>0.73464967705399908</v>
      </c>
      <c r="Q17" s="31"/>
      <c r="R17" s="31">
        <v>0.70950323974082075</v>
      </c>
      <c r="S17" s="32">
        <f t="shared" si="0"/>
        <v>0.71551310313028882</v>
      </c>
      <c r="T17" s="33">
        <f t="shared" si="1"/>
        <v>-0.83993757251622658</v>
      </c>
      <c r="U17" s="34">
        <f t="shared" si="2"/>
        <v>5</v>
      </c>
      <c r="V17" s="32"/>
      <c r="W17" s="32"/>
      <c r="X17" s="37"/>
      <c r="Y17" s="37"/>
      <c r="Z17" s="37"/>
      <c r="AA17" s="37"/>
      <c r="AB17" s="37"/>
      <c r="AC17" s="37"/>
      <c r="AD17" s="37"/>
      <c r="AE17" s="37"/>
      <c r="AF17" s="37"/>
      <c r="AG17" s="37"/>
      <c r="AH17" s="37"/>
      <c r="AI17" s="31"/>
      <c r="AJ17" s="36"/>
      <c r="AK17" s="35"/>
    </row>
    <row r="18" spans="1:37" ht="12.75" customHeight="1" x14ac:dyDescent="0.2">
      <c r="A18">
        <v>2000</v>
      </c>
      <c r="B18" s="38">
        <v>36526</v>
      </c>
      <c r="C18" s="39" t="s">
        <v>102</v>
      </c>
      <c r="D18" s="31"/>
      <c r="E18" s="31">
        <v>0.71812380488305316</v>
      </c>
      <c r="F18" s="31">
        <v>0.83693304535637136</v>
      </c>
      <c r="G18" s="31">
        <v>0.86559266458081907</v>
      </c>
      <c r="H18" s="31">
        <v>0.78493134382778096</v>
      </c>
      <c r="I18" s="31">
        <v>0.80790743041717816</v>
      </c>
      <c r="J18" s="31"/>
      <c r="K18" s="31"/>
      <c r="L18" s="31">
        <v>0.78321859977469321</v>
      </c>
      <c r="M18" s="31">
        <v>1.0763005007854325</v>
      </c>
      <c r="N18" s="31">
        <v>0.62790898151565666</v>
      </c>
      <c r="O18" s="31">
        <v>1.2857781644724333</v>
      </c>
      <c r="P18" s="31">
        <v>0.86919590733343555</v>
      </c>
      <c r="Q18" s="31"/>
      <c r="R18" s="31">
        <v>0.66342692584593221</v>
      </c>
      <c r="S18" s="32">
        <f t="shared" si="0"/>
        <v>0.80790743041717816</v>
      </c>
      <c r="T18" s="33">
        <f t="shared" si="1"/>
        <v>-17.883299389466035</v>
      </c>
      <c r="U18" s="34">
        <f t="shared" si="2"/>
        <v>2</v>
      </c>
      <c r="V18" s="32"/>
      <c r="W18" s="32"/>
      <c r="X18" s="37"/>
      <c r="Y18" s="37"/>
      <c r="Z18" s="37"/>
      <c r="AA18" s="37"/>
      <c r="AB18" s="37"/>
      <c r="AC18" s="37"/>
      <c r="AD18" s="37"/>
      <c r="AE18" s="37"/>
      <c r="AF18" s="37"/>
      <c r="AG18" s="37"/>
      <c r="AH18" s="37"/>
      <c r="AI18" s="31"/>
      <c r="AJ18" s="36"/>
      <c r="AK18" s="35"/>
    </row>
    <row r="19" spans="1:37" ht="12.75" customHeight="1" x14ac:dyDescent="0.2">
      <c r="A19">
        <v>2000</v>
      </c>
      <c r="B19" s="38">
        <v>36708</v>
      </c>
      <c r="C19" s="39" t="s">
        <v>102</v>
      </c>
      <c r="D19" s="31"/>
      <c r="E19" s="31">
        <v>0.90291066993000191</v>
      </c>
      <c r="F19" s="31">
        <v>1.1129190093746923</v>
      </c>
      <c r="G19" s="31">
        <v>0.97294717545250797</v>
      </c>
      <c r="H19" s="31">
        <v>0.92204765573181036</v>
      </c>
      <c r="I19" s="31">
        <v>1.0555287756156635</v>
      </c>
      <c r="J19" s="31"/>
      <c r="K19" s="31"/>
      <c r="L19" s="31">
        <v>0.99415164430562597</v>
      </c>
      <c r="M19" s="31">
        <v>1.341087906807797</v>
      </c>
      <c r="N19" s="31"/>
      <c r="O19" s="31"/>
      <c r="P19" s="31">
        <v>1.0458519273887033</v>
      </c>
      <c r="Q19" s="31"/>
      <c r="R19" s="31">
        <v>0.67638588912886966</v>
      </c>
      <c r="S19" s="32">
        <f t="shared" si="0"/>
        <v>0.99415164430562597</v>
      </c>
      <c r="T19" s="33">
        <f t="shared" si="1"/>
        <v>-31.963509490416087</v>
      </c>
      <c r="U19" s="34">
        <f t="shared" si="2"/>
        <v>1</v>
      </c>
      <c r="V19" s="32"/>
      <c r="W19" s="32"/>
      <c r="X19" s="37"/>
      <c r="Y19" s="37"/>
      <c r="Z19" s="37"/>
      <c r="AA19" s="37"/>
      <c r="AB19" s="37"/>
      <c r="AC19" s="37"/>
      <c r="AD19" s="37"/>
      <c r="AE19" s="37"/>
      <c r="AF19" s="37"/>
      <c r="AG19" s="37"/>
      <c r="AH19" s="37"/>
      <c r="AI19" s="31"/>
      <c r="AJ19" s="36"/>
      <c r="AK19" s="35"/>
    </row>
    <row r="20" spans="1:37" ht="12.75" customHeight="1" x14ac:dyDescent="0.2">
      <c r="A20">
        <v>2001</v>
      </c>
      <c r="B20" s="38">
        <v>36892</v>
      </c>
      <c r="C20" s="39" t="s">
        <v>102</v>
      </c>
      <c r="D20" s="31"/>
      <c r="E20" s="31">
        <v>1.1575235548239846</v>
      </c>
      <c r="F20" s="31">
        <v>1.1217494021389816</v>
      </c>
      <c r="G20" s="31">
        <v>1.0805620204076323</v>
      </c>
      <c r="H20" s="31">
        <v>1.1771994576199813</v>
      </c>
      <c r="I20" s="31">
        <v>1.3914206702100114</v>
      </c>
      <c r="J20" s="31"/>
      <c r="K20" s="31"/>
      <c r="L20" s="31">
        <v>1.2500543646179685</v>
      </c>
      <c r="M20" s="31">
        <v>1.4979782730373914</v>
      </c>
      <c r="N20" s="31"/>
      <c r="O20" s="31"/>
      <c r="P20" s="31">
        <v>1.2205543335841487</v>
      </c>
      <c r="Q20" s="31">
        <v>1.6537238818647315</v>
      </c>
      <c r="R20" s="31">
        <v>0.82073434125269973</v>
      </c>
      <c r="S20" s="32">
        <f t="shared" si="0"/>
        <v>1.198876895602065</v>
      </c>
      <c r="T20" s="33">
        <f t="shared" si="1"/>
        <v>-31.541399766442709</v>
      </c>
      <c r="U20" s="34">
        <f t="shared" si="2"/>
        <v>1</v>
      </c>
      <c r="V20" s="32"/>
      <c r="W20" s="32"/>
      <c r="X20" s="37"/>
      <c r="Y20" s="37"/>
      <c r="Z20" s="37"/>
      <c r="AA20" s="37"/>
      <c r="AB20" s="37"/>
      <c r="AC20" s="37"/>
      <c r="AD20" s="37"/>
      <c r="AE20" s="37"/>
      <c r="AF20" s="37"/>
      <c r="AG20" s="37"/>
      <c r="AH20" s="37"/>
      <c r="AI20" s="31"/>
      <c r="AJ20" s="36"/>
      <c r="AK20" s="35"/>
    </row>
    <row r="21" spans="1:37" ht="12.75" customHeight="1" x14ac:dyDescent="0.2">
      <c r="A21">
        <v>2001</v>
      </c>
      <c r="B21" s="38">
        <v>37073</v>
      </c>
      <c r="C21" s="39" t="s">
        <v>102</v>
      </c>
      <c r="D21" s="31"/>
      <c r="E21" s="31">
        <v>1.0107952168885499</v>
      </c>
      <c r="F21" s="31">
        <v>0.97583078072252871</v>
      </c>
      <c r="G21" s="31">
        <v>1.043564309154706</v>
      </c>
      <c r="H21" s="31">
        <v>1.0071019148449358</v>
      </c>
      <c r="I21" s="31">
        <v>1.2719903960169856</v>
      </c>
      <c r="J21" s="31"/>
      <c r="K21" s="31"/>
      <c r="L21" s="31">
        <v>1.2710193914395382</v>
      </c>
      <c r="M21" s="31">
        <v>1.5572880035055461</v>
      </c>
      <c r="N21" s="31"/>
      <c r="O21" s="31"/>
      <c r="P21" s="31">
        <v>1.0364148690758086</v>
      </c>
      <c r="Q21" s="31">
        <v>1.3046327080350424</v>
      </c>
      <c r="R21" s="31">
        <v>1.0079193664506838</v>
      </c>
      <c r="S21" s="32">
        <f t="shared" si="0"/>
        <v>1.0399895891152573</v>
      </c>
      <c r="T21" s="33">
        <f t="shared" si="1"/>
        <v>-3.0837061255446176</v>
      </c>
      <c r="U21" s="34">
        <f t="shared" si="2"/>
        <v>3</v>
      </c>
      <c r="V21" s="32"/>
      <c r="W21" s="32"/>
      <c r="X21" s="37"/>
      <c r="Y21" s="37"/>
      <c r="Z21" s="37"/>
      <c r="AA21" s="37"/>
      <c r="AB21" s="37"/>
      <c r="AC21" s="37"/>
      <c r="AD21" s="37"/>
      <c r="AE21" s="37"/>
      <c r="AF21" s="37"/>
      <c r="AG21" s="37"/>
      <c r="AH21" s="37"/>
      <c r="AI21" s="31"/>
      <c r="AJ21" s="36"/>
      <c r="AK21" s="35"/>
    </row>
    <row r="22" spans="1:37" ht="12.75" customHeight="1" x14ac:dyDescent="0.2">
      <c r="A22">
        <v>2002</v>
      </c>
      <c r="B22" s="38">
        <v>37257</v>
      </c>
      <c r="C22" s="39" t="s">
        <v>102</v>
      </c>
      <c r="D22" s="31">
        <v>1.0690424766018716</v>
      </c>
      <c r="E22" s="31">
        <v>0.90165586753059757</v>
      </c>
      <c r="F22" s="31">
        <v>0.83205187461180763</v>
      </c>
      <c r="G22" s="31">
        <v>0.98200143988480915</v>
      </c>
      <c r="H22" s="31">
        <v>0.8927285817134627</v>
      </c>
      <c r="I22" s="31">
        <v>1.1159107271418285</v>
      </c>
      <c r="J22" s="31"/>
      <c r="K22" s="31"/>
      <c r="L22" s="31">
        <v>1.0913606911447085</v>
      </c>
      <c r="M22" s="31">
        <v>1.1426925845932323</v>
      </c>
      <c r="N22" s="31"/>
      <c r="O22" s="31">
        <v>0.93290136789056854</v>
      </c>
      <c r="P22" s="31">
        <v>0.93290136789056854</v>
      </c>
      <c r="Q22" s="31">
        <v>1.1243737554083428</v>
      </c>
      <c r="R22" s="31">
        <v>1.0979121670266376</v>
      </c>
      <c r="S22" s="32">
        <f t="shared" si="0"/>
        <v>1.0255219582433404</v>
      </c>
      <c r="T22" s="33">
        <f t="shared" si="1"/>
        <v>7.0588648250201782</v>
      </c>
      <c r="U22" s="34">
        <f t="shared" si="2"/>
        <v>9</v>
      </c>
      <c r="V22" s="32"/>
      <c r="W22" s="32"/>
      <c r="X22" s="37"/>
      <c r="Y22" s="37"/>
      <c r="Z22" s="37"/>
      <c r="AA22" s="37"/>
      <c r="AB22" s="37"/>
      <c r="AC22" s="37"/>
      <c r="AD22" s="37"/>
      <c r="AE22" s="37"/>
      <c r="AF22" s="37"/>
      <c r="AG22" s="37"/>
      <c r="AH22" s="37"/>
      <c r="AI22" s="31"/>
      <c r="AJ22" s="36"/>
      <c r="AK22" s="35"/>
    </row>
    <row r="23" spans="1:37" ht="12.75" customHeight="1" x14ac:dyDescent="0.2">
      <c r="A23">
        <v>2002</v>
      </c>
      <c r="B23" s="38">
        <v>37438</v>
      </c>
      <c r="C23" s="39" t="s">
        <v>102</v>
      </c>
      <c r="D23" s="31"/>
      <c r="E23" s="31"/>
      <c r="F23" s="31"/>
      <c r="G23" s="31"/>
      <c r="H23" s="31"/>
      <c r="I23" s="31"/>
      <c r="J23" s="31"/>
      <c r="K23" s="31"/>
      <c r="L23" s="31"/>
      <c r="M23" s="31"/>
      <c r="N23" s="31"/>
      <c r="O23" s="31"/>
      <c r="P23" s="31"/>
      <c r="Q23" s="31"/>
      <c r="R23" s="31"/>
      <c r="S23" s="32"/>
      <c r="T23" s="33"/>
      <c r="U23" s="34"/>
      <c r="V23" s="32"/>
      <c r="W23" s="32"/>
      <c r="X23" s="37"/>
      <c r="Y23" s="37"/>
      <c r="Z23" s="37"/>
      <c r="AA23" s="37"/>
      <c r="AB23" s="37"/>
      <c r="AC23" s="37"/>
      <c r="AD23" s="37"/>
      <c r="AE23" s="37"/>
      <c r="AF23" s="37"/>
      <c r="AG23" s="37"/>
      <c r="AH23" s="37"/>
      <c r="AI23" s="31"/>
      <c r="AJ23" s="36"/>
      <c r="AK23" s="35"/>
    </row>
    <row r="24" spans="1:37" ht="12.75" customHeight="1" x14ac:dyDescent="0.2">
      <c r="A24">
        <v>2003</v>
      </c>
      <c r="B24" s="38">
        <v>37622</v>
      </c>
      <c r="C24" s="39" t="s">
        <v>102</v>
      </c>
      <c r="D24" s="31"/>
      <c r="E24" s="31">
        <v>1.0925797231821455</v>
      </c>
      <c r="F24" s="31">
        <v>1.0820647850485472</v>
      </c>
      <c r="G24" s="31">
        <v>1.0833546508279339</v>
      </c>
      <c r="H24" s="31">
        <v>1.0478736033117351</v>
      </c>
      <c r="I24" s="31">
        <v>1.137758923686105</v>
      </c>
      <c r="J24" s="31"/>
      <c r="K24" s="31">
        <v>1.1429628106551475</v>
      </c>
      <c r="L24" s="31">
        <v>1.119781859611231</v>
      </c>
      <c r="M24" s="31">
        <v>1.000589193988481</v>
      </c>
      <c r="N24" s="31"/>
      <c r="O24" s="31">
        <v>0.93906505759539238</v>
      </c>
      <c r="P24" s="31">
        <v>1.0669387528437726</v>
      </c>
      <c r="Q24" s="31">
        <v>1.4775147739035257</v>
      </c>
      <c r="R24" s="31">
        <v>0.89992800575953924</v>
      </c>
      <c r="S24" s="32">
        <f t="shared" ref="S24:S32" si="3">MEDIAN(D24:R24)</f>
        <v>1.0827097179382406</v>
      </c>
      <c r="T24" s="33">
        <f t="shared" si="1"/>
        <v>-16.881876014446881</v>
      </c>
      <c r="U24" s="34">
        <f t="shared" si="2"/>
        <v>1</v>
      </c>
      <c r="V24" s="32"/>
      <c r="W24" s="32"/>
      <c r="X24" s="37"/>
      <c r="Y24" s="37"/>
      <c r="Z24" s="37"/>
      <c r="AA24" s="37"/>
      <c r="AB24" s="37"/>
      <c r="AC24" s="37"/>
      <c r="AD24" s="37"/>
      <c r="AE24" s="37"/>
      <c r="AF24" s="37"/>
      <c r="AG24" s="37"/>
      <c r="AH24" s="37"/>
      <c r="AI24" s="31"/>
      <c r="AJ24" s="36"/>
      <c r="AK24" s="35"/>
    </row>
    <row r="25" spans="1:37" ht="12.75" customHeight="1" x14ac:dyDescent="0.2">
      <c r="A25">
        <v>2003</v>
      </c>
      <c r="B25" s="38">
        <v>37803</v>
      </c>
      <c r="C25" s="39" t="s">
        <v>102</v>
      </c>
      <c r="D25" s="31"/>
      <c r="E25" s="31">
        <v>1.0415199784017277</v>
      </c>
      <c r="F25" s="31">
        <v>1.1409214569082706</v>
      </c>
      <c r="G25" s="31">
        <v>1.1597601691864652</v>
      </c>
      <c r="H25" s="31">
        <v>1.0540987221022338</v>
      </c>
      <c r="I25" s="31">
        <v>1.3207680885529158</v>
      </c>
      <c r="J25" s="31"/>
      <c r="K25" s="31">
        <v>1.1647916666666667</v>
      </c>
      <c r="L25" s="31">
        <v>1.2402641288696903</v>
      </c>
      <c r="M25" s="31">
        <v>1.1119609431245501</v>
      </c>
      <c r="N25" s="31"/>
      <c r="O25" s="31">
        <v>0.9509530237580992</v>
      </c>
      <c r="P25" s="31">
        <v>1.0993821994240462</v>
      </c>
      <c r="Q25" s="31">
        <v>1.1750857361969325</v>
      </c>
      <c r="R25" s="31">
        <v>0.66666666666666674</v>
      </c>
      <c r="S25" s="32">
        <f t="shared" si="3"/>
        <v>1.1264412000164103</v>
      </c>
      <c r="T25" s="33">
        <f t="shared" si="1"/>
        <v>-40.816558675503479</v>
      </c>
      <c r="U25" s="34">
        <f t="shared" si="2"/>
        <v>1</v>
      </c>
      <c r="V25" s="32"/>
      <c r="W25" s="32"/>
      <c r="X25" s="37"/>
      <c r="Y25" s="37"/>
      <c r="Z25" s="37"/>
      <c r="AA25" s="37"/>
      <c r="AB25" s="37"/>
      <c r="AC25" s="37"/>
      <c r="AD25" s="37"/>
      <c r="AE25" s="37"/>
      <c r="AF25" s="37"/>
      <c r="AG25" s="37"/>
      <c r="AH25" s="37"/>
      <c r="AI25" s="31"/>
      <c r="AJ25" s="36"/>
      <c r="AK25" s="35"/>
    </row>
    <row r="26" spans="1:37" ht="12.75" customHeight="1" x14ac:dyDescent="0.2">
      <c r="A26">
        <v>2004</v>
      </c>
      <c r="B26" s="38">
        <v>37987</v>
      </c>
      <c r="C26" s="39" t="s">
        <v>102</v>
      </c>
      <c r="D26" s="31"/>
      <c r="E26" s="31">
        <v>1.112742980561555</v>
      </c>
      <c r="F26" s="31">
        <v>1.0201922101265455</v>
      </c>
      <c r="G26" s="31">
        <v>1.1077753779697621</v>
      </c>
      <c r="H26" s="31">
        <v>1.0059395248380127</v>
      </c>
      <c r="I26" s="31">
        <v>1.0978401727861768</v>
      </c>
      <c r="J26" s="31"/>
      <c r="K26" s="31"/>
      <c r="L26" s="31">
        <v>1.1872570194384446</v>
      </c>
      <c r="M26" s="31">
        <v>0.94384449244060453</v>
      </c>
      <c r="N26" s="31"/>
      <c r="O26" s="31">
        <v>0.92645788336933022</v>
      </c>
      <c r="P26" s="31">
        <v>1.0258099352051833</v>
      </c>
      <c r="Q26" s="31">
        <v>1.3587534441445994</v>
      </c>
      <c r="R26" s="31">
        <v>0.90712742980561556</v>
      </c>
      <c r="S26" s="32">
        <f t="shared" si="3"/>
        <v>1.0258099352051833</v>
      </c>
      <c r="T26" s="33">
        <f t="shared" si="1"/>
        <v>-11.569638909358851</v>
      </c>
      <c r="U26" s="34">
        <f t="shared" si="2"/>
        <v>1</v>
      </c>
      <c r="V26" s="32"/>
      <c r="W26" s="32"/>
      <c r="X26" s="37"/>
      <c r="Y26" s="37"/>
      <c r="Z26" s="37"/>
      <c r="AA26" s="37"/>
      <c r="AB26" s="37"/>
      <c r="AC26" s="37"/>
      <c r="AD26" s="37"/>
      <c r="AE26" s="37"/>
      <c r="AF26" s="37"/>
      <c r="AG26" s="37"/>
      <c r="AH26" s="37"/>
      <c r="AI26" s="31"/>
      <c r="AJ26" s="36"/>
      <c r="AK26" s="35"/>
    </row>
    <row r="27" spans="1:37" ht="12.75" customHeight="1" x14ac:dyDescent="0.2">
      <c r="A27">
        <v>2004</v>
      </c>
      <c r="B27" s="38">
        <v>38169</v>
      </c>
      <c r="C27" s="39" t="s">
        <v>102</v>
      </c>
      <c r="D27" s="31"/>
      <c r="E27" s="31">
        <v>0.93412526997840173</v>
      </c>
      <c r="F27" s="31">
        <v>1.1334889182019798</v>
      </c>
      <c r="G27" s="31">
        <v>1.1483513318934486</v>
      </c>
      <c r="H27" s="31">
        <v>1.1035133189344852</v>
      </c>
      <c r="I27" s="31">
        <v>1.0910583153347733</v>
      </c>
      <c r="J27" s="31"/>
      <c r="K27" s="31"/>
      <c r="L27" s="31">
        <v>1.1906983441324694</v>
      </c>
      <c r="M27" s="31">
        <v>0.98892728581713463</v>
      </c>
      <c r="N27" s="31">
        <v>0.91</v>
      </c>
      <c r="O27" s="31">
        <v>0.92914326853851692</v>
      </c>
      <c r="P27" s="31">
        <v>0.97149028077753774</v>
      </c>
      <c r="Q27" s="31">
        <v>1.548017952874492</v>
      </c>
      <c r="R27" s="31">
        <v>0.80993520518358519</v>
      </c>
      <c r="S27" s="32">
        <f t="shared" si="3"/>
        <v>1.039992800575954</v>
      </c>
      <c r="T27" s="33">
        <f t="shared" si="1"/>
        <v>-22.121075767540084</v>
      </c>
      <c r="U27" s="34">
        <f t="shared" si="2"/>
        <v>1</v>
      </c>
      <c r="V27" s="32"/>
      <c r="W27" s="32"/>
      <c r="X27" s="37"/>
      <c r="Y27" s="37"/>
      <c r="Z27" s="37"/>
      <c r="AA27" s="37"/>
      <c r="AB27" s="37"/>
      <c r="AC27" s="37"/>
      <c r="AD27" s="37"/>
      <c r="AE27" s="37"/>
      <c r="AF27" s="37"/>
      <c r="AG27" s="37"/>
      <c r="AH27" s="37"/>
      <c r="AI27" s="31"/>
      <c r="AJ27" s="36"/>
      <c r="AK27" s="35"/>
    </row>
    <row r="28" spans="1:37" ht="12.75" customHeight="1" x14ac:dyDescent="0.2">
      <c r="A28">
        <v>2005</v>
      </c>
      <c r="B28" s="38">
        <v>38353</v>
      </c>
      <c r="C28" s="39" t="s">
        <v>102</v>
      </c>
      <c r="D28" s="31"/>
      <c r="E28" s="31"/>
      <c r="F28" s="31">
        <v>1.2777018776606868</v>
      </c>
      <c r="G28" s="31">
        <v>1.1669650107991358</v>
      </c>
      <c r="H28" s="31">
        <v>1.307805615550756</v>
      </c>
      <c r="I28" s="31">
        <v>1.1468449244060475</v>
      </c>
      <c r="J28" s="31"/>
      <c r="K28" s="31"/>
      <c r="L28" s="31">
        <v>1.3203806695464362</v>
      </c>
      <c r="M28" s="31">
        <v>1.0789396328293737</v>
      </c>
      <c r="N28" s="31">
        <v>0.98085421166306686</v>
      </c>
      <c r="O28" s="31">
        <v>1.0437294816414688</v>
      </c>
      <c r="P28" s="31">
        <v>1.1015747300215981</v>
      </c>
      <c r="Q28" s="31"/>
      <c r="R28" s="31">
        <v>1.079913606911447</v>
      </c>
      <c r="S28" s="32">
        <f t="shared" si="3"/>
        <v>1.1242098272138228</v>
      </c>
      <c r="T28" s="33">
        <f t="shared" si="1"/>
        <v>-3.9402093123627107</v>
      </c>
      <c r="U28" s="34">
        <f t="shared" si="2"/>
        <v>4</v>
      </c>
      <c r="V28" s="32"/>
      <c r="W28" s="32"/>
      <c r="X28" s="37"/>
      <c r="Y28" s="37">
        <v>1.2384421749142056</v>
      </c>
      <c r="Z28" s="37">
        <v>0.6147275656240806</v>
      </c>
      <c r="AA28" s="37">
        <v>1.1863329519028167</v>
      </c>
      <c r="AB28" s="37">
        <v>0.84448887397451633</v>
      </c>
      <c r="AC28" s="37">
        <v>0.86637748660366676</v>
      </c>
      <c r="AD28" s="37"/>
      <c r="AE28" s="37">
        <v>1.1532521995287515</v>
      </c>
      <c r="AF28" s="37"/>
      <c r="AG28" s="37">
        <v>1.2447921512029911</v>
      </c>
      <c r="AH28" s="37">
        <v>1.1997926645141055</v>
      </c>
      <c r="AI28" s="31">
        <f>MEDIAN(D28:R28,V28:AH28)</f>
        <v>1.1500485619673995</v>
      </c>
      <c r="AJ28" s="36">
        <f>(R28-AI28)/AI28*100</f>
        <v>-6.0984342205490787</v>
      </c>
      <c r="AK28" s="35">
        <f>RANK(R28,(D28:R28,X28:AH28),1)</f>
        <v>7</v>
      </c>
    </row>
    <row r="29" spans="1:37" ht="12.75" customHeight="1" x14ac:dyDescent="0.2">
      <c r="A29">
        <v>2005</v>
      </c>
      <c r="B29" s="38">
        <v>38534</v>
      </c>
      <c r="C29" s="39" t="s">
        <v>102</v>
      </c>
      <c r="D29" s="31"/>
      <c r="E29" s="31"/>
      <c r="F29" s="31">
        <v>1.1937486747462069</v>
      </c>
      <c r="G29" s="31">
        <v>1.2241486681065514</v>
      </c>
      <c r="H29" s="31">
        <v>1.4007793376529878</v>
      </c>
      <c r="I29" s="31">
        <v>1.72</v>
      </c>
      <c r="J29" s="31"/>
      <c r="K29" s="31"/>
      <c r="L29" s="31">
        <v>1.4253113750899926</v>
      </c>
      <c r="M29" s="31">
        <v>1.1599999999999999</v>
      </c>
      <c r="N29" s="31">
        <v>0.98373470122390183</v>
      </c>
      <c r="O29" s="31">
        <v>1.1554589632829373</v>
      </c>
      <c r="P29" s="31">
        <v>1.1186609071274296</v>
      </c>
      <c r="Q29" s="31"/>
      <c r="R29" s="31">
        <v>1.1519078473722102</v>
      </c>
      <c r="S29" s="32">
        <f t="shared" si="3"/>
        <v>1.1768743373731034</v>
      </c>
      <c r="T29" s="33">
        <f t="shared" si="1"/>
        <v>-2.1214236055670006</v>
      </c>
      <c r="U29" s="34">
        <f t="shared" si="2"/>
        <v>3</v>
      </c>
      <c r="V29" s="32"/>
      <c r="W29" s="32"/>
      <c r="X29" s="37"/>
      <c r="Y29" s="37">
        <v>1.2397063720064116</v>
      </c>
      <c r="Z29" s="37">
        <v>0.59017323019971812</v>
      </c>
      <c r="AA29" s="37">
        <v>1.276755927965594</v>
      </c>
      <c r="AB29" s="37">
        <v>0.81098999009122663</v>
      </c>
      <c r="AC29" s="37">
        <v>0.70081163664460133</v>
      </c>
      <c r="AD29" s="37"/>
      <c r="AE29" s="37">
        <v>1.1864716321165711</v>
      </c>
      <c r="AF29" s="37"/>
      <c r="AG29" s="37">
        <v>1.2758472993046632</v>
      </c>
      <c r="AH29" s="37">
        <v>1.3229020609234536</v>
      </c>
      <c r="AI29" s="31">
        <f>MEDIAN(D29:R29,V29:AH29)</f>
        <v>1.1901101534313892</v>
      </c>
      <c r="AJ29" s="36">
        <f>(R29-AI29)/AI29*100</f>
        <v>-3.2099806853199282</v>
      </c>
      <c r="AK29" s="35">
        <f>RANK(R29,(D29:R29,X29:AH29),1)</f>
        <v>6</v>
      </c>
    </row>
    <row r="30" spans="1:37" ht="12.75" customHeight="1" x14ac:dyDescent="0.2">
      <c r="A30">
        <v>2006</v>
      </c>
      <c r="B30" s="38">
        <v>38718</v>
      </c>
      <c r="C30" s="39" t="s">
        <v>102</v>
      </c>
      <c r="D30" s="31">
        <v>1.8268250539956805</v>
      </c>
      <c r="E30" s="31">
        <v>1.577488120950324</v>
      </c>
      <c r="F30" s="31">
        <v>1.2903559346849538</v>
      </c>
      <c r="G30" s="31">
        <v>1.42</v>
      </c>
      <c r="H30" s="31">
        <v>1.7502958963282935</v>
      </c>
      <c r="I30" s="31">
        <v>2.13</v>
      </c>
      <c r="J30" s="31"/>
      <c r="K30" s="31"/>
      <c r="L30" s="31">
        <v>1.4343045356371487</v>
      </c>
      <c r="M30" s="31">
        <v>1.4</v>
      </c>
      <c r="N30" s="31">
        <v>1.1726241900647947</v>
      </c>
      <c r="O30" s="31">
        <v>1.4120863930885528</v>
      </c>
      <c r="P30" s="31">
        <v>1.6095809935205183</v>
      </c>
      <c r="Q30" s="31"/>
      <c r="R30" s="31">
        <v>1.9042476601871849</v>
      </c>
      <c r="S30" s="32">
        <f t="shared" si="3"/>
        <v>1.5058963282937363</v>
      </c>
      <c r="T30" s="33">
        <f t="shared" si="1"/>
        <v>26.45277263839289</v>
      </c>
      <c r="U30" s="34">
        <f t="shared" si="2"/>
        <v>11</v>
      </c>
      <c r="V30" s="32"/>
      <c r="W30" s="32"/>
      <c r="X30" s="37"/>
      <c r="Y30" s="37">
        <v>1.7020558162443109</v>
      </c>
      <c r="Z30" s="37">
        <v>0.63000583155832413</v>
      </c>
      <c r="AA30" s="37">
        <v>1.6677211092019204</v>
      </c>
      <c r="AB30" s="37">
        <v>0.9432196874982548</v>
      </c>
      <c r="AC30" s="37">
        <v>1.0116965202561368</v>
      </c>
      <c r="AD30" s="37"/>
      <c r="AE30" s="37">
        <v>1.3503849732109365</v>
      </c>
      <c r="AF30" s="37"/>
      <c r="AG30" s="37">
        <v>1.8515933752369662</v>
      </c>
      <c r="AH30" s="37">
        <v>1.6708702886232565</v>
      </c>
      <c r="AI30" s="31">
        <f>MEDIAN(D30:R30,V30:AH30)</f>
        <v>1.5058963282937363</v>
      </c>
      <c r="AJ30" s="36">
        <f>(R30-AI30)/AI30*100</f>
        <v>26.45277263839289</v>
      </c>
      <c r="AK30" s="35">
        <f>RANK(R30,(D30:R30,X30:AH30),1)</f>
        <v>19</v>
      </c>
    </row>
    <row r="31" spans="1:37" ht="12.75" customHeight="1" x14ac:dyDescent="0.2">
      <c r="A31">
        <v>2006</v>
      </c>
      <c r="B31" s="38">
        <v>38899</v>
      </c>
      <c r="C31" s="39" t="s">
        <v>102</v>
      </c>
      <c r="D31" s="31"/>
      <c r="E31" s="31">
        <v>1.7015993520518358</v>
      </c>
      <c r="F31" s="31">
        <v>1.4862927761145903</v>
      </c>
      <c r="G31" s="31">
        <v>1.477376889848812</v>
      </c>
      <c r="H31" s="31">
        <v>1.7937796976241902</v>
      </c>
      <c r="I31" s="31">
        <v>2.3194568034557235</v>
      </c>
      <c r="J31" s="31"/>
      <c r="K31" s="31"/>
      <c r="L31" s="31">
        <v>1.8336414686825055</v>
      </c>
      <c r="M31" s="31">
        <v>1.467411447084233</v>
      </c>
      <c r="N31" s="31">
        <v>1.6094190064794816</v>
      </c>
      <c r="O31" s="31">
        <v>1.4748855291576675</v>
      </c>
      <c r="P31" s="31">
        <v>1.6044362850971923</v>
      </c>
      <c r="Q31" s="31"/>
      <c r="R31" s="31">
        <v>2.087832973362131</v>
      </c>
      <c r="S31" s="32">
        <f t="shared" si="3"/>
        <v>1.6094190064794816</v>
      </c>
      <c r="T31" s="33">
        <f t="shared" si="1"/>
        <v>29.725880268380489</v>
      </c>
      <c r="U31" s="34">
        <f t="shared" si="2"/>
        <v>10</v>
      </c>
      <c r="V31" s="32"/>
      <c r="W31" s="32"/>
      <c r="X31" s="37"/>
      <c r="Y31" s="37">
        <v>1.8037510861483241</v>
      </c>
      <c r="Z31" s="37">
        <v>0.72193507686335112</v>
      </c>
      <c r="AA31" s="37">
        <v>1.6184392532874765</v>
      </c>
      <c r="AB31" s="37">
        <v>1.0880242064473373</v>
      </c>
      <c r="AC31" s="37">
        <v>1.0895373736180809</v>
      </c>
      <c r="AD31" s="37"/>
      <c r="AE31" s="37">
        <v>1.4187717249181504</v>
      </c>
      <c r="AF31" s="37"/>
      <c r="AG31" s="37">
        <v>1.7865037550581353</v>
      </c>
      <c r="AH31" s="37">
        <v>1.7237724933931171</v>
      </c>
      <c r="AI31" s="31">
        <f>MEDIAN(D31:R31,V31:AH31)</f>
        <v>1.6094190064794816</v>
      </c>
      <c r="AJ31" s="36">
        <f>(R31-AI31)/AI31*100</f>
        <v>29.725880268380489</v>
      </c>
      <c r="AK31" s="35">
        <f>RANK(R31,(D31:R31,X31:AH31),1)</f>
        <v>18</v>
      </c>
    </row>
    <row r="32" spans="1:37" ht="12.75" customHeight="1" x14ac:dyDescent="0.2">
      <c r="A32">
        <v>2007</v>
      </c>
      <c r="B32" s="38">
        <v>39083</v>
      </c>
      <c r="C32" s="39" t="s">
        <v>102</v>
      </c>
      <c r="D32" s="31"/>
      <c r="E32" s="31"/>
      <c r="F32" s="31">
        <v>1.1821802384280642</v>
      </c>
      <c r="G32" s="31">
        <v>1.4132987760979121</v>
      </c>
      <c r="H32" s="31">
        <v>1.5302778977681786</v>
      </c>
      <c r="I32" s="31">
        <v>2.3849416846652267</v>
      </c>
      <c r="J32" s="31"/>
      <c r="K32" s="31"/>
      <c r="L32" s="31">
        <v>1.8382433405327572</v>
      </c>
      <c r="M32" s="31">
        <v>1.339291576673866</v>
      </c>
      <c r="N32" s="31">
        <v>1.5589258459323252</v>
      </c>
      <c r="O32" s="31">
        <v>1.4132987760979121</v>
      </c>
      <c r="P32" s="31">
        <v>1.6424823614110868</v>
      </c>
      <c r="Q32" s="31"/>
      <c r="R32" s="31">
        <v>2.1238300935925123</v>
      </c>
      <c r="S32" s="32">
        <f t="shared" si="3"/>
        <v>1.5446018718502519</v>
      </c>
      <c r="T32" s="33">
        <f t="shared" si="1"/>
        <v>37.500163135786764</v>
      </c>
      <c r="U32" s="34">
        <f t="shared" si="2"/>
        <v>9</v>
      </c>
      <c r="V32" s="32"/>
      <c r="W32" s="32"/>
      <c r="X32" s="37"/>
      <c r="Y32" s="37">
        <v>1.4652754012437623</v>
      </c>
      <c r="Z32" s="37">
        <v>0.80449399795079668</v>
      </c>
      <c r="AA32" s="37">
        <v>1.9457041616913284</v>
      </c>
      <c r="AB32" s="37">
        <v>1.2154410872936614</v>
      </c>
      <c r="AC32" s="37">
        <v>1.3417761843186002</v>
      </c>
      <c r="AD32" s="37"/>
      <c r="AE32" s="37">
        <v>1.5007478066531066</v>
      </c>
      <c r="AF32" s="37"/>
      <c r="AG32" s="37">
        <v>1.8554370733648267</v>
      </c>
      <c r="AH32" s="37">
        <v>1.6520316774658026</v>
      </c>
      <c r="AI32" s="31">
        <f>MEDIAN(D32:R32,V32:AH32)</f>
        <v>1.5155128522106427</v>
      </c>
      <c r="AJ32" s="36">
        <f>(R32-AI32)/AI32*100</f>
        <v>40.139365396639931</v>
      </c>
      <c r="AK32" s="35">
        <f>RANK(R32,(D32:R32,X32:AH32),1)</f>
        <v>17</v>
      </c>
    </row>
    <row r="33" spans="1:37" ht="12.75" customHeight="1" x14ac:dyDescent="0.2">
      <c r="A33">
        <v>2007</v>
      </c>
      <c r="B33" s="38">
        <v>39264</v>
      </c>
      <c r="C33" s="39" t="s">
        <v>102</v>
      </c>
      <c r="D33" s="31"/>
      <c r="E33" s="31">
        <v>1.4766652267818574</v>
      </c>
      <c r="F33" s="31">
        <v>1.2142159700078086</v>
      </c>
      <c r="G33" s="31"/>
      <c r="H33" s="31">
        <v>1.5616706263498918</v>
      </c>
      <c r="I33" s="31">
        <v>2.0158423326133907</v>
      </c>
      <c r="J33" s="31"/>
      <c r="K33" s="31"/>
      <c r="L33" s="31"/>
      <c r="M33" s="31">
        <v>1.3758245356371488</v>
      </c>
      <c r="N33" s="31"/>
      <c r="O33" s="31">
        <v>1.2556511879049674</v>
      </c>
      <c r="P33" s="31">
        <v>1.6175556047516197</v>
      </c>
      <c r="Q33" s="31"/>
      <c r="R33" s="31"/>
      <c r="S33" s="32"/>
      <c r="T33" s="33"/>
      <c r="U33" s="34"/>
      <c r="V33" s="32"/>
      <c r="W33" s="32"/>
      <c r="X33" s="37"/>
      <c r="Y33" s="37">
        <v>1.4460239309068534</v>
      </c>
      <c r="Z33" s="37">
        <v>1.0415544704348438</v>
      </c>
      <c r="AA33" s="37">
        <v>2.0338539138011118</v>
      </c>
      <c r="AB33" s="37">
        <v>1.2436067533882695</v>
      </c>
      <c r="AC33" s="37">
        <v>1.3295523012468549</v>
      </c>
      <c r="AD33" s="37"/>
      <c r="AE33" s="37">
        <v>1.595796034634728</v>
      </c>
      <c r="AF33" s="37"/>
      <c r="AG33" s="37">
        <v>1.8065659110231032</v>
      </c>
      <c r="AH33" s="37">
        <v>1.5956727861771056</v>
      </c>
      <c r="AI33" s="31"/>
      <c r="AJ33" s="36"/>
      <c r="AK33" s="35"/>
    </row>
    <row r="34" spans="1:37" ht="12.75" customHeight="1" x14ac:dyDescent="0.2">
      <c r="A34">
        <v>2007</v>
      </c>
      <c r="B34" s="38" t="s">
        <v>186</v>
      </c>
      <c r="C34" s="39" t="s">
        <v>103</v>
      </c>
      <c r="D34" s="31"/>
      <c r="E34" s="31"/>
      <c r="F34" s="31"/>
      <c r="G34" s="31">
        <v>1.3575711411087112</v>
      </c>
      <c r="H34" s="31"/>
      <c r="I34" s="31"/>
      <c r="J34" s="31"/>
      <c r="K34" s="31"/>
      <c r="L34" s="31">
        <v>1.7679996256299497</v>
      </c>
      <c r="M34" s="31"/>
      <c r="N34" s="31">
        <v>1.7752853383729299</v>
      </c>
      <c r="O34" s="31"/>
      <c r="P34" s="31"/>
      <c r="Q34" s="31">
        <v>2.0169120547353354</v>
      </c>
      <c r="R34" s="31">
        <v>1.6774658027357812</v>
      </c>
      <c r="S34" s="32"/>
      <c r="T34" s="33"/>
      <c r="U34" s="34"/>
      <c r="V34" s="32"/>
      <c r="W34" s="32"/>
      <c r="X34" s="37"/>
      <c r="Y34" s="37"/>
      <c r="Z34" s="37"/>
      <c r="AA34" s="37"/>
      <c r="AB34" s="37"/>
      <c r="AC34" s="37"/>
      <c r="AD34" s="37"/>
      <c r="AE34" s="37"/>
      <c r="AF34" s="37"/>
      <c r="AG34" s="37"/>
      <c r="AH34" s="37"/>
      <c r="AI34" s="31"/>
      <c r="AJ34" s="36"/>
      <c r="AK34" s="35"/>
    </row>
    <row r="35" spans="1:37" ht="12.75" customHeight="1" x14ac:dyDescent="0.2">
      <c r="A35">
        <v>2007</v>
      </c>
      <c r="B35" s="38" t="s">
        <v>169</v>
      </c>
      <c r="C35" s="39" t="s">
        <v>103</v>
      </c>
      <c r="D35" s="31"/>
      <c r="E35" s="31">
        <v>1.777359233261339</v>
      </c>
      <c r="F35" s="31">
        <v>1.5340785010799134</v>
      </c>
      <c r="G35" s="31">
        <v>1.5498772498200146</v>
      </c>
      <c r="H35" s="31">
        <v>1.8273552735781138</v>
      </c>
      <c r="I35" s="31">
        <v>1.9398463642908566</v>
      </c>
      <c r="J35" s="31"/>
      <c r="K35" s="31">
        <v>1.7273631929445643</v>
      </c>
      <c r="L35" s="31">
        <v>1.8058569762419006</v>
      </c>
      <c r="M35" s="31"/>
      <c r="N35" s="31">
        <v>1.872351709863211</v>
      </c>
      <c r="O35" s="31">
        <v>1.4606343178545715</v>
      </c>
      <c r="P35" s="31">
        <v>1.6741174100071992</v>
      </c>
      <c r="Q35" s="31">
        <v>2.3376148610511156</v>
      </c>
      <c r="R35" s="31">
        <v>1.4726833635709142</v>
      </c>
      <c r="S35" s="32">
        <f t="shared" ref="S35:S61" si="4">MEDIAN(D35:R35)</f>
        <v>1.7523612131029518</v>
      </c>
      <c r="T35" s="33">
        <f t="shared" ref="T35:T61" si="5">(R35-S35)/S35*100</f>
        <v>-15.960057061340949</v>
      </c>
      <c r="U35" s="34">
        <f t="shared" ref="U35:U61" si="6">RANK(R35,D35:R35,1)</f>
        <v>2</v>
      </c>
      <c r="V35" s="32">
        <v>1.1426595014398846</v>
      </c>
      <c r="W35" s="32"/>
      <c r="X35" s="37"/>
      <c r="Y35" s="37">
        <v>1.5935237930165587</v>
      </c>
      <c r="Z35" s="37">
        <v>1.204179629049676</v>
      </c>
      <c r="AA35" s="37">
        <v>1.7247384008279336</v>
      </c>
      <c r="AB35" s="37">
        <v>1.8507784184665226</v>
      </c>
      <c r="AC35" s="37">
        <v>1.470783514038877</v>
      </c>
      <c r="AD35" s="37"/>
      <c r="AE35" s="37">
        <v>1.5700006560475162</v>
      </c>
      <c r="AF35" s="37">
        <v>1.5653260262778976</v>
      </c>
      <c r="AG35" s="37">
        <v>1.8404542361411087</v>
      </c>
      <c r="AH35" s="37">
        <v>1.6973655687544997</v>
      </c>
      <c r="AI35" s="31">
        <f t="shared" ref="AI35:AI61" si="7">MEDIAN(D35:R35,V35:AH35)</f>
        <v>1.6857414893808493</v>
      </c>
      <c r="AJ35" s="36">
        <f t="shared" ref="AJ35:AJ61" si="8">(R35-AI35)/AI35*100</f>
        <v>-12.638837398976788</v>
      </c>
      <c r="AK35" s="35">
        <f>RANK(R35,(D35:R35,V35:AH35),1)</f>
        <v>5</v>
      </c>
    </row>
    <row r="36" spans="1:37" ht="12.75" customHeight="1" x14ac:dyDescent="0.2">
      <c r="A36">
        <v>2008</v>
      </c>
      <c r="B36" s="38" t="s">
        <v>187</v>
      </c>
      <c r="C36" s="39" t="s">
        <v>103</v>
      </c>
      <c r="D36" s="31"/>
      <c r="E36" s="31">
        <v>2.4139924706023517</v>
      </c>
      <c r="F36" s="31">
        <v>2.0518619895800669</v>
      </c>
      <c r="G36" s="31">
        <v>1.9535199184065273</v>
      </c>
      <c r="H36" s="31">
        <v>2.2102682505399569</v>
      </c>
      <c r="I36" s="31">
        <v>2.5870185205183582</v>
      </c>
      <c r="J36" s="31"/>
      <c r="K36" s="31">
        <v>2.2465479061675064</v>
      </c>
      <c r="L36" s="31">
        <v>2.309060543556515</v>
      </c>
      <c r="M36" s="31">
        <v>1.6242122750179986</v>
      </c>
      <c r="N36" s="31">
        <v>2.1404996820254381</v>
      </c>
      <c r="O36" s="31">
        <v>1.8402157631389489</v>
      </c>
      <c r="P36" s="31">
        <v>1.9917530939524837</v>
      </c>
      <c r="Q36" s="31">
        <v>3.1266086294096467</v>
      </c>
      <c r="R36" s="31">
        <v>1.9483291369090472</v>
      </c>
      <c r="S36" s="32">
        <f t="shared" si="4"/>
        <v>2.1404996820254381</v>
      </c>
      <c r="T36" s="33">
        <f t="shared" si="5"/>
        <v>-8.9778357235984423</v>
      </c>
      <c r="U36" s="34">
        <f t="shared" si="6"/>
        <v>3</v>
      </c>
      <c r="V36" s="32">
        <v>1.5082290067194626</v>
      </c>
      <c r="W36" s="32"/>
      <c r="X36" s="37"/>
      <c r="Y36" s="37">
        <v>2.2025099857211421</v>
      </c>
      <c r="Z36" s="37">
        <v>1.7223347897768178</v>
      </c>
      <c r="AA36" s="37">
        <v>2.0343677356011516</v>
      </c>
      <c r="AB36" s="37">
        <v>2.1734583537916965</v>
      </c>
      <c r="AC36" s="37">
        <v>2.2560085240580752</v>
      </c>
      <c r="AD36" s="37"/>
      <c r="AE36" s="37">
        <v>2.0726009111471084</v>
      </c>
      <c r="AF36" s="37">
        <v>1.6172633255939521</v>
      </c>
      <c r="AG36" s="37">
        <v>2.3999550346172307</v>
      </c>
      <c r="AH36" s="37">
        <v>2.3470146448284135</v>
      </c>
      <c r="AI36" s="31">
        <f t="shared" si="7"/>
        <v>2.1404996820254381</v>
      </c>
      <c r="AJ36" s="36">
        <f t="shared" si="8"/>
        <v>-8.9778357235984423</v>
      </c>
      <c r="AK36" s="35">
        <f>RANK(R36,(D36:R36,V36:AH36),1)</f>
        <v>6</v>
      </c>
    </row>
    <row r="37" spans="1:37" ht="12.75" customHeight="1" x14ac:dyDescent="0.2">
      <c r="A37">
        <v>2008</v>
      </c>
      <c r="B37" s="38" t="s">
        <v>170</v>
      </c>
      <c r="C37" s="39" t="s">
        <v>103</v>
      </c>
      <c r="D37" s="31"/>
      <c r="E37" s="31">
        <v>2.6848408927285816</v>
      </c>
      <c r="F37" s="31">
        <v>2.082989059275258</v>
      </c>
      <c r="G37" s="31">
        <v>2.4728797696184306</v>
      </c>
      <c r="H37" s="31">
        <v>2.7834616930645555</v>
      </c>
      <c r="I37" s="31">
        <v>3.0116142908567323</v>
      </c>
      <c r="J37" s="31"/>
      <c r="K37" s="31">
        <v>2.670121370290377</v>
      </c>
      <c r="L37" s="31">
        <v>3.0080816054715629</v>
      </c>
      <c r="M37" s="31">
        <v>2.0460136189104872</v>
      </c>
      <c r="N37" s="31">
        <v>2.5611969042476601</v>
      </c>
      <c r="O37" s="31">
        <v>2.13168123950084</v>
      </c>
      <c r="P37" s="31">
        <v>2.4846553875689947</v>
      </c>
      <c r="Q37" s="31">
        <v>3.1163878515718748</v>
      </c>
      <c r="R37" s="31">
        <v>2.3527979055675545</v>
      </c>
      <c r="S37" s="32">
        <f t="shared" si="4"/>
        <v>2.5611969042476601</v>
      </c>
      <c r="T37" s="33">
        <f t="shared" si="5"/>
        <v>-8.1367816091954026</v>
      </c>
      <c r="U37" s="34">
        <f t="shared" si="6"/>
        <v>4</v>
      </c>
      <c r="V37" s="32">
        <v>2.0260245074394052</v>
      </c>
      <c r="W37" s="32">
        <v>1.8875726793856491</v>
      </c>
      <c r="X37" s="37"/>
      <c r="Y37" s="37">
        <v>2.9087248290136789</v>
      </c>
      <c r="Z37" s="37">
        <v>2.2812021484281262</v>
      </c>
      <c r="AA37" s="37">
        <v>2.9775533159347258</v>
      </c>
      <c r="AB37" s="37">
        <v>3.1157401925845938</v>
      </c>
      <c r="AC37" s="37">
        <v>3.1404689902807776</v>
      </c>
      <c r="AD37" s="37"/>
      <c r="AE37" s="37">
        <v>2.4403790640748744</v>
      </c>
      <c r="AF37" s="37">
        <v>1.8754437928965682</v>
      </c>
      <c r="AG37" s="37">
        <v>3.5012150461963052</v>
      </c>
      <c r="AH37" s="37">
        <v>3.1911924646028322</v>
      </c>
      <c r="AI37" s="31">
        <f t="shared" si="7"/>
        <v>2.6156591372690183</v>
      </c>
      <c r="AJ37" s="36">
        <f t="shared" si="8"/>
        <v>-10.049521665728754</v>
      </c>
      <c r="AK37" s="35">
        <f>RANK(R37,(D37:R37,V37:AH37),1)</f>
        <v>8</v>
      </c>
    </row>
    <row r="38" spans="1:37" ht="12.75" customHeight="1" x14ac:dyDescent="0.2">
      <c r="A38">
        <v>2009</v>
      </c>
      <c r="B38" s="38" t="s">
        <v>188</v>
      </c>
      <c r="C38" s="39" t="s">
        <v>103</v>
      </c>
      <c r="D38" s="31">
        <v>2.2106413606911448</v>
      </c>
      <c r="E38" s="31">
        <v>2.5839083153347726</v>
      </c>
      <c r="F38" s="31">
        <v>1.9330401522678182</v>
      </c>
      <c r="G38" s="31">
        <v>2.4777203023758099</v>
      </c>
      <c r="H38" s="31">
        <v>2.6482646868250539</v>
      </c>
      <c r="I38" s="31">
        <v>2.8445516198704102</v>
      </c>
      <c r="J38" s="31"/>
      <c r="K38" s="31">
        <v>2.8059377969762416</v>
      </c>
      <c r="L38" s="31">
        <v>2.9076208639308851</v>
      </c>
      <c r="M38" s="31">
        <v>2.3650966522678183</v>
      </c>
      <c r="N38" s="31">
        <v>2.6064330453563711</v>
      </c>
      <c r="O38" s="31">
        <v>2.2846511879049674</v>
      </c>
      <c r="P38" s="31">
        <v>2.4057698790496755</v>
      </c>
      <c r="Q38" s="31">
        <v>2.3346882667386604</v>
      </c>
      <c r="R38" s="31">
        <v>2.221292340172786</v>
      </c>
      <c r="S38" s="32">
        <f t="shared" si="4"/>
        <v>2.4417450907127427</v>
      </c>
      <c r="T38" s="33">
        <f t="shared" si="5"/>
        <v>-9.028491605387309</v>
      </c>
      <c r="U38" s="34">
        <f t="shared" si="6"/>
        <v>3</v>
      </c>
      <c r="V38" s="32">
        <v>2.6192721414686821</v>
      </c>
      <c r="W38" s="32">
        <v>2.3555397311015116</v>
      </c>
      <c r="X38" s="37"/>
      <c r="Y38" s="37">
        <v>2.6182424395248374</v>
      </c>
      <c r="Z38" s="37">
        <v>2.2245745151187899</v>
      </c>
      <c r="AA38" s="37">
        <v>2.7782002008639304</v>
      </c>
      <c r="AB38" s="37">
        <v>3.3258085658747292</v>
      </c>
      <c r="AC38" s="37">
        <v>2.3119061112311012</v>
      </c>
      <c r="AD38" s="37"/>
      <c r="AE38" s="37">
        <v>2.2259581771058317</v>
      </c>
      <c r="AF38" s="37">
        <v>1.4286149125269978</v>
      </c>
      <c r="AG38" s="37">
        <v>3.1985116630669541</v>
      </c>
      <c r="AH38" s="37">
        <v>2.7537023304447539</v>
      </c>
      <c r="AI38" s="31">
        <f t="shared" si="7"/>
        <v>2.4777203023758099</v>
      </c>
      <c r="AJ38" s="36">
        <f t="shared" si="8"/>
        <v>-10.349350649350656</v>
      </c>
      <c r="AK38" s="35">
        <f>RANK(R38,(D38:R38,V38:AH38),1)</f>
        <v>4</v>
      </c>
    </row>
    <row r="39" spans="1:37" ht="12.75" customHeight="1" x14ac:dyDescent="0.2">
      <c r="A39">
        <v>2009</v>
      </c>
      <c r="B39" s="38" t="s">
        <v>171</v>
      </c>
      <c r="C39" s="39" t="s">
        <v>103</v>
      </c>
      <c r="D39" s="31">
        <v>2.1534690485312367</v>
      </c>
      <c r="E39" s="31">
        <v>2.4729748420818654</v>
      </c>
      <c r="F39" s="31">
        <v>1.5384523465256317</v>
      </c>
      <c r="G39" s="31">
        <v>2.3323922929195886</v>
      </c>
      <c r="H39" s="31">
        <v>2.3100268873710448</v>
      </c>
      <c r="I39" s="31">
        <v>2.5624364642760415</v>
      </c>
      <c r="J39" s="31"/>
      <c r="K39" s="31">
        <v>2.0512271945950356</v>
      </c>
      <c r="L39" s="31">
        <v>2.1735979135249264</v>
      </c>
      <c r="M39" s="31">
        <v>2.2077850334348437</v>
      </c>
      <c r="N39" s="31">
        <v>2.4058786254362334</v>
      </c>
      <c r="O39" s="31">
        <v>2.0380635559007496</v>
      </c>
      <c r="P39" s="31">
        <v>2.0798549136971718</v>
      </c>
      <c r="Q39" s="31">
        <v>2.9506679540194098</v>
      </c>
      <c r="R39" s="31">
        <v>1.6726767303962506</v>
      </c>
      <c r="S39" s="32">
        <f t="shared" si="4"/>
        <v>2.1906914734798848</v>
      </c>
      <c r="T39" s="33">
        <f t="shared" si="5"/>
        <v>-23.646175162254799</v>
      </c>
      <c r="U39" s="34">
        <f t="shared" si="6"/>
        <v>2</v>
      </c>
      <c r="V39" s="32">
        <v>1.6712070037459181</v>
      </c>
      <c r="W39" s="32">
        <v>2.3754936244695686</v>
      </c>
      <c r="X39" s="37"/>
      <c r="Y39" s="37">
        <v>2.029660553530368</v>
      </c>
      <c r="Z39" s="37">
        <v>1.7916606879145047</v>
      </c>
      <c r="AA39" s="37">
        <v>2.6639434548870757</v>
      </c>
      <c r="AB39" s="37">
        <v>2.1975608480412236</v>
      </c>
      <c r="AC39" s="37">
        <v>2.0421212794788426</v>
      </c>
      <c r="AD39" s="37"/>
      <c r="AE39" s="37">
        <v>2.2698969597010858</v>
      </c>
      <c r="AF39" s="37">
        <v>1.1620745217229913</v>
      </c>
      <c r="AG39" s="37">
        <v>2.5368760007919908</v>
      </c>
      <c r="AH39" s="37">
        <v>2.1630542223377551</v>
      </c>
      <c r="AI39" s="31">
        <f t="shared" si="7"/>
        <v>2.1735979135249264</v>
      </c>
      <c r="AJ39" s="36">
        <f t="shared" si="8"/>
        <v>-23.045715125679855</v>
      </c>
      <c r="AK39" s="35">
        <f>RANK(R39,(D39:R39,V39:AH39),1)</f>
        <v>4</v>
      </c>
    </row>
    <row r="40" spans="1:37" ht="12.75" customHeight="1" x14ac:dyDescent="0.2">
      <c r="A40">
        <v>2010</v>
      </c>
      <c r="B40" s="38" t="s">
        <v>189</v>
      </c>
      <c r="C40" s="39" t="s">
        <v>103</v>
      </c>
      <c r="D40" s="31">
        <v>2.0450773891107681</v>
      </c>
      <c r="E40" s="31">
        <v>2.0106273871502496</v>
      </c>
      <c r="F40" s="31">
        <v>1.8806569252082941</v>
      </c>
      <c r="G40" s="31">
        <v>2.3175455864348673</v>
      </c>
      <c r="H40" s="31">
        <v>2.3112819497147727</v>
      </c>
      <c r="I40" s="31">
        <v>2.5399046899982123</v>
      </c>
      <c r="J40" s="31"/>
      <c r="K40" s="31">
        <v>1.98870465862992</v>
      </c>
      <c r="L40" s="31">
        <v>2.2361183090736421</v>
      </c>
      <c r="M40" s="31">
        <v>2.1171092113918513</v>
      </c>
      <c r="N40" s="31">
        <v>1.9824410219098254</v>
      </c>
      <c r="O40" s="31">
        <v>2.259606946773995</v>
      </c>
      <c r="P40" s="31">
        <v>2.1252832573115743</v>
      </c>
      <c r="Q40" s="31">
        <v>3.0166927171317854</v>
      </c>
      <c r="R40" s="31">
        <v>1.684699050420146</v>
      </c>
      <c r="S40" s="32">
        <f t="shared" si="4"/>
        <v>2.1211962343517126</v>
      </c>
      <c r="T40" s="33">
        <f t="shared" si="5"/>
        <v>-20.577878503775977</v>
      </c>
      <c r="U40" s="34">
        <f t="shared" si="6"/>
        <v>1</v>
      </c>
      <c r="V40" s="32">
        <v>1.879936606985483</v>
      </c>
      <c r="W40" s="32">
        <v>2.9597249411625284</v>
      </c>
      <c r="X40" s="37"/>
      <c r="Y40" s="37">
        <v>2.2759237204298408</v>
      </c>
      <c r="Z40" s="37">
        <v>2.2421940366921329</v>
      </c>
      <c r="AA40" s="37">
        <v>2.3308871326486678</v>
      </c>
      <c r="AB40" s="37">
        <v>2.1269431210423995</v>
      </c>
      <c r="AC40" s="37">
        <v>2.4974372330359733</v>
      </c>
      <c r="AD40" s="37"/>
      <c r="AE40" s="37">
        <v>2.3171697682316612</v>
      </c>
      <c r="AF40" s="37">
        <v>1.2818219365836847</v>
      </c>
      <c r="AG40" s="37">
        <v>2.4666201403731098</v>
      </c>
      <c r="AH40" s="37">
        <v>3.2517670032369219</v>
      </c>
      <c r="AI40" s="31">
        <f t="shared" si="7"/>
        <v>2.2421940366921329</v>
      </c>
      <c r="AJ40" s="36">
        <f t="shared" si="8"/>
        <v>-24.863815403525418</v>
      </c>
      <c r="AK40" s="35">
        <f>RANK(R40,(D40:R40,V40:AH40),1)</f>
        <v>2</v>
      </c>
    </row>
    <row r="41" spans="1:37" ht="12.75" customHeight="1" x14ac:dyDescent="0.2">
      <c r="A41">
        <v>2010</v>
      </c>
      <c r="B41" s="38" t="s">
        <v>172</v>
      </c>
      <c r="C41" s="39" t="s">
        <v>103</v>
      </c>
      <c r="D41" s="31">
        <v>2.217556184779673</v>
      </c>
      <c r="E41" s="31">
        <v>1.9890991602488</v>
      </c>
      <c r="F41" s="31">
        <v>2.2955361824862108</v>
      </c>
      <c r="G41" s="31">
        <v>2.5983178923311274</v>
      </c>
      <c r="H41" s="31">
        <v>2.2602014960254357</v>
      </c>
      <c r="I41" s="31">
        <v>2.4642897712730156</v>
      </c>
      <c r="J41" s="31"/>
      <c r="K41" s="31">
        <v>1.9525460363238603</v>
      </c>
      <c r="L41" s="31">
        <v>2.1901413418359681</v>
      </c>
      <c r="M41" s="31">
        <v>2.3393999311961378</v>
      </c>
      <c r="N41" s="31">
        <v>2.0865741573819721</v>
      </c>
      <c r="O41" s="31">
        <v>2.4487546936049158</v>
      </c>
      <c r="P41" s="31">
        <v>2.135189812202142</v>
      </c>
      <c r="Q41" s="31">
        <v>3.1610532351555731</v>
      </c>
      <c r="R41" s="31">
        <v>1.7529659796936896</v>
      </c>
      <c r="S41" s="32">
        <f t="shared" si="4"/>
        <v>2.2388788404025544</v>
      </c>
      <c r="T41" s="33">
        <f t="shared" si="5"/>
        <v>-21.703401360544223</v>
      </c>
      <c r="U41" s="34">
        <f t="shared" si="6"/>
        <v>1</v>
      </c>
      <c r="V41" s="32">
        <v>2.3205446114381902</v>
      </c>
      <c r="W41" s="32">
        <v>3.3341018160035585</v>
      </c>
      <c r="X41" s="37"/>
      <c r="Y41" s="37">
        <v>2.5731571586961275</v>
      </c>
      <c r="Z41" s="37">
        <v>2.1720170845565185</v>
      </c>
      <c r="AA41" s="37">
        <v>2.7812358166388464</v>
      </c>
      <c r="AB41" s="37">
        <v>2.5384012300308307</v>
      </c>
      <c r="AC41" s="37">
        <v>2.655066617224596</v>
      </c>
      <c r="AD41" s="37"/>
      <c r="AE41" s="37">
        <v>2.4092773197659811</v>
      </c>
      <c r="AF41" s="37">
        <v>1.1638210048334745</v>
      </c>
      <c r="AG41" s="37">
        <v>2.4466224280426281</v>
      </c>
      <c r="AH41" s="37">
        <v>2.6623772420095841</v>
      </c>
      <c r="AI41" s="31">
        <f t="shared" si="7"/>
        <v>2.3393999311961378</v>
      </c>
      <c r="AJ41" s="36">
        <f t="shared" si="8"/>
        <v>-25.067708333333314</v>
      </c>
      <c r="AK41" s="35">
        <f>RANK(R41,(D41:R41,V41:AH41),1)</f>
        <v>2</v>
      </c>
    </row>
    <row r="42" spans="1:37" ht="12.75" customHeight="1" x14ac:dyDescent="0.2">
      <c r="A42">
        <v>2011</v>
      </c>
      <c r="B42" s="38" t="s">
        <v>190</v>
      </c>
      <c r="C42" s="39" t="s">
        <v>103</v>
      </c>
      <c r="D42" s="31">
        <v>2.4312374203030331</v>
      </c>
      <c r="E42" s="31">
        <v>2.2406134066288876</v>
      </c>
      <c r="F42" s="31">
        <v>2.6324551291633318</v>
      </c>
      <c r="G42" s="31">
        <v>2.8187354153127711</v>
      </c>
      <c r="H42" s="31">
        <v>2.2968631155819144</v>
      </c>
      <c r="I42" s="31">
        <v>2.6562362561151391</v>
      </c>
      <c r="J42" s="31"/>
      <c r="K42" s="31">
        <v>2.3656127598578358</v>
      </c>
      <c r="L42" s="31">
        <v>2.3531128245349411</v>
      </c>
      <c r="M42" s="31">
        <v>2.8593602051121794</v>
      </c>
      <c r="N42" s="31">
        <v>2.1718637623529666</v>
      </c>
      <c r="O42" s="31">
        <v>2.4968620807482309</v>
      </c>
      <c r="P42" s="31">
        <v>2.334362921550599</v>
      </c>
      <c r="Q42" s="31">
        <v>3.3952949320812928</v>
      </c>
      <c r="R42" s="31">
        <v>1.9902397021113056</v>
      </c>
      <c r="S42" s="32">
        <f t="shared" si="4"/>
        <v>2.3984250900804343</v>
      </c>
      <c r="T42" s="33">
        <f t="shared" si="5"/>
        <v>-17.018892508143317</v>
      </c>
      <c r="U42" s="34">
        <f t="shared" si="6"/>
        <v>1</v>
      </c>
      <c r="V42" s="32">
        <v>2.2992381032932641</v>
      </c>
      <c r="W42" s="32">
        <v>3.5117318296140576</v>
      </c>
      <c r="X42" s="37"/>
      <c r="Y42" s="37">
        <v>2.4408623705016623</v>
      </c>
      <c r="Z42" s="37">
        <v>2.2281134713059934</v>
      </c>
      <c r="AA42" s="37">
        <v>2.9992032315370647</v>
      </c>
      <c r="AB42" s="37">
        <v>2.426456195042026</v>
      </c>
      <c r="AC42" s="37">
        <v>2.936922303790741</v>
      </c>
      <c r="AD42" s="37"/>
      <c r="AE42" s="37">
        <v>2.4934870982110491</v>
      </c>
      <c r="AF42" s="37">
        <v>1.3615554550463131</v>
      </c>
      <c r="AG42" s="37">
        <v>2.5218619513940204</v>
      </c>
      <c r="AH42" s="37">
        <v>2.7442517447421753</v>
      </c>
      <c r="AI42" s="31">
        <f t="shared" si="7"/>
        <v>2.4408623705016623</v>
      </c>
      <c r="AJ42" s="36">
        <f t="shared" si="8"/>
        <v>-18.46161724791315</v>
      </c>
      <c r="AK42" s="35">
        <f>RANK(R42,(D42:R42,V42:AH42),1)</f>
        <v>2</v>
      </c>
    </row>
    <row r="43" spans="1:37" ht="12.75" customHeight="1" x14ac:dyDescent="0.2">
      <c r="A43">
        <v>2011</v>
      </c>
      <c r="B43" s="38" t="s">
        <v>173</v>
      </c>
      <c r="C43" s="39" t="s">
        <v>103</v>
      </c>
      <c r="D43" s="31">
        <v>2.5513442715094858</v>
      </c>
      <c r="E43" s="31">
        <v>2.3327468431059803</v>
      </c>
      <c r="F43" s="31">
        <v>2.5875377600122946</v>
      </c>
      <c r="G43" s="31">
        <v>3.3945057810658645</v>
      </c>
      <c r="H43" s="31">
        <v>2.4076945328443253</v>
      </c>
      <c r="I43" s="31">
        <v>2.7886786223475775</v>
      </c>
      <c r="J43" s="31"/>
      <c r="K43" s="31">
        <v>2.2484306921503427</v>
      </c>
      <c r="L43" s="31">
        <v>2.5888181163786581</v>
      </c>
      <c r="M43" s="31">
        <v>3.2477332219949395</v>
      </c>
      <c r="N43" s="31">
        <v>2.2515535125561068</v>
      </c>
      <c r="O43" s="31">
        <v>2.9104686181723882</v>
      </c>
      <c r="P43" s="31">
        <v>2.6856255489573533</v>
      </c>
      <c r="Q43" s="31">
        <v>3.5526141782097143</v>
      </c>
      <c r="R43" s="31">
        <v>2.16364611813384</v>
      </c>
      <c r="S43" s="32">
        <f t="shared" si="4"/>
        <v>2.5881779381954764</v>
      </c>
      <c r="T43" s="33">
        <f t="shared" si="5"/>
        <v>-16.402729263569395</v>
      </c>
      <c r="U43" s="34">
        <f t="shared" si="6"/>
        <v>1</v>
      </c>
      <c r="V43" s="32">
        <v>2.5435372204950752</v>
      </c>
      <c r="W43" s="32">
        <v>3.7516315226690775</v>
      </c>
      <c r="X43" s="37"/>
      <c r="Y43" s="37">
        <v>2.7352783934090072</v>
      </c>
      <c r="Z43" s="37">
        <v>2.5232388878576071</v>
      </c>
      <c r="AA43" s="37">
        <v>3.3295198884219075</v>
      </c>
      <c r="AB43" s="37">
        <v>2.6868122207115444</v>
      </c>
      <c r="AC43" s="37">
        <v>3.58156272337115</v>
      </c>
      <c r="AD43" s="37"/>
      <c r="AE43" s="37">
        <v>2.379245638947812</v>
      </c>
      <c r="AF43" s="37">
        <v>1.5426732804475964</v>
      </c>
      <c r="AG43" s="37">
        <v>2.7043624713919399</v>
      </c>
      <c r="AH43" s="37">
        <v>2.942846029470489</v>
      </c>
      <c r="AI43" s="31">
        <f t="shared" si="7"/>
        <v>2.6856255489573533</v>
      </c>
      <c r="AJ43" s="36">
        <f t="shared" si="8"/>
        <v>-19.4360465116279</v>
      </c>
      <c r="AK43" s="35">
        <f>RANK(R43,(D43:R43,V43:AH43),1)</f>
        <v>2</v>
      </c>
    </row>
    <row r="44" spans="1:37" ht="12.75" customHeight="1" x14ac:dyDescent="0.2">
      <c r="A44">
        <v>2012</v>
      </c>
      <c r="B44" s="38" t="s">
        <v>191</v>
      </c>
      <c r="C44" s="39" t="s">
        <v>103</v>
      </c>
      <c r="D44" s="31">
        <v>2.4683103437706744</v>
      </c>
      <c r="E44" s="31">
        <v>2.2729764316737149</v>
      </c>
      <c r="F44" s="31">
        <v>2.4584548600239642</v>
      </c>
      <c r="G44" s="31">
        <v>3.1075849651789067</v>
      </c>
      <c r="H44" s="31">
        <v>2.4327950870257729</v>
      </c>
      <c r="I44" s="31">
        <v>2.5067852052443187</v>
      </c>
      <c r="J44" s="31"/>
      <c r="K44" s="31">
        <v>2.462391134313191</v>
      </c>
      <c r="L44" s="31">
        <v>2.8382609348634018</v>
      </c>
      <c r="M44" s="31">
        <v>2.9300086814543982</v>
      </c>
      <c r="N44" s="31">
        <v>2.2049055229126533</v>
      </c>
      <c r="O44" s="31">
        <v>2.9152106578106887</v>
      </c>
      <c r="P44" s="31">
        <v>2.7672304213735979</v>
      </c>
      <c r="Q44" s="31">
        <v>3.27376677069776</v>
      </c>
      <c r="R44" s="31">
        <v>2.3504588834721756</v>
      </c>
      <c r="S44" s="32">
        <f t="shared" si="4"/>
        <v>2.4875477745074965</v>
      </c>
      <c r="T44" s="33">
        <f t="shared" si="5"/>
        <v>-5.51100535395598</v>
      </c>
      <c r="U44" s="34">
        <f t="shared" si="6"/>
        <v>3</v>
      </c>
      <c r="V44" s="32">
        <v>2.7314192041558218</v>
      </c>
      <c r="W44" s="32">
        <v>3.0493103480699806</v>
      </c>
      <c r="X44" s="37"/>
      <c r="Y44" s="37">
        <v>2.5261114241230023</v>
      </c>
      <c r="Z44" s="37">
        <v>2.8619377726933362</v>
      </c>
      <c r="AA44" s="37">
        <v>3.4972761198123421</v>
      </c>
      <c r="AB44" s="37">
        <v>2.8015026441324284</v>
      </c>
      <c r="AC44" s="37">
        <v>3.6017797627842154</v>
      </c>
      <c r="AD44" s="37"/>
      <c r="AE44" s="37">
        <v>2.4994453855170384</v>
      </c>
      <c r="AF44" s="37">
        <v>1.7664696783968405</v>
      </c>
      <c r="AG44" s="37">
        <v>2.6281289991227332</v>
      </c>
      <c r="AH44" s="37">
        <v>3.5988793501500482</v>
      </c>
      <c r="AI44" s="31">
        <f t="shared" si="7"/>
        <v>2.7314192041558218</v>
      </c>
      <c r="AJ44" s="36">
        <f t="shared" si="8"/>
        <v>-13.947339906815461</v>
      </c>
      <c r="AK44" s="35">
        <f>RANK(R44,(D44:R44,V44:AH44),1)</f>
        <v>4</v>
      </c>
    </row>
    <row r="45" spans="1:37" ht="12.75" customHeight="1" x14ac:dyDescent="0.2">
      <c r="A45">
        <v>2012</v>
      </c>
      <c r="B45" s="38" t="s">
        <v>174</v>
      </c>
      <c r="C45" s="39" t="s">
        <v>103</v>
      </c>
      <c r="D45" s="31">
        <v>2.4834530944775204</v>
      </c>
      <c r="E45" s="31">
        <v>2.2474818850370135</v>
      </c>
      <c r="F45" s="31">
        <v>2.50454661844336</v>
      </c>
      <c r="G45" s="31">
        <v>3.079136513430992</v>
      </c>
      <c r="H45" s="31">
        <v>2.4086329548988226</v>
      </c>
      <c r="I45" s="31">
        <v>2.469064606097001</v>
      </c>
      <c r="J45" s="31">
        <v>3.8043163278091323</v>
      </c>
      <c r="K45" s="31">
        <v>2.5179854665907646</v>
      </c>
      <c r="L45" s="31">
        <v>2.7424458853268554</v>
      </c>
      <c r="M45" s="31">
        <v>3.2287767925883863</v>
      </c>
      <c r="N45" s="31">
        <v>2.3309351176440218</v>
      </c>
      <c r="O45" s="31">
        <v>2.9438847226541167</v>
      </c>
      <c r="P45" s="31">
        <v>2.7942444434967229</v>
      </c>
      <c r="Q45" s="31">
        <v>3.1478847109131105</v>
      </c>
      <c r="R45" s="31">
        <v>2.3576977060317867</v>
      </c>
      <c r="S45" s="32">
        <f t="shared" si="4"/>
        <v>2.5179854665907646</v>
      </c>
      <c r="T45" s="33">
        <f t="shared" si="5"/>
        <v>-6.3657142857142874</v>
      </c>
      <c r="U45" s="34">
        <f t="shared" si="6"/>
        <v>3</v>
      </c>
      <c r="V45" s="32">
        <v>2.9397983919540498</v>
      </c>
      <c r="W45" s="32">
        <v>3.787251580589837</v>
      </c>
      <c r="X45" s="37"/>
      <c r="Y45" s="37">
        <v>2.4373523777063379</v>
      </c>
      <c r="Z45" s="37">
        <v>2.6446041643393285</v>
      </c>
      <c r="AA45" s="37">
        <v>3.2006616862928521</v>
      </c>
      <c r="AB45" s="37">
        <v>2.9219278893854455</v>
      </c>
      <c r="AC45" s="37">
        <v>3.6863019461121191</v>
      </c>
      <c r="AD45" s="37"/>
      <c r="AE45" s="37">
        <v>2.6875969676203186</v>
      </c>
      <c r="AF45" s="37">
        <v>1.5395394797387352</v>
      </c>
      <c r="AG45" s="37">
        <v>2.4604315130686905</v>
      </c>
      <c r="AH45" s="37">
        <v>3.3553954903369507</v>
      </c>
      <c r="AI45" s="31">
        <f t="shared" si="7"/>
        <v>2.7150214264735872</v>
      </c>
      <c r="AJ45" s="36">
        <f t="shared" si="8"/>
        <v>-13.160990810518625</v>
      </c>
      <c r="AK45" s="35">
        <f>RANK(R45,(D45:R45,V45:AH45),1)</f>
        <v>4</v>
      </c>
    </row>
    <row r="46" spans="1:37" ht="12.75" customHeight="1" x14ac:dyDescent="0.2">
      <c r="A46">
        <v>2013</v>
      </c>
      <c r="B46" s="38" t="s">
        <v>192</v>
      </c>
      <c r="C46" s="39" t="s">
        <v>103</v>
      </c>
      <c r="D46" s="31">
        <v>2.66157555349286</v>
      </c>
      <c r="E46" s="31">
        <v>2.4961842072458928</v>
      </c>
      <c r="F46" s="31">
        <v>2.8179316317504095</v>
      </c>
      <c r="G46" s="31">
        <v>3.1577495922337615</v>
      </c>
      <c r="H46" s="31">
        <v>2.6370731318266425</v>
      </c>
      <c r="I46" s="31">
        <v>2.8177784916149951</v>
      </c>
      <c r="J46" s="31">
        <v>3.7151796851402064</v>
      </c>
      <c r="K46" s="31">
        <v>2.863720532239153</v>
      </c>
      <c r="L46" s="31">
        <v>2.8177784916149951</v>
      </c>
      <c r="M46" s="31">
        <v>3.5191603118104675</v>
      </c>
      <c r="N46" s="31">
        <v>2.5053726153707241</v>
      </c>
      <c r="O46" s="31">
        <v>3.0934307353599402</v>
      </c>
      <c r="P46" s="31">
        <v>2.9188509809881422</v>
      </c>
      <c r="Q46" s="31">
        <v>3.3669390172090918</v>
      </c>
      <c r="R46" s="31">
        <v>2.5810238422651701</v>
      </c>
      <c r="S46" s="32">
        <f t="shared" si="4"/>
        <v>2.8179316317504095</v>
      </c>
      <c r="T46" s="33">
        <f t="shared" si="5"/>
        <v>-8.4071517852290771</v>
      </c>
      <c r="U46" s="34">
        <f t="shared" si="6"/>
        <v>3</v>
      </c>
      <c r="V46" s="32">
        <v>2.7765225391345019</v>
      </c>
      <c r="W46" s="32">
        <v>3.5514728803827911</v>
      </c>
      <c r="X46" s="37"/>
      <c r="Y46" s="37">
        <v>2.5329072117181362</v>
      </c>
      <c r="Z46" s="37">
        <v>2.9464162053626364</v>
      </c>
      <c r="AA46" s="37">
        <v>3.3765868457401647</v>
      </c>
      <c r="AB46" s="37">
        <v>2.8998616041968237</v>
      </c>
      <c r="AC46" s="37">
        <v>3.6014271925547918</v>
      </c>
      <c r="AD46" s="37"/>
      <c r="AE46" s="37">
        <v>2.7621579944326822</v>
      </c>
      <c r="AF46" s="37">
        <v>1.6753837094546946</v>
      </c>
      <c r="AG46" s="37">
        <v>2.9249765864046964</v>
      </c>
      <c r="AH46" s="37">
        <v>3.0873051299433865</v>
      </c>
      <c r="AI46" s="31">
        <f t="shared" si="7"/>
        <v>2.8817910682179884</v>
      </c>
      <c r="AJ46" s="36">
        <f t="shared" si="8"/>
        <v>-10.436815814645559</v>
      </c>
      <c r="AK46" s="35">
        <f>RANK(R46,(D46:R46,V46:AH46),1)</f>
        <v>5</v>
      </c>
    </row>
    <row r="47" spans="1:37" ht="12.75" customHeight="1" x14ac:dyDescent="0.2">
      <c r="A47">
        <v>2013</v>
      </c>
      <c r="B47" s="38" t="s">
        <v>175</v>
      </c>
      <c r="C47" s="39" t="s">
        <v>103</v>
      </c>
      <c r="D47" s="31">
        <v>2.3892299008551978</v>
      </c>
      <c r="E47" s="31">
        <v>2.4685657596319985</v>
      </c>
      <c r="F47" s="31">
        <v>2.6817045956150585</v>
      </c>
      <c r="G47" s="31">
        <v>3.1490233176022535</v>
      </c>
      <c r="H47" s="31">
        <v>2.7370871277996325</v>
      </c>
      <c r="I47" s="31">
        <v>2.8805019494346187</v>
      </c>
      <c r="J47" s="31">
        <v>3.3565171020954248</v>
      </c>
      <c r="K47" s="31">
        <v>2.9567864290276966</v>
      </c>
      <c r="L47" s="31">
        <v>2.7401385069833557</v>
      </c>
      <c r="M47" s="31">
        <v>2.9537350498439738</v>
      </c>
      <c r="N47" s="31">
        <v>2.5143364473878456</v>
      </c>
      <c r="O47" s="31">
        <v>3.0330709086207746</v>
      </c>
      <c r="P47" s="31">
        <v>2.8225257449438801</v>
      </c>
      <c r="Q47" s="31">
        <v>3.2328141899872898</v>
      </c>
      <c r="R47" s="31">
        <v>2.5451248633516115</v>
      </c>
      <c r="S47" s="32">
        <f t="shared" si="4"/>
        <v>2.8225257449438801</v>
      </c>
      <c r="T47" s="33">
        <f t="shared" si="5"/>
        <v>-9.8281081081081201</v>
      </c>
      <c r="U47" s="34">
        <f t="shared" si="6"/>
        <v>4</v>
      </c>
      <c r="V47" s="32">
        <v>2.6803619887742203</v>
      </c>
      <c r="W47" s="32">
        <v>3.0407298703719192</v>
      </c>
      <c r="X47" s="37"/>
      <c r="Y47" s="37">
        <v>2.4895287346241766</v>
      </c>
      <c r="Z47" s="37">
        <v>2.7889605739229255</v>
      </c>
      <c r="AA47" s="37">
        <v>3.2452027894732054</v>
      </c>
      <c r="AB47" s="37">
        <v>2.8580743124342542</v>
      </c>
      <c r="AC47" s="37">
        <v>3.5393862565759506</v>
      </c>
      <c r="AD47" s="37"/>
      <c r="AE47" s="37">
        <v>2.717405732064619</v>
      </c>
      <c r="AF47" s="37">
        <v>1.5689886624785876</v>
      </c>
      <c r="AG47" s="37">
        <v>2.8316798824950493</v>
      </c>
      <c r="AH47" s="37">
        <v>2.9995057375998204</v>
      </c>
      <c r="AI47" s="31">
        <f t="shared" si="7"/>
        <v>2.8271028137194647</v>
      </c>
      <c r="AJ47" s="36">
        <f t="shared" si="8"/>
        <v>-9.9740960604425357</v>
      </c>
      <c r="AK47" s="35">
        <f>RANK(R47,(D47:R47,V47:AH47),1)</f>
        <v>6</v>
      </c>
    </row>
    <row r="48" spans="1:37" ht="12.75" customHeight="1" x14ac:dyDescent="0.2">
      <c r="A48">
        <v>2014</v>
      </c>
      <c r="B48" s="38" t="s">
        <v>193</v>
      </c>
      <c r="C48" s="39" t="s">
        <v>103</v>
      </c>
      <c r="D48" s="31">
        <v>2.3678815229149737</v>
      </c>
      <c r="E48" s="31">
        <v>2.1964244338649506</v>
      </c>
      <c r="F48" s="31">
        <v>2.1755244059410943</v>
      </c>
      <c r="G48" s="31">
        <v>2.8024365589555496</v>
      </c>
      <c r="H48" s="31">
        <v>2.5038647314718885</v>
      </c>
      <c r="I48" s="31">
        <v>2.5748124924581055</v>
      </c>
      <c r="J48" s="31">
        <v>3.1187453266857643</v>
      </c>
      <c r="K48" s="31">
        <v>2.6723656638141522</v>
      </c>
      <c r="L48" s="31">
        <v>2.5216016717184426</v>
      </c>
      <c r="M48" s="31">
        <v>2.6516725668598395</v>
      </c>
      <c r="N48" s="31">
        <v>2.2348544710658178</v>
      </c>
      <c r="O48" s="31">
        <v>2.95320055105126</v>
      </c>
      <c r="P48" s="31">
        <v>2.7167080144305378</v>
      </c>
      <c r="Q48" s="31">
        <v>2.7576507848330007</v>
      </c>
      <c r="R48" s="31">
        <v>2.4476090693232346</v>
      </c>
      <c r="S48" s="32">
        <f t="shared" si="4"/>
        <v>2.5748124924581055</v>
      </c>
      <c r="T48" s="33">
        <f t="shared" si="5"/>
        <v>-4.9402985074626971</v>
      </c>
      <c r="U48" s="34">
        <f t="shared" si="6"/>
        <v>5</v>
      </c>
      <c r="V48" s="32">
        <v>2.5468472500027048</v>
      </c>
      <c r="W48" s="32">
        <v>2.5426495074776869</v>
      </c>
      <c r="X48" s="37"/>
      <c r="Y48" s="37">
        <v>2.3658713363536972</v>
      </c>
      <c r="Z48" s="37">
        <v>2.7137518577227784</v>
      </c>
      <c r="AA48" s="37">
        <v>2.6069754774385232</v>
      </c>
      <c r="AB48" s="37">
        <v>2.5629878656270688</v>
      </c>
      <c r="AC48" s="37">
        <v>3.1215536755581352</v>
      </c>
      <c r="AD48" s="37"/>
      <c r="AE48" s="37">
        <v>2.680465533193412</v>
      </c>
      <c r="AF48" s="37">
        <v>1.6602071686445425</v>
      </c>
      <c r="AG48" s="37">
        <v>2.6841902906451889</v>
      </c>
      <c r="AH48" s="37">
        <v>2.5984617461201771</v>
      </c>
      <c r="AI48" s="31">
        <f t="shared" si="7"/>
        <v>2.5866371192891413</v>
      </c>
      <c r="AJ48" s="36">
        <f t="shared" si="8"/>
        <v>-5.3748571428571434</v>
      </c>
      <c r="AK48" s="35">
        <f>RANK(R48,(D48:R48,V48:AH48),1)</f>
        <v>7</v>
      </c>
    </row>
    <row r="49" spans="1:37" ht="12.75" customHeight="1" x14ac:dyDescent="0.2">
      <c r="A49">
        <v>2014</v>
      </c>
      <c r="B49" s="38" t="s">
        <v>176</v>
      </c>
      <c r="C49" s="39" t="s">
        <v>103</v>
      </c>
      <c r="D49" s="31">
        <v>2.0596642866861248</v>
      </c>
      <c r="E49" s="31">
        <v>2.0083863376399971</v>
      </c>
      <c r="F49" s="31">
        <v>2.0247098180863476</v>
      </c>
      <c r="G49" s="31">
        <v>2.6465119257695848</v>
      </c>
      <c r="H49" s="31">
        <v>2.3359954565458123</v>
      </c>
      <c r="I49" s="31">
        <v>2.2021030340364796</v>
      </c>
      <c r="J49" s="31">
        <v>2.945633295205329</v>
      </c>
      <c r="K49" s="31">
        <v>2.3189028068637696</v>
      </c>
      <c r="L49" s="31">
        <v>2.2847175074996846</v>
      </c>
      <c r="M49" s="31">
        <v>2.4670391041081383</v>
      </c>
      <c r="N49" s="31">
        <v>2.0140838875340115</v>
      </c>
      <c r="O49" s="31">
        <v>2.9826673695164212</v>
      </c>
      <c r="P49" s="31">
        <v>2.7063361996567337</v>
      </c>
      <c r="Q49" s="31">
        <v>2.522675678823187</v>
      </c>
      <c r="R49" s="31">
        <v>2.1884858897897854</v>
      </c>
      <c r="S49" s="32">
        <f t="shared" si="4"/>
        <v>2.3189028068637696</v>
      </c>
      <c r="T49" s="33">
        <f t="shared" si="5"/>
        <v>-5.6240786240786109</v>
      </c>
      <c r="U49" s="34">
        <f t="shared" si="6"/>
        <v>5</v>
      </c>
      <c r="V49" s="32">
        <v>2.3727731411116744</v>
      </c>
      <c r="W49" s="32">
        <v>2.9896183803871188</v>
      </c>
      <c r="X49" s="37"/>
      <c r="Y49" s="37">
        <v>2.1400567156906645</v>
      </c>
      <c r="Z49" s="37">
        <v>2.7547653737558546</v>
      </c>
      <c r="AA49" s="37">
        <v>2.1564371716359556</v>
      </c>
      <c r="AB49" s="37">
        <v>2.5667462272533861</v>
      </c>
      <c r="AC49" s="37">
        <v>2.4916810073997495</v>
      </c>
      <c r="AD49" s="37"/>
      <c r="AE49" s="37">
        <v>2.506380686126306</v>
      </c>
      <c r="AF49" s="37">
        <v>1.6535999057397341</v>
      </c>
      <c r="AG49" s="37">
        <v>2.6294192760875426</v>
      </c>
      <c r="AH49" s="37">
        <v>2.4072148302209895</v>
      </c>
      <c r="AI49" s="31">
        <f t="shared" si="7"/>
        <v>2.3899939856663321</v>
      </c>
      <c r="AJ49" s="36">
        <f t="shared" si="8"/>
        <v>-8.4313222997657924</v>
      </c>
      <c r="AK49" s="35">
        <f>RANK(R49,(D49:R49,V49:AH49),1)</f>
        <v>8</v>
      </c>
    </row>
    <row r="50" spans="1:37" ht="12.75" customHeight="1" x14ac:dyDescent="0.2">
      <c r="A50">
        <v>2015</v>
      </c>
      <c r="B50" s="38" t="s">
        <v>194</v>
      </c>
      <c r="C50" s="39">
        <v>2015</v>
      </c>
      <c r="D50" s="31">
        <v>1.9111796066413351</v>
      </c>
      <c r="E50" s="31">
        <v>1.8233092798992045</v>
      </c>
      <c r="F50" s="31">
        <v>1.9770823516979328</v>
      </c>
      <c r="G50" s="31">
        <v>2.160145532410704</v>
      </c>
      <c r="H50" s="31">
        <v>2.0942427873541067</v>
      </c>
      <c r="I50" s="31">
        <v>2.0210175150689977</v>
      </c>
      <c r="J50" s="31">
        <v>2.3651762948090087</v>
      </c>
      <c r="K50" s="31">
        <v>2.0942427873541067</v>
      </c>
      <c r="L50" s="31">
        <v>2.0869202601255954</v>
      </c>
      <c r="M50" s="31">
        <v>2.2992735497524102</v>
      </c>
      <c r="N50" s="31">
        <v>1.8965345521843129</v>
      </c>
      <c r="O50" s="31">
        <v>2.5775295844358235</v>
      </c>
      <c r="P50" s="31">
        <v>2.2773059680668779</v>
      </c>
      <c r="Q50" s="31">
        <v>2.423756512637095</v>
      </c>
      <c r="R50" s="31">
        <v>2.0576301512115522</v>
      </c>
      <c r="S50" s="32">
        <f t="shared" si="4"/>
        <v>2.0942427873541067</v>
      </c>
      <c r="T50" s="33">
        <f t="shared" si="5"/>
        <v>-1.748251748251757</v>
      </c>
      <c r="U50" s="34">
        <f t="shared" si="6"/>
        <v>6</v>
      </c>
      <c r="V50" s="32">
        <v>2.0283400422975086</v>
      </c>
      <c r="W50" s="32">
        <v>2.5921746388928453</v>
      </c>
      <c r="X50" s="37"/>
      <c r="Y50" s="37">
        <v>1.8965345521843129</v>
      </c>
      <c r="Z50" s="37">
        <v>2.3139186042094324</v>
      </c>
      <c r="AA50" s="37">
        <v>1.9258246610983565</v>
      </c>
      <c r="AB50" s="37">
        <v>2.2992735497524102</v>
      </c>
      <c r="AC50" s="37">
        <v>1.479150500159194</v>
      </c>
      <c r="AD50" s="37"/>
      <c r="AE50" s="37">
        <v>2.3505312403519865</v>
      </c>
      <c r="AF50" s="37">
        <v>1.4425378640166397</v>
      </c>
      <c r="AG50" s="37">
        <v>2.269983440838367</v>
      </c>
      <c r="AH50" s="37">
        <v>2.1674680596392149</v>
      </c>
      <c r="AI50" s="31">
        <f t="shared" si="7"/>
        <v>2.0942427873541067</v>
      </c>
      <c r="AJ50" s="36">
        <f t="shared" si="8"/>
        <v>-1.748251748251757</v>
      </c>
      <c r="AK50" s="35">
        <f>RANK(R50,(D50:R50,V50:AH50),1)</f>
        <v>11</v>
      </c>
    </row>
    <row r="51" spans="1:37" ht="12.75" customHeight="1" x14ac:dyDescent="0.2">
      <c r="A51">
        <v>2015</v>
      </c>
      <c r="B51" s="38" t="s">
        <v>177</v>
      </c>
      <c r="C51" s="39">
        <v>2015</v>
      </c>
      <c r="D51" s="31">
        <v>1.8134325505733864</v>
      </c>
      <c r="E51" s="31">
        <v>1.6982939759338063</v>
      </c>
      <c r="F51" s="31">
        <v>1.7630594241685702</v>
      </c>
      <c r="G51" s="31">
        <v>1.8206287114883604</v>
      </c>
      <c r="H51" s="31">
        <v>1.9717480907028093</v>
      </c>
      <c r="I51" s="31">
        <v>1.856609516063229</v>
      </c>
      <c r="J51" s="31">
        <v>1.8925903206380978</v>
      </c>
      <c r="K51" s="31">
        <v>2.0652981825974677</v>
      </c>
      <c r="L51" s="31">
        <v>1.9501596079578878</v>
      </c>
      <c r="M51" s="31">
        <v>2.1156713090022845</v>
      </c>
      <c r="N51" s="31">
        <v>1.712686297763754</v>
      </c>
      <c r="O51" s="31">
        <v>2.3315561364514967</v>
      </c>
      <c r="P51" s="31">
        <v>2.0652981825974677</v>
      </c>
      <c r="Q51" s="31">
        <v>2.1156713090022845</v>
      </c>
      <c r="R51" s="31">
        <v>1.9213749642979929</v>
      </c>
      <c r="S51" s="32">
        <f t="shared" si="4"/>
        <v>1.9213749642979929</v>
      </c>
      <c r="T51" s="33">
        <f t="shared" si="5"/>
        <v>0</v>
      </c>
      <c r="U51" s="34">
        <f t="shared" si="6"/>
        <v>8</v>
      </c>
      <c r="V51" s="32">
        <v>1.5903515622092004</v>
      </c>
      <c r="W51" s="32">
        <v>2.0437096998525468</v>
      </c>
      <c r="X51" s="37"/>
      <c r="Y51" s="37">
        <v>1.8206287114883604</v>
      </c>
      <c r="Z51" s="37">
        <v>1.7270786195937016</v>
      </c>
      <c r="AA51" s="37">
        <v>1.9789442516177831</v>
      </c>
      <c r="AB51" s="37">
        <v>1.8853941597231243</v>
      </c>
      <c r="AC51" s="37">
        <v>1.3312897692701449</v>
      </c>
      <c r="AD51" s="37"/>
      <c r="AE51" s="37">
        <v>2.0652981825974677</v>
      </c>
      <c r="AF51" s="37">
        <v>1.3744667347599873</v>
      </c>
      <c r="AG51" s="37">
        <v>2.2164175618119168</v>
      </c>
      <c r="AH51" s="37">
        <v>1.9717480907028093</v>
      </c>
      <c r="AI51" s="31">
        <f t="shared" si="7"/>
        <v>1.9069826424680454</v>
      </c>
      <c r="AJ51" s="36">
        <f t="shared" si="8"/>
        <v>0.75471698113207697</v>
      </c>
      <c r="AK51" s="35">
        <f>RANK(R51,(D51:R51,V51:AH51),1)</f>
        <v>14</v>
      </c>
    </row>
    <row r="52" spans="1:37" ht="12.75" customHeight="1" x14ac:dyDescent="0.2">
      <c r="A52">
        <v>2016</v>
      </c>
      <c r="B52" s="38" t="s">
        <v>195</v>
      </c>
      <c r="C52" s="39">
        <v>2015</v>
      </c>
      <c r="D52" s="31">
        <v>1.6505464727911683</v>
      </c>
      <c r="E52" s="31">
        <v>1.5882617002330111</v>
      </c>
      <c r="F52" s="31">
        <v>1.4792633482562356</v>
      </c>
      <c r="G52" s="31">
        <v>1.9074711595935669</v>
      </c>
      <c r="H52" s="31">
        <v>1.6739032625004771</v>
      </c>
      <c r="I52" s="31">
        <v>1.7517592281981738</v>
      </c>
      <c r="J52" s="31">
        <v>1.5181913311050839</v>
      </c>
      <c r="K52" s="31">
        <v>1.790687211047022</v>
      </c>
      <c r="L52" s="31">
        <v>1.9074711595935669</v>
      </c>
      <c r="M52" s="31">
        <v>1.9931127218610334</v>
      </c>
      <c r="N52" s="31">
        <v>1.5882617002330111</v>
      </c>
      <c r="O52" s="31">
        <v>2.1332534601168871</v>
      </c>
      <c r="P52" s="31">
        <v>1.8607575801749492</v>
      </c>
      <c r="Q52" s="31">
        <v>1.9697559321517244</v>
      </c>
      <c r="R52" s="31">
        <v>1.6661176659307073</v>
      </c>
      <c r="S52" s="32">
        <f t="shared" si="4"/>
        <v>1.7517592281981738</v>
      </c>
      <c r="T52" s="33">
        <f t="shared" si="5"/>
        <v>-4.8888888888888991</v>
      </c>
      <c r="U52" s="34">
        <f t="shared" si="6"/>
        <v>6</v>
      </c>
      <c r="V52" s="32">
        <v>1.4247641722678479</v>
      </c>
      <c r="W52" s="32">
        <v>2.0008983184308033</v>
      </c>
      <c r="X52" s="37"/>
      <c r="Y52" s="37">
        <v>1.6816888590702468</v>
      </c>
      <c r="Z52" s="37">
        <v>1.6739032625004771</v>
      </c>
      <c r="AA52" s="37">
        <v>1.9697559321517244</v>
      </c>
      <c r="AB52" s="37">
        <v>1.806258404186561</v>
      </c>
      <c r="AC52" s="37">
        <v>1.6505464727911683</v>
      </c>
      <c r="AD52" s="37"/>
      <c r="AE52" s="37">
        <v>1.7439736316284042</v>
      </c>
      <c r="AF52" s="37">
        <v>1.3936217859887694</v>
      </c>
      <c r="AG52" s="37">
        <v>2.0865398806982691</v>
      </c>
      <c r="AH52" s="37">
        <v>1.8996855630237977</v>
      </c>
      <c r="AI52" s="31">
        <f t="shared" si="7"/>
        <v>1.7478664299132891</v>
      </c>
      <c r="AJ52" s="36">
        <f t="shared" si="8"/>
        <v>-4.6770601336303095</v>
      </c>
      <c r="AK52" s="35">
        <f>RANK(R52,(D52:R52,V52:AH52),1)</f>
        <v>9</v>
      </c>
    </row>
    <row r="53" spans="1:37" ht="12.75" customHeight="1" x14ac:dyDescent="0.2">
      <c r="A53">
        <v>2016</v>
      </c>
      <c r="B53" s="38" t="s">
        <v>178</v>
      </c>
      <c r="C53" s="39">
        <v>2015</v>
      </c>
      <c r="D53" s="31">
        <v>1.8647263651441204</v>
      </c>
      <c r="E53" s="31">
        <v>1.6756757659129189</v>
      </c>
      <c r="F53" s="31">
        <v>1.7186418111927375</v>
      </c>
      <c r="G53" s="31">
        <v>2.1225226368230308</v>
      </c>
      <c r="H53" s="31">
        <v>1.8990992013679751</v>
      </c>
      <c r="I53" s="31">
        <v>1.924878828535866</v>
      </c>
      <c r="J53" s="31">
        <v>1.6842689749688826</v>
      </c>
      <c r="K53" s="31">
        <v>2.1139294277670673</v>
      </c>
      <c r="L53" s="31">
        <v>1.9506584557037572</v>
      </c>
      <c r="M53" s="31">
        <v>2.0795565915432124</v>
      </c>
      <c r="N53" s="31">
        <v>1.813167110808338</v>
      </c>
      <c r="O53" s="31">
        <v>2.0022177100395391</v>
      </c>
      <c r="P53" s="31">
        <v>2.010810919095503</v>
      </c>
      <c r="Q53" s="31">
        <v>2.3201664451101953</v>
      </c>
      <c r="R53" s="31">
        <v>1.5983368844092456</v>
      </c>
      <c r="S53" s="32">
        <f t="shared" si="4"/>
        <v>1.924878828535866</v>
      </c>
      <c r="T53" s="33">
        <f t="shared" si="5"/>
        <v>-16.96428571428573</v>
      </c>
      <c r="U53" s="34">
        <f t="shared" si="6"/>
        <v>1</v>
      </c>
      <c r="V53" s="32">
        <v>1.237422104058771</v>
      </c>
      <c r="W53" s="32">
        <v>2.036590546263394</v>
      </c>
      <c r="X53" s="37"/>
      <c r="Y53" s="37">
        <v>1.8475399470321927</v>
      </c>
      <c r="Z53" s="37">
        <v>1.6928621840248463</v>
      </c>
      <c r="AA53" s="37">
        <v>2.036590546263394</v>
      </c>
      <c r="AB53" s="37">
        <v>1.8475399470321927</v>
      </c>
      <c r="AC53" s="37">
        <v>1.5897436753532821</v>
      </c>
      <c r="AD53" s="37"/>
      <c r="AE53" s="37">
        <v>1.838946737976229</v>
      </c>
      <c r="AF53" s="37">
        <v>1.400693076122081</v>
      </c>
      <c r="AG53" s="37">
        <v>2.2686071907744134</v>
      </c>
      <c r="AH53" s="37">
        <v>1.8905059923120109</v>
      </c>
      <c r="AI53" s="31">
        <f t="shared" si="7"/>
        <v>1.8776161787280656</v>
      </c>
      <c r="AJ53" s="36">
        <f t="shared" si="8"/>
        <v>-14.874141876430217</v>
      </c>
      <c r="AK53" s="35">
        <f>RANK(R53,(D53:R53,V53:AH53),1)</f>
        <v>4</v>
      </c>
    </row>
    <row r="54" spans="1:37" ht="12.75" customHeight="1" x14ac:dyDescent="0.2">
      <c r="A54">
        <v>2017</v>
      </c>
      <c r="B54" s="38" t="s">
        <v>196</v>
      </c>
      <c r="C54" s="39">
        <v>2015</v>
      </c>
      <c r="D54" s="31">
        <v>1.8505912033408296</v>
      </c>
      <c r="E54" s="31">
        <v>1.6440135806423186</v>
      </c>
      <c r="F54" s="31">
        <v>1.8678060052323726</v>
      </c>
      <c r="G54" s="31">
        <v>2.4445018685990498</v>
      </c>
      <c r="H54" s="31">
        <v>1.9280578118527716</v>
      </c>
      <c r="I54" s="31">
        <v>1.902235609015458</v>
      </c>
      <c r="J54" s="31">
        <v>2.0485614250935704</v>
      </c>
      <c r="K54" s="31">
        <v>1.9969170194189418</v>
      </c>
      <c r="L54" s="31">
        <v>1.902235609015458</v>
      </c>
      <c r="M54" s="31">
        <v>1.9797022175273995</v>
      </c>
      <c r="N54" s="31">
        <v>1.7300875901000317</v>
      </c>
      <c r="O54" s="31">
        <v>2.0227392222562557</v>
      </c>
      <c r="P54" s="31">
        <v>2.0571688260393413</v>
      </c>
      <c r="Q54" s="31">
        <v>2.1346354345512828</v>
      </c>
      <c r="R54" s="31">
        <v>1.5579395711846058</v>
      </c>
      <c r="S54" s="32">
        <f t="shared" si="4"/>
        <v>1.9280578118527716</v>
      </c>
      <c r="T54" s="33">
        <f t="shared" si="5"/>
        <v>-19.196428571428562</v>
      </c>
      <c r="U54" s="34">
        <f t="shared" si="6"/>
        <v>1</v>
      </c>
      <c r="V54" s="32">
        <v>1.4460433588895787</v>
      </c>
      <c r="W54" s="32">
        <v>1.9194504109070003</v>
      </c>
      <c r="X54" s="37"/>
      <c r="Y54" s="37">
        <v>1.824769000503516</v>
      </c>
      <c r="Z54" s="37">
        <v>2.0485614250935704</v>
      </c>
      <c r="AA54" s="37">
        <v>1.9452726137443139</v>
      </c>
      <c r="AB54" s="37">
        <v>2.0657762269851125</v>
      </c>
      <c r="AC54" s="37">
        <v>1.8936282080696865</v>
      </c>
      <c r="AD54" s="37"/>
      <c r="AE54" s="37">
        <v>1.9883096184731708</v>
      </c>
      <c r="AF54" s="37">
        <v>1.8936282080696865</v>
      </c>
      <c r="AG54" s="37">
        <v>2.0485614250935704</v>
      </c>
      <c r="AH54" s="37">
        <v>1.9280578118527716</v>
      </c>
      <c r="AI54" s="31">
        <f t="shared" si="7"/>
        <v>1.9280578118527716</v>
      </c>
      <c r="AJ54" s="36">
        <f t="shared" si="8"/>
        <v>-19.196428571428562</v>
      </c>
      <c r="AK54" s="35">
        <f>RANK(R54,(D54:R54,V54:AH54),1)</f>
        <v>2</v>
      </c>
    </row>
    <row r="55" spans="1:37" ht="12.75" customHeight="1" x14ac:dyDescent="0.2">
      <c r="A55">
        <v>2017</v>
      </c>
      <c r="B55" s="38" t="s">
        <v>179</v>
      </c>
      <c r="C55" s="39">
        <v>2015</v>
      </c>
      <c r="D55" s="31">
        <v>1.9726733514143662</v>
      </c>
      <c r="E55" s="31">
        <v>1.6602590197424074</v>
      </c>
      <c r="F55" s="31">
        <v>1.9458949801281982</v>
      </c>
      <c r="G55" s="31"/>
      <c r="H55" s="31">
        <v>1.96374722765231</v>
      </c>
      <c r="I55" s="31">
        <v>1.9191166088420302</v>
      </c>
      <c r="J55" s="31">
        <v>1.96374722765231</v>
      </c>
      <c r="K55" s="31">
        <v>2.017303970224646</v>
      </c>
      <c r="L55" s="31">
        <v>1.9458949801281982</v>
      </c>
      <c r="M55" s="31">
        <v>1.8834121137938067</v>
      </c>
      <c r="N55" s="31">
        <v>1.820929247459415</v>
      </c>
      <c r="O55" s="31">
        <v>1.9994517227005342</v>
      </c>
      <c r="P55" s="31">
        <v>2.0708607127969816</v>
      </c>
      <c r="Q55" s="31">
        <v>2.7046154999029546</v>
      </c>
      <c r="R55" s="31">
        <v>1.5263671633115685</v>
      </c>
      <c r="S55" s="32">
        <f t="shared" si="4"/>
        <v>1.9548211038902541</v>
      </c>
      <c r="T55" s="33">
        <f t="shared" si="5"/>
        <v>-21.91780821917807</v>
      </c>
      <c r="U55" s="34">
        <f t="shared" si="6"/>
        <v>1</v>
      </c>
      <c r="V55" s="32">
        <v>1.7227418860767996</v>
      </c>
      <c r="W55" s="32">
        <v>1.9458949801281982</v>
      </c>
      <c r="X55" s="37"/>
      <c r="Y55" s="37">
        <v>1.9905255989384778</v>
      </c>
      <c r="Z55" s="37">
        <v>1.96374722765231</v>
      </c>
      <c r="AA55" s="37">
        <v>1.9548211038902541</v>
      </c>
      <c r="AB55" s="37">
        <v>2.2226048167519328</v>
      </c>
      <c r="AC55" s="37">
        <v>2.3118660543724925</v>
      </c>
      <c r="AD55" s="37"/>
      <c r="AE55" s="37">
        <v>1.9280427326040863</v>
      </c>
      <c r="AF55" s="37">
        <v>1.9548211038902541</v>
      </c>
      <c r="AG55" s="37">
        <v>2.079786836559038</v>
      </c>
      <c r="AH55" s="37">
        <v>1.96374722765231</v>
      </c>
      <c r="AI55" s="31">
        <f t="shared" si="7"/>
        <v>1.96374722765231</v>
      </c>
      <c r="AJ55" s="36">
        <f t="shared" si="8"/>
        <v>-22.272727272727259</v>
      </c>
      <c r="AK55" s="35">
        <f>RANK(R55,(D55:R55,V55:AH55),1)</f>
        <v>1</v>
      </c>
    </row>
    <row r="56" spans="1:37" ht="12.75" customHeight="1" x14ac:dyDescent="0.2">
      <c r="A56">
        <v>2018</v>
      </c>
      <c r="B56" s="38" t="s">
        <v>197</v>
      </c>
      <c r="C56" s="39">
        <v>2015</v>
      </c>
      <c r="D56" s="31">
        <v>1.8210964116846782</v>
      </c>
      <c r="E56" s="31">
        <v>1.6891329035915854</v>
      </c>
      <c r="F56" s="31">
        <v>2.1993918015515437</v>
      </c>
      <c r="G56" s="31"/>
      <c r="H56" s="31">
        <v>2.1729990999329254</v>
      </c>
      <c r="I56" s="31">
        <v>1.9090720837467399</v>
      </c>
      <c r="J56" s="31">
        <v>2.1378088311081003</v>
      </c>
      <c r="K56" s="31">
        <v>2.2081893687577501</v>
      </c>
      <c r="L56" s="31">
        <v>2.0850234278708633</v>
      </c>
      <c r="M56" s="31">
        <v>2.0410355918398326</v>
      </c>
      <c r="N56" s="31">
        <v>1.812298844478472</v>
      </c>
      <c r="O56" s="31">
        <v>2.058630726252245</v>
      </c>
      <c r="P56" s="31">
        <v>2.1202136966956879</v>
      </c>
      <c r="Q56" s="31">
        <v>2.9295898796666564</v>
      </c>
      <c r="R56" s="31">
        <v>1.7507494909247998</v>
      </c>
      <c r="S56" s="32">
        <f t="shared" si="4"/>
        <v>2.0718270770615543</v>
      </c>
      <c r="T56" s="33">
        <f t="shared" si="5"/>
        <v>-15.497315856694696</v>
      </c>
      <c r="U56" s="34">
        <f t="shared" si="6"/>
        <v>2</v>
      </c>
      <c r="V56" s="32">
        <v>1.7243231724164101</v>
      </c>
      <c r="W56" s="32">
        <v>2.0322380246336262</v>
      </c>
      <c r="X56" s="37"/>
      <c r="Y56" s="37">
        <v>2.0146428902212139</v>
      </c>
      <c r="Z56" s="37">
        <v>2.1817966671391313</v>
      </c>
      <c r="AA56" s="37">
        <v>2.0410355918398326</v>
      </c>
      <c r="AB56" s="37">
        <v>2.2609747719949871</v>
      </c>
      <c r="AC56" s="37">
        <v>2.331355309644636</v>
      </c>
      <c r="AD56" s="37"/>
      <c r="AE56" s="37">
        <v>2.0850234278708633</v>
      </c>
      <c r="AF56" s="37">
        <v>2.0234404574274203</v>
      </c>
      <c r="AG56" s="37">
        <v>2.0850234278708633</v>
      </c>
      <c r="AH56" s="37">
        <v>1.9882501886025954</v>
      </c>
      <c r="AI56" s="31">
        <f t="shared" si="7"/>
        <v>2.058630726252245</v>
      </c>
      <c r="AJ56" s="36">
        <f t="shared" si="8"/>
        <v>-14.955631983981196</v>
      </c>
      <c r="AK56" s="35">
        <f>RANK(R56,(D56:R56,V56:AH56),1)</f>
        <v>3</v>
      </c>
    </row>
    <row r="57" spans="1:37" ht="12.75" customHeight="1" x14ac:dyDescent="0.2">
      <c r="A57">
        <v>2018</v>
      </c>
      <c r="B57" s="38" t="s">
        <v>180</v>
      </c>
      <c r="C57" s="39">
        <v>2015</v>
      </c>
      <c r="D57" s="31">
        <v>2.1346450716834098</v>
      </c>
      <c r="E57" s="31">
        <v>1.8055539564655509</v>
      </c>
      <c r="F57" s="31">
        <v>2.481524895831964</v>
      </c>
      <c r="G57" s="31"/>
      <c r="H57" s="31">
        <v>2.1791168440101476</v>
      </c>
      <c r="I57" s="31">
        <v>2.0012297547031968</v>
      </c>
      <c r="J57" s="31">
        <v>2.5259966681587018</v>
      </c>
      <c r="K57" s="31">
        <v>2.3925813511784888</v>
      </c>
      <c r="L57" s="31">
        <v>2.330320869921056</v>
      </c>
      <c r="M57" s="31"/>
      <c r="N57" s="31">
        <v>1.9745466913071541</v>
      </c>
      <c r="O57" s="31">
        <v>2.3747926422477939</v>
      </c>
      <c r="P57" s="31">
        <v>2.4192644145745312</v>
      </c>
      <c r="Q57" s="31">
        <v>2.9173482646339939</v>
      </c>
      <c r="R57" s="31">
        <v>1.8798217112203304</v>
      </c>
      <c r="S57" s="31">
        <f t="shared" si="4"/>
        <v>2.330320869921056</v>
      </c>
      <c r="T57" s="33">
        <f t="shared" si="5"/>
        <v>-19.332065575844375</v>
      </c>
      <c r="U57" s="34">
        <f t="shared" si="6"/>
        <v>2</v>
      </c>
      <c r="V57" s="31">
        <v>2.0723845904259774</v>
      </c>
      <c r="W57" s="31">
        <v>2.330320869921056</v>
      </c>
      <c r="X57" s="31"/>
      <c r="Y57" s="31">
        <v>2.1791168440101476</v>
      </c>
      <c r="Z57" s="31">
        <v>2.5526797315547443</v>
      </c>
      <c r="AA57" s="31">
        <v>2.3658982877824459</v>
      </c>
      <c r="AB57" s="31">
        <v>2.6060458583468296</v>
      </c>
      <c r="AC57" s="31">
        <v>2.8106160110498233</v>
      </c>
      <c r="AD57" s="31"/>
      <c r="AE57" s="31">
        <v>2.2769547431289707</v>
      </c>
      <c r="AF57" s="31">
        <v>2.20579990740619</v>
      </c>
      <c r="AG57" s="31">
        <v>2.2324829708022329</v>
      </c>
      <c r="AH57" s="31">
        <v>2.2146942618715375</v>
      </c>
      <c r="AI57" s="31">
        <f t="shared" si="7"/>
        <v>2.3036378065250132</v>
      </c>
      <c r="AJ57" s="36">
        <f t="shared" si="8"/>
        <v>-18.397687957031753</v>
      </c>
      <c r="AK57" s="35">
        <f>RANK(R57,(D57:R57,V57:AH57),1)</f>
        <v>2</v>
      </c>
    </row>
    <row r="58" spans="1:37" ht="12.75" customHeight="1" x14ac:dyDescent="0.2">
      <c r="A58">
        <v>2019</v>
      </c>
      <c r="B58" s="38" t="s">
        <v>198</v>
      </c>
      <c r="C58" s="39">
        <v>2015</v>
      </c>
      <c r="D58" s="31">
        <v>1.8518915819394119</v>
      </c>
      <c r="E58" s="31">
        <v>1.7033908418782329</v>
      </c>
      <c r="F58" s="31">
        <v>1.8868329325420425</v>
      </c>
      <c r="G58" s="31"/>
      <c r="H58" s="31">
        <v>2.096481036157825</v>
      </c>
      <c r="I58" s="31">
        <v>1.9829216466992761</v>
      </c>
      <c r="J58" s="31">
        <v>2.4546298798347865</v>
      </c>
      <c r="K58" s="31">
        <v>2.1838344126644009</v>
      </c>
      <c r="L58" s="31">
        <v>2.3235998150749224</v>
      </c>
      <c r="M58" s="31">
        <v>1.9130389454940153</v>
      </c>
      <c r="N58" s="31">
        <v>1.7994795560354664</v>
      </c>
      <c r="O58" s="31">
        <v>2.3934825162801836</v>
      </c>
      <c r="P58" s="31">
        <v>2.3235998150749224</v>
      </c>
      <c r="Q58" s="31">
        <v>2.2187757632670313</v>
      </c>
      <c r="R58" s="31">
        <v>1.7928723227075551</v>
      </c>
      <c r="S58" s="31">
        <f t="shared" si="4"/>
        <v>2.0397013414285503</v>
      </c>
      <c r="T58" s="33">
        <f t="shared" si="5"/>
        <v>-12.101233337824006</v>
      </c>
      <c r="U58" s="34">
        <f t="shared" si="6"/>
        <v>2</v>
      </c>
      <c r="V58" s="31">
        <v>2.2100404256163735</v>
      </c>
      <c r="W58" s="31">
        <v>2.4284238668828135</v>
      </c>
      <c r="X58" s="31"/>
      <c r="Y58" s="31">
        <v>2.1576283997124279</v>
      </c>
      <c r="Z58" s="31">
        <v>2.4371592045334718</v>
      </c>
      <c r="AA58" s="31">
        <v>2.2449817762190039</v>
      </c>
      <c r="AB58" s="31">
        <v>2.4196885292321562</v>
      </c>
      <c r="AC58" s="31">
        <v>2.2275111009176887</v>
      </c>
      <c r="AD58" s="31"/>
      <c r="AE58" s="31">
        <v>2.402217853930841</v>
      </c>
      <c r="AF58" s="31">
        <v>2.4546298798347865</v>
      </c>
      <c r="AG58" s="31">
        <v>2.3235998150749224</v>
      </c>
      <c r="AH58" s="31">
        <v>2.1663637373630853</v>
      </c>
      <c r="AI58" s="31">
        <f t="shared" si="7"/>
        <v>2.2187757632670313</v>
      </c>
      <c r="AJ58" s="36">
        <f t="shared" si="8"/>
        <v>-19.195425135361834</v>
      </c>
      <c r="AK58" s="35">
        <f>RANK(R58,(D58:R58,V58:AH58),1)</f>
        <v>2</v>
      </c>
    </row>
    <row r="59" spans="1:37" ht="12.75" customHeight="1" x14ac:dyDescent="0.2">
      <c r="A59">
        <v>2019</v>
      </c>
      <c r="B59" s="38" t="s">
        <v>181</v>
      </c>
      <c r="C59" s="39">
        <v>2015</v>
      </c>
      <c r="D59" s="31">
        <v>1.7011908642793445</v>
      </c>
      <c r="E59" s="31">
        <v>1.533716115982414</v>
      </c>
      <c r="F59" s="31">
        <v>1.5425305764190949</v>
      </c>
      <c r="G59" s="31"/>
      <c r="H59" s="31">
        <v>1.9568102169430803</v>
      </c>
      <c r="I59" s="31">
        <v>1.8686656125762746</v>
      </c>
      <c r="J59" s="31">
        <v>2.3534609365937045</v>
      </c>
      <c r="K59" s="31">
        <v>2.0185114399998438</v>
      </c>
      <c r="L59" s="31">
        <v>1.9568102169430803</v>
      </c>
      <c r="M59" s="31"/>
      <c r="N59" s="31">
        <v>1.5777884181658166</v>
      </c>
      <c r="O59" s="31">
        <v>2.3093886344103018</v>
      </c>
      <c r="P59" s="31">
        <v>2.2653163322268988</v>
      </c>
      <c r="Q59" s="31">
        <v>2.0449548213098852</v>
      </c>
      <c r="R59" s="31">
        <v>1.7902217547384689</v>
      </c>
      <c r="S59" s="31">
        <f t="shared" si="4"/>
        <v>1.9568102169430803</v>
      </c>
      <c r="T59" s="33">
        <f t="shared" si="5"/>
        <v>-8.5132661697185501</v>
      </c>
      <c r="U59" s="34">
        <f t="shared" si="6"/>
        <v>5</v>
      </c>
      <c r="V59" s="31">
        <v>1.8862945334496357</v>
      </c>
      <c r="W59" s="31">
        <v>2.1242849652400104</v>
      </c>
      <c r="X59" s="31"/>
      <c r="Y59" s="31">
        <v>2.053769281746566</v>
      </c>
      <c r="Z59" s="31">
        <v>2.3270175552836627</v>
      </c>
      <c r="AA59" s="31">
        <v>1.9215523751963579</v>
      </c>
      <c r="AB59" s="31">
        <v>2.0096969795631634</v>
      </c>
      <c r="AC59" s="31">
        <v>1.6306751807858999</v>
      </c>
      <c r="AD59" s="31"/>
      <c r="AE59" s="31">
        <v>2.2124295696068161</v>
      </c>
      <c r="AF59" s="31">
        <v>2.2917597135369405</v>
      </c>
      <c r="AG59" s="31">
        <v>2.3182030948469823</v>
      </c>
      <c r="AH59" s="31">
        <v>2.0713982026199269</v>
      </c>
      <c r="AI59" s="31">
        <f t="shared" si="7"/>
        <v>2.0141042097815038</v>
      </c>
      <c r="AJ59" s="36">
        <f t="shared" si="8"/>
        <v>-11.115733434037278</v>
      </c>
      <c r="AK59" s="35">
        <f>RANK(R59,(D59:R59,V59:AH59),1)</f>
        <v>6</v>
      </c>
    </row>
    <row r="60" spans="1:37" ht="12.75" customHeight="1" x14ac:dyDescent="0.2">
      <c r="A60">
        <v>2020</v>
      </c>
      <c r="B60" s="38" t="s">
        <v>199</v>
      </c>
      <c r="C60" s="39">
        <v>2015</v>
      </c>
      <c r="D60" s="31">
        <v>1.5219142529211278</v>
      </c>
      <c r="E60" s="31">
        <v>1.4169546492713947</v>
      </c>
      <c r="F60" s="31">
        <v>1.2595152437967954</v>
      </c>
      <c r="G60" s="31"/>
      <c r="H60" s="31">
        <v>1.618127222933383</v>
      </c>
      <c r="I60" s="31">
        <v>1.6618603911207717</v>
      </c>
      <c r="J60" s="31">
        <v>1.7405800938580716</v>
      </c>
      <c r="K60" s="31">
        <v>1.8105531629578935</v>
      </c>
      <c r="L60" s="31">
        <v>1.8717795984202374</v>
      </c>
      <c r="M60" s="31">
        <v>1.6268738565708607</v>
      </c>
      <c r="N60" s="31">
        <v>1.4781810847337389</v>
      </c>
      <c r="O60" s="31">
        <v>2.0204723702573593</v>
      </c>
      <c r="P60" s="31">
        <v>1.9242594002451041</v>
      </c>
      <c r="Q60" s="31"/>
      <c r="R60" s="111">
        <v>1.8039537128676943</v>
      </c>
      <c r="S60" s="31">
        <f t="shared" si="4"/>
        <v>1.6618603911207717</v>
      </c>
      <c r="T60" s="33">
        <f t="shared" si="5"/>
        <v>8.5502562372940272</v>
      </c>
      <c r="U60" s="34">
        <f t="shared" si="6"/>
        <v>9</v>
      </c>
      <c r="V60" s="31">
        <v>1.5044209856461723</v>
      </c>
      <c r="W60" s="31">
        <v>2.2128983102818696</v>
      </c>
      <c r="X60" s="31"/>
      <c r="Y60" s="31">
        <v>1.8630329647827599</v>
      </c>
      <c r="Z60" s="31">
        <v>1.7230868265831158</v>
      </c>
      <c r="AA60" s="31">
        <v>1.7405800938580716</v>
      </c>
      <c r="AB60" s="31">
        <v>1.7318334602205938</v>
      </c>
      <c r="AC60" s="31">
        <v>1.4344479165463504</v>
      </c>
      <c r="AD60" s="31"/>
      <c r="AE60" s="31">
        <v>2.0029791029824038</v>
      </c>
      <c r="AF60" s="31">
        <v>2.0904454393571812</v>
      </c>
      <c r="AG60" s="31">
        <v>2.0816988057197037</v>
      </c>
      <c r="AH60" s="31">
        <v>1.9767392020699703</v>
      </c>
      <c r="AI60" s="31">
        <f t="shared" si="7"/>
        <v>1.7405800938580716</v>
      </c>
      <c r="AJ60" s="36">
        <f t="shared" si="8"/>
        <v>3.640948166260618</v>
      </c>
      <c r="AK60" s="35">
        <f>RANK(R60,(D60:R60,V60:AH60),1)</f>
        <v>14</v>
      </c>
    </row>
    <row r="61" spans="1:37" ht="12.75" customHeight="1" x14ac:dyDescent="0.2">
      <c r="A61">
        <v>2020</v>
      </c>
      <c r="B61" s="38" t="s">
        <v>182</v>
      </c>
      <c r="C61" s="39">
        <v>2015</v>
      </c>
      <c r="D61" s="31">
        <v>1.6365013207557604</v>
      </c>
      <c r="E61" s="31">
        <v>1.4014237829676399</v>
      </c>
      <c r="F61" s="31">
        <v>1.473755333056292</v>
      </c>
      <c r="G61" s="31"/>
      <c r="H61" s="31">
        <v>1.6726670958000862</v>
      </c>
      <c r="I61" s="31">
        <v>1.7449986458887388</v>
      </c>
      <c r="J61" s="31">
        <v>1.4375895580119662</v>
      </c>
      <c r="K61" s="31">
        <v>1.7088328708444127</v>
      </c>
      <c r="L61" s="31">
        <v>1.763081533410902</v>
      </c>
      <c r="M61" s="31"/>
      <c r="N61" s="31">
        <v>1.5099211081006183</v>
      </c>
      <c r="O61" s="31">
        <v>1.7811644209330648</v>
      </c>
      <c r="P61" s="31">
        <v>1.6545842082779232</v>
      </c>
      <c r="Q61" s="31">
        <v>1.7721229771719833</v>
      </c>
      <c r="R61" s="111">
        <v>1.5997743501594135</v>
      </c>
      <c r="S61" s="31">
        <f t="shared" si="4"/>
        <v>1.6545842082779232</v>
      </c>
      <c r="T61" s="33">
        <f t="shared" si="5"/>
        <v>-3.3126061426366031</v>
      </c>
      <c r="U61" s="34">
        <f t="shared" si="6"/>
        <v>5</v>
      </c>
      <c r="V61" s="31">
        <v>1.2929264578346613</v>
      </c>
      <c r="W61" s="31">
        <v>1.9439104086325327</v>
      </c>
      <c r="X61" s="31"/>
      <c r="Y61" s="31">
        <v>1.7269157583665755</v>
      </c>
      <c r="Z61" s="31">
        <v>1.8534959710217174</v>
      </c>
      <c r="AA61" s="31">
        <v>1.6093769894725156</v>
      </c>
      <c r="AB61" s="31">
        <v>1.5912941019503528</v>
      </c>
      <c r="AC61" s="31">
        <v>1.482796776817374</v>
      </c>
      <c r="AD61" s="31"/>
      <c r="AE61" s="31">
        <v>1.9710347399157775</v>
      </c>
      <c r="AF61" s="31">
        <v>1.6636256520390049</v>
      </c>
      <c r="AG61" s="31">
        <v>2.2061122777038977</v>
      </c>
      <c r="AH61" s="31">
        <v>1.8987031898271249</v>
      </c>
      <c r="AI61" s="31">
        <f t="shared" si="7"/>
        <v>1.6681463739195457</v>
      </c>
      <c r="AJ61" s="36">
        <f t="shared" si="8"/>
        <v>-4.0986825154607054</v>
      </c>
      <c r="AK61" s="35">
        <f>RANK(R61,(D61:R61,V61:AH61),1)</f>
        <v>8</v>
      </c>
    </row>
    <row r="62" spans="1:37" ht="12.75" customHeight="1" x14ac:dyDescent="0.2">
      <c r="A62">
        <v>2021</v>
      </c>
      <c r="B62" s="38" t="s">
        <v>200</v>
      </c>
      <c r="C62" s="39">
        <v>2015</v>
      </c>
      <c r="D62" s="31">
        <v>1.9018734446229066</v>
      </c>
      <c r="E62" s="31">
        <v>1.6066054212567931</v>
      </c>
      <c r="F62" s="31">
        <v>2.1102979317048689</v>
      </c>
      <c r="G62" s="31">
        <v>2.3968816014425673</v>
      </c>
      <c r="H62" s="31">
        <v>1.762923786568265</v>
      </c>
      <c r="I62" s="31">
        <v>1.762923786568265</v>
      </c>
      <c r="J62" s="31">
        <v>1.8063455547103406</v>
      </c>
      <c r="K62" s="31">
        <v>2.1537196998469446</v>
      </c>
      <c r="L62" s="31">
        <v>1.8063455547103406</v>
      </c>
      <c r="M62" s="31">
        <v>1.8497673228524161</v>
      </c>
      <c r="N62" s="31">
        <v>1.73687072568302</v>
      </c>
      <c r="O62" s="31">
        <v>1.7108176647977744</v>
      </c>
      <c r="P62" s="31">
        <v>1.8063455547103406</v>
      </c>
      <c r="Q62" s="31">
        <v>2.8137305756064919</v>
      </c>
      <c r="R62" s="31">
        <v>1.7767991839361816</v>
      </c>
      <c r="S62" s="31">
        <f t="shared" ref="S62" si="9">MEDIAN(D62:R62)</f>
        <v>1.8063455547103406</v>
      </c>
      <c r="T62" s="33">
        <f t="shared" ref="T62" si="10">(R62-S62)/S62*100</f>
        <v>-1.6356987010105584</v>
      </c>
      <c r="U62" s="34">
        <f t="shared" ref="U62" si="11">RANK(R62,D62:R62,1)</f>
        <v>6</v>
      </c>
      <c r="V62" s="31">
        <v>1.7021333111693595</v>
      </c>
      <c r="W62" s="31">
        <v>2.0147700417923029</v>
      </c>
      <c r="X62" s="31"/>
      <c r="Y62" s="31">
        <v>1.9452952127649821</v>
      </c>
      <c r="Z62" s="31">
        <v>2.1884571143606051</v>
      </c>
      <c r="AA62" s="31">
        <v>1.7976612010819255</v>
      </c>
      <c r="AB62" s="31">
        <v>1.589236713999963</v>
      </c>
      <c r="AC62" s="31">
        <v>2.0147700417923029</v>
      </c>
      <c r="AD62" s="31"/>
      <c r="AE62" s="31">
        <v>2.0495074563059634</v>
      </c>
      <c r="AF62" s="31">
        <v>1.7021333111693595</v>
      </c>
      <c r="AG62" s="31">
        <v>1.71950201842619</v>
      </c>
      <c r="AH62" s="31">
        <v>1.9105577982513215</v>
      </c>
      <c r="AI62" s="31">
        <f t="shared" ref="AI62" si="12">MEDIAN(D62:R62,V62:AH62)</f>
        <v>1.8063455547103406</v>
      </c>
      <c r="AJ62" s="36">
        <f t="shared" ref="AJ62" si="13">(R62-AI62)/AI62*100</f>
        <v>-1.6356987010105584</v>
      </c>
      <c r="AK62" s="35">
        <f>RANK(R62,(D62:R62,V62:AH62),1)</f>
        <v>10</v>
      </c>
    </row>
    <row r="63" spans="1:37" ht="12.75" customHeight="1" x14ac:dyDescent="0.2">
      <c r="A63">
        <v>2021</v>
      </c>
      <c r="B63" s="38" t="s">
        <v>183</v>
      </c>
      <c r="C63" s="39">
        <v>2015</v>
      </c>
      <c r="D63" s="31">
        <v>3.5005865400966591</v>
      </c>
      <c r="E63" s="31">
        <v>2.8703106180354601</v>
      </c>
      <c r="F63" s="31">
        <v>6.1324143768116652</v>
      </c>
      <c r="G63" s="31">
        <v>5.5532419078905635</v>
      </c>
      <c r="H63" s="31">
        <v>3.670931383896983</v>
      </c>
      <c r="I63" s="31">
        <v>2.7255175008051848</v>
      </c>
      <c r="J63" s="31">
        <v>3.6624141417069662</v>
      </c>
      <c r="K63" s="31">
        <v>3.6964831104670317</v>
      </c>
      <c r="L63" s="31">
        <v>3.1598968524960109</v>
      </c>
      <c r="M63" s="31"/>
      <c r="N63" s="31">
        <v>3.2450692743961729</v>
      </c>
      <c r="O63" s="31">
        <v>2.7766209539452817</v>
      </c>
      <c r="P63" s="31">
        <v>3.0832416727858654</v>
      </c>
      <c r="Q63" s="31">
        <v>7.1289317130435608</v>
      </c>
      <c r="R63" s="31">
        <v>2.9078607720254932</v>
      </c>
      <c r="S63" s="31">
        <f t="shared" ref="S63:S68" si="14">MEDIAN(D63:R63)</f>
        <v>3.3728279072464158</v>
      </c>
      <c r="T63" s="33">
        <f t="shared" ref="T63:T68" si="15">(R63-S63)/S63*100</f>
        <v>-13.785676233938743</v>
      </c>
      <c r="U63" s="34">
        <f t="shared" ref="U63:U68" si="16">RANK(R63,D63:R63,1)</f>
        <v>4</v>
      </c>
      <c r="V63" s="31">
        <v>3.9690348605475503</v>
      </c>
      <c r="W63" s="31">
        <v>3.9690348605475503</v>
      </c>
      <c r="X63" s="31"/>
      <c r="Y63" s="31">
        <v>3.2876554853462538</v>
      </c>
      <c r="Z63" s="31">
        <v>4.3352762747182467</v>
      </c>
      <c r="AA63" s="31">
        <v>3.9008969230274206</v>
      </c>
      <c r="AB63" s="31">
        <v>2.6573795632850548</v>
      </c>
      <c r="AC63" s="31">
        <v>5.2636556734300131</v>
      </c>
      <c r="AD63" s="31"/>
      <c r="AE63" s="31">
        <v>3.5687244776167888</v>
      </c>
      <c r="AF63" s="31">
        <v>3.9179314074074529</v>
      </c>
      <c r="AG63" s="31">
        <v>2.6573795632850548</v>
      </c>
      <c r="AH63" s="31">
        <v>3.4239313603865131</v>
      </c>
      <c r="AI63" s="31">
        <f t="shared" ref="AI63:AI68" si="17">MEDIAN(D63:R63,V63:AH63)</f>
        <v>3.5687244776167888</v>
      </c>
      <c r="AJ63" s="36">
        <f t="shared" ref="AJ63:AJ68" si="18">(R63-AI63)/AI63*100</f>
        <v>-18.518204746156911</v>
      </c>
      <c r="AK63" s="35">
        <f>RANK(R63,(D63:R63,V63:AH63),1)</f>
        <v>6</v>
      </c>
    </row>
    <row r="64" spans="1:37" x14ac:dyDescent="0.2">
      <c r="A64">
        <v>2022</v>
      </c>
      <c r="B64" s="38" t="s">
        <v>201</v>
      </c>
      <c r="C64" s="39">
        <v>2015</v>
      </c>
      <c r="D64" s="31">
        <v>4.9674503848041356</v>
      </c>
      <c r="E64" s="31">
        <v>4.0918320118895082</v>
      </c>
      <c r="F64" s="31">
        <v>8.1836640237790164</v>
      </c>
      <c r="G64" s="31">
        <v>8.0068564677097172</v>
      </c>
      <c r="H64" s="31">
        <v>5.0516444591228487</v>
      </c>
      <c r="I64" s="31">
        <v>4.1002514193213795</v>
      </c>
      <c r="J64" s="31">
        <v>8.2425998758021155</v>
      </c>
      <c r="K64" s="31">
        <v>4.3275754199819074</v>
      </c>
      <c r="L64" s="31">
        <v>6.1040703881067762</v>
      </c>
      <c r="M64" s="31">
        <v>5.438937200988935</v>
      </c>
      <c r="N64" s="31">
        <v>4.689609939552378</v>
      </c>
      <c r="O64" s="31">
        <v>5.438937200988935</v>
      </c>
      <c r="P64" s="31">
        <v>6.2640391293123336</v>
      </c>
      <c r="Q64" s="31">
        <v>8.5962149879407157</v>
      </c>
      <c r="R64" s="31">
        <v>3.789061920585223</v>
      </c>
      <c r="S64" s="31">
        <f t="shared" si="14"/>
        <v>5.438937200988935</v>
      </c>
      <c r="T64" s="33">
        <f t="shared" si="15"/>
        <v>-30.334516090822365</v>
      </c>
      <c r="U64" s="34">
        <f t="shared" si="16"/>
        <v>1</v>
      </c>
      <c r="V64" s="31">
        <v>6.129328610402391</v>
      </c>
      <c r="W64" s="31">
        <v>4.3780918645731361</v>
      </c>
      <c r="X64" s="31"/>
      <c r="Y64" s="31">
        <v>6.045134536083677</v>
      </c>
      <c r="Z64" s="31">
        <v>7.2575292062731611</v>
      </c>
      <c r="AA64" s="31">
        <v>5.1105803111459496</v>
      </c>
      <c r="AB64" s="31">
        <v>4.7738040138710929</v>
      </c>
      <c r="AC64" s="31">
        <v>7.973178837982231</v>
      </c>
      <c r="AD64" s="31"/>
      <c r="AE64" s="31">
        <v>6.4408466853816337</v>
      </c>
      <c r="AF64" s="31">
        <v>6.3398137961991772</v>
      </c>
      <c r="AG64" s="31">
        <v>5.5652283124670063</v>
      </c>
      <c r="AH64" s="31">
        <v>4.5128023834830788</v>
      </c>
      <c r="AI64" s="31">
        <f t="shared" si="17"/>
        <v>5.5020827567279706</v>
      </c>
      <c r="AJ64" s="36">
        <f t="shared" si="18"/>
        <v>-31.134043450147281</v>
      </c>
      <c r="AK64" s="35">
        <f>RANK(R64,(D64:R64,V64:AH64),1)</f>
        <v>1</v>
      </c>
    </row>
    <row r="65" spans="1:37" x14ac:dyDescent="0.2">
      <c r="A65">
        <v>2022</v>
      </c>
      <c r="B65" s="38" t="s">
        <v>184</v>
      </c>
      <c r="C65" s="39">
        <v>2015</v>
      </c>
      <c r="D65" s="31">
        <v>7.4144351607099201</v>
      </c>
      <c r="E65" s="31">
        <v>5.2393040076262176</v>
      </c>
      <c r="F65" s="31">
        <v>11.859643668003992</v>
      </c>
      <c r="G65" s="31">
        <v>11.039653749182756</v>
      </c>
      <c r="H65" s="31">
        <v>5.8435071057050241</v>
      </c>
      <c r="I65" s="31">
        <v>5.4205649370498588</v>
      </c>
      <c r="J65" s="31">
        <v>12.65373916833614</v>
      </c>
      <c r="K65" s="31">
        <v>5.2220410619668236</v>
      </c>
      <c r="L65" s="31">
        <v>8.424317481784497</v>
      </c>
      <c r="M65" s="31"/>
      <c r="N65" s="31">
        <v>5.9470847796613908</v>
      </c>
      <c r="O65" s="31">
        <v>7.915060584832359</v>
      </c>
      <c r="P65" s="31">
        <v>9.2011500364572463</v>
      </c>
      <c r="Q65" s="31">
        <v>13.396045831690101</v>
      </c>
      <c r="R65" s="31">
        <v>5.6647994036665166</v>
      </c>
      <c r="S65" s="31">
        <f t="shared" si="14"/>
        <v>7.6647478727711391</v>
      </c>
      <c r="T65" s="33">
        <f t="shared" si="15"/>
        <v>-26.092814823164616</v>
      </c>
      <c r="U65" s="34">
        <f t="shared" si="16"/>
        <v>4</v>
      </c>
      <c r="V65" s="31">
        <v>10.314610031488188</v>
      </c>
      <c r="W65" s="31">
        <v>6.6462340788668666</v>
      </c>
      <c r="X65" s="31"/>
      <c r="Y65" s="31">
        <v>7.6820108184305331</v>
      </c>
      <c r="Z65" s="31">
        <v>11.022390803523361</v>
      </c>
      <c r="AA65" s="31">
        <v>11.091442586160939</v>
      </c>
      <c r="AB65" s="31">
        <v>13.344256994711914</v>
      </c>
      <c r="AC65" s="31">
        <v>8.5020007372517714</v>
      </c>
      <c r="AD65" s="31"/>
      <c r="AE65" s="31">
        <v>8.0359012044481197</v>
      </c>
      <c r="AF65" s="31">
        <v>10.901550183907599</v>
      </c>
      <c r="AG65" s="31">
        <v>7.3799092693911312</v>
      </c>
      <c r="AH65" s="31">
        <v>5.8780329970238121</v>
      </c>
      <c r="AI65" s="31">
        <f t="shared" si="17"/>
        <v>8.0359012044481197</v>
      </c>
      <c r="AJ65" s="36">
        <f t="shared" si="18"/>
        <v>-29.50635828460814</v>
      </c>
      <c r="AK65" s="35">
        <f>RANK(R65,(D65:R65,V65:AH65),1)</f>
        <v>4</v>
      </c>
    </row>
    <row r="66" spans="1:37" x14ac:dyDescent="0.2">
      <c r="A66">
        <v>2023</v>
      </c>
      <c r="B66" s="38" t="s">
        <v>202</v>
      </c>
      <c r="C66" s="39">
        <v>2015</v>
      </c>
      <c r="D66" s="31">
        <v>4.7630200178415887</v>
      </c>
      <c r="E66" s="31">
        <v>5.2279188409458319</v>
      </c>
      <c r="F66" s="31">
        <v>4.7103899623958254</v>
      </c>
      <c r="G66" s="31">
        <v>7.8331065855111213</v>
      </c>
      <c r="H66" s="31">
        <v>5.6928176640500752</v>
      </c>
      <c r="I66" s="31">
        <v>5.4910691181746492</v>
      </c>
      <c r="J66" s="111">
        <v>5.1577454336848145</v>
      </c>
      <c r="K66" s="31">
        <v>5.3594939795602405</v>
      </c>
      <c r="L66" s="31">
        <v>6.7541904488729712</v>
      </c>
      <c r="M66" s="31">
        <v>6.4471817921060177</v>
      </c>
      <c r="N66" s="31">
        <v>6.3506933571221182</v>
      </c>
      <c r="O66" s="31">
        <v>5.7279043676805843</v>
      </c>
      <c r="P66" s="31">
        <v>5.4208957109136318</v>
      </c>
      <c r="Q66" s="31">
        <v>10.069883941956064</v>
      </c>
      <c r="R66" s="111">
        <v>5.4678312647587468</v>
      </c>
      <c r="S66" s="31">
        <f t="shared" si="14"/>
        <v>5.4910691181746492</v>
      </c>
      <c r="T66" s="33">
        <f t="shared" si="15"/>
        <v>-0.42319360612286577</v>
      </c>
      <c r="U66" s="34">
        <f t="shared" si="16"/>
        <v>7</v>
      </c>
      <c r="V66" s="31">
        <v>5.4472107386365129</v>
      </c>
      <c r="W66" s="31">
        <v>4.6226732033195521</v>
      </c>
      <c r="X66" s="31"/>
      <c r="Y66" s="31">
        <v>6.5963002825356805</v>
      </c>
      <c r="Z66" s="31">
        <v>8.0173117795712923</v>
      </c>
      <c r="AA66" s="31">
        <v>8.2190603254467192</v>
      </c>
      <c r="AB66" s="31">
        <v>8.8593926667035081</v>
      </c>
      <c r="AC66" s="31">
        <v>6.8682222356721239</v>
      </c>
      <c r="AD66" s="31"/>
      <c r="AE66" s="31">
        <v>8.0523984832018023</v>
      </c>
      <c r="AF66" s="31">
        <v>4.4647830369822623</v>
      </c>
      <c r="AG66" s="31">
        <v>7.4120661419450142</v>
      </c>
      <c r="AH66" s="31">
        <v>5.2805488963915952</v>
      </c>
      <c r="AI66" s="31">
        <f t="shared" si="17"/>
        <v>5.7103610158653293</v>
      </c>
      <c r="AJ66" s="36">
        <f t="shared" si="18"/>
        <v>-4.2471877072702089</v>
      </c>
      <c r="AK66" s="35">
        <f>RANK(R66,(D66:R66,V66:AH66),1)</f>
        <v>11</v>
      </c>
    </row>
    <row r="67" spans="1:37" x14ac:dyDescent="0.2">
      <c r="A67">
        <v>2023</v>
      </c>
      <c r="B67" s="38" t="s">
        <v>185</v>
      </c>
      <c r="C67" s="39">
        <v>2015</v>
      </c>
      <c r="D67" s="31">
        <v>3.773366594221482</v>
      </c>
      <c r="E67" s="31">
        <v>4.0324077791794783</v>
      </c>
      <c r="F67" s="31">
        <v>3.9028871867004793</v>
      </c>
      <c r="G67" s="31">
        <v>5.6816366567453889</v>
      </c>
      <c r="H67" s="31">
        <v>4.4986819121038719</v>
      </c>
      <c r="I67" s="31">
        <v>5.0426684005156641</v>
      </c>
      <c r="J67" s="31">
        <v>3.8079054188825476</v>
      </c>
      <c r="K67" s="31">
        <v>4.6368372107481362</v>
      </c>
      <c r="L67" s="31">
        <v>4.7663578032271348</v>
      </c>
      <c r="M67" s="31"/>
      <c r="N67" s="111">
        <v>4.7577230970618691</v>
      </c>
      <c r="O67" s="31">
        <v>4.3173530826332751</v>
      </c>
      <c r="P67" s="31">
        <v>4.3173530826332751</v>
      </c>
      <c r="Q67" s="31">
        <v>8.1770667385074205</v>
      </c>
      <c r="R67" s="111">
        <v>4.9563021019726152</v>
      </c>
      <c r="S67" s="31">
        <f t="shared" si="14"/>
        <v>4.567759561426004</v>
      </c>
      <c r="T67" s="33">
        <f t="shared" si="15"/>
        <v>8.5061951121024535</v>
      </c>
      <c r="U67" s="34">
        <f t="shared" si="16"/>
        <v>11</v>
      </c>
      <c r="V67" s="31">
        <v>3.4970559969329527</v>
      </c>
      <c r="W67" s="31">
        <v>4.2051019024848095</v>
      </c>
      <c r="X67" s="31"/>
      <c r="Y67" s="31">
        <v>5.5866548889274563</v>
      </c>
      <c r="Z67" s="31">
        <v>4.7749925093924013</v>
      </c>
      <c r="AA67" s="31">
        <v>5.1980931114904623</v>
      </c>
      <c r="AB67" s="31">
        <v>4.3346224949638072</v>
      </c>
      <c r="AC67" s="31">
        <v>4.8527048648798008</v>
      </c>
      <c r="AD67" s="31"/>
      <c r="AE67" s="31">
        <v>6.6400890410899747</v>
      </c>
      <c r="AF67" s="31">
        <v>3.7560971818909481</v>
      </c>
      <c r="AG67" s="31">
        <v>6.4328560931235792</v>
      </c>
      <c r="AH67" s="31">
        <v>4.4641430874428059</v>
      </c>
      <c r="AI67" s="31">
        <f t="shared" si="17"/>
        <v>4.6368372107481362</v>
      </c>
      <c r="AJ67" s="36">
        <f t="shared" si="18"/>
        <v>6.8897154828718818</v>
      </c>
      <c r="AK67" s="35">
        <f>RANK(R67,(D67:R67,V67:AH67),1)</f>
        <v>18</v>
      </c>
    </row>
    <row r="68" spans="1:37" x14ac:dyDescent="0.2">
      <c r="A68">
        <v>2024</v>
      </c>
      <c r="B68" s="38" t="s">
        <v>204</v>
      </c>
      <c r="C68" s="39">
        <v>2015</v>
      </c>
      <c r="D68" s="31">
        <v>3.3762126586606267</v>
      </c>
      <c r="E68" s="31">
        <v>3.3591179110218388</v>
      </c>
      <c r="F68" s="31">
        <v>3.5044232659515369</v>
      </c>
      <c r="G68" s="31">
        <v>5.2480875251079109</v>
      </c>
      <c r="H68" s="31">
        <v>3.4531390230351717</v>
      </c>
      <c r="I68" s="31">
        <v>3.9830761998375999</v>
      </c>
      <c r="J68" s="31">
        <v>2.7351596222060772</v>
      </c>
      <c r="K68" s="31">
        <v>4.128381554767298</v>
      </c>
      <c r="L68" s="31">
        <v>4.0001709474763878</v>
      </c>
      <c r="M68" s="31"/>
      <c r="N68" s="31">
        <v>3.6839181161588104</v>
      </c>
      <c r="O68" s="31">
        <v>3.5215180135903248</v>
      </c>
      <c r="P68" s="31">
        <v>3.162528313175776</v>
      </c>
      <c r="Q68" s="31">
        <v>4.8207188341382112</v>
      </c>
      <c r="R68" s="31">
        <v>4.457255570753329</v>
      </c>
      <c r="S68" s="31">
        <f t="shared" si="14"/>
        <v>3.6027180648745674</v>
      </c>
      <c r="T68" s="36">
        <f t="shared" si="15"/>
        <v>23.719244484053551</v>
      </c>
      <c r="U68" s="104">
        <f t="shared" si="16"/>
        <v>12</v>
      </c>
      <c r="V68" s="31">
        <v>2.7778964913030468</v>
      </c>
      <c r="W68" s="31">
        <v>3.8035813496303259</v>
      </c>
      <c r="X68" s="31"/>
      <c r="Y68" s="31">
        <v>4.530108124278815</v>
      </c>
      <c r="Z68" s="31">
        <v>4.0770973118509337</v>
      </c>
      <c r="AA68" s="31">
        <v>4.5044660028206325</v>
      </c>
      <c r="AB68" s="31">
        <v>3.7522971067139621</v>
      </c>
      <c r="AC68" s="31">
        <v>3.4445916492157789</v>
      </c>
      <c r="AD68" s="31"/>
      <c r="AE68" s="31">
        <v>4.9745715628873022</v>
      </c>
      <c r="AF68" s="31">
        <v>3.2394546775503228</v>
      </c>
      <c r="AG68" s="31">
        <v>4.9916663105260906</v>
      </c>
      <c r="AH68" s="31">
        <v>3.7437497328945675</v>
      </c>
      <c r="AI68" s="31">
        <f t="shared" si="17"/>
        <v>3.7522971067139621</v>
      </c>
      <c r="AJ68" s="36">
        <f t="shared" si="18"/>
        <v>18.787383940839575</v>
      </c>
      <c r="AK68" s="105">
        <f>RANK(R68,(D68:R68,V68:AH68),1)</f>
        <v>19</v>
      </c>
    </row>
  </sheetData>
  <phoneticPr fontId="14" type="noConversion"/>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 sheet</vt:lpstr>
      <vt:lpstr>Contents</vt:lpstr>
      <vt:lpstr>Annual excl tax</vt:lpstr>
      <vt:lpstr>Annual incl tax</vt:lpstr>
      <vt:lpstr>5.8.1 (Small excl tax)</vt:lpstr>
      <vt:lpstr>5.8.1 (Small incl tax)</vt:lpstr>
      <vt:lpstr>5.8.2 (Medium excl tax)</vt:lpstr>
      <vt:lpstr>5.8.2 (Medium incl tax)</vt:lpstr>
      <vt:lpstr>5.8.3 (Large excl tax)</vt:lpstr>
      <vt:lpstr>5.8.3 (Large incl tax)</vt:lpstr>
      <vt:lpstr>Methodology</vt:lpstr>
      <vt:lpstr>Charts</vt:lpstr>
      <vt:lpstr>chart_data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Baxter, Claire (Energy Security)</cp:lastModifiedBy>
  <cp:lastPrinted>2019-11-21T15:45:30Z</cp:lastPrinted>
  <dcterms:created xsi:type="dcterms:W3CDTF">2002-03-25T11:59:35Z</dcterms:created>
  <dcterms:modified xsi:type="dcterms:W3CDTF">2024-11-26T14:10:08Z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2019-11-19T14:28:18Z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a772ec0d-52f7-458f-a1d1-000045087361</vt:lpwstr>
  </property>
  <property fmtid="{D5CDD505-2E9C-101B-9397-08002B2CF9AE}" pid="8" name="MSIP_Label_ba62f585-b40f-4ab9-bafe-39150f03d124_ContentBits">
    <vt:lpwstr>0</vt:lpwstr>
  </property>
</Properties>
</file>