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Hughes\Downloads\"/>
    </mc:Choice>
  </mc:AlternateContent>
  <xr:revisionPtr revIDLastSave="0" documentId="8_{25C6CF53-A4C6-4B95-8F35-971A6F15861C}" xr6:coauthVersionLast="47" xr6:coauthVersionMax="47" xr10:uidLastSave="{00000000-0000-0000-0000-000000000000}"/>
  <workbookProtection workbookAlgorithmName="SHA-512" workbookHashValue="QlBvXE48c6E8eRKJpPHN3oyQp00QZbzfFsrKYlpoGnBAmjVdf8oEiFyv7mau8Kx5zMSJKqusOjaAF36sz8Hjcw==" workbookSaltValue="NoWg2IlhwVRJYkcRX1Dz4g==" workbookSpinCount="100000" lockStructure="1"/>
  <bookViews>
    <workbookView xWindow="-110" yWindow="-110" windowWidth="19420" windowHeight="11620" xr2:uid="{00000000-000D-0000-FFFF-FFFF00000000}"/>
  </bookViews>
  <sheets>
    <sheet name="POCA Fastrak Claim" sheetId="1" r:id="rId1"/>
    <sheet name="Decimal time converter" sheetId="13" r:id="rId2"/>
    <sheet name="Rates_MI" sheetId="14" state="hidden" r:id="rId3"/>
  </sheets>
  <definedNames>
    <definedName name="_xlnm.Print_Area" localSheetId="0">'POCA Fastrak Claim'!$A$1:$R$201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X57" i="1"/>
  <c r="O57" i="1"/>
  <c r="G56" i="1"/>
  <c r="G55" i="1"/>
  <c r="G54" i="1"/>
  <c r="G53" i="1"/>
  <c r="G52" i="1"/>
  <c r="G51" i="1"/>
  <c r="Y56" i="1"/>
  <c r="Y55" i="1"/>
  <c r="Y54" i="1"/>
  <c r="Y53" i="1"/>
  <c r="Y52" i="1"/>
  <c r="Y51" i="1"/>
  <c r="P56" i="1"/>
  <c r="P55" i="1"/>
  <c r="P54" i="1"/>
  <c r="P53" i="1"/>
  <c r="P52" i="1"/>
  <c r="P51" i="1"/>
  <c r="Y49" i="1"/>
  <c r="Y48" i="1"/>
  <c r="Y47" i="1"/>
  <c r="Y46" i="1"/>
  <c r="Y45" i="1"/>
  <c r="Y44" i="1"/>
  <c r="Y43" i="1"/>
  <c r="Y42" i="1"/>
  <c r="Y41" i="1"/>
  <c r="P49" i="1"/>
  <c r="P48" i="1"/>
  <c r="P47" i="1"/>
  <c r="P46" i="1"/>
  <c r="P45" i="1"/>
  <c r="P44" i="1"/>
  <c r="P43" i="1"/>
  <c r="P42" i="1"/>
  <c r="P41" i="1"/>
  <c r="K21" i="1"/>
  <c r="G57" i="1" l="1"/>
  <c r="K15" i="1"/>
  <c r="O395" i="1" l="1"/>
  <c r="F50" i="1" s="1"/>
  <c r="O388" i="1"/>
  <c r="F43" i="1" s="1"/>
  <c r="O387" i="1"/>
  <c r="F42" i="1" s="1"/>
  <c r="O386" i="1"/>
  <c r="F41" i="1" s="1"/>
  <c r="E42" i="1"/>
  <c r="O394" i="1" l="1"/>
  <c r="F49" i="1" s="1"/>
  <c r="O389" i="1"/>
  <c r="F44" i="1" s="1"/>
  <c r="U15" i="1"/>
  <c r="U23" i="1" l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97" i="1"/>
  <c r="O407" i="1" l="1"/>
  <c r="O50" i="1" s="1"/>
  <c r="O400" i="1"/>
  <c r="O43" i="1" s="1"/>
  <c r="O404" i="1"/>
  <c r="O47" i="1" s="1"/>
  <c r="O401" i="1"/>
  <c r="O44" i="1" s="1"/>
  <c r="O403" i="1"/>
  <c r="O46" i="1" s="1"/>
  <c r="O398" i="1"/>
  <c r="O41" i="1" s="1"/>
  <c r="O405" i="1"/>
  <c r="O48" i="1" s="1"/>
  <c r="O402" i="1"/>
  <c r="O45" i="1" s="1"/>
  <c r="O399" i="1"/>
  <c r="O42" i="1" s="1"/>
  <c r="O406" i="1"/>
  <c r="O49" i="1" s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O417" i="1" l="1"/>
  <c r="X48" i="1" s="1"/>
  <c r="O419" i="1"/>
  <c r="X50" i="1" s="1"/>
  <c r="O418" i="1"/>
  <c r="X49" i="1" s="1"/>
  <c r="O415" i="1"/>
  <c r="X46" i="1" s="1"/>
  <c r="O413" i="1"/>
  <c r="X44" i="1" s="1"/>
  <c r="O412" i="1"/>
  <c r="X43" i="1" s="1"/>
  <c r="O411" i="1"/>
  <c r="X42" i="1" s="1"/>
  <c r="O410" i="1"/>
  <c r="X41" i="1" s="1"/>
  <c r="O416" i="1"/>
  <c r="X47" i="1" s="1"/>
  <c r="O414" i="1"/>
  <c r="X45" i="1" s="1"/>
  <c r="G155" i="1"/>
  <c r="O97" i="1" l="1"/>
  <c r="V97" i="1" s="1"/>
  <c r="N102" i="1" l="1"/>
  <c r="O102" i="1"/>
  <c r="V102" i="1" s="1"/>
  <c r="N103" i="1"/>
  <c r="O103" i="1"/>
  <c r="V103" i="1" s="1"/>
  <c r="N104" i="1"/>
  <c r="O104" i="1"/>
  <c r="N105" i="1"/>
  <c r="O105" i="1"/>
  <c r="V105" i="1" s="1"/>
  <c r="N106" i="1"/>
  <c r="O106" i="1"/>
  <c r="V106" i="1" s="1"/>
  <c r="N107" i="1"/>
  <c r="O107" i="1"/>
  <c r="V107" i="1" s="1"/>
  <c r="N108" i="1"/>
  <c r="O108" i="1"/>
  <c r="V108" i="1" s="1"/>
  <c r="N109" i="1"/>
  <c r="O109" i="1"/>
  <c r="V109" i="1" s="1"/>
  <c r="N110" i="1"/>
  <c r="O110" i="1"/>
  <c r="V110" i="1" s="1"/>
  <c r="N111" i="1"/>
  <c r="O111" i="1"/>
  <c r="V111" i="1" s="1"/>
  <c r="N112" i="1"/>
  <c r="O112" i="1"/>
  <c r="N113" i="1"/>
  <c r="O113" i="1"/>
  <c r="V113" i="1" s="1"/>
  <c r="N114" i="1"/>
  <c r="O114" i="1"/>
  <c r="V114" i="1" s="1"/>
  <c r="N115" i="1"/>
  <c r="O115" i="1"/>
  <c r="V115" i="1" s="1"/>
  <c r="N116" i="1"/>
  <c r="O116" i="1"/>
  <c r="N117" i="1"/>
  <c r="O117" i="1"/>
  <c r="V117" i="1" s="1"/>
  <c r="N118" i="1"/>
  <c r="O118" i="1"/>
  <c r="V118" i="1" s="1"/>
  <c r="N119" i="1"/>
  <c r="O119" i="1"/>
  <c r="V119" i="1" s="1"/>
  <c r="N120" i="1"/>
  <c r="O120" i="1"/>
  <c r="N121" i="1"/>
  <c r="O121" i="1"/>
  <c r="V121" i="1" s="1"/>
  <c r="N122" i="1"/>
  <c r="O122" i="1"/>
  <c r="V122" i="1" s="1"/>
  <c r="N123" i="1"/>
  <c r="O123" i="1"/>
  <c r="V123" i="1" s="1"/>
  <c r="N124" i="1"/>
  <c r="O124" i="1"/>
  <c r="V124" i="1" s="1"/>
  <c r="N125" i="1"/>
  <c r="O125" i="1"/>
  <c r="V125" i="1" s="1"/>
  <c r="N126" i="1"/>
  <c r="O126" i="1"/>
  <c r="V126" i="1" s="1"/>
  <c r="N127" i="1"/>
  <c r="O127" i="1"/>
  <c r="N128" i="1"/>
  <c r="O128" i="1"/>
  <c r="N129" i="1"/>
  <c r="O129" i="1"/>
  <c r="V129" i="1" s="1"/>
  <c r="N130" i="1"/>
  <c r="O130" i="1"/>
  <c r="V130" i="1" s="1"/>
  <c r="N131" i="1"/>
  <c r="O131" i="1"/>
  <c r="V131" i="1" s="1"/>
  <c r="N132" i="1"/>
  <c r="O132" i="1"/>
  <c r="V132" i="1" s="1"/>
  <c r="N133" i="1"/>
  <c r="O133" i="1"/>
  <c r="V133" i="1" s="1"/>
  <c r="N134" i="1"/>
  <c r="O134" i="1"/>
  <c r="V134" i="1" s="1"/>
  <c r="N135" i="1"/>
  <c r="O135" i="1"/>
  <c r="V135" i="1" s="1"/>
  <c r="N136" i="1"/>
  <c r="O136" i="1"/>
  <c r="V136" i="1" s="1"/>
  <c r="N137" i="1"/>
  <c r="O137" i="1"/>
  <c r="V137" i="1" s="1"/>
  <c r="N138" i="1"/>
  <c r="O138" i="1"/>
  <c r="V138" i="1" s="1"/>
  <c r="N139" i="1"/>
  <c r="O139" i="1"/>
  <c r="V139" i="1" s="1"/>
  <c r="N140" i="1"/>
  <c r="O140" i="1"/>
  <c r="V140" i="1" s="1"/>
  <c r="N141" i="1"/>
  <c r="O141" i="1"/>
  <c r="V141" i="1" s="1"/>
  <c r="N142" i="1"/>
  <c r="O142" i="1"/>
  <c r="V142" i="1" s="1"/>
  <c r="N143" i="1"/>
  <c r="O143" i="1"/>
  <c r="V143" i="1" s="1"/>
  <c r="N144" i="1"/>
  <c r="O144" i="1"/>
  <c r="N145" i="1"/>
  <c r="O145" i="1"/>
  <c r="V145" i="1" s="1"/>
  <c r="N146" i="1"/>
  <c r="O146" i="1"/>
  <c r="V146" i="1" s="1"/>
  <c r="V104" i="1"/>
  <c r="V112" i="1"/>
  <c r="V116" i="1"/>
  <c r="V120" i="1"/>
  <c r="V127" i="1"/>
  <c r="V128" i="1"/>
  <c r="V144" i="1"/>
  <c r="M156" i="1"/>
  <c r="Z156" i="1" s="1"/>
  <c r="X59" i="1" s="1"/>
  <c r="M157" i="1"/>
  <c r="Z157" i="1" s="1"/>
  <c r="M158" i="1"/>
  <c r="Z158" i="1" s="1"/>
  <c r="M159" i="1"/>
  <c r="Z159" i="1" s="1"/>
  <c r="M160" i="1"/>
  <c r="Z160" i="1" s="1"/>
  <c r="M161" i="1"/>
  <c r="Z161" i="1" s="1"/>
  <c r="M162" i="1"/>
  <c r="Z162" i="1" s="1"/>
  <c r="M163" i="1"/>
  <c r="Z163" i="1" s="1"/>
  <c r="M164" i="1"/>
  <c r="Z164" i="1" s="1"/>
  <c r="M165" i="1"/>
  <c r="Z165" i="1" s="1"/>
  <c r="M166" i="1"/>
  <c r="Z166" i="1" s="1"/>
  <c r="M167" i="1"/>
  <c r="Z167" i="1" s="1"/>
  <c r="M168" i="1"/>
  <c r="Z168" i="1" s="1"/>
  <c r="M169" i="1"/>
  <c r="Z169" i="1" s="1"/>
  <c r="M155" i="1"/>
  <c r="Z155" i="1" s="1"/>
  <c r="X60" i="1" s="1"/>
  <c r="V169" i="1"/>
  <c r="G169" i="1"/>
  <c r="O60" i="1" l="1"/>
  <c r="O59" i="1"/>
  <c r="M170" i="1"/>
  <c r="O67" i="1"/>
  <c r="Z146" i="1"/>
  <c r="Z149" i="1" l="1"/>
  <c r="W50" i="1" s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1" i="1"/>
  <c r="O56" i="1"/>
  <c r="O55" i="1"/>
  <c r="O54" i="1"/>
  <c r="O53" i="1"/>
  <c r="X52" i="1"/>
  <c r="O52" i="1"/>
  <c r="X51" i="1"/>
  <c r="O51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Y50" i="1" l="1"/>
  <c r="X55" i="1"/>
  <c r="X54" i="1"/>
  <c r="X53" i="1"/>
  <c r="X56" i="1"/>
  <c r="Z102" i="1"/>
  <c r="Z103" i="1"/>
  <c r="Z104" i="1"/>
  <c r="Z105" i="1"/>
  <c r="Z106" i="1"/>
  <c r="Z107" i="1"/>
  <c r="Z108" i="1"/>
  <c r="Z109" i="1"/>
  <c r="Z110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O390" i="1" l="1"/>
  <c r="F45" i="1" s="1"/>
  <c r="U170" i="1"/>
  <c r="O391" i="1" l="1"/>
  <c r="F46" i="1" s="1"/>
  <c r="F51" i="1"/>
  <c r="E170" i="1" l="1"/>
  <c r="N98" i="1" l="1"/>
  <c r="Z98" i="1" s="1"/>
  <c r="N99" i="1"/>
  <c r="Z99" i="1" s="1"/>
  <c r="N100" i="1"/>
  <c r="Z100" i="1" s="1"/>
  <c r="N101" i="1"/>
  <c r="Z101" i="1" s="1"/>
  <c r="N97" i="1"/>
  <c r="Z97" i="1" s="1"/>
  <c r="Z147" i="1" l="1"/>
  <c r="F67" i="1" l="1"/>
  <c r="F59" i="1"/>
  <c r="F60" i="1"/>
  <c r="I14" i="13" l="1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13" i="13"/>
  <c r="I12" i="13"/>
  <c r="I11" i="13"/>
  <c r="F56" i="1"/>
  <c r="F55" i="1"/>
  <c r="F54" i="1"/>
  <c r="F53" i="1"/>
  <c r="F52" i="1"/>
  <c r="O98" i="1" l="1"/>
  <c r="V98" i="1" s="1"/>
  <c r="O99" i="1" l="1"/>
  <c r="V99" i="1" s="1"/>
  <c r="O100" i="1"/>
  <c r="V100" i="1" s="1"/>
  <c r="O101" i="1"/>
  <c r="V101" i="1" s="1"/>
  <c r="M50" i="1"/>
  <c r="P50" i="1" s="1"/>
  <c r="E50" i="1"/>
  <c r="H147" i="1"/>
  <c r="W54" i="1" l="1"/>
  <c r="W47" i="1"/>
  <c r="W53" i="1"/>
  <c r="W46" i="1"/>
  <c r="W51" i="1"/>
  <c r="W44" i="1"/>
  <c r="W56" i="1"/>
  <c r="W49" i="1"/>
  <c r="W43" i="1"/>
  <c r="W48" i="1"/>
  <c r="W45" i="1"/>
  <c r="W55" i="1"/>
  <c r="W42" i="1"/>
  <c r="W52" i="1"/>
  <c r="M56" i="1"/>
  <c r="M54" i="1"/>
  <c r="M52" i="1"/>
  <c r="M49" i="1"/>
  <c r="M47" i="1"/>
  <c r="M45" i="1"/>
  <c r="M43" i="1"/>
  <c r="M41" i="1"/>
  <c r="M42" i="1"/>
  <c r="M55" i="1"/>
  <c r="M53" i="1"/>
  <c r="M51" i="1"/>
  <c r="M48" i="1"/>
  <c r="M46" i="1"/>
  <c r="M44" i="1"/>
  <c r="N147" i="1"/>
  <c r="W41" i="1" l="1"/>
  <c r="O392" i="1" l="1"/>
  <c r="F47" i="1" s="1"/>
  <c r="O393" i="1"/>
  <c r="F48" i="1" s="1"/>
  <c r="O62" i="1"/>
  <c r="B58" i="1" l="1"/>
  <c r="X63" i="1"/>
  <c r="O63" i="1"/>
  <c r="O64" i="1" l="1"/>
  <c r="F62" i="1"/>
  <c r="F63" i="1"/>
  <c r="X64" i="1"/>
  <c r="X62" i="1"/>
  <c r="F64" i="1" l="1"/>
  <c r="O65" i="1"/>
  <c r="O69" i="1" s="1"/>
  <c r="B4" i="14" s="1"/>
  <c r="I10" i="14" s="1"/>
  <c r="X65" i="1"/>
  <c r="F65" i="1" l="1"/>
  <c r="F69" i="1" s="1"/>
  <c r="B2" i="14" s="1"/>
  <c r="I9" i="14" s="1"/>
  <c r="E4" i="14"/>
  <c r="X67" i="1"/>
  <c r="H4" i="14" l="1"/>
  <c r="K10" i="14" s="1"/>
  <c r="J10" i="14"/>
  <c r="E2" i="14"/>
  <c r="X69" i="1"/>
  <c r="B6" i="14" s="1"/>
  <c r="I11" i="14" s="1"/>
  <c r="H2" i="14" l="1"/>
  <c r="K9" i="14" s="1"/>
  <c r="J9" i="14"/>
  <c r="E6" i="14"/>
  <c r="H6" i="14" l="1"/>
  <c r="K11" i="14" s="1"/>
  <c r="J11" i="14"/>
</calcChain>
</file>

<file path=xl/sharedStrings.xml><?xml version="1.0" encoding="utf-8"?>
<sst xmlns="http://schemas.openxmlformats.org/spreadsheetml/2006/main" count="481" uniqueCount="182">
  <si>
    <t>Grade</t>
  </si>
  <si>
    <t>Disbursements</t>
  </si>
  <si>
    <t>Date</t>
  </si>
  <si>
    <t>Time claimed</t>
  </si>
  <si>
    <t>FAO Criminal Cases Unit:</t>
  </si>
  <si>
    <t>Please use the above email address for any contact or queries in the first instance</t>
  </si>
  <si>
    <t>Amended Legal Aid order date</t>
  </si>
  <si>
    <t>Contact telephone</t>
  </si>
  <si>
    <t>The Legal Aid Agency is entitled to look behind all claims to establish their authenticity and will instigate proceedings on claims found to be false, inaccurate or misleading.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</si>
  <si>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Where a previous claim has been made, you have provided the full details of the payment(s) below</t>
    </r>
  </si>
  <si>
    <t>Details</t>
  </si>
  <si>
    <t>Rate</t>
  </si>
  <si>
    <t>A</t>
  </si>
  <si>
    <t>B</t>
  </si>
  <si>
    <t>C</t>
  </si>
  <si>
    <t>Paid as interim</t>
  </si>
  <si>
    <t>Redetermine</t>
  </si>
  <si>
    <t>Part pay net value</t>
  </si>
  <si>
    <t>Total net paid</t>
  </si>
  <si>
    <t>Rep Order Date</t>
  </si>
  <si>
    <t>Outside London</t>
  </si>
  <si>
    <t xml:space="preserve"> London</t>
  </si>
  <si>
    <t>Attendance at Court</t>
  </si>
  <si>
    <t>T &amp; W</t>
  </si>
  <si>
    <t xml:space="preserve">Routine </t>
  </si>
  <si>
    <t>Preparation</t>
  </si>
  <si>
    <t>Routine</t>
  </si>
  <si>
    <t>Attendance at court</t>
  </si>
  <si>
    <t>Travel &amp; waiting</t>
  </si>
  <si>
    <t>Hours/Items Claimed</t>
  </si>
  <si>
    <t>Net total</t>
  </si>
  <si>
    <t>liable to VAT</t>
  </si>
  <si>
    <t>not liable to VAT</t>
  </si>
  <si>
    <t>VAT applicable</t>
  </si>
  <si>
    <t>Overall total claimed</t>
  </si>
  <si>
    <t>Litigator profit costs claimed</t>
  </si>
  <si>
    <t>Litigator profit costs paid</t>
  </si>
  <si>
    <t>VAT claimed</t>
  </si>
  <si>
    <r>
      <rPr>
        <b/>
        <sz val="14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>Original Legal Aid order date</t>
    </r>
  </si>
  <si>
    <t>@</t>
  </si>
  <si>
    <t>VAT paid</t>
  </si>
  <si>
    <t>Total for VAT</t>
  </si>
  <si>
    <r>
      <t xml:space="preserve">Summary of claim   </t>
    </r>
    <r>
      <rPr>
        <b/>
        <sz val="10"/>
        <color theme="1"/>
        <rFont val="Arial"/>
        <family val="2"/>
      </rPr>
      <t xml:space="preserve">(this will populate automatically once sections marked </t>
    </r>
    <r>
      <rPr>
        <b/>
        <sz val="14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 are completed) </t>
    </r>
  </si>
  <si>
    <t>Overall total paid</t>
  </si>
  <si>
    <t>Expected payment</t>
  </si>
  <si>
    <t>Payment due</t>
  </si>
  <si>
    <r>
      <t xml:space="preserve">Prior Authority  </t>
    </r>
    <r>
      <rPr>
        <sz val="9"/>
        <color theme="1"/>
        <rFont val="Arial"/>
        <family val="2"/>
      </rPr>
      <t>(provide copies)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</si>
  <si>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This work has not been and will not be the subject of any other claim for remuneration under legal aid</t>
    </r>
  </si>
  <si>
    <t>Time paid</t>
  </si>
  <si>
    <t>Grade paid</t>
  </si>
  <si>
    <t>Work type</t>
  </si>
  <si>
    <t>ROC reference</t>
  </si>
  <si>
    <t>Payment number</t>
  </si>
  <si>
    <t>To pay</t>
  </si>
  <si>
    <t>Part pay time</t>
  </si>
  <si>
    <t>Part pay grade</t>
  </si>
  <si>
    <t>Total hours claimed</t>
  </si>
  <si>
    <t>Total hours paid</t>
  </si>
  <si>
    <t>Summary of payment</t>
  </si>
  <si>
    <r>
      <t xml:space="preserve">Enhancement percentage paid   </t>
    </r>
    <r>
      <rPr>
        <b/>
        <sz val="10"/>
        <color theme="1"/>
        <rFont val="Arial"/>
        <family val="2"/>
      </rPr>
      <t>(enhanced items are marked 'Yes' above)</t>
    </r>
  </si>
  <si>
    <t>Disbursements paid</t>
  </si>
  <si>
    <r>
      <rPr>
        <b/>
        <sz val="14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 xml:space="preserve">Work claimed   </t>
    </r>
    <r>
      <rPr>
        <b/>
        <sz val="10"/>
        <color theme="1"/>
        <rFont val="Arial"/>
        <family val="2"/>
      </rPr>
      <t>(Please enter the time claimed in decimal hour format rather than HH:MM format)</t>
    </r>
  </si>
  <si>
    <t>Work paid</t>
  </si>
  <si>
    <r>
      <t xml:space="preserve">Fee earners   </t>
    </r>
    <r>
      <rPr>
        <b/>
        <sz val="10"/>
        <color indexed="8"/>
        <rFont val="Arial"/>
        <family val="2"/>
      </rPr>
      <t>(Please provide details of the fee earners claiming at Grade A or Grade B rates, to include justification for any claim at Grade A rates)</t>
    </r>
  </si>
  <si>
    <t>Relevant determination comments</t>
  </si>
  <si>
    <t>Enhancement (preparation)</t>
  </si>
  <si>
    <t>Enhancement (attendance)</t>
  </si>
  <si>
    <t>This claim is above my sign off limit and has been referred to</t>
  </si>
  <si>
    <t>for approval</t>
  </si>
  <si>
    <t>Approved</t>
  </si>
  <si>
    <t>Routine items paid</t>
  </si>
  <si>
    <r>
      <rPr>
        <b/>
        <sz val="14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>Routine items claimed (letters out, emails &amp; calls)</t>
    </r>
  </si>
  <si>
    <t>Enhanced rates</t>
  </si>
  <si>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 xml:space="preserve">Enhancement claimed  </t>
    </r>
    <r>
      <rPr>
        <b/>
        <sz val="10"/>
        <color theme="1"/>
        <rFont val="Arial"/>
        <family val="2"/>
      </rPr>
      <t xml:space="preserve">(Please clearly identify those items where enhancement is claimed in the Enhanced rates column above. </t>
    </r>
    <r>
      <rPr>
        <b/>
        <sz val="10"/>
        <color indexed="8"/>
        <rFont val="Arial"/>
        <family val="2"/>
      </rPr>
      <t>Please enter the percentage enhancement claimed in the adjacent box and provide your justification below)</t>
    </r>
  </si>
  <si>
    <t>Time in decimal format will be shown here</t>
  </si>
  <si>
    <t>Paste times in HH:MM format into this column</t>
  </si>
  <si>
    <t>If necessary, you can use this sheet to convert time in HH:MM format to the decimal format required for submission of your claim. It will only recalculate times entered in the correct format eg 01:30 rather than just 1 or 1.30</t>
  </si>
  <si>
    <t xml:space="preserve">      for all of those defendants together</t>
  </si>
  <si>
    <r>
      <t>·</t>
    </r>
    <r>
      <rPr>
        <sz val="7"/>
        <color indexed="8"/>
        <rFont val="Times New Roman"/>
        <family val="1"/>
      </rPr>
      <t>        </t>
    </r>
    <r>
      <rPr>
        <sz val="12"/>
        <color indexed="8"/>
        <rFont val="Arial"/>
        <family val="2"/>
      </rPr>
      <t xml:space="preserve"> Where you’ve represented more than one defendant in a case, you have only made, and will make, one claim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</si>
  <si>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Arial"/>
        <family val="2"/>
      </rPr>
      <t>Where there is a joined indictment you have included all matters that you have dealt with within that indictment</t>
    </r>
  </si>
  <si>
    <t xml:space="preserve">      in this claim</t>
  </si>
  <si>
    <t xml:space="preserve">      return of your claim</t>
  </si>
  <si>
    <r>
      <t>·</t>
    </r>
    <r>
      <rPr>
        <sz val="7"/>
        <color indexed="8"/>
        <rFont val="Times New Roman"/>
        <family val="1"/>
      </rPr>
      <t>        </t>
    </r>
    <r>
      <rPr>
        <sz val="12"/>
        <color indexed="8"/>
        <rFont val="Arial"/>
        <family val="2"/>
      </rPr>
      <t>You have provided all mandatory supporting evidence and accept that failure to provide this will result in the</t>
    </r>
  </si>
  <si>
    <r>
      <t xml:space="preserve">By </t>
    </r>
    <r>
      <rPr>
        <b/>
        <u/>
        <sz val="12"/>
        <color theme="1"/>
        <rFont val="Arial"/>
        <family val="2"/>
      </rPr>
      <t>selecting yes above</t>
    </r>
    <r>
      <rPr>
        <sz val="12"/>
        <color theme="1"/>
        <rFont val="Arial"/>
        <family val="2"/>
      </rPr>
      <t xml:space="preserve"> (on the right) you certify that </t>
    </r>
  </si>
  <si>
    <t>Interim payments made (gross figure)</t>
  </si>
  <si>
    <t>Total of interims deducted (gross figure)</t>
  </si>
  <si>
    <r>
      <t xml:space="preserve">Disbursements claimed - you must provide supporting evidence for items over £20
</t>
    </r>
    <r>
      <rPr>
        <b/>
        <sz val="10"/>
        <color theme="1"/>
        <rFont val="Arial"/>
        <family val="2"/>
      </rPr>
      <t>(Interim payments should be entered as the total gross amount and marked 'No' in the VAT applicable column)</t>
    </r>
  </si>
  <si>
    <t>Verified as</t>
  </si>
  <si>
    <t>Fee earner initials</t>
  </si>
  <si>
    <t>POCAFastrak@justice.gov.uk</t>
  </si>
  <si>
    <t>I confirm I have checked that:</t>
  </si>
  <si>
    <r>
      <rPr>
        <sz val="12"/>
        <color theme="1"/>
        <rFont val="Symbol"/>
        <family val="1"/>
        <charset val="2"/>
      </rPr>
      <t>·</t>
    </r>
    <r>
      <rPr>
        <sz val="12"/>
        <color theme="1"/>
        <rFont val="Arial"/>
        <family val="2"/>
      </rPr>
      <t xml:space="preserve"> All compulsory information is included </t>
    </r>
  </si>
  <si>
    <r>
      <rPr>
        <sz val="12"/>
        <color theme="1"/>
        <rFont val="Symbol"/>
        <family val="1"/>
        <charset val="2"/>
      </rPr>
      <t>·</t>
    </r>
    <r>
      <rPr>
        <sz val="12"/>
        <color theme="1"/>
        <rFont val="Arial"/>
        <family val="2"/>
      </rPr>
      <t xml:space="preserve"> The claim is in decimal format</t>
    </r>
  </si>
  <si>
    <r>
      <rPr>
        <sz val="12"/>
        <color theme="1"/>
        <rFont val="Symbol"/>
        <family val="1"/>
        <charset val="2"/>
      </rPr>
      <t>·</t>
    </r>
    <r>
      <rPr>
        <sz val="12"/>
        <color theme="1"/>
        <rFont val="Arial"/>
        <family val="2"/>
      </rPr>
      <t xml:space="preserve"> The declaration section has been completed</t>
    </r>
  </si>
  <si>
    <t>Hours/Items Paid</t>
  </si>
  <si>
    <r>
      <rPr>
        <b/>
        <sz val="12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 xml:space="preserve">London rates     </t>
    </r>
    <r>
      <rPr>
        <b/>
        <sz val="10"/>
        <color theme="1"/>
        <rFont val="Arial"/>
        <family val="2"/>
      </rPr>
      <t>(p</t>
    </r>
    <r>
      <rPr>
        <b/>
        <sz val="10"/>
        <color indexed="8"/>
        <rFont val="Arial"/>
        <family val="2"/>
      </rPr>
      <t>lease indicate Yes or No)</t>
    </r>
  </si>
  <si>
    <r>
      <t xml:space="preserve">Your reference     </t>
    </r>
    <r>
      <rPr>
        <b/>
        <sz val="10"/>
        <color theme="1"/>
        <rFont val="Arial"/>
        <family val="2"/>
      </rPr>
      <t>(20 character limit)</t>
    </r>
  </si>
  <si>
    <t>Deduction of previous payments</t>
  </si>
  <si>
    <t>Extra time to pay</t>
  </si>
  <si>
    <t>LAA Redetermination notes</t>
  </si>
  <si>
    <r>
      <t xml:space="preserve">Claim detail </t>
    </r>
    <r>
      <rPr>
        <b/>
        <sz val="10"/>
        <color theme="1"/>
        <rFont val="Arial"/>
        <family val="2"/>
      </rPr>
      <t>(please include number of  pages read)</t>
    </r>
  </si>
  <si>
    <t>Extra routine items paid</t>
  </si>
  <si>
    <t>Total time paid</t>
  </si>
  <si>
    <t>Overall total of hours paid</t>
  </si>
  <si>
    <t>Travel</t>
  </si>
  <si>
    <t>Waiting</t>
  </si>
  <si>
    <t>Extra to pay</t>
  </si>
  <si>
    <t>Redetermination decision</t>
  </si>
  <si>
    <t>Relevant redetermination comments</t>
  </si>
  <si>
    <t xml:space="preserve">Total paid </t>
  </si>
  <si>
    <t xml:space="preserve"> Total claimed</t>
  </si>
  <si>
    <t>Total paid</t>
  </si>
  <si>
    <t>Overall net paid</t>
  </si>
  <si>
    <t>Extra disbursements paid</t>
  </si>
  <si>
    <t>Total net costs paid</t>
  </si>
  <si>
    <t xml:space="preserve">Paid as interim </t>
  </si>
  <si>
    <t>Net claim OR total interim paid</t>
  </si>
  <si>
    <t>Summary of final payment</t>
  </si>
  <si>
    <t xml:space="preserve">Names </t>
  </si>
  <si>
    <t>Total net claimed</t>
  </si>
  <si>
    <t>Final payment due</t>
  </si>
  <si>
    <t>Initials</t>
  </si>
  <si>
    <t>Change here if incorrect</t>
  </si>
  <si>
    <t>This claim is over £2,000 profit costs and should be submitted on form PL2</t>
  </si>
  <si>
    <t>Prep</t>
  </si>
  <si>
    <t>LDN</t>
  </si>
  <si>
    <t xml:space="preserve">From </t>
  </si>
  <si>
    <t>too</t>
  </si>
  <si>
    <t>At CT</t>
  </si>
  <si>
    <t>T&amp;W</t>
  </si>
  <si>
    <t>Corro</t>
  </si>
  <si>
    <t>Requested</t>
  </si>
  <si>
    <t>Assessed</t>
  </si>
  <si>
    <t>Redet</t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</si>
  <si>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Provider name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</si>
  <si>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Billing DX address (postcode if not on DX)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</si>
  <si>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Legal Aid order address (if different to above)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</si>
  <si>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Legal Aid account number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</si>
  <si>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Key contact 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</si>
  <si>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Contact email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</si>
  <si>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Client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</si>
  <si>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Court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</si>
  <si>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MAAT ID     </t>
    </r>
    <r>
      <rPr>
        <b/>
        <sz val="10"/>
        <color theme="1"/>
        <rFont val="Arial"/>
        <family val="2"/>
      </rPr>
      <t>(post 15/08/15 only if not providing LA Order)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</si>
  <si>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>Declaration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</si>
  <si>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>Relevant supporting information</t>
    </r>
  </si>
  <si>
    <r>
      <t xml:space="preserve">Grade paid </t>
    </r>
    <r>
      <rPr>
        <b/>
        <sz val="8"/>
        <color theme="0"/>
        <rFont val="Arial"/>
        <family val="2"/>
      </rPr>
      <t>(overtype if needed)</t>
    </r>
  </si>
  <si>
    <r>
      <t xml:space="preserve">Enhanced rates </t>
    </r>
    <r>
      <rPr>
        <b/>
        <sz val="8"/>
        <color theme="0"/>
        <rFont val="Arial"/>
        <family val="2"/>
      </rPr>
      <t>(overtype if needed)</t>
    </r>
  </si>
  <si>
    <r>
      <t xml:space="preserve">All cells marked </t>
    </r>
    <r>
      <rPr>
        <b/>
        <sz val="16"/>
        <color rgb="FFFF0000"/>
        <rFont val="Arial"/>
        <family val="2"/>
      </rPr>
      <t>*</t>
    </r>
    <r>
      <rPr>
        <b/>
        <sz val="16"/>
        <color theme="1"/>
        <rFont val="Arial"/>
        <family val="2"/>
      </rPr>
      <t xml:space="preserve"> are mandatory must be completed or your claim will be returned</t>
    </r>
  </si>
  <si>
    <t>Comments</t>
  </si>
  <si>
    <t>To confirm, the main hearing” means:</t>
  </si>
  <si>
    <r>
      <rPr>
        <b/>
        <sz val="12"/>
        <color theme="1"/>
        <rFont val="Arial"/>
        <family val="2"/>
      </rPr>
      <t xml:space="preserve">(a) </t>
    </r>
    <r>
      <rPr>
        <sz val="12"/>
        <color theme="1"/>
        <rFont val="Arial"/>
        <family val="2"/>
      </rPr>
      <t>in relation to a case which goes to trial, the trial;</t>
    </r>
  </si>
  <si>
    <r>
      <rPr>
        <b/>
        <sz val="12"/>
        <color theme="1"/>
        <rFont val="Arial"/>
        <family val="2"/>
      </rPr>
      <t xml:space="preserve">(b) </t>
    </r>
    <r>
      <rPr>
        <sz val="12"/>
        <color theme="1"/>
        <rFont val="Arial"/>
        <family val="2"/>
      </rPr>
      <t>in relation to a guilty plea (within the meaning of Schedule 1), the hearing at which pleas are taken or, where there is more than one such hearing, the last such hearing;</t>
    </r>
  </si>
  <si>
    <r>
      <rPr>
        <b/>
        <sz val="12"/>
        <color theme="1"/>
        <rFont val="Arial"/>
        <family val="2"/>
      </rPr>
      <t xml:space="preserve">(c) </t>
    </r>
    <r>
      <rPr>
        <sz val="12"/>
        <color theme="1"/>
        <rFont val="Arial"/>
        <family val="2"/>
      </rPr>
      <t>in relation to a cracked trial (within the meaning of Schedule 1), the hearing at which—</t>
    </r>
  </si>
  <si>
    <r>
      <t xml:space="preserve">     </t>
    </r>
    <r>
      <rPr>
        <b/>
        <sz val="12"/>
        <color theme="1"/>
        <rFont val="Arial"/>
        <family val="2"/>
      </rPr>
      <t>(i)</t>
    </r>
    <r>
      <rPr>
        <sz val="12"/>
        <color theme="1"/>
        <rFont val="Arial"/>
        <family val="2"/>
      </rPr>
      <t xml:space="preserve"> the case becomes a cracked trial by meeting the conditions in the definition of a cracked trial, whether or not any
     pleas were taken at that hearing; or</t>
    </r>
  </si>
  <si>
    <r>
      <t xml:space="preserve">     </t>
    </r>
    <r>
      <rPr>
        <b/>
        <sz val="12"/>
        <color theme="1"/>
        <rFont val="Arial"/>
        <family val="2"/>
      </rPr>
      <t>(ii)</t>
    </r>
    <r>
      <rPr>
        <sz val="12"/>
        <color theme="1"/>
        <rFont val="Arial"/>
        <family val="2"/>
      </rPr>
      <t xml:space="preserve"> a formal verdict of not guilty was entered as a result of the prosecution offering no evidence, whether or not the
     parties attended the hearing;</t>
    </r>
  </si>
  <si>
    <r>
      <rPr>
        <b/>
        <sz val="12"/>
        <color theme="1"/>
        <rFont val="Arial"/>
        <family val="2"/>
      </rPr>
      <t>(d)</t>
    </r>
    <r>
      <rPr>
        <sz val="12"/>
        <color theme="1"/>
        <rFont val="Arial"/>
        <family val="2"/>
      </rPr>
      <t xml:space="preserve"> in relation to an appeal against conviction or sentence in the Crown Court, the hearing of the appeal</t>
    </r>
  </si>
  <si>
    <r>
      <rPr>
        <b/>
        <sz val="12"/>
        <color theme="1"/>
        <rFont val="Arial"/>
        <family val="2"/>
      </rPr>
      <t>(e)</t>
    </r>
    <r>
      <rPr>
        <sz val="12"/>
        <color theme="1"/>
        <rFont val="Arial"/>
        <family val="2"/>
      </rPr>
      <t xml:space="preserve"> in relation to proceedings arising out of a committal for sentence in the Crown Court, the sentencing hearing; and</t>
    </r>
  </si>
  <si>
    <r>
      <rPr>
        <b/>
        <sz val="12"/>
        <color theme="1"/>
        <rFont val="Arial"/>
        <family val="2"/>
      </rPr>
      <t>(f)</t>
    </r>
    <r>
      <rPr>
        <sz val="12"/>
        <color theme="1"/>
        <rFont val="Arial"/>
        <family val="2"/>
      </rPr>
      <t xml:space="preserve"> in relation to proceedings arising out of an alleged breach of an order of the Crown Court, the hearing at which those proceedings are determined</t>
    </r>
  </si>
  <si>
    <r>
      <rPr>
        <b/>
        <sz val="14"/>
        <color rgb="FFFF0000"/>
        <rFont val="Arial"/>
        <family val="2"/>
      </rPr>
      <t xml:space="preserve">* </t>
    </r>
    <r>
      <rPr>
        <b/>
        <sz val="12"/>
        <color theme="1"/>
        <rFont val="Arial"/>
        <family val="2"/>
      </rPr>
      <t>Start Date of main hearing</t>
    </r>
    <r>
      <rPr>
        <b/>
        <i/>
        <sz val="11"/>
        <color theme="1"/>
        <rFont val="Arial"/>
        <family val="2"/>
      </rPr>
      <t xml:space="preserve">  (Definition below of main hearing)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</si>
  <si>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End Date of main hearing  </t>
    </r>
    <r>
      <rPr>
        <b/>
        <i/>
        <sz val="11"/>
        <color theme="1"/>
        <rFont val="Arial"/>
        <family val="2"/>
      </rPr>
      <t>(Definition below of main hearing)</t>
    </r>
  </si>
  <si>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Court reference: T Number, S Number or URN (Common Platform) </t>
    </r>
  </si>
  <si>
    <t>Old Rates</t>
  </si>
  <si>
    <t xml:space="preserve">Difference </t>
  </si>
  <si>
    <t>Paid - SI Rates</t>
  </si>
  <si>
    <t>Attend at court</t>
  </si>
  <si>
    <t>Travel &amp; Waiting</t>
  </si>
  <si>
    <t>Routine Items</t>
  </si>
  <si>
    <t>Requested Amount</t>
  </si>
  <si>
    <t>Allowed Amount</t>
  </si>
  <si>
    <t>Redet Amount</t>
  </si>
  <si>
    <t>National - Previous Rates</t>
  </si>
  <si>
    <t>London - Previous Rates</t>
  </si>
  <si>
    <t>Allowed</t>
  </si>
  <si>
    <t>Process</t>
  </si>
  <si>
    <t>National - Back Dated Rates (15% uplift)</t>
  </si>
  <si>
    <t>London - Back Dated Rates (15% uplift)</t>
  </si>
  <si>
    <r>
      <t xml:space="preserve">* </t>
    </r>
    <r>
      <rPr>
        <b/>
        <sz val="12"/>
        <rFont val="Arial"/>
        <family val="2"/>
      </rPr>
      <t>Conclusion of POCA Proceedings</t>
    </r>
  </si>
  <si>
    <t xml:space="preserve">PL1b: POCA Fastrak Claim Form </t>
  </si>
  <si>
    <t>By selecting yes, you certify that the date entered for the main hearing matches the above criteria</t>
  </si>
  <si>
    <t>Redetermination reasons</t>
  </si>
  <si>
    <t>v1 Jan 2023</t>
  </si>
  <si>
    <t>This form is for the submission of claims where the main hearing is on or after 
31/10/22 and the order was dated between 17/09/20 and 29/09/22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</si>
</sst>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0.0"/>
    <numFmt numFmtId="166" formatCode="dd/mm/yyyy;@"/>
  </numFmts>
  <fonts count="35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ymbol"/>
      <family val="1"/>
      <charset val="2"/>
    </font>
    <font>
      <b/>
      <sz val="16"/>
      <color theme="1"/>
      <name val="Arial"/>
      <family val="2"/>
    </font>
    <font>
      <sz val="12"/>
      <color rgb="FF00B0F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1"/>
      <charset val="2"/>
    </font>
    <font>
      <sz val="12"/>
      <color theme="1"/>
      <name val="Symbol"/>
      <family val="1"/>
      <charset val="2"/>
    </font>
    <font>
      <b/>
      <sz val="12"/>
      <color rgb="FFFFFF00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6"/>
      <color rgb="FFFF000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8"/>
      <color theme="0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C3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AFFC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auto="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17600024414813E-2"/>
      </right>
      <top style="thin">
        <color indexed="64"/>
      </top>
      <bottom style="thin">
        <color indexed="64"/>
      </bottom>
      <diagonal/>
    </border>
    <border>
      <left style="thin">
        <color theme="2" tint="-9.991760002441481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 style="thin">
        <color theme="0" tint="-0.249977111117893"/>
      </bottom>
      <diagonal/>
    </border>
    <border>
      <left/>
      <right/>
      <top style="thin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77111117893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</cellStyleXfs>
  <cellXfs count="570">
    <xf numFmtId="0" fontId="0" fillId="0" borderId="0" xfId="0"/>
    <xf numFmtId="0" fontId="0" fillId="4" borderId="0" xfId="0" applyFill="1"/>
    <xf numFmtId="0" fontId="0" fillId="4" borderId="0" xfId="0" applyFill="1" applyProtection="1">
      <protection hidden="1"/>
    </xf>
    <xf numFmtId="0" fontId="5" fillId="4" borderId="0" xfId="0" applyFont="1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4" fontId="5" fillId="0" borderId="0" xfId="0" applyNumberFormat="1" applyFont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2" fontId="6" fillId="0" borderId="9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locked="0"/>
    </xf>
    <xf numFmtId="2" fontId="5" fillId="0" borderId="0" xfId="0" applyNumberFormat="1" applyFont="1" applyAlignment="1" applyProtection="1">
      <alignment horizontal="center" vertical="center"/>
      <protection hidden="1"/>
    </xf>
    <xf numFmtId="2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hidden="1"/>
    </xf>
    <xf numFmtId="0" fontId="6" fillId="8" borderId="9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hidden="1"/>
    </xf>
    <xf numFmtId="0" fontId="5" fillId="9" borderId="21" xfId="0" applyFont="1" applyFill="1" applyBorder="1" applyAlignment="1" applyProtection="1">
      <alignment horizontal="center" vertical="center"/>
      <protection hidden="1"/>
    </xf>
    <xf numFmtId="0" fontId="5" fillId="9" borderId="22" xfId="0" applyFont="1" applyFill="1" applyBorder="1" applyAlignment="1" applyProtection="1">
      <alignment horizontal="center" vertical="center"/>
      <protection hidden="1"/>
    </xf>
    <xf numFmtId="0" fontId="5" fillId="9" borderId="23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hidden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hidden="1"/>
    </xf>
    <xf numFmtId="0" fontId="5" fillId="13" borderId="13" xfId="0" applyFont="1" applyFill="1" applyBorder="1" applyAlignment="1" applyProtection="1">
      <alignment horizontal="center" vertical="center"/>
      <protection hidden="1"/>
    </xf>
    <xf numFmtId="0" fontId="5" fillId="13" borderId="14" xfId="0" applyFont="1" applyFill="1" applyBorder="1" applyAlignment="1" applyProtection="1">
      <alignment horizontal="center" vertical="center"/>
      <protection hidden="1"/>
    </xf>
    <xf numFmtId="0" fontId="5" fillId="13" borderId="8" xfId="0" applyFont="1" applyFill="1" applyBorder="1" applyAlignment="1" applyProtection="1">
      <alignment horizontal="center" vertical="center"/>
      <protection hidden="1"/>
    </xf>
    <xf numFmtId="0" fontId="5" fillId="13" borderId="13" xfId="0" applyFont="1" applyFill="1" applyBorder="1" applyAlignment="1" applyProtection="1">
      <alignment horizontal="center" vertical="center" wrapText="1"/>
      <protection hidden="1"/>
    </xf>
    <xf numFmtId="0" fontId="5" fillId="13" borderId="14" xfId="0" applyFont="1" applyFill="1" applyBorder="1" applyAlignment="1" applyProtection="1">
      <alignment horizontal="center" vertical="center" wrapText="1"/>
      <protection hidden="1"/>
    </xf>
    <xf numFmtId="0" fontId="5" fillId="13" borderId="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44" fontId="0" fillId="0" borderId="0" xfId="3" applyFont="1" applyFill="1" applyAlignment="1">
      <alignment vertical="center"/>
    </xf>
    <xf numFmtId="0" fontId="0" fillId="0" borderId="0" xfId="0" applyAlignment="1">
      <alignment vertical="center"/>
    </xf>
    <xf numFmtId="44" fontId="0" fillId="0" borderId="0" xfId="3" applyFont="1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44" fontId="5" fillId="4" borderId="0" xfId="3" applyFont="1" applyFill="1" applyBorder="1" applyAlignment="1" applyProtection="1">
      <alignment horizontal="center" vertical="center"/>
      <protection hidden="1"/>
    </xf>
    <xf numFmtId="14" fontId="5" fillId="4" borderId="0" xfId="0" applyNumberFormat="1" applyFont="1" applyFill="1" applyAlignment="1" applyProtection="1">
      <alignment horizontal="center" vertical="center"/>
      <protection hidden="1"/>
    </xf>
    <xf numFmtId="44" fontId="5" fillId="4" borderId="1" xfId="3" applyFont="1" applyFill="1" applyBorder="1" applyAlignment="1" applyProtection="1">
      <alignment horizontal="center" vertical="center"/>
      <protection hidden="1"/>
    </xf>
    <xf numFmtId="14" fontId="5" fillId="4" borderId="1" xfId="0" applyNumberFormat="1" applyFont="1" applyFill="1" applyBorder="1" applyAlignment="1" applyProtection="1">
      <alignment horizontal="center" vertical="center"/>
      <protection hidden="1"/>
    </xf>
    <xf numFmtId="14" fontId="5" fillId="4" borderId="10" xfId="0" applyNumberFormat="1" applyFont="1" applyFill="1" applyBorder="1" applyAlignment="1" applyProtection="1">
      <alignment horizontal="center" vertical="center"/>
      <protection hidden="1"/>
    </xf>
    <xf numFmtId="14" fontId="5" fillId="4" borderId="3" xfId="0" applyNumberFormat="1" applyFont="1" applyFill="1" applyBorder="1" applyAlignment="1" applyProtection="1">
      <alignment horizontal="center" vertical="center"/>
      <protection hidden="1"/>
    </xf>
    <xf numFmtId="44" fontId="5" fillId="14" borderId="0" xfId="3" applyFont="1" applyFill="1" applyBorder="1" applyAlignment="1" applyProtection="1">
      <alignment horizontal="center" vertical="center"/>
      <protection hidden="1"/>
    </xf>
    <xf numFmtId="14" fontId="5" fillId="14" borderId="0" xfId="0" applyNumberFormat="1" applyFont="1" applyFill="1" applyAlignment="1" applyProtection="1">
      <alignment horizontal="center" vertical="center"/>
      <protection hidden="1"/>
    </xf>
    <xf numFmtId="44" fontId="0" fillId="0" borderId="0" xfId="3" applyFont="1" applyFill="1" applyBorder="1" applyAlignment="1">
      <alignment vertical="center"/>
    </xf>
    <xf numFmtId="44" fontId="0" fillId="0" borderId="0" xfId="3" applyFont="1" applyFill="1" applyBorder="1" applyAlignment="1">
      <alignment horizontal="center" vertical="center"/>
    </xf>
    <xf numFmtId="44" fontId="5" fillId="15" borderId="0" xfId="3" applyFont="1" applyFill="1" applyBorder="1" applyAlignment="1" applyProtection="1">
      <alignment horizontal="center" vertical="center"/>
      <protection hidden="1"/>
    </xf>
    <xf numFmtId="14" fontId="5" fillId="15" borderId="0" xfId="0" applyNumberFormat="1" applyFont="1" applyFill="1" applyAlignment="1" applyProtection="1">
      <alignment horizontal="center" vertical="center"/>
      <protection hidden="1"/>
    </xf>
    <xf numFmtId="44" fontId="5" fillId="8" borderId="0" xfId="3" applyFont="1" applyFill="1" applyBorder="1" applyAlignment="1" applyProtection="1">
      <alignment horizontal="center" vertical="center"/>
      <protection hidden="1"/>
    </xf>
    <xf numFmtId="14" fontId="5" fillId="8" borderId="0" xfId="0" applyNumberFormat="1" applyFont="1" applyFill="1" applyAlignment="1" applyProtection="1">
      <alignment horizontal="center" vertical="center"/>
      <protection hidden="1"/>
    </xf>
    <xf numFmtId="44" fontId="5" fillId="14" borderId="1" xfId="3" applyFont="1" applyFill="1" applyBorder="1" applyAlignment="1" applyProtection="1">
      <alignment horizontal="center" vertical="center"/>
      <protection hidden="1"/>
    </xf>
    <xf numFmtId="14" fontId="5" fillId="14" borderId="1" xfId="0" applyNumberFormat="1" applyFont="1" applyFill="1" applyBorder="1" applyAlignment="1" applyProtection="1">
      <alignment horizontal="center" vertical="center"/>
      <protection hidden="1"/>
    </xf>
    <xf numFmtId="14" fontId="5" fillId="14" borderId="10" xfId="0" applyNumberFormat="1" applyFont="1" applyFill="1" applyBorder="1" applyAlignment="1" applyProtection="1">
      <alignment horizontal="center" vertical="center"/>
      <protection hidden="1"/>
    </xf>
    <xf numFmtId="14" fontId="5" fillId="14" borderId="3" xfId="0" applyNumberFormat="1" applyFont="1" applyFill="1" applyBorder="1" applyAlignment="1" applyProtection="1">
      <alignment horizontal="center" vertical="center"/>
      <protection hidden="1"/>
    </xf>
    <xf numFmtId="44" fontId="5" fillId="15" borderId="1" xfId="3" applyFont="1" applyFill="1" applyBorder="1" applyAlignment="1" applyProtection="1">
      <alignment horizontal="center" vertical="center"/>
      <protection hidden="1"/>
    </xf>
    <xf numFmtId="14" fontId="5" fillId="15" borderId="1" xfId="0" applyNumberFormat="1" applyFont="1" applyFill="1" applyBorder="1" applyAlignment="1" applyProtection="1">
      <alignment horizontal="center" vertical="center"/>
      <protection hidden="1"/>
    </xf>
    <xf numFmtId="14" fontId="5" fillId="15" borderId="10" xfId="0" applyNumberFormat="1" applyFont="1" applyFill="1" applyBorder="1" applyAlignment="1" applyProtection="1">
      <alignment horizontal="center" vertical="center"/>
      <protection hidden="1"/>
    </xf>
    <xf numFmtId="14" fontId="5" fillId="15" borderId="3" xfId="0" applyNumberFormat="1" applyFont="1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>
      <alignment horizontal="center" vertical="center"/>
    </xf>
    <xf numFmtId="44" fontId="5" fillId="8" borderId="1" xfId="3" applyFont="1" applyFill="1" applyBorder="1" applyAlignment="1" applyProtection="1">
      <alignment horizontal="center" vertical="center"/>
      <protection hidden="1"/>
    </xf>
    <xf numFmtId="14" fontId="5" fillId="8" borderId="1" xfId="0" applyNumberFormat="1" applyFont="1" applyFill="1" applyBorder="1" applyAlignment="1" applyProtection="1">
      <alignment horizontal="center" vertical="center"/>
      <protection hidden="1"/>
    </xf>
    <xf numFmtId="14" fontId="5" fillId="8" borderId="10" xfId="0" applyNumberFormat="1" applyFont="1" applyFill="1" applyBorder="1" applyAlignment="1" applyProtection="1">
      <alignment horizontal="center" vertical="center"/>
      <protection hidden="1"/>
    </xf>
    <xf numFmtId="0" fontId="0" fillId="8" borderId="2" xfId="0" applyFill="1" applyBorder="1" applyAlignment="1">
      <alignment horizontal="center" vertical="center"/>
    </xf>
    <xf numFmtId="14" fontId="5" fillId="8" borderId="3" xfId="0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5" fillId="6" borderId="12" xfId="0" applyFont="1" applyFill="1" applyBorder="1" applyAlignment="1" applyProtection="1">
      <alignment vertical="center"/>
      <protection hidden="1"/>
    </xf>
    <xf numFmtId="0" fontId="5" fillId="6" borderId="18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13" borderId="9" xfId="0" applyFont="1" applyFill="1" applyBorder="1" applyAlignment="1" applyProtection="1">
      <alignment horizontal="center" vertical="center"/>
      <protection hidden="1"/>
    </xf>
    <xf numFmtId="14" fontId="5" fillId="13" borderId="9" xfId="0" applyNumberFormat="1" applyFont="1" applyFill="1" applyBorder="1" applyAlignment="1" applyProtection="1">
      <alignment vertical="center"/>
      <protection hidden="1"/>
    </xf>
    <xf numFmtId="0" fontId="5" fillId="13" borderId="9" xfId="0" applyFont="1" applyFill="1" applyBorder="1" applyAlignment="1" applyProtection="1">
      <alignment vertical="center"/>
      <protection hidden="1"/>
    </xf>
    <xf numFmtId="0" fontId="0" fillId="16" borderId="2" xfId="0" applyFill="1" applyBorder="1" applyAlignment="1">
      <alignment horizontal="center" vertical="center"/>
    </xf>
    <xf numFmtId="44" fontId="5" fillId="16" borderId="0" xfId="3" applyFont="1" applyFill="1" applyBorder="1" applyAlignment="1" applyProtection="1">
      <alignment horizontal="center" vertical="center"/>
      <protection hidden="1"/>
    </xf>
    <xf numFmtId="14" fontId="5" fillId="16" borderId="0" xfId="0" applyNumberFormat="1" applyFont="1" applyFill="1" applyAlignment="1" applyProtection="1">
      <alignment horizontal="center" vertical="center"/>
      <protection hidden="1"/>
    </xf>
    <xf numFmtId="14" fontId="5" fillId="16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0" fontId="6" fillId="6" borderId="18" xfId="0" applyFont="1" applyFill="1" applyBorder="1" applyAlignment="1" applyProtection="1">
      <alignment horizontal="left" vertical="center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27" fillId="8" borderId="0" xfId="0" applyFont="1" applyFill="1" applyAlignment="1" applyProtection="1">
      <alignment vertical="center"/>
      <protection hidden="1"/>
    </xf>
    <xf numFmtId="0" fontId="27" fillId="9" borderId="9" xfId="0" applyFont="1" applyFill="1" applyBorder="1" applyAlignment="1" applyProtection="1">
      <alignment horizontal="center" vertical="center"/>
      <protection hidden="1"/>
    </xf>
    <xf numFmtId="0" fontId="28" fillId="6" borderId="20" xfId="0" applyFont="1" applyFill="1" applyBorder="1" applyAlignment="1" applyProtection="1">
      <alignment horizontal="center" vertical="center" wrapText="1"/>
      <protection hidden="1"/>
    </xf>
    <xf numFmtId="0" fontId="27" fillId="0" borderId="20" xfId="0" applyFont="1" applyBorder="1" applyAlignment="1" applyProtection="1">
      <alignment horizontal="center" vertical="center"/>
      <protection hidden="1"/>
    </xf>
    <xf numFmtId="0" fontId="28" fillId="6" borderId="11" xfId="0" applyFont="1" applyFill="1" applyBorder="1" applyAlignment="1" applyProtection="1">
      <alignment horizontal="left" vertical="center"/>
      <protection hidden="1"/>
    </xf>
    <xf numFmtId="0" fontId="28" fillId="6" borderId="18" xfId="0" applyFont="1" applyFill="1" applyBorder="1" applyAlignment="1" applyProtection="1">
      <alignment horizontal="left" vertical="center"/>
      <protection hidden="1"/>
    </xf>
    <xf numFmtId="0" fontId="28" fillId="6" borderId="18" xfId="0" applyFont="1" applyFill="1" applyBorder="1" applyAlignment="1" applyProtection="1">
      <alignment horizontal="center" vertical="center" wrapText="1"/>
      <protection hidden="1"/>
    </xf>
    <xf numFmtId="0" fontId="28" fillId="6" borderId="9" xfId="0" applyFont="1" applyFill="1" applyBorder="1" applyAlignment="1" applyProtection="1">
      <alignment horizontal="center" vertical="center" wrapText="1"/>
      <protection hidden="1"/>
    </xf>
    <xf numFmtId="2" fontId="27" fillId="0" borderId="1" xfId="0" applyNumberFormat="1" applyFont="1" applyBorder="1" applyAlignment="1" applyProtection="1">
      <alignment horizontal="center" vertical="center"/>
      <protection hidden="1"/>
    </xf>
    <xf numFmtId="164" fontId="27" fillId="0" borderId="0" xfId="0" applyNumberFormat="1" applyFont="1" applyAlignment="1" applyProtection="1">
      <alignment horizontal="center" vertical="center"/>
      <protection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2" fontId="27" fillId="0" borderId="5" xfId="0" applyNumberFormat="1" applyFont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7" fillId="9" borderId="21" xfId="0" applyFont="1" applyFill="1" applyBorder="1" applyAlignment="1" applyProtection="1">
      <alignment horizontal="center" vertical="center"/>
      <protection hidden="1"/>
    </xf>
    <xf numFmtId="0" fontId="27" fillId="9" borderId="22" xfId="0" applyFont="1" applyFill="1" applyBorder="1" applyAlignment="1" applyProtection="1">
      <alignment horizontal="center" vertical="center"/>
      <protection hidden="1"/>
    </xf>
    <xf numFmtId="0" fontId="27" fillId="9" borderId="23" xfId="0" applyFont="1" applyFill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2" fontId="28" fillId="0" borderId="18" xfId="0" applyNumberFormat="1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164" fontId="27" fillId="0" borderId="2" xfId="0" applyNumberFormat="1" applyFont="1" applyBorder="1" applyAlignment="1" applyProtection="1">
      <alignment horizontal="center" vertical="center"/>
      <protection hidden="1"/>
    </xf>
    <xf numFmtId="164" fontId="28" fillId="0" borderId="10" xfId="0" applyNumberFormat="1" applyFont="1" applyBorder="1" applyAlignment="1" applyProtection="1">
      <alignment horizontal="center" vertical="center"/>
      <protection hidden="1"/>
    </xf>
    <xf numFmtId="164" fontId="28" fillId="0" borderId="3" xfId="0" applyNumberFormat="1" applyFont="1" applyBorder="1" applyAlignment="1" applyProtection="1">
      <alignment horizontal="center" vertical="center"/>
      <protection hidden="1"/>
    </xf>
    <xf numFmtId="164" fontId="28" fillId="0" borderId="11" xfId="0" applyNumberFormat="1" applyFont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4" fontId="5" fillId="9" borderId="16" xfId="0" applyNumberFormat="1" applyFont="1" applyFill="1" applyBorder="1" applyAlignment="1" applyProtection="1">
      <alignment horizontal="center" vertical="center"/>
      <protection hidden="1"/>
    </xf>
    <xf numFmtId="14" fontId="27" fillId="9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2" fontId="27" fillId="0" borderId="3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4" fontId="0" fillId="4" borderId="0" xfId="0" applyNumberFormat="1" applyFill="1" applyAlignment="1" applyProtection="1">
      <alignment horizontal="center" vertical="center"/>
      <protection hidden="1"/>
    </xf>
    <xf numFmtId="44" fontId="0" fillId="4" borderId="0" xfId="3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4" fontId="0" fillId="14" borderId="0" xfId="0" applyNumberFormat="1" applyFill="1" applyAlignment="1" applyProtection="1">
      <alignment horizontal="center" vertical="center"/>
      <protection hidden="1"/>
    </xf>
    <xf numFmtId="44" fontId="0" fillId="14" borderId="0" xfId="3" applyFont="1" applyFill="1" applyAlignment="1" applyProtection="1">
      <alignment vertical="center"/>
      <protection hidden="1"/>
    </xf>
    <xf numFmtId="0" fontId="0" fillId="14" borderId="0" xfId="0" applyFill="1" applyAlignment="1" applyProtection="1">
      <alignment horizontal="center" vertical="center"/>
      <protection hidden="1"/>
    </xf>
    <xf numFmtId="14" fontId="0" fillId="15" borderId="0" xfId="0" applyNumberFormat="1" applyFill="1" applyAlignment="1" applyProtection="1">
      <alignment horizontal="center" vertical="center"/>
      <protection hidden="1"/>
    </xf>
    <xf numFmtId="44" fontId="0" fillId="15" borderId="0" xfId="3" applyFont="1" applyFill="1" applyAlignment="1" applyProtection="1">
      <alignment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vertical="center"/>
      <protection hidden="1"/>
    </xf>
    <xf numFmtId="44" fontId="0" fillId="8" borderId="0" xfId="3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8" borderId="0" xfId="0" applyFont="1" applyFill="1" applyAlignment="1" applyProtection="1">
      <alignment vertical="top"/>
      <protection hidden="1"/>
    </xf>
    <xf numFmtId="0" fontId="6" fillId="10" borderId="38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18" borderId="1" xfId="0" applyFont="1" applyFill="1" applyBorder="1" applyAlignment="1">
      <alignment vertical="center"/>
    </xf>
    <xf numFmtId="0" fontId="0" fillId="18" borderId="0" xfId="0" applyFill="1" applyAlignment="1" applyProtection="1">
      <alignment vertical="center"/>
      <protection hidden="1"/>
    </xf>
    <xf numFmtId="0" fontId="6" fillId="18" borderId="7" xfId="0" applyFont="1" applyFill="1" applyBorder="1" applyAlignment="1" applyProtection="1">
      <alignment vertical="center"/>
      <protection hidden="1"/>
    </xf>
    <xf numFmtId="0" fontId="6" fillId="18" borderId="1" xfId="0" applyFont="1" applyFill="1" applyBorder="1" applyAlignment="1" applyProtection="1">
      <alignment vertical="center"/>
      <protection hidden="1"/>
    </xf>
    <xf numFmtId="0" fontId="5" fillId="18" borderId="1" xfId="0" applyFont="1" applyFill="1" applyBorder="1" applyAlignment="1" applyProtection="1">
      <alignment vertical="center"/>
      <protection hidden="1"/>
    </xf>
    <xf numFmtId="0" fontId="6" fillId="18" borderId="10" xfId="0" applyFont="1" applyFill="1" applyBorder="1" applyAlignment="1" applyProtection="1">
      <alignment horizontal="right" vertical="center"/>
      <protection hidden="1"/>
    </xf>
    <xf numFmtId="0" fontId="5" fillId="18" borderId="2" xfId="0" applyFont="1" applyFill="1" applyBorder="1" applyAlignment="1" applyProtection="1">
      <alignment vertical="center"/>
      <protection hidden="1"/>
    </xf>
    <xf numFmtId="0" fontId="5" fillId="18" borderId="0" xfId="0" applyFont="1" applyFill="1" applyAlignment="1" applyProtection="1">
      <alignment vertical="center"/>
      <protection hidden="1"/>
    </xf>
    <xf numFmtId="0" fontId="5" fillId="18" borderId="0" xfId="0" applyFont="1" applyFill="1" applyAlignment="1">
      <alignment vertical="center"/>
    </xf>
    <xf numFmtId="0" fontId="5" fillId="18" borderId="3" xfId="0" applyFont="1" applyFill="1" applyBorder="1" applyAlignment="1" applyProtection="1">
      <alignment vertical="center"/>
      <protection hidden="1"/>
    </xf>
    <xf numFmtId="0" fontId="5" fillId="18" borderId="4" xfId="0" applyFont="1" applyFill="1" applyBorder="1" applyAlignment="1" applyProtection="1">
      <alignment vertical="center"/>
      <protection hidden="1"/>
    </xf>
    <xf numFmtId="0" fontId="5" fillId="18" borderId="5" xfId="0" applyFont="1" applyFill="1" applyBorder="1" applyAlignment="1" applyProtection="1">
      <alignment vertical="center"/>
      <protection hidden="1"/>
    </xf>
    <xf numFmtId="0" fontId="5" fillId="18" borderId="5" xfId="0" applyFont="1" applyFill="1" applyBorder="1" applyAlignment="1">
      <alignment vertical="center"/>
    </xf>
    <xf numFmtId="0" fontId="5" fillId="18" borderId="6" xfId="0" applyFont="1" applyFill="1" applyBorder="1" applyAlignment="1" applyProtection="1">
      <alignment vertical="center"/>
      <protection hidden="1"/>
    </xf>
    <xf numFmtId="0" fontId="0" fillId="18" borderId="0" xfId="0" applyFill="1" applyAlignment="1" applyProtection="1">
      <alignment vertical="top"/>
      <protection hidden="1"/>
    </xf>
    <xf numFmtId="0" fontId="0" fillId="18" borderId="2" xfId="0" applyFill="1" applyBorder="1" applyAlignment="1" applyProtection="1">
      <alignment vertical="center"/>
      <protection hidden="1"/>
    </xf>
    <xf numFmtId="0" fontId="0" fillId="18" borderId="3" xfId="0" applyFill="1" applyBorder="1" applyAlignment="1" applyProtection="1">
      <alignment vertical="center"/>
      <protection hidden="1"/>
    </xf>
    <xf numFmtId="0" fontId="6" fillId="12" borderId="41" xfId="0" applyFont="1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vertical="center"/>
      <protection hidden="1"/>
    </xf>
    <xf numFmtId="0" fontId="0" fillId="5" borderId="43" xfId="0" applyFill="1" applyBorder="1" applyAlignment="1" applyProtection="1">
      <alignment vertical="center"/>
      <protection hidden="1"/>
    </xf>
    <xf numFmtId="0" fontId="0" fillId="5" borderId="44" xfId="0" applyFill="1" applyBorder="1" applyAlignment="1" applyProtection="1">
      <alignment vertical="center"/>
      <protection hidden="1"/>
    </xf>
    <xf numFmtId="0" fontId="5" fillId="12" borderId="59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vertical="center"/>
      <protection hidden="1"/>
    </xf>
    <xf numFmtId="0" fontId="0" fillId="5" borderId="47" xfId="0" applyFill="1" applyBorder="1" applyAlignment="1" applyProtection="1">
      <alignment vertical="center"/>
      <protection hidden="1"/>
    </xf>
    <xf numFmtId="0" fontId="0" fillId="5" borderId="48" xfId="0" applyFill="1" applyBorder="1" applyAlignment="1" applyProtection="1">
      <alignment vertical="center"/>
      <protection hidden="1"/>
    </xf>
    <xf numFmtId="0" fontId="0" fillId="5" borderId="49" xfId="0" applyFill="1" applyBorder="1" applyAlignment="1" applyProtection="1">
      <alignment vertical="center"/>
      <protection hidden="1"/>
    </xf>
    <xf numFmtId="0" fontId="6" fillId="6" borderId="65" xfId="0" applyFont="1" applyFill="1" applyBorder="1" applyAlignment="1" applyProtection="1">
      <alignment vertical="center" wrapText="1"/>
      <protection hidden="1"/>
    </xf>
    <xf numFmtId="164" fontId="5" fillId="21" borderId="66" xfId="0" applyNumberFormat="1" applyFont="1" applyFill="1" applyBorder="1" applyAlignment="1" applyProtection="1">
      <alignment vertical="center"/>
      <protection hidden="1"/>
    </xf>
    <xf numFmtId="0" fontId="6" fillId="6" borderId="69" xfId="0" applyFont="1" applyFill="1" applyBorder="1" applyAlignment="1" applyProtection="1">
      <alignment vertical="center" wrapText="1"/>
      <protection hidden="1"/>
    </xf>
    <xf numFmtId="164" fontId="5" fillId="21" borderId="70" xfId="0" applyNumberFormat="1" applyFont="1" applyFill="1" applyBorder="1" applyAlignment="1" applyProtection="1">
      <alignment vertical="center"/>
      <protection hidden="1"/>
    </xf>
    <xf numFmtId="164" fontId="17" fillId="19" borderId="66" xfId="0" applyNumberFormat="1" applyFont="1" applyFill="1" applyBorder="1" applyAlignment="1" applyProtection="1">
      <alignment vertical="center"/>
      <protection hidden="1"/>
    </xf>
    <xf numFmtId="164" fontId="17" fillId="19" borderId="70" xfId="0" applyNumberFormat="1" applyFont="1" applyFill="1" applyBorder="1" applyAlignment="1" applyProtection="1">
      <alignment vertical="center"/>
      <protection hidden="1"/>
    </xf>
    <xf numFmtId="164" fontId="17" fillId="17" borderId="66" xfId="0" applyNumberFormat="1" applyFont="1" applyFill="1" applyBorder="1" applyAlignment="1" applyProtection="1">
      <alignment vertical="center"/>
      <protection hidden="1"/>
    </xf>
    <xf numFmtId="164" fontId="17" fillId="17" borderId="70" xfId="0" applyNumberFormat="1" applyFont="1" applyFill="1" applyBorder="1" applyAlignment="1" applyProtection="1">
      <alignment vertical="center"/>
      <protection hidden="1"/>
    </xf>
    <xf numFmtId="44" fontId="5" fillId="20" borderId="9" xfId="3" applyFont="1" applyFill="1" applyBorder="1" applyAlignment="1" applyProtection="1">
      <alignment horizontal="center" vertical="center"/>
      <protection hidden="1"/>
    </xf>
    <xf numFmtId="44" fontId="5" fillId="22" borderId="9" xfId="3" applyFont="1" applyFill="1" applyBorder="1" applyAlignment="1" applyProtection="1">
      <alignment horizontal="center" vertical="center"/>
      <protection hidden="1"/>
    </xf>
    <xf numFmtId="44" fontId="5" fillId="23" borderId="9" xfId="3" applyFont="1" applyFill="1" applyBorder="1" applyAlignment="1" applyProtection="1">
      <alignment horizontal="center" vertical="center"/>
      <protection hidden="1"/>
    </xf>
    <xf numFmtId="0" fontId="0" fillId="24" borderId="9" xfId="0" applyFill="1" applyBorder="1" applyAlignment="1">
      <alignment horizontal="center" vertical="center"/>
    </xf>
    <xf numFmtId="44" fontId="5" fillId="24" borderId="9" xfId="3" applyFont="1" applyFill="1" applyBorder="1" applyAlignment="1" applyProtection="1">
      <alignment horizontal="center" vertical="center"/>
      <protection hidden="1"/>
    </xf>
    <xf numFmtId="14" fontId="0" fillId="20" borderId="11" xfId="0" applyNumberFormat="1" applyFill="1" applyBorder="1" applyAlignment="1" applyProtection="1">
      <alignment horizontal="center" vertical="center"/>
      <protection hidden="1"/>
    </xf>
    <xf numFmtId="0" fontId="0" fillId="20" borderId="11" xfId="0" applyFill="1" applyBorder="1" applyAlignment="1" applyProtection="1">
      <alignment horizontal="center" vertical="center"/>
      <protection hidden="1"/>
    </xf>
    <xf numFmtId="14" fontId="0" fillId="22" borderId="11" xfId="0" applyNumberFormat="1" applyFill="1" applyBorder="1" applyAlignment="1" applyProtection="1">
      <alignment horizontal="center" vertical="center"/>
      <protection hidden="1"/>
    </xf>
    <xf numFmtId="0" fontId="0" fillId="22" borderId="11" xfId="0" applyFill="1" applyBorder="1" applyAlignment="1" applyProtection="1">
      <alignment horizontal="center" vertical="center"/>
      <protection hidden="1"/>
    </xf>
    <xf numFmtId="14" fontId="0" fillId="23" borderId="11" xfId="0" applyNumberFormat="1" applyFill="1" applyBorder="1" applyAlignment="1" applyProtection="1">
      <alignment horizontal="center" vertical="center"/>
      <protection hidden="1"/>
    </xf>
    <xf numFmtId="0" fontId="0" fillId="23" borderId="11" xfId="0" applyFill="1" applyBorder="1" applyAlignment="1" applyProtection="1">
      <alignment horizontal="center" vertical="center"/>
      <protection hidden="1"/>
    </xf>
    <xf numFmtId="44" fontId="5" fillId="15" borderId="9" xfId="3" applyFont="1" applyFill="1" applyBorder="1" applyAlignment="1" applyProtection="1">
      <alignment horizontal="center" vertical="center"/>
      <protection hidden="1"/>
    </xf>
    <xf numFmtId="44" fontId="5" fillId="14" borderId="9" xfId="3" applyFont="1" applyFill="1" applyBorder="1" applyAlignment="1" applyProtection="1">
      <alignment horizontal="center" vertical="center"/>
      <protection hidden="1"/>
    </xf>
    <xf numFmtId="44" fontId="5" fillId="4" borderId="9" xfId="3" applyFont="1" applyFill="1" applyBorder="1" applyAlignment="1" applyProtection="1">
      <alignment horizontal="center" vertical="center"/>
      <protection hidden="1"/>
    </xf>
    <xf numFmtId="14" fontId="0" fillId="15" borderId="78" xfId="0" applyNumberFormat="1" applyFill="1" applyBorder="1" applyAlignment="1" applyProtection="1">
      <alignment horizontal="center" vertical="center"/>
      <protection hidden="1"/>
    </xf>
    <xf numFmtId="0" fontId="0" fillId="15" borderId="78" xfId="0" applyFill="1" applyBorder="1" applyAlignment="1" applyProtection="1">
      <alignment horizontal="center" vertical="center"/>
      <protection hidden="1"/>
    </xf>
    <xf numFmtId="14" fontId="0" fillId="14" borderId="78" xfId="0" applyNumberFormat="1" applyFill="1" applyBorder="1" applyAlignment="1" applyProtection="1">
      <alignment horizontal="center" vertical="center"/>
      <protection hidden="1"/>
    </xf>
    <xf numFmtId="0" fontId="0" fillId="14" borderId="78" xfId="0" applyFill="1" applyBorder="1" applyAlignment="1" applyProtection="1">
      <alignment horizontal="center" vertical="center"/>
      <protection hidden="1"/>
    </xf>
    <xf numFmtId="14" fontId="0" fillId="4" borderId="78" xfId="0" applyNumberFormat="1" applyFill="1" applyBorder="1" applyAlignment="1" applyProtection="1">
      <alignment horizontal="center" vertical="center"/>
      <protection hidden="1"/>
    </xf>
    <xf numFmtId="0" fontId="0" fillId="4" borderId="78" xfId="0" applyFill="1" applyBorder="1" applyAlignment="1" applyProtection="1">
      <alignment horizontal="center" vertical="center"/>
      <protection hidden="1"/>
    </xf>
    <xf numFmtId="0" fontId="0" fillId="8" borderId="79" xfId="0" applyFill="1" applyBorder="1" applyAlignment="1">
      <alignment horizontal="center" vertical="center"/>
    </xf>
    <xf numFmtId="44" fontId="5" fillId="8" borderId="80" xfId="3" applyFont="1" applyFill="1" applyBorder="1" applyAlignment="1" applyProtection="1">
      <alignment horizontal="center" vertical="center"/>
      <protection hidden="1"/>
    </xf>
    <xf numFmtId="0" fontId="0" fillId="18" borderId="7" xfId="0" applyFill="1" applyBorder="1" applyAlignment="1" applyProtection="1">
      <alignment vertical="center"/>
      <protection hidden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4" fillId="0" borderId="0" xfId="0" applyFont="1" applyAlignment="1">
      <alignment vertical="center"/>
    </xf>
    <xf numFmtId="0" fontId="0" fillId="25" borderId="67" xfId="0" applyFill="1" applyBorder="1" applyAlignment="1">
      <alignment vertical="center"/>
    </xf>
    <xf numFmtId="0" fontId="0" fillId="25" borderId="68" xfId="0" applyFill="1" applyBorder="1" applyAlignment="1">
      <alignment vertical="center"/>
    </xf>
    <xf numFmtId="0" fontId="0" fillId="24" borderId="11" xfId="0" applyFill="1" applyBorder="1" applyAlignment="1">
      <alignment vertical="center"/>
    </xf>
    <xf numFmtId="0" fontId="0" fillId="8" borderId="81" xfId="0" applyFill="1" applyBorder="1" applyAlignment="1">
      <alignment vertical="center"/>
    </xf>
    <xf numFmtId="44" fontId="5" fillId="13" borderId="9" xfId="3" applyFont="1" applyFill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6" fillId="6" borderId="18" xfId="0" applyFont="1" applyFill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60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8" fillId="3" borderId="45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3" borderId="46" xfId="0" applyFont="1" applyFill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46" xfId="0" applyFont="1" applyBorder="1" applyAlignment="1" applyProtection="1">
      <alignment horizontal="left" vertical="center"/>
      <protection hidden="1"/>
    </xf>
    <xf numFmtId="0" fontId="7" fillId="0" borderId="45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7" fillId="0" borderId="61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2" xfId="0" applyFont="1" applyBorder="1" applyAlignment="1" applyProtection="1">
      <alignment horizontal="left" vertical="center" wrapText="1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3" borderId="46" xfId="0" applyFont="1" applyFill="1" applyBorder="1" applyAlignment="1" applyProtection="1">
      <alignment horizontal="left" vertical="center"/>
      <protection hidden="1"/>
    </xf>
    <xf numFmtId="44" fontId="0" fillId="0" borderId="0" xfId="3" applyFont="1" applyAlignment="1" applyProtection="1">
      <alignment horizontal="center" vertical="center"/>
      <protection hidden="1"/>
    </xf>
    <xf numFmtId="0" fontId="24" fillId="18" borderId="2" xfId="1" applyFont="1" applyFill="1" applyBorder="1" applyAlignment="1" applyProtection="1">
      <alignment horizontal="left" vertical="center"/>
      <protection hidden="1"/>
    </xf>
    <xf numFmtId="0" fontId="24" fillId="18" borderId="0" xfId="1" applyFont="1" applyFill="1" applyBorder="1" applyAlignment="1" applyProtection="1">
      <alignment horizontal="left" vertical="center"/>
      <protection hidden="1"/>
    </xf>
    <xf numFmtId="164" fontId="27" fillId="0" borderId="5" xfId="0" applyNumberFormat="1" applyFont="1" applyBorder="1" applyAlignment="1" applyProtection="1">
      <alignment horizontal="center" vertical="center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right" vertical="center"/>
      <protection hidden="1"/>
    </xf>
    <xf numFmtId="0" fontId="6" fillId="6" borderId="12" xfId="0" applyFont="1" applyFill="1" applyBorder="1" applyAlignment="1" applyProtection="1">
      <alignment horizontal="right" vertical="center"/>
      <protection hidden="1"/>
    </xf>
    <xf numFmtId="164" fontId="6" fillId="0" borderId="11" xfId="0" applyNumberFormat="1" applyFont="1" applyBorder="1" applyAlignment="1" applyProtection="1">
      <alignment horizontal="center" vertical="center"/>
      <protection hidden="1"/>
    </xf>
    <xf numFmtId="164" fontId="6" fillId="0" borderId="12" xfId="0" applyNumberFormat="1" applyFont="1" applyBorder="1" applyAlignment="1" applyProtection="1">
      <alignment horizontal="center" vertical="center"/>
      <protection hidden="1"/>
    </xf>
    <xf numFmtId="164" fontId="27" fillId="0" borderId="0" xfId="0" applyNumberFormat="1" applyFont="1" applyAlignment="1" applyProtection="1">
      <alignment horizontal="center" vertical="center"/>
      <protection hidden="1"/>
    </xf>
    <xf numFmtId="166" fontId="1" fillId="0" borderId="41" xfId="0" applyNumberFormat="1" applyFont="1" applyBorder="1" applyAlignment="1" applyProtection="1">
      <alignment horizontal="left" vertical="center"/>
      <protection locked="0"/>
    </xf>
    <xf numFmtId="164" fontId="27" fillId="0" borderId="3" xfId="0" applyNumberFormat="1" applyFont="1" applyBorder="1" applyAlignment="1" applyProtection="1">
      <alignment horizontal="center" vertical="center"/>
      <protection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8" fillId="6" borderId="13" xfId="0" applyFont="1" applyFill="1" applyBorder="1" applyAlignment="1" applyProtection="1">
      <alignment horizontal="center" vertical="center" wrapText="1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164" fontId="27" fillId="0" borderId="1" xfId="0" applyNumberFormat="1" applyFont="1" applyBorder="1" applyAlignment="1" applyProtection="1">
      <alignment horizontal="center" vertical="center"/>
      <protection hidden="1"/>
    </xf>
    <xf numFmtId="0" fontId="6" fillId="6" borderId="13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18" xfId="0" applyFont="1" applyFill="1" applyBorder="1" applyAlignment="1" applyProtection="1">
      <alignment horizontal="left" vertical="center"/>
      <protection hidden="1"/>
    </xf>
    <xf numFmtId="0" fontId="6" fillId="6" borderId="7" xfId="0" applyFont="1" applyFill="1" applyBorder="1" applyAlignment="1" applyProtection="1">
      <alignment horizontal="left" vertical="center" wrapText="1"/>
      <protection hidden="1"/>
    </xf>
    <xf numFmtId="0" fontId="6" fillId="6" borderId="1" xfId="0" applyFont="1" applyFill="1" applyBorder="1" applyAlignment="1" applyProtection="1">
      <alignment horizontal="left" vertical="center" wrapText="1"/>
      <protection hidden="1"/>
    </xf>
    <xf numFmtId="0" fontId="6" fillId="6" borderId="10" xfId="0" applyFont="1" applyFill="1" applyBorder="1" applyAlignment="1" applyProtection="1">
      <alignment horizontal="left" vertical="center" wrapText="1"/>
      <protection hidden="1"/>
    </xf>
    <xf numFmtId="0" fontId="6" fillId="6" borderId="4" xfId="0" applyFont="1" applyFill="1" applyBorder="1" applyAlignment="1" applyProtection="1">
      <alignment horizontal="left" vertical="center" wrapText="1"/>
      <protection hidden="1"/>
    </xf>
    <xf numFmtId="0" fontId="6" fillId="6" borderId="5" xfId="0" applyFont="1" applyFill="1" applyBorder="1" applyAlignment="1" applyProtection="1">
      <alignment horizontal="left" vertical="center" wrapText="1"/>
      <protection hidden="1"/>
    </xf>
    <xf numFmtId="0" fontId="6" fillId="6" borderId="6" xfId="0" applyFont="1" applyFill="1" applyBorder="1" applyAlignment="1" applyProtection="1">
      <alignment horizontal="left" vertical="center" wrapText="1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6" fillId="6" borderId="1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6" fillId="6" borderId="6" xfId="0" applyFont="1" applyFill="1" applyBorder="1" applyAlignment="1" applyProtection="1">
      <alignment horizontal="center" vertical="center"/>
      <protection hidden="1"/>
    </xf>
    <xf numFmtId="0" fontId="6" fillId="6" borderId="18" xfId="0" applyFont="1" applyFill="1" applyBorder="1" applyAlignment="1" applyProtection="1">
      <alignment horizontal="right" vertical="center"/>
      <protection hidden="1"/>
    </xf>
    <xf numFmtId="0" fontId="28" fillId="6" borderId="11" xfId="0" applyFont="1" applyFill="1" applyBorder="1" applyAlignment="1" applyProtection="1">
      <alignment horizontal="left" vertical="center" wrapText="1"/>
      <protection hidden="1"/>
    </xf>
    <xf numFmtId="0" fontId="28" fillId="6" borderId="12" xfId="0" applyFont="1" applyFill="1" applyBorder="1" applyAlignment="1" applyProtection="1">
      <alignment horizontal="left" vertical="center" wrapText="1"/>
      <protection hidden="1"/>
    </xf>
    <xf numFmtId="0" fontId="28" fillId="6" borderId="18" xfId="0" applyFont="1" applyFill="1" applyBorder="1" applyAlignment="1" applyProtection="1">
      <alignment horizontal="left" vertical="center" wrapText="1"/>
      <protection hidden="1"/>
    </xf>
    <xf numFmtId="0" fontId="27" fillId="0" borderId="7" xfId="0" applyFont="1" applyBorder="1" applyAlignment="1" applyProtection="1">
      <alignment horizontal="left" vertical="center" wrapText="1"/>
      <protection hidden="1"/>
    </xf>
    <xf numFmtId="0" fontId="27" fillId="0" borderId="1" xfId="0" applyFont="1" applyBorder="1" applyAlignment="1" applyProtection="1">
      <alignment horizontal="left" vertical="center" wrapText="1"/>
      <protection hidden="1"/>
    </xf>
    <xf numFmtId="0" fontId="27" fillId="0" borderId="10" xfId="0" applyFont="1" applyBorder="1" applyAlignment="1" applyProtection="1">
      <alignment horizontal="lef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7" fillId="0" borderId="3" xfId="0" applyFont="1" applyBorder="1" applyAlignment="1" applyProtection="1">
      <alignment horizontal="left" vertical="center" wrapText="1"/>
      <protection hidden="1"/>
    </xf>
    <xf numFmtId="0" fontId="27" fillId="0" borderId="4" xfId="0" applyFont="1" applyBorder="1" applyAlignment="1" applyProtection="1">
      <alignment horizontal="left" vertical="center" wrapText="1"/>
      <protection hidden="1"/>
    </xf>
    <xf numFmtId="0" fontId="27" fillId="0" borderId="5" xfId="0" applyFont="1" applyBorder="1" applyAlignment="1" applyProtection="1">
      <alignment horizontal="left" vertical="center" wrapText="1"/>
      <protection hidden="1"/>
    </xf>
    <xf numFmtId="0" fontId="27" fillId="0" borderId="6" xfId="0" applyFont="1" applyBorder="1" applyAlignment="1" applyProtection="1">
      <alignment horizontal="left" vertical="center" wrapText="1"/>
      <protection hidden="1"/>
    </xf>
    <xf numFmtId="0" fontId="28" fillId="6" borderId="11" xfId="0" applyFont="1" applyFill="1" applyBorder="1" applyAlignment="1" applyProtection="1">
      <alignment horizontal="center" vertical="center" wrapText="1"/>
      <protection hidden="1"/>
    </xf>
    <xf numFmtId="0" fontId="28" fillId="6" borderId="12" xfId="0" applyFont="1" applyFill="1" applyBorder="1" applyAlignment="1" applyProtection="1">
      <alignment horizontal="center" vertical="center" wrapText="1"/>
      <protection hidden="1"/>
    </xf>
    <xf numFmtId="0" fontId="28" fillId="6" borderId="18" xfId="0" applyFont="1" applyFill="1" applyBorder="1" applyAlignment="1" applyProtection="1">
      <alignment horizontal="center" vertical="center" wrapText="1"/>
      <protection hidden="1"/>
    </xf>
    <xf numFmtId="164" fontId="27" fillId="0" borderId="6" xfId="0" applyNumberFormat="1" applyFont="1" applyBorder="1" applyAlignment="1" applyProtection="1">
      <alignment horizontal="center" vertical="center"/>
      <protection hidden="1"/>
    </xf>
    <xf numFmtId="164" fontId="27" fillId="3" borderId="12" xfId="0" applyNumberFormat="1" applyFont="1" applyFill="1" applyBorder="1" applyAlignment="1" applyProtection="1">
      <alignment horizontal="center" vertical="center"/>
      <protection hidden="1"/>
    </xf>
    <xf numFmtId="164" fontId="27" fillId="3" borderId="18" xfId="0" applyNumberFormat="1" applyFont="1" applyFill="1" applyBorder="1" applyAlignment="1" applyProtection="1">
      <alignment horizontal="center" vertical="center"/>
      <protection hidden="1"/>
    </xf>
    <xf numFmtId="164" fontId="29" fillId="0" borderId="12" xfId="0" applyNumberFormat="1" applyFont="1" applyBorder="1" applyAlignment="1" applyProtection="1">
      <alignment horizontal="center" vertical="center"/>
      <protection hidden="1"/>
    </xf>
    <xf numFmtId="164" fontId="29" fillId="0" borderId="18" xfId="0" applyNumberFormat="1" applyFont="1" applyBorder="1" applyAlignment="1" applyProtection="1">
      <alignment horizontal="center" vertical="center"/>
      <protection hidden="1"/>
    </xf>
    <xf numFmtId="0" fontId="28" fillId="6" borderId="7" xfId="0" applyFont="1" applyFill="1" applyBorder="1" applyAlignment="1" applyProtection="1">
      <alignment horizontal="center" vertical="center" wrapText="1"/>
      <protection hidden="1"/>
    </xf>
    <xf numFmtId="0" fontId="28" fillId="6" borderId="10" xfId="0" applyFont="1" applyFill="1" applyBorder="1" applyAlignment="1" applyProtection="1">
      <alignment horizontal="center" vertical="center" wrapText="1"/>
      <protection hidden="1"/>
    </xf>
    <xf numFmtId="0" fontId="28" fillId="6" borderId="4" xfId="0" applyFont="1" applyFill="1" applyBorder="1" applyAlignment="1" applyProtection="1">
      <alignment horizontal="center" vertical="center" wrapText="1"/>
      <protection hidden="1"/>
    </xf>
    <xf numFmtId="0" fontId="28" fillId="6" borderId="6" xfId="0" applyFont="1" applyFill="1" applyBorder="1" applyAlignment="1" applyProtection="1">
      <alignment horizontal="center" vertical="center" wrapText="1"/>
      <protection hidden="1"/>
    </xf>
    <xf numFmtId="0" fontId="28" fillId="11" borderId="13" xfId="0" applyFont="1" applyFill="1" applyBorder="1" applyAlignment="1" applyProtection="1">
      <alignment horizontal="center" vertical="center" wrapText="1"/>
      <protection hidden="1"/>
    </xf>
    <xf numFmtId="0" fontId="28" fillId="11" borderId="14" xfId="0" applyFont="1" applyFill="1" applyBorder="1" applyAlignment="1" applyProtection="1">
      <alignment horizontal="center" vertical="center" wrapText="1"/>
      <protection hidden="1"/>
    </xf>
    <xf numFmtId="0" fontId="28" fillId="11" borderId="8" xfId="0" applyFont="1" applyFill="1" applyBorder="1" applyAlignment="1" applyProtection="1">
      <alignment horizontal="center" vertical="center" wrapText="1"/>
      <protection hidden="1"/>
    </xf>
    <xf numFmtId="0" fontId="28" fillId="6" borderId="2" xfId="0" applyFont="1" applyFill="1" applyBorder="1" applyAlignment="1" applyProtection="1">
      <alignment horizontal="center" vertical="center" wrapText="1"/>
      <protection hidden="1"/>
    </xf>
    <xf numFmtId="0" fontId="28" fillId="6" borderId="3" xfId="0" applyFont="1" applyFill="1" applyBorder="1" applyAlignment="1" applyProtection="1">
      <alignment horizontal="center" vertical="center" wrapText="1"/>
      <protection hidden="1"/>
    </xf>
    <xf numFmtId="0" fontId="27" fillId="3" borderId="13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left" vertical="top" wrapText="1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4" xfId="0" applyFont="1" applyBorder="1" applyAlignment="1" applyProtection="1">
      <alignment horizontal="left" vertical="top" wrapText="1"/>
      <protection hidden="1"/>
    </xf>
    <xf numFmtId="0" fontId="27" fillId="0" borderId="5" xfId="0" applyFont="1" applyBorder="1" applyAlignment="1" applyProtection="1">
      <alignment horizontal="left" vertical="top" wrapText="1"/>
      <protection hidden="1"/>
    </xf>
    <xf numFmtId="0" fontId="27" fillId="0" borderId="6" xfId="0" applyFont="1" applyBorder="1" applyAlignment="1" applyProtection="1">
      <alignment horizontal="left" vertical="top" wrapText="1"/>
      <protection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1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  <xf numFmtId="0" fontId="28" fillId="6" borderId="4" xfId="0" applyFont="1" applyFill="1" applyBorder="1" applyAlignment="1" applyProtection="1">
      <alignment horizontal="center" vertical="center"/>
      <protection hidden="1"/>
    </xf>
    <xf numFmtId="0" fontId="28" fillId="6" borderId="5" xfId="0" applyFont="1" applyFill="1" applyBorder="1" applyAlignment="1" applyProtection="1">
      <alignment horizontal="center" vertical="center"/>
      <protection hidden="1"/>
    </xf>
    <xf numFmtId="0" fontId="28" fillId="6" borderId="6" xfId="0" applyFont="1" applyFill="1" applyBorder="1" applyAlignment="1" applyProtection="1">
      <alignment horizontal="center" vertical="center"/>
      <protection hidden="1"/>
    </xf>
    <xf numFmtId="0" fontId="28" fillId="6" borderId="13" xfId="0" applyFont="1" applyFill="1" applyBorder="1" applyAlignment="1" applyProtection="1">
      <alignment horizontal="center" vertical="center"/>
      <protection hidden="1"/>
    </xf>
    <xf numFmtId="0" fontId="28" fillId="6" borderId="8" xfId="0" applyFont="1" applyFill="1" applyBorder="1" applyAlignment="1" applyProtection="1">
      <alignment horizontal="center" vertical="center"/>
      <protection hidden="1"/>
    </xf>
    <xf numFmtId="0" fontId="28" fillId="6" borderId="11" xfId="0" applyFont="1" applyFill="1" applyBorder="1" applyAlignment="1" applyProtection="1">
      <alignment horizontal="left" vertical="center"/>
      <protection hidden="1"/>
    </xf>
    <xf numFmtId="0" fontId="28" fillId="6" borderId="12" xfId="0" applyFont="1" applyFill="1" applyBorder="1" applyAlignment="1" applyProtection="1">
      <alignment horizontal="left" vertical="center"/>
      <protection hidden="1"/>
    </xf>
    <xf numFmtId="0" fontId="28" fillId="6" borderId="18" xfId="0" applyFont="1" applyFill="1" applyBorder="1" applyAlignment="1" applyProtection="1">
      <alignment horizontal="left" vertical="center"/>
      <protection hidden="1"/>
    </xf>
    <xf numFmtId="0" fontId="28" fillId="6" borderId="1" xfId="0" applyFont="1" applyFill="1" applyBorder="1" applyAlignment="1" applyProtection="1">
      <alignment horizontal="center" vertical="center" wrapText="1"/>
      <protection hidden="1"/>
    </xf>
    <xf numFmtId="0" fontId="28" fillId="6" borderId="5" xfId="0" applyFont="1" applyFill="1" applyBorder="1" applyAlignment="1" applyProtection="1">
      <alignment horizontal="center" vertical="center" wrapText="1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164" fontId="27" fillId="7" borderId="1" xfId="0" applyNumberFormat="1" applyFont="1" applyFill="1" applyBorder="1" applyAlignment="1" applyProtection="1">
      <alignment horizontal="center" vertical="center"/>
      <protection hidden="1"/>
    </xf>
    <xf numFmtId="164" fontId="27" fillId="7" borderId="10" xfId="0" applyNumberFormat="1" applyFont="1" applyFill="1" applyBorder="1" applyAlignment="1" applyProtection="1">
      <alignment horizontal="center" vertical="center"/>
      <protection hidden="1"/>
    </xf>
    <xf numFmtId="164" fontId="27" fillId="7" borderId="5" xfId="0" applyNumberFormat="1" applyFont="1" applyFill="1" applyBorder="1" applyAlignment="1" applyProtection="1">
      <alignment horizontal="center" vertical="center"/>
      <protection hidden="1"/>
    </xf>
    <xf numFmtId="164" fontId="27" fillId="7" borderId="6" xfId="0" applyNumberFormat="1" applyFont="1" applyFill="1" applyBorder="1" applyAlignment="1" applyProtection="1">
      <alignment horizontal="center" vertical="center"/>
      <protection hidden="1"/>
    </xf>
    <xf numFmtId="164" fontId="27" fillId="0" borderId="2" xfId="0" applyNumberFormat="1" applyFont="1" applyBorder="1" applyAlignment="1" applyProtection="1">
      <alignment horizontal="center" vertical="center"/>
      <protection hidden="1"/>
    </xf>
    <xf numFmtId="164" fontId="27" fillId="0" borderId="7" xfId="0" applyNumberFormat="1" applyFont="1" applyBorder="1" applyAlignment="1" applyProtection="1">
      <alignment horizontal="center" vertical="center"/>
      <protection hidden="1"/>
    </xf>
    <xf numFmtId="164" fontId="27" fillId="0" borderId="10" xfId="0" applyNumberFormat="1" applyFont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 wrapText="1"/>
      <protection hidden="1"/>
    </xf>
    <xf numFmtId="0" fontId="28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7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 applyProtection="1">
      <alignment horizontal="center" vertical="center" wrapText="1"/>
      <protection hidden="1"/>
    </xf>
    <xf numFmtId="49" fontId="27" fillId="9" borderId="13" xfId="0" applyNumberFormat="1" applyFont="1" applyFill="1" applyBorder="1" applyAlignment="1" applyProtection="1">
      <alignment horizontal="center" vertical="center"/>
      <protection hidden="1"/>
    </xf>
    <xf numFmtId="49" fontId="27" fillId="9" borderId="8" xfId="0" applyNumberFormat="1" applyFont="1" applyFill="1" applyBorder="1" applyAlignment="1" applyProtection="1">
      <alignment horizontal="center" vertical="center"/>
      <protection hidden="1"/>
    </xf>
    <xf numFmtId="0" fontId="28" fillId="6" borderId="11" xfId="0" applyFont="1" applyFill="1" applyBorder="1" applyAlignment="1" applyProtection="1">
      <alignment horizontal="center" vertical="center"/>
      <protection hidden="1"/>
    </xf>
    <xf numFmtId="0" fontId="28" fillId="6" borderId="12" xfId="0" applyFont="1" applyFill="1" applyBorder="1" applyAlignment="1" applyProtection="1">
      <alignment horizontal="center" vertical="center"/>
      <protection hidden="1"/>
    </xf>
    <xf numFmtId="0" fontId="28" fillId="6" borderId="18" xfId="0" applyFont="1" applyFill="1" applyBorder="1" applyAlignment="1" applyProtection="1">
      <alignment horizontal="center" vertical="center"/>
      <protection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5" fillId="10" borderId="7" xfId="0" applyFont="1" applyFill="1" applyBorder="1" applyAlignment="1" applyProtection="1">
      <alignment horizontal="center" vertical="center"/>
      <protection hidden="1"/>
    </xf>
    <xf numFmtId="0" fontId="5" fillId="10" borderId="10" xfId="0" applyFont="1" applyFill="1" applyBorder="1" applyAlignment="1" applyProtection="1">
      <alignment horizontal="center" vertical="center"/>
      <protection hidden="1"/>
    </xf>
    <xf numFmtId="0" fontId="5" fillId="10" borderId="4" xfId="0" applyFont="1" applyFill="1" applyBorder="1" applyAlignment="1" applyProtection="1">
      <alignment horizontal="center" vertical="center"/>
      <protection hidden="1"/>
    </xf>
    <xf numFmtId="0" fontId="5" fillId="10" borderId="6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left" vertical="center" wrapText="1"/>
      <protection hidden="1"/>
    </xf>
    <xf numFmtId="0" fontId="2" fillId="6" borderId="12" xfId="0" applyFont="1" applyFill="1" applyBorder="1" applyAlignment="1" applyProtection="1">
      <alignment horizontal="left" vertical="center" wrapText="1"/>
      <protection hidden="1"/>
    </xf>
    <xf numFmtId="0" fontId="2" fillId="6" borderId="18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6" fillId="6" borderId="2" xfId="0" applyFont="1" applyFill="1" applyBorder="1" applyAlignment="1" applyProtection="1">
      <alignment horizontal="left" vertical="center" wrapText="1"/>
      <protection hidden="1"/>
    </xf>
    <xf numFmtId="0" fontId="6" fillId="6" borderId="0" xfId="0" applyFont="1" applyFill="1" applyAlignment="1" applyProtection="1">
      <alignment horizontal="left" vertical="center" wrapText="1"/>
      <protection hidden="1"/>
    </xf>
    <xf numFmtId="0" fontId="6" fillId="6" borderId="3" xfId="0" applyFont="1" applyFill="1" applyBorder="1" applyAlignment="1" applyProtection="1">
      <alignment horizontal="left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14" fillId="6" borderId="13" xfId="0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64" fontId="5" fillId="0" borderId="6" xfId="0" applyNumberFormat="1" applyFont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0" fontId="6" fillId="6" borderId="58" xfId="0" applyFont="1" applyFill="1" applyBorder="1" applyAlignment="1" applyProtection="1">
      <alignment horizontal="left" vertical="center"/>
      <protection hidden="1"/>
    </xf>
    <xf numFmtId="164" fontId="5" fillId="0" borderId="12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left" vertical="center" wrapText="1"/>
      <protection hidden="1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locked="0"/>
    </xf>
    <xf numFmtId="49" fontId="5" fillId="9" borderId="13" xfId="0" applyNumberFormat="1" applyFont="1" applyFill="1" applyBorder="1" applyAlignment="1" applyProtection="1">
      <alignment horizontal="center" vertical="center"/>
      <protection hidden="1"/>
    </xf>
    <xf numFmtId="49" fontId="5" fillId="9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14" fillId="11" borderId="13" xfId="0" applyFont="1" applyFill="1" applyBorder="1" applyAlignment="1" applyProtection="1">
      <alignment horizontal="center" vertical="center" wrapText="1"/>
      <protection hidden="1"/>
    </xf>
    <xf numFmtId="0" fontId="14" fillId="11" borderId="14" xfId="0" applyFont="1" applyFill="1" applyBorder="1" applyAlignment="1" applyProtection="1">
      <alignment horizontal="center" vertical="center" wrapText="1"/>
      <protection hidden="1"/>
    </xf>
    <xf numFmtId="0" fontId="14" fillId="11" borderId="8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1" xfId="0" applyNumberFormat="1" applyFont="1" applyBorder="1" applyAlignment="1" applyProtection="1">
      <alignment horizontal="left" vertical="center"/>
      <protection locked="0"/>
    </xf>
    <xf numFmtId="14" fontId="1" fillId="0" borderId="41" xfId="0" applyNumberFormat="1" applyFont="1" applyBorder="1" applyAlignment="1" applyProtection="1">
      <alignment horizontal="left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6" fillId="6" borderId="45" xfId="0" applyFont="1" applyFill="1" applyBorder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46" xfId="0" applyFont="1" applyFill="1" applyBorder="1" applyAlignment="1" applyProtection="1">
      <alignment vertical="center"/>
      <protection hidden="1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0" fontId="6" fillId="6" borderId="47" xfId="0" applyFont="1" applyFill="1" applyBorder="1" applyAlignment="1" applyProtection="1">
      <alignment horizontal="left" vertical="center"/>
      <protection hidden="1"/>
    </xf>
    <xf numFmtId="0" fontId="6" fillId="6" borderId="48" xfId="0" applyFont="1" applyFill="1" applyBorder="1" applyAlignment="1" applyProtection="1">
      <alignment horizontal="left" vertical="center"/>
      <protection hidden="1"/>
    </xf>
    <xf numFmtId="0" fontId="6" fillId="6" borderId="49" xfId="0" applyFont="1" applyFill="1" applyBorder="1" applyAlignment="1" applyProtection="1">
      <alignment horizontal="left" vertical="center"/>
      <protection hidden="1"/>
    </xf>
    <xf numFmtId="0" fontId="6" fillId="6" borderId="45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left" vertical="center"/>
      <protection hidden="1"/>
    </xf>
    <xf numFmtId="0" fontId="6" fillId="6" borderId="46" xfId="0" applyFont="1" applyFill="1" applyBorder="1" applyAlignment="1" applyProtection="1">
      <alignment horizontal="left" vertical="center"/>
      <protection hidden="1"/>
    </xf>
    <xf numFmtId="0" fontId="6" fillId="6" borderId="42" xfId="0" applyFont="1" applyFill="1" applyBorder="1" applyAlignment="1" applyProtection="1">
      <alignment vertical="center"/>
      <protection hidden="1"/>
    </xf>
    <xf numFmtId="0" fontId="6" fillId="6" borderId="43" xfId="0" applyFont="1" applyFill="1" applyBorder="1" applyAlignment="1" applyProtection="1">
      <alignment vertical="center"/>
      <protection hidden="1"/>
    </xf>
    <xf numFmtId="0" fontId="6" fillId="6" borderId="44" xfId="0" applyFont="1" applyFill="1" applyBorder="1" applyAlignment="1" applyProtection="1">
      <alignment vertical="center"/>
      <protection hidden="1"/>
    </xf>
    <xf numFmtId="0" fontId="6" fillId="6" borderId="50" xfId="0" applyFont="1" applyFill="1" applyBorder="1" applyAlignment="1" applyProtection="1">
      <alignment horizontal="left" vertical="center"/>
      <protection hidden="1"/>
    </xf>
    <xf numFmtId="0" fontId="6" fillId="6" borderId="51" xfId="0" applyFont="1" applyFill="1" applyBorder="1" applyAlignment="1" applyProtection="1">
      <alignment horizontal="left" vertical="center"/>
      <protection hidden="1"/>
    </xf>
    <xf numFmtId="0" fontId="6" fillId="6" borderId="52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wrapText="1"/>
      <protection hidden="1"/>
    </xf>
    <xf numFmtId="0" fontId="5" fillId="3" borderId="40" xfId="0" applyFont="1" applyFill="1" applyBorder="1" applyAlignment="1" applyProtection="1">
      <alignment horizontal="left" wrapText="1"/>
      <protection hidden="1"/>
    </xf>
    <xf numFmtId="0" fontId="5" fillId="3" borderId="54" xfId="0" applyFont="1" applyFill="1" applyBorder="1" applyAlignment="1" applyProtection="1">
      <alignment horizontal="left" wrapText="1"/>
      <protection hidden="1"/>
    </xf>
    <xf numFmtId="0" fontId="5" fillId="3" borderId="45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3" borderId="46" xfId="0" applyFont="1" applyFill="1" applyBorder="1" applyAlignment="1" applyProtection="1">
      <alignment horizontal="left" wrapText="1"/>
      <protection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49" fontId="4" fillId="0" borderId="0" xfId="1" applyNumberFormat="1" applyFill="1" applyBorder="1" applyAlignment="1" applyProtection="1">
      <alignment horizontal="left" vertical="center"/>
      <protection locked="0"/>
    </xf>
    <xf numFmtId="49" fontId="0" fillId="18" borderId="1" xfId="0" applyNumberFormat="1" applyFill="1" applyBorder="1" applyAlignment="1" applyProtection="1">
      <alignment horizontal="center" vertical="center"/>
      <protection hidden="1"/>
    </xf>
    <xf numFmtId="0" fontId="14" fillId="11" borderId="32" xfId="0" applyFont="1" applyFill="1" applyBorder="1" applyAlignment="1" applyProtection="1">
      <alignment horizontal="center" vertical="center" wrapText="1"/>
      <protection hidden="1"/>
    </xf>
    <xf numFmtId="0" fontId="14" fillId="11" borderId="33" xfId="0" applyFont="1" applyFill="1" applyBorder="1" applyAlignment="1" applyProtection="1">
      <alignment horizontal="center" vertical="center" wrapText="1"/>
      <protection hidden="1"/>
    </xf>
    <xf numFmtId="0" fontId="28" fillId="11" borderId="32" xfId="0" applyFont="1" applyFill="1" applyBorder="1" applyAlignment="1" applyProtection="1">
      <alignment horizontal="center" vertical="center" wrapText="1"/>
      <protection hidden="1"/>
    </xf>
    <xf numFmtId="0" fontId="28" fillId="11" borderId="33" xfId="0" applyFont="1" applyFill="1" applyBorder="1" applyAlignment="1" applyProtection="1">
      <alignment horizontal="center" vertical="center" wrapText="1"/>
      <protection hidden="1"/>
    </xf>
    <xf numFmtId="2" fontId="5" fillId="0" borderId="7" xfId="0" applyNumberFormat="1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14" fillId="6" borderId="47" xfId="0" applyFont="1" applyFill="1" applyBorder="1" applyAlignment="1" applyProtection="1">
      <alignment horizontal="left" vertical="center"/>
      <protection hidden="1"/>
    </xf>
    <xf numFmtId="0" fontId="14" fillId="6" borderId="48" xfId="0" applyFont="1" applyFill="1" applyBorder="1" applyAlignment="1" applyProtection="1">
      <alignment horizontal="left" vertical="center"/>
      <protection hidden="1"/>
    </xf>
    <xf numFmtId="0" fontId="14" fillId="6" borderId="49" xfId="0" applyFont="1" applyFill="1" applyBorder="1" applyAlignment="1" applyProtection="1">
      <alignment horizontal="left" vertical="center"/>
      <protection hidden="1"/>
    </xf>
    <xf numFmtId="0" fontId="5" fillId="3" borderId="55" xfId="0" applyFont="1" applyFill="1" applyBorder="1" applyAlignment="1" applyProtection="1">
      <alignment horizontal="left" wrapText="1"/>
      <protection hidden="1"/>
    </xf>
    <xf numFmtId="0" fontId="5" fillId="3" borderId="39" xfId="0" applyFont="1" applyFill="1" applyBorder="1" applyAlignment="1" applyProtection="1">
      <alignment horizontal="left" wrapText="1"/>
      <protection hidden="1"/>
    </xf>
    <xf numFmtId="0" fontId="6" fillId="6" borderId="56" xfId="0" applyFont="1" applyFill="1" applyBorder="1" applyAlignment="1" applyProtection="1">
      <alignment horizontal="left" vertical="center"/>
      <protection hidden="1"/>
    </xf>
    <xf numFmtId="0" fontId="6" fillId="6" borderId="57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164" fontId="17" fillId="0" borderId="12" xfId="0" applyNumberFormat="1" applyFont="1" applyBorder="1" applyAlignment="1" applyProtection="1">
      <alignment horizontal="center" vertical="center"/>
      <protection hidden="1"/>
    </xf>
    <xf numFmtId="164" fontId="17" fillId="0" borderId="18" xfId="0" applyNumberFormat="1" applyFont="1" applyBorder="1" applyAlignment="1" applyProtection="1">
      <alignment horizontal="center" vertical="center"/>
      <protection hidden="1"/>
    </xf>
    <xf numFmtId="164" fontId="5" fillId="3" borderId="12" xfId="0" applyNumberFormat="1" applyFont="1" applyFill="1" applyBorder="1" applyAlignment="1" applyProtection="1">
      <alignment horizontal="center" vertical="center"/>
      <protection hidden="1"/>
    </xf>
    <xf numFmtId="164" fontId="5" fillId="3" borderId="18" xfId="0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22" fillId="12" borderId="0" xfId="0" applyFont="1" applyFill="1" applyAlignment="1" applyProtection="1">
      <alignment horizontal="center" vertical="center"/>
      <protection hidden="1"/>
    </xf>
    <xf numFmtId="0" fontId="27" fillId="9" borderId="34" xfId="0" applyFont="1" applyFill="1" applyBorder="1" applyAlignment="1" applyProtection="1">
      <alignment horizontal="center" vertical="center"/>
      <protection hidden="1"/>
    </xf>
    <xf numFmtId="0" fontId="27" fillId="9" borderId="17" xfId="0" applyFont="1" applyFill="1" applyBorder="1" applyAlignment="1" applyProtection="1">
      <alignment horizontal="center" vertical="center"/>
      <protection hidden="1"/>
    </xf>
    <xf numFmtId="0" fontId="27" fillId="9" borderId="35" xfId="0" applyFont="1" applyFill="1" applyBorder="1" applyAlignment="1" applyProtection="1">
      <alignment horizontal="center" vertical="center"/>
      <protection hidden="1"/>
    </xf>
    <xf numFmtId="0" fontId="28" fillId="6" borderId="11" xfId="0" applyFont="1" applyFill="1" applyBorder="1" applyAlignment="1" applyProtection="1">
      <alignment horizontal="right" vertical="center"/>
      <protection hidden="1"/>
    </xf>
    <xf numFmtId="0" fontId="28" fillId="6" borderId="12" xfId="0" applyFont="1" applyFill="1" applyBorder="1" applyAlignment="1" applyProtection="1">
      <alignment horizontal="right" vertical="center"/>
      <protection hidden="1"/>
    </xf>
    <xf numFmtId="0" fontId="28" fillId="6" borderId="24" xfId="0" applyFont="1" applyFill="1" applyBorder="1" applyAlignment="1" applyProtection="1">
      <alignment horizontal="center" vertical="center" wrapText="1"/>
      <protection hidden="1"/>
    </xf>
    <xf numFmtId="0" fontId="28" fillId="6" borderId="25" xfId="0" applyFont="1" applyFill="1" applyBorder="1" applyAlignment="1" applyProtection="1">
      <alignment horizontal="center" vertical="center" wrapText="1"/>
      <protection hidden="1"/>
    </xf>
    <xf numFmtId="0" fontId="28" fillId="6" borderId="26" xfId="0" applyFont="1" applyFill="1" applyBorder="1" applyAlignment="1" applyProtection="1">
      <alignment horizontal="center" vertical="center" wrapText="1"/>
      <protection hidden="1"/>
    </xf>
    <xf numFmtId="0" fontId="28" fillId="6" borderId="27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28" fillId="6" borderId="28" xfId="0" applyFont="1" applyFill="1" applyBorder="1" applyAlignment="1" applyProtection="1">
      <alignment horizontal="center" vertical="center" wrapText="1"/>
      <protection hidden="1"/>
    </xf>
    <xf numFmtId="0" fontId="28" fillId="6" borderId="29" xfId="0" applyFont="1" applyFill="1" applyBorder="1" applyAlignment="1" applyProtection="1">
      <alignment horizontal="center" vertical="center"/>
      <protection hidden="1"/>
    </xf>
    <xf numFmtId="0" fontId="28" fillId="6" borderId="30" xfId="0" applyFont="1" applyFill="1" applyBorder="1" applyAlignment="1" applyProtection="1">
      <alignment horizontal="center" vertical="center"/>
      <protection hidden="1"/>
    </xf>
    <xf numFmtId="0" fontId="28" fillId="6" borderId="31" xfId="0" applyFont="1" applyFill="1" applyBorder="1" applyAlignment="1" applyProtection="1">
      <alignment horizontal="center" vertical="center"/>
      <protection hidden="1"/>
    </xf>
    <xf numFmtId="164" fontId="28" fillId="6" borderId="11" xfId="0" applyNumberFormat="1" applyFont="1" applyFill="1" applyBorder="1" applyAlignment="1" applyProtection="1">
      <alignment horizontal="left" vertical="center"/>
      <protection hidden="1"/>
    </xf>
    <xf numFmtId="164" fontId="28" fillId="6" borderId="12" xfId="0" applyNumberFormat="1" applyFont="1" applyFill="1" applyBorder="1" applyAlignment="1" applyProtection="1">
      <alignment horizontal="left" vertical="center"/>
      <protection hidden="1"/>
    </xf>
    <xf numFmtId="164" fontId="28" fillId="6" borderId="18" xfId="0" applyNumberFormat="1" applyFont="1" applyFill="1" applyBorder="1" applyAlignment="1" applyProtection="1">
      <alignment horizontal="left" vertical="center"/>
      <protection hidden="1"/>
    </xf>
    <xf numFmtId="2" fontId="27" fillId="0" borderId="1" xfId="0" applyNumberFormat="1" applyFont="1" applyBorder="1" applyAlignment="1" applyProtection="1">
      <alignment horizontal="center" vertical="center"/>
      <protection hidden="1"/>
    </xf>
    <xf numFmtId="164" fontId="27" fillId="7" borderId="12" xfId="0" applyNumberFormat="1" applyFont="1" applyFill="1" applyBorder="1" applyAlignment="1" applyProtection="1">
      <alignment horizontal="center" vertical="center"/>
      <protection hidden="1"/>
    </xf>
    <xf numFmtId="164" fontId="27" fillId="7" borderId="18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horizontal="left" vertical="top" wrapText="1"/>
      <protection hidden="1"/>
    </xf>
    <xf numFmtId="0" fontId="5" fillId="9" borderId="9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 wrapText="1"/>
      <protection hidden="1"/>
    </xf>
    <xf numFmtId="0" fontId="2" fillId="6" borderId="12" xfId="0" applyFont="1" applyFill="1" applyBorder="1" applyAlignment="1" applyProtection="1">
      <alignment horizontal="center" vertical="center" wrapText="1"/>
      <protection hidden="1"/>
    </xf>
    <xf numFmtId="0" fontId="2" fillId="6" borderId="18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164" fontId="5" fillId="7" borderId="11" xfId="0" applyNumberFormat="1" applyFont="1" applyFill="1" applyBorder="1" applyAlignment="1" applyProtection="1">
      <alignment horizontal="center" vertical="center"/>
      <protection hidden="1"/>
    </xf>
    <xf numFmtId="164" fontId="5" fillId="7" borderId="12" xfId="0" applyNumberFormat="1" applyFont="1" applyFill="1" applyBorder="1" applyAlignment="1" applyProtection="1">
      <alignment horizontal="center" vertical="center"/>
      <protection hidden="1"/>
    </xf>
    <xf numFmtId="164" fontId="5" fillId="7" borderId="18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7" borderId="1" xfId="0" applyNumberFormat="1" applyFont="1" applyFill="1" applyBorder="1" applyAlignment="1" applyProtection="1">
      <alignment horizontal="center" vertical="center"/>
      <protection hidden="1"/>
    </xf>
    <xf numFmtId="164" fontId="5" fillId="7" borderId="10" xfId="0" applyNumberFormat="1" applyFont="1" applyFill="1" applyBorder="1" applyAlignment="1" applyProtection="1">
      <alignment horizontal="center" vertical="center"/>
      <protection hidden="1"/>
    </xf>
    <xf numFmtId="164" fontId="5" fillId="7" borderId="5" xfId="0" applyNumberFormat="1" applyFont="1" applyFill="1" applyBorder="1" applyAlignment="1" applyProtection="1">
      <alignment horizontal="center" vertical="center"/>
      <protection hidden="1"/>
    </xf>
    <xf numFmtId="164" fontId="5" fillId="7" borderId="6" xfId="0" applyNumberFormat="1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2" fontId="5" fillId="0" borderId="5" xfId="0" applyNumberFormat="1" applyFont="1" applyBorder="1" applyAlignment="1" applyProtection="1">
      <alignment horizontal="center" vertical="center"/>
      <protection hidden="1"/>
    </xf>
    <xf numFmtId="0" fontId="9" fillId="20" borderId="0" xfId="0" applyFont="1" applyFill="1" applyAlignment="1" applyProtection="1">
      <alignment horizontal="center" vertical="center" wrapText="1"/>
      <protection hidden="1"/>
    </xf>
    <xf numFmtId="0" fontId="9" fillId="20" borderId="0" xfId="0" applyFont="1" applyFill="1" applyAlignment="1" applyProtection="1">
      <alignment horizontal="center" vertical="center"/>
      <protection hidden="1"/>
    </xf>
    <xf numFmtId="0" fontId="9" fillId="20" borderId="3" xfId="0" applyFont="1" applyFill="1" applyBorder="1" applyAlignment="1" applyProtection="1">
      <alignment horizontal="center" vertical="center"/>
      <protection hidden="1"/>
    </xf>
    <xf numFmtId="0" fontId="9" fillId="18" borderId="4" xfId="0" applyFont="1" applyFill="1" applyBorder="1" applyAlignment="1" applyProtection="1">
      <alignment horizontal="center" vertical="center" wrapText="1"/>
      <protection hidden="1"/>
    </xf>
    <xf numFmtId="0" fontId="9" fillId="18" borderId="5" xfId="0" applyFont="1" applyFill="1" applyBorder="1" applyAlignment="1" applyProtection="1">
      <alignment horizontal="center" vertical="center" wrapText="1"/>
      <protection hidden="1"/>
    </xf>
    <xf numFmtId="0" fontId="9" fillId="18" borderId="6" xfId="0" applyFont="1" applyFill="1" applyBorder="1" applyAlignment="1" applyProtection="1">
      <alignment horizontal="center" vertical="center" wrapText="1"/>
      <protection hidden="1"/>
    </xf>
    <xf numFmtId="0" fontId="6" fillId="11" borderId="11" xfId="0" applyFont="1" applyFill="1" applyBorder="1" applyAlignment="1" applyProtection="1">
      <alignment horizontal="left" vertical="center"/>
      <protection hidden="1"/>
    </xf>
    <xf numFmtId="0" fontId="6" fillId="11" borderId="12" xfId="0" applyFont="1" applyFill="1" applyBorder="1" applyAlignment="1" applyProtection="1">
      <alignment horizontal="left" vertical="center"/>
      <protection hidden="1"/>
    </xf>
    <xf numFmtId="0" fontId="6" fillId="11" borderId="37" xfId="0" applyFont="1" applyFill="1" applyBorder="1" applyAlignment="1" applyProtection="1">
      <alignment horizontal="left" vertical="center"/>
      <protection hidden="1"/>
    </xf>
    <xf numFmtId="0" fontId="20" fillId="3" borderId="7" xfId="0" applyFont="1" applyFill="1" applyBorder="1" applyAlignment="1" applyProtection="1">
      <alignment horizontal="left" vertical="center"/>
      <protection hidden="1"/>
    </xf>
    <xf numFmtId="0" fontId="20" fillId="3" borderId="1" xfId="0" applyFont="1" applyFill="1" applyBorder="1" applyAlignment="1" applyProtection="1">
      <alignment horizontal="left" vertical="center"/>
      <protection hidden="1"/>
    </xf>
    <xf numFmtId="0" fontId="20" fillId="3" borderId="10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20" fillId="3" borderId="3" xfId="0" applyFont="1" applyFill="1" applyBorder="1" applyAlignment="1" applyProtection="1">
      <alignment horizontal="left" vertical="center"/>
      <protection hidden="1"/>
    </xf>
    <xf numFmtId="0" fontId="20" fillId="3" borderId="4" xfId="0" applyFont="1" applyFill="1" applyBorder="1" applyAlignment="1" applyProtection="1">
      <alignment horizontal="left" vertical="center"/>
      <protection hidden="1"/>
    </xf>
    <xf numFmtId="0" fontId="20" fillId="3" borderId="5" xfId="0" applyFont="1" applyFill="1" applyBorder="1" applyAlignment="1" applyProtection="1">
      <alignment horizontal="left" vertical="center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2" fillId="18" borderId="12" xfId="0" applyFont="1" applyFill="1" applyBorder="1" applyAlignment="1" applyProtection="1">
      <alignment horizontal="center" vertical="center"/>
      <protection hidden="1"/>
    </xf>
    <xf numFmtId="164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34" fillId="15" borderId="77" xfId="0" applyFont="1" applyFill="1" applyBorder="1" applyAlignment="1">
      <alignment horizontal="center" vertical="center"/>
    </xf>
    <xf numFmtId="0" fontId="34" fillId="14" borderId="77" xfId="0" applyFont="1" applyFill="1" applyBorder="1" applyAlignment="1">
      <alignment horizontal="center" vertical="center" wrapText="1"/>
    </xf>
    <xf numFmtId="0" fontId="34" fillId="4" borderId="77" xfId="0" applyFont="1" applyFill="1" applyBorder="1" applyAlignment="1">
      <alignment horizontal="center" vertical="center" wrapText="1"/>
    </xf>
    <xf numFmtId="0" fontId="34" fillId="20" borderId="9" xfId="0" applyFont="1" applyFill="1" applyBorder="1" applyAlignment="1">
      <alignment horizontal="center" vertical="center"/>
    </xf>
    <xf numFmtId="0" fontId="34" fillId="22" borderId="9" xfId="0" applyFont="1" applyFill="1" applyBorder="1" applyAlignment="1">
      <alignment horizontal="center" vertical="center" wrapText="1"/>
    </xf>
    <xf numFmtId="0" fontId="34" fillId="23" borderId="9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4" fillId="17" borderId="63" xfId="0" applyFont="1" applyFill="1" applyBorder="1" applyAlignment="1">
      <alignment horizontal="center" vertical="center"/>
    </xf>
    <xf numFmtId="0" fontId="34" fillId="17" borderId="64" xfId="0" applyFont="1" applyFill="1" applyBorder="1" applyAlignment="1">
      <alignment horizontal="center" vertical="center"/>
    </xf>
    <xf numFmtId="0" fontId="34" fillId="19" borderId="63" xfId="0" applyFont="1" applyFill="1" applyBorder="1" applyAlignment="1">
      <alignment horizontal="center" vertical="center"/>
    </xf>
    <xf numFmtId="0" fontId="34" fillId="19" borderId="64" xfId="0" applyFont="1" applyFill="1" applyBorder="1" applyAlignment="1">
      <alignment horizontal="center" vertical="center"/>
    </xf>
    <xf numFmtId="0" fontId="34" fillId="21" borderId="63" xfId="0" applyFont="1" applyFill="1" applyBorder="1" applyAlignment="1">
      <alignment horizontal="center" vertical="center"/>
    </xf>
    <xf numFmtId="0" fontId="34" fillId="21" borderId="64" xfId="0" applyFont="1" applyFill="1" applyBorder="1" applyAlignment="1">
      <alignment horizontal="center" vertical="center"/>
    </xf>
  </cellXfs>
  <cellStyles count="4">
    <cellStyle name="Currency" xfId="3" builtinId="4"/>
    <cellStyle name="Hyperlink" xfId="1" builtinId="8"/>
    <cellStyle name="Hyperlink 2" xfId="2" xr:uid="{00000000-0005-0000-0000-000001000000}"/>
    <cellStyle name="Normal" xfId="0" builtinId="0"/>
  </cellStyles>
  <dxfs count="55"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FF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numFmt numFmtId="164" formatCode="&quot;£&quot;#,##0.00"/>
      <alignment horizontal="center" vertical="center" textRotation="0" wrapText="0" indent="0" justifyLastLine="0" shrinkToFit="0" readingOrder="0"/>
    </dxf>
    <dxf>
      <numFmt numFmtId="164" formatCode="&quot;£&quot;#,##0.00"/>
      <alignment horizontal="center" vertical="center" textRotation="0" wrapText="0" indent="0" justifyLastLine="0" shrinkToFit="0" readingOrder="0"/>
    </dxf>
    <dxf>
      <numFmt numFmtId="164" formatCode="&quot;£&quot;#,##0.00"/>
      <alignment horizontal="center" vertical="center" textRotation="0" wrapText="0" indent="0" justifyLastLine="0" shrinkToFit="0" readingOrder="0"/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  <color rgb="FFEAFFCD"/>
      <color rgb="FFE0FF8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1</xdr:row>
      <xdr:rowOff>51594</xdr:rowOff>
    </xdr:from>
    <xdr:to>
      <xdr:col>1</xdr:col>
      <xdr:colOff>1327421</xdr:colOff>
      <xdr:row>5</xdr:row>
      <xdr:rowOff>365124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EEDD9-ACAD-1473-E572-DE8F9A93D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9064" y="130969"/>
          <a:ext cx="1295670" cy="1131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516467</xdr:colOff>
      <xdr:row>5</xdr:row>
      <xdr:rowOff>149225</xdr:rowOff>
    </xdr:to>
    <xdr:pic>
      <xdr:nvPicPr>
        <xdr:cNvPr id="2" name="Picture 1" descr="LAA Logo">
          <a:extLst>
            <a:ext uri="{FF2B5EF4-FFF2-40B4-BE49-F238E27FC236}">
              <a16:creationId xmlns:a16="http://schemas.microsoft.com/office/drawing/2014/main" id="{93104B4D-66E4-4755-ADB7-4166BA4C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107017" cy="911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7A0CDA-C737-4C2E-B077-004D7D9CA47F}" name="Table1" displayName="Table1" ref="H8:K11" totalsRowShown="0" headerRowDxfId="54" dataDxfId="53" tableBorderDxfId="52">
  <tableColumns count="4">
    <tableColumn id="1" xr3:uid="{760A7F25-2E67-4171-AB32-D092A31B197C}" name="Process" dataDxfId="51"/>
    <tableColumn id="2" xr3:uid="{9C14A42B-DFE5-41E6-8DCB-D9F2CED0044E}" name="Paid - SI Rates" dataDxfId="50"/>
    <tableColumn id="3" xr3:uid="{F80163BE-8C27-4106-B8B5-2A03FEE765B7}" name="Old Rates" dataDxfId="49"/>
    <tableColumn id="4" xr3:uid="{8E46C052-A947-47E3-8A9E-1B5DC8BEDB27}" name="Difference " dataDxfId="4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CAFastrak@justice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162"/>
  <sheetViews>
    <sheetView tabSelected="1" defaultGridColor="0" colorId="22" zoomScale="80" zoomScaleNormal="80" zoomScalePageLayoutView="90" workbookViewId="0">
      <selection activeCell="F8" sqref="F8:H8"/>
    </sheetView>
  </sheetViews>
  <sheetFormatPr defaultColWidth="0" defaultRowHeight="14.5" zeroHeight="1"/>
  <cols>
    <col min="1" max="1" width="1.26953125" style="101" customWidth="1"/>
    <col min="2" max="2" width="19.453125" style="57" customWidth="1"/>
    <col min="3" max="3" width="14.7265625" style="57" customWidth="1"/>
    <col min="4" max="4" width="17" style="57" customWidth="1"/>
    <col min="5" max="5" width="26.26953125" style="57" customWidth="1"/>
    <col min="6" max="6" width="30.7265625" style="57" customWidth="1"/>
    <col min="7" max="7" width="14.1796875" style="57" customWidth="1"/>
    <col min="8" max="8" width="15.81640625" style="57" customWidth="1"/>
    <col min="9" max="9" width="1.26953125" style="101" customWidth="1"/>
    <col min="10" max="10" width="1.26953125" style="100" hidden="1" customWidth="1"/>
    <col min="11" max="11" width="18.7265625" style="100" hidden="1" customWidth="1"/>
    <col min="12" max="12" width="10.81640625" style="105" hidden="1" customWidth="1"/>
    <col min="13" max="13" width="10.453125" style="105" hidden="1" customWidth="1"/>
    <col min="14" max="14" width="9.1796875" style="105" hidden="1" customWidth="1"/>
    <col min="15" max="15" width="14.453125" style="105" hidden="1" customWidth="1"/>
    <col min="16" max="16" width="12.453125" style="105" hidden="1" customWidth="1"/>
    <col min="17" max="17" width="17.7265625" style="105" hidden="1" customWidth="1"/>
    <col min="18" max="18" width="16" style="4" hidden="1" customWidth="1"/>
    <col min="19" max="19" width="1.7265625" style="4" hidden="1" customWidth="1"/>
    <col min="20" max="20" width="1.26953125" style="100" hidden="1" customWidth="1"/>
    <col min="21" max="21" width="18.7265625" style="149" hidden="1" customWidth="1"/>
    <col min="22" max="22" width="13.54296875" style="150" hidden="1" customWidth="1"/>
    <col min="23" max="24" width="14.81640625" style="150" hidden="1" customWidth="1"/>
    <col min="25" max="25" width="14.453125" style="150" hidden="1" customWidth="1"/>
    <col min="26" max="26" width="15.81640625" style="150" hidden="1" customWidth="1"/>
    <col min="27" max="27" width="1.7265625" style="4" hidden="1" customWidth="1"/>
    <col min="28" max="28" width="8.81640625" style="105" hidden="1" customWidth="1"/>
    <col min="29" max="29" width="9.1796875" style="105" customWidth="1"/>
    <col min="30" max="31" width="9.1796875" style="105" hidden="1" customWidth="1"/>
    <col min="32" max="32" width="8.81640625" style="105" hidden="1" customWidth="1"/>
    <col min="33" max="62" width="0" style="57" hidden="1" customWidth="1"/>
    <col min="63" max="75" width="0" style="101" hidden="1" customWidth="1"/>
    <col min="76" max="264" width="0" style="57" hidden="1" customWidth="1"/>
    <col min="265" max="16384" width="8.81640625" style="57" hidden="1"/>
  </cols>
  <sheetData>
    <row r="1" spans="1:264" s="101" customFormat="1" ht="6.75" customHeight="1">
      <c r="A1" s="176"/>
      <c r="B1" s="176"/>
      <c r="C1" s="176"/>
      <c r="D1" s="176"/>
      <c r="E1" s="176"/>
      <c r="F1" s="176"/>
      <c r="G1" s="176"/>
      <c r="H1" s="176"/>
      <c r="I1" s="176"/>
      <c r="J1" s="4"/>
      <c r="K1" s="4"/>
      <c r="L1" s="4"/>
      <c r="M1" s="4"/>
      <c r="N1" s="4"/>
      <c r="O1" s="4"/>
      <c r="P1" s="4"/>
      <c r="Q1" s="4"/>
      <c r="R1" s="4"/>
      <c r="S1" s="4"/>
      <c r="T1" s="99"/>
      <c r="U1" s="125"/>
      <c r="V1" s="125"/>
      <c r="W1" s="125"/>
      <c r="X1" s="125"/>
      <c r="Y1" s="125"/>
      <c r="Z1" s="125"/>
      <c r="AA1" s="99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</row>
    <row r="2" spans="1:264" ht="18" customHeight="1">
      <c r="A2" s="176"/>
      <c r="B2" s="231"/>
      <c r="C2" s="177" t="s">
        <v>177</v>
      </c>
      <c r="D2" s="178"/>
      <c r="E2" s="175"/>
      <c r="F2" s="175"/>
      <c r="G2" s="179"/>
      <c r="H2" s="180" t="s">
        <v>180</v>
      </c>
      <c r="I2" s="176"/>
      <c r="J2" s="4"/>
      <c r="K2" s="293" t="s">
        <v>51</v>
      </c>
      <c r="L2" s="381"/>
      <c r="M2" s="382"/>
      <c r="N2" s="102"/>
      <c r="O2" s="302" t="s">
        <v>52</v>
      </c>
      <c r="P2" s="303"/>
      <c r="Q2" s="304"/>
      <c r="R2" s="412"/>
      <c r="S2" s="102"/>
      <c r="T2" s="99"/>
      <c r="U2" s="125"/>
      <c r="V2" s="125"/>
      <c r="W2" s="125"/>
      <c r="X2" s="346" t="s">
        <v>52</v>
      </c>
      <c r="Y2" s="348"/>
      <c r="Z2" s="375"/>
      <c r="AA2" s="9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264" ht="15" customHeight="1">
      <c r="A3" s="176"/>
      <c r="B3" s="190"/>
      <c r="C3" s="181" t="s">
        <v>4</v>
      </c>
      <c r="D3" s="182"/>
      <c r="E3" s="183"/>
      <c r="F3" s="183"/>
      <c r="G3" s="182"/>
      <c r="H3" s="184"/>
      <c r="I3" s="176"/>
      <c r="J3" s="4"/>
      <c r="K3" s="294"/>
      <c r="L3" s="383"/>
      <c r="M3" s="384"/>
      <c r="N3" s="102"/>
      <c r="O3" s="305"/>
      <c r="P3" s="306"/>
      <c r="Q3" s="307"/>
      <c r="R3" s="413"/>
      <c r="S3" s="102"/>
      <c r="T3" s="99"/>
      <c r="U3" s="125"/>
      <c r="V3" s="125"/>
      <c r="W3" s="125"/>
      <c r="X3" s="349"/>
      <c r="Y3" s="351"/>
      <c r="Z3" s="376"/>
      <c r="AA3" s="99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</row>
    <row r="4" spans="1:264" ht="15.5">
      <c r="A4" s="176"/>
      <c r="B4" s="190"/>
      <c r="C4" s="278" t="s">
        <v>89</v>
      </c>
      <c r="D4" s="279"/>
      <c r="E4" s="183"/>
      <c r="F4" s="183"/>
      <c r="G4" s="182"/>
      <c r="H4" s="184"/>
      <c r="I4" s="176"/>
      <c r="J4" s="4"/>
      <c r="K4" s="102"/>
      <c r="L4" s="102"/>
      <c r="M4" s="102"/>
      <c r="N4" s="102"/>
      <c r="O4" s="102"/>
      <c r="P4" s="102"/>
      <c r="Q4" s="102"/>
      <c r="R4" s="102"/>
      <c r="S4" s="102"/>
      <c r="T4" s="99"/>
      <c r="U4" s="125"/>
      <c r="V4" s="125"/>
      <c r="W4" s="125"/>
      <c r="X4" s="125"/>
      <c r="Y4" s="125"/>
      <c r="Z4" s="125"/>
      <c r="AA4" s="99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</row>
    <row r="5" spans="1:264" ht="15.5">
      <c r="A5" s="176"/>
      <c r="B5" s="190"/>
      <c r="C5" s="185" t="s">
        <v>5</v>
      </c>
      <c r="D5" s="186"/>
      <c r="E5" s="187"/>
      <c r="F5" s="187"/>
      <c r="G5" s="186"/>
      <c r="H5" s="188"/>
      <c r="I5" s="176"/>
      <c r="J5" s="4"/>
      <c r="K5" s="102"/>
      <c r="L5" s="102"/>
      <c r="M5" s="102"/>
      <c r="N5" s="102"/>
      <c r="O5" s="102"/>
      <c r="P5" s="102"/>
      <c r="Q5" s="102"/>
      <c r="R5" s="102"/>
      <c r="S5" s="102"/>
      <c r="T5" s="99"/>
      <c r="U5" s="125"/>
      <c r="V5" s="125"/>
      <c r="W5" s="125"/>
      <c r="X5" s="125"/>
      <c r="Y5" s="125"/>
      <c r="Z5" s="125"/>
      <c r="AA5" s="99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6" spans="1:264" ht="56.25" customHeight="1">
      <c r="A6" s="176"/>
      <c r="B6" s="190"/>
      <c r="C6" s="527" t="s">
        <v>181</v>
      </c>
      <c r="D6" s="528"/>
      <c r="E6" s="528"/>
      <c r="F6" s="528"/>
      <c r="G6" s="528"/>
      <c r="H6" s="529"/>
      <c r="I6" s="176"/>
      <c r="J6" s="4"/>
      <c r="K6" s="102"/>
      <c r="L6" s="102"/>
      <c r="M6" s="102"/>
      <c r="N6" s="102"/>
      <c r="O6" s="102"/>
      <c r="P6" s="102"/>
      <c r="Q6" s="102"/>
      <c r="R6" s="102"/>
      <c r="S6" s="102"/>
      <c r="T6" s="99"/>
      <c r="U6" s="125"/>
      <c r="V6" s="125"/>
      <c r="W6" s="125"/>
      <c r="X6" s="125"/>
      <c r="Y6" s="125"/>
      <c r="Z6" s="125"/>
      <c r="AA6" s="99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</row>
    <row r="7" spans="1:264" ht="20.25" customHeight="1">
      <c r="A7" s="176"/>
      <c r="B7" s="530" t="s">
        <v>147</v>
      </c>
      <c r="C7" s="531"/>
      <c r="D7" s="531"/>
      <c r="E7" s="531"/>
      <c r="F7" s="531"/>
      <c r="G7" s="531"/>
      <c r="H7" s="532"/>
      <c r="I7" s="176"/>
      <c r="J7" s="4"/>
      <c r="K7" s="102"/>
      <c r="L7" s="102"/>
      <c r="M7" s="533" t="s">
        <v>90</v>
      </c>
      <c r="N7" s="534"/>
      <c r="O7" s="534"/>
      <c r="P7" s="534"/>
      <c r="Q7" s="535"/>
      <c r="R7" s="172"/>
      <c r="S7" s="102"/>
      <c r="T7" s="99"/>
      <c r="U7" s="125"/>
      <c r="V7" s="125"/>
      <c r="W7" s="125"/>
      <c r="X7" s="125"/>
      <c r="Y7" s="125"/>
      <c r="Z7" s="125"/>
      <c r="AA7" s="99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</row>
    <row r="8" spans="1:264" ht="19" customHeight="1">
      <c r="A8" s="176"/>
      <c r="B8" s="431" t="s">
        <v>134</v>
      </c>
      <c r="C8" s="432"/>
      <c r="D8" s="432"/>
      <c r="E8" s="433"/>
      <c r="F8" s="418"/>
      <c r="G8" s="418"/>
      <c r="H8" s="419"/>
      <c r="I8" s="176"/>
      <c r="J8" s="4"/>
      <c r="K8" s="102"/>
      <c r="L8" s="102"/>
      <c r="M8" s="536" t="s">
        <v>91</v>
      </c>
      <c r="N8" s="537"/>
      <c r="O8" s="537"/>
      <c r="P8" s="537"/>
      <c r="Q8" s="537"/>
      <c r="R8" s="538"/>
      <c r="S8" s="102"/>
      <c r="T8" s="99"/>
      <c r="U8" s="125"/>
      <c r="V8" s="125"/>
      <c r="W8" s="125"/>
      <c r="X8" s="125"/>
      <c r="Y8" s="125"/>
      <c r="Z8" s="125"/>
      <c r="AA8" s="99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</row>
    <row r="9" spans="1:264" ht="19" customHeight="1">
      <c r="A9" s="176"/>
      <c r="B9" s="431" t="s">
        <v>135</v>
      </c>
      <c r="C9" s="432"/>
      <c r="D9" s="432"/>
      <c r="E9" s="433"/>
      <c r="F9" s="418"/>
      <c r="G9" s="418"/>
      <c r="H9" s="419"/>
      <c r="I9" s="176"/>
      <c r="J9" s="4"/>
      <c r="K9" s="102"/>
      <c r="L9" s="102"/>
      <c r="M9" s="539" t="s">
        <v>92</v>
      </c>
      <c r="N9" s="540"/>
      <c r="O9" s="540"/>
      <c r="P9" s="540"/>
      <c r="Q9" s="540"/>
      <c r="R9" s="541"/>
      <c r="S9" s="102"/>
      <c r="T9" s="99"/>
      <c r="U9" s="125"/>
      <c r="V9" s="125"/>
      <c r="W9" s="125"/>
      <c r="X9" s="125"/>
      <c r="Y9" s="125"/>
      <c r="Z9" s="125"/>
      <c r="AA9" s="99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</row>
    <row r="10" spans="1:264" ht="19" customHeight="1">
      <c r="A10" s="176"/>
      <c r="B10" s="431" t="s">
        <v>136</v>
      </c>
      <c r="C10" s="432"/>
      <c r="D10" s="432"/>
      <c r="E10" s="433"/>
      <c r="F10" s="418"/>
      <c r="G10" s="418"/>
      <c r="H10" s="419"/>
      <c r="I10" s="176"/>
      <c r="J10" s="4"/>
      <c r="K10" s="102"/>
      <c r="L10" s="102"/>
      <c r="M10" s="542" t="s">
        <v>93</v>
      </c>
      <c r="N10" s="543"/>
      <c r="O10" s="543"/>
      <c r="P10" s="543"/>
      <c r="Q10" s="543"/>
      <c r="R10" s="544"/>
      <c r="S10" s="102"/>
      <c r="T10" s="99"/>
      <c r="U10" s="125"/>
      <c r="V10" s="125"/>
      <c r="W10" s="125"/>
      <c r="X10" s="125"/>
      <c r="Y10" s="125"/>
      <c r="Z10" s="125"/>
      <c r="AA10" s="99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</row>
    <row r="11" spans="1:264" ht="19" customHeight="1">
      <c r="A11" s="176"/>
      <c r="B11" s="431" t="s">
        <v>137</v>
      </c>
      <c r="C11" s="432"/>
      <c r="D11" s="432"/>
      <c r="E11" s="433"/>
      <c r="F11" s="418"/>
      <c r="G11" s="418"/>
      <c r="H11" s="419"/>
      <c r="I11" s="176"/>
      <c r="J11" s="4"/>
      <c r="K11" s="102"/>
      <c r="L11" s="102"/>
      <c r="M11" s="102"/>
      <c r="N11" s="102"/>
      <c r="O11" s="102"/>
      <c r="P11" s="102"/>
      <c r="Q11" s="102"/>
      <c r="R11" s="102"/>
      <c r="S11" s="102"/>
      <c r="T11" s="99"/>
      <c r="U11" s="125"/>
      <c r="V11" s="125"/>
      <c r="W11" s="125"/>
      <c r="X11" s="125"/>
      <c r="Y11" s="125"/>
      <c r="Z11" s="125"/>
      <c r="AA11" s="99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</row>
    <row r="12" spans="1:264" ht="19" customHeight="1">
      <c r="A12" s="176"/>
      <c r="B12" s="431" t="s">
        <v>138</v>
      </c>
      <c r="C12" s="432"/>
      <c r="D12" s="432"/>
      <c r="E12" s="433"/>
      <c r="F12" s="418"/>
      <c r="G12" s="418"/>
      <c r="H12" s="419"/>
      <c r="I12" s="176"/>
      <c r="J12" s="4"/>
      <c r="K12" s="415" t="s">
        <v>122</v>
      </c>
      <c r="L12" s="102"/>
      <c r="M12" s="4"/>
      <c r="N12" s="4"/>
      <c r="O12" s="4"/>
      <c r="P12" s="4"/>
      <c r="Q12" s="4"/>
      <c r="R12" s="102"/>
      <c r="S12" s="102"/>
      <c r="T12" s="99"/>
      <c r="U12" s="333" t="s">
        <v>122</v>
      </c>
      <c r="V12" s="125"/>
      <c r="W12" s="125"/>
      <c r="X12" s="125"/>
      <c r="Y12" s="125"/>
      <c r="Z12" s="125"/>
      <c r="AA12" s="99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</row>
    <row r="13" spans="1:264" ht="19" customHeight="1">
      <c r="A13" s="176"/>
      <c r="B13" s="431" t="s">
        <v>139</v>
      </c>
      <c r="C13" s="432"/>
      <c r="D13" s="432"/>
      <c r="E13" s="433"/>
      <c r="F13" s="450"/>
      <c r="G13" s="418"/>
      <c r="H13" s="419"/>
      <c r="I13" s="176"/>
      <c r="J13" s="4"/>
      <c r="K13" s="416"/>
      <c r="L13" s="102"/>
      <c r="M13" s="4"/>
      <c r="N13" s="4"/>
      <c r="O13" s="4"/>
      <c r="P13" s="4"/>
      <c r="Q13" s="4"/>
      <c r="T13" s="99"/>
      <c r="U13" s="334"/>
      <c r="V13" s="125"/>
      <c r="W13" s="125"/>
      <c r="X13" s="125"/>
      <c r="Y13" s="125"/>
      <c r="Z13" s="125"/>
      <c r="AA13" s="99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</row>
    <row r="14" spans="1:264" ht="19" customHeight="1">
      <c r="A14" s="176"/>
      <c r="B14" s="431" t="s">
        <v>7</v>
      </c>
      <c r="C14" s="432"/>
      <c r="D14" s="432"/>
      <c r="E14" s="433"/>
      <c r="F14" s="418"/>
      <c r="G14" s="418"/>
      <c r="H14" s="419"/>
      <c r="I14" s="176"/>
      <c r="J14" s="4"/>
      <c r="K14" s="417"/>
      <c r="L14" s="102"/>
      <c r="M14" s="4"/>
      <c r="N14" s="4"/>
      <c r="O14" s="4"/>
      <c r="P14" s="4"/>
      <c r="Q14" s="4"/>
      <c r="T14" s="99"/>
      <c r="U14" s="335"/>
      <c r="V14" s="125"/>
      <c r="W14" s="125"/>
      <c r="X14" s="125"/>
      <c r="Y14" s="125"/>
      <c r="Z14" s="125"/>
      <c r="AA14" s="99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</row>
    <row r="15" spans="1:264" ht="19" customHeight="1">
      <c r="A15" s="176"/>
      <c r="B15" s="428" t="s">
        <v>95</v>
      </c>
      <c r="C15" s="429"/>
      <c r="D15" s="429"/>
      <c r="E15" s="430"/>
      <c r="F15" s="426"/>
      <c r="G15" s="426"/>
      <c r="H15" s="427"/>
      <c r="I15" s="176"/>
      <c r="J15" s="4"/>
      <c r="K15" s="42" t="str">
        <f>IF(F15="Yes","Yes", IF(F15="No", "No", ""))</f>
        <v/>
      </c>
      <c r="L15" s="4"/>
      <c r="M15" s="4"/>
      <c r="N15" s="4"/>
      <c r="O15" s="4"/>
      <c r="P15" s="4"/>
      <c r="Q15" s="4"/>
      <c r="T15" s="99"/>
      <c r="U15" s="126" t="str">
        <f>IF(K15="Yes","Yes", IF(K15="No", "No", ""))</f>
        <v/>
      </c>
      <c r="V15" s="125"/>
      <c r="W15" s="125"/>
      <c r="X15" s="125"/>
      <c r="Y15" s="125"/>
      <c r="Z15" s="125"/>
      <c r="AA15" s="99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</row>
    <row r="16" spans="1:264" ht="9.75" customHeight="1" thickBot="1">
      <c r="A16" s="176"/>
      <c r="B16" s="176"/>
      <c r="C16" s="176"/>
      <c r="D16" s="176"/>
      <c r="E16" s="176"/>
      <c r="F16" s="451"/>
      <c r="G16" s="451"/>
      <c r="H16" s="451"/>
      <c r="I16" s="176"/>
      <c r="J16" s="4"/>
      <c r="K16" s="4"/>
      <c r="L16" s="4"/>
      <c r="M16" s="4"/>
      <c r="N16" s="4"/>
      <c r="O16" s="4"/>
      <c r="P16" s="4"/>
      <c r="Q16" s="4"/>
      <c r="T16" s="99"/>
      <c r="U16" s="125"/>
      <c r="V16" s="125"/>
      <c r="W16" s="125"/>
      <c r="X16" s="125"/>
      <c r="Y16" s="125"/>
      <c r="Z16" s="125"/>
      <c r="AA16" s="99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</row>
    <row r="17" spans="1:62" ht="19" customHeight="1">
      <c r="A17" s="176"/>
      <c r="B17" s="434" t="s">
        <v>140</v>
      </c>
      <c r="C17" s="435"/>
      <c r="D17" s="435"/>
      <c r="E17" s="436"/>
      <c r="F17" s="420"/>
      <c r="G17" s="420"/>
      <c r="H17" s="420"/>
      <c r="I17" s="176"/>
      <c r="J17" s="4"/>
      <c r="K17" s="4"/>
      <c r="L17" s="4"/>
      <c r="M17" s="404" t="s">
        <v>67</v>
      </c>
      <c r="N17" s="404"/>
      <c r="O17" s="404"/>
      <c r="P17" s="404"/>
      <c r="Q17" s="404"/>
      <c r="R17" s="404"/>
      <c r="T17" s="99"/>
      <c r="U17" s="125"/>
      <c r="V17" s="479" t="s">
        <v>67</v>
      </c>
      <c r="W17" s="480"/>
      <c r="X17" s="480"/>
      <c r="Y17" s="480"/>
      <c r="Z17" s="481"/>
      <c r="AA17" s="99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</row>
    <row r="18" spans="1:62" ht="19" customHeight="1">
      <c r="A18" s="176"/>
      <c r="B18" s="423" t="s">
        <v>141</v>
      </c>
      <c r="C18" s="424"/>
      <c r="D18" s="424"/>
      <c r="E18" s="425"/>
      <c r="F18" s="420"/>
      <c r="G18" s="420"/>
      <c r="H18" s="420"/>
      <c r="I18" s="176"/>
      <c r="J18" s="4"/>
      <c r="K18" s="4"/>
      <c r="L18" s="4"/>
      <c r="M18" s="404"/>
      <c r="N18" s="404"/>
      <c r="O18" s="404"/>
      <c r="P18" s="404"/>
      <c r="Q18" s="404"/>
      <c r="R18" s="404"/>
      <c r="T18" s="99"/>
      <c r="U18" s="125"/>
      <c r="V18" s="482"/>
      <c r="W18" s="483"/>
      <c r="X18" s="483"/>
      <c r="Y18" s="483"/>
      <c r="Z18" s="484"/>
      <c r="AA18" s="99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</row>
    <row r="19" spans="1:62" ht="19" customHeight="1">
      <c r="A19" s="176"/>
      <c r="B19" s="423" t="s">
        <v>160</v>
      </c>
      <c r="C19" s="424"/>
      <c r="D19" s="424"/>
      <c r="E19" s="425"/>
      <c r="F19" s="420"/>
      <c r="G19" s="420"/>
      <c r="H19" s="420"/>
      <c r="I19" s="176"/>
      <c r="J19" s="4"/>
      <c r="K19" s="452" t="s">
        <v>122</v>
      </c>
      <c r="L19" s="4"/>
      <c r="M19" s="503"/>
      <c r="N19" s="503"/>
      <c r="O19" s="503"/>
      <c r="P19" s="503"/>
      <c r="Q19" s="503"/>
      <c r="R19" s="503"/>
      <c r="T19" s="99"/>
      <c r="U19" s="125"/>
      <c r="V19" s="474"/>
      <c r="W19" s="475"/>
      <c r="X19" s="475"/>
      <c r="Y19" s="475"/>
      <c r="Z19" s="476"/>
      <c r="AA19" s="99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</row>
    <row r="20" spans="1:62" ht="19" customHeight="1" thickBot="1">
      <c r="A20" s="176"/>
      <c r="B20" s="431" t="s">
        <v>96</v>
      </c>
      <c r="C20" s="432"/>
      <c r="D20" s="432"/>
      <c r="E20" s="433"/>
      <c r="F20" s="420"/>
      <c r="G20" s="420"/>
      <c r="H20" s="420"/>
      <c r="I20" s="176"/>
      <c r="J20" s="4"/>
      <c r="K20" s="453"/>
      <c r="L20" s="4"/>
      <c r="M20" s="504" t="s">
        <v>68</v>
      </c>
      <c r="N20" s="504"/>
      <c r="O20" s="504"/>
      <c r="P20" s="504"/>
      <c r="Q20" s="504"/>
      <c r="R20" s="504"/>
      <c r="T20" s="99"/>
      <c r="U20" s="125"/>
      <c r="V20" s="485" t="s">
        <v>68</v>
      </c>
      <c r="W20" s="486"/>
      <c r="X20" s="486"/>
      <c r="Y20" s="486"/>
      <c r="Z20" s="487"/>
      <c r="AA20" s="99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</row>
    <row r="21" spans="1:62" ht="19" customHeight="1">
      <c r="A21" s="176"/>
      <c r="B21" s="423" t="s">
        <v>38</v>
      </c>
      <c r="C21" s="424"/>
      <c r="D21" s="424"/>
      <c r="E21" s="425"/>
      <c r="F21" s="287"/>
      <c r="G21" s="287"/>
      <c r="H21" s="287"/>
      <c r="I21" s="176"/>
      <c r="J21" s="4"/>
      <c r="K21" s="151">
        <f>F21</f>
        <v>0</v>
      </c>
      <c r="L21" s="4"/>
      <c r="M21" s="4"/>
      <c r="N21" s="4"/>
      <c r="O21" s="4"/>
      <c r="P21" s="4"/>
      <c r="Q21" s="4"/>
      <c r="T21" s="99"/>
      <c r="U21" s="454" t="s">
        <v>122</v>
      </c>
      <c r="V21" s="125"/>
      <c r="W21" s="125"/>
      <c r="X21" s="125"/>
      <c r="Y21" s="125"/>
      <c r="Z21" s="125"/>
      <c r="AA21" s="99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</row>
    <row r="22" spans="1:62" ht="19" customHeight="1">
      <c r="A22" s="176"/>
      <c r="B22" s="423" t="s">
        <v>142</v>
      </c>
      <c r="C22" s="424"/>
      <c r="D22" s="424"/>
      <c r="E22" s="425"/>
      <c r="F22" s="420"/>
      <c r="G22" s="420"/>
      <c r="H22" s="420"/>
      <c r="I22" s="176"/>
      <c r="J22" s="4"/>
      <c r="K22" s="4"/>
      <c r="L22" s="4"/>
      <c r="M22" s="4"/>
      <c r="N22" s="4"/>
      <c r="O22" s="4"/>
      <c r="P22" s="4"/>
      <c r="Q22" s="4"/>
      <c r="R22" s="173" t="s">
        <v>2</v>
      </c>
      <c r="S22" s="102"/>
      <c r="T22" s="99"/>
      <c r="U22" s="455"/>
      <c r="V22" s="125"/>
      <c r="W22" s="125"/>
      <c r="X22" s="125"/>
      <c r="Y22" s="125"/>
      <c r="Z22" s="127" t="s">
        <v>2</v>
      </c>
      <c r="AA22" s="99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</row>
    <row r="23" spans="1:62" ht="19" customHeight="1">
      <c r="A23" s="176"/>
      <c r="B23" s="423" t="s">
        <v>6</v>
      </c>
      <c r="C23" s="424"/>
      <c r="D23" s="424"/>
      <c r="E23" s="425"/>
      <c r="F23" s="421"/>
      <c r="G23" s="421"/>
      <c r="H23" s="421"/>
      <c r="I23" s="176"/>
      <c r="J23" s="4"/>
      <c r="K23" s="4"/>
      <c r="L23" s="4"/>
      <c r="M23" s="505" t="s">
        <v>69</v>
      </c>
      <c r="N23" s="506"/>
      <c r="O23" s="506"/>
      <c r="P23" s="507"/>
      <c r="Q23" s="17"/>
      <c r="R23" s="17"/>
      <c r="S23" s="102"/>
      <c r="T23" s="99"/>
      <c r="U23" s="152">
        <f>K21</f>
        <v>0</v>
      </c>
      <c r="V23" s="125"/>
      <c r="W23" s="367" t="s">
        <v>69</v>
      </c>
      <c r="X23" s="368"/>
      <c r="Y23" s="128"/>
      <c r="Z23" s="128"/>
      <c r="AA23" s="99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</row>
    <row r="24" spans="1:62" ht="19" customHeight="1">
      <c r="A24" s="176"/>
      <c r="B24" s="431" t="s">
        <v>158</v>
      </c>
      <c r="C24" s="432"/>
      <c r="D24" s="432"/>
      <c r="E24" s="433"/>
      <c r="F24" s="421"/>
      <c r="G24" s="421"/>
      <c r="H24" s="421"/>
      <c r="I24" s="176"/>
      <c r="J24" s="4"/>
      <c r="K24" s="4"/>
      <c r="L24" s="4"/>
      <c r="M24" s="4"/>
      <c r="N24" s="4"/>
      <c r="O24" s="4"/>
      <c r="P24" s="4"/>
      <c r="Q24" s="4"/>
      <c r="R24" s="102"/>
      <c r="S24" s="102"/>
      <c r="T24" s="99"/>
      <c r="U24" s="125"/>
      <c r="V24" s="125"/>
      <c r="W24" s="125"/>
      <c r="X24" s="125"/>
      <c r="Y24" s="125"/>
      <c r="Z24" s="125"/>
      <c r="AA24" s="99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</row>
    <row r="25" spans="1:62" ht="19" customHeight="1">
      <c r="A25" s="176"/>
      <c r="B25" s="431" t="s">
        <v>159</v>
      </c>
      <c r="C25" s="432"/>
      <c r="D25" s="432"/>
      <c r="E25" s="433"/>
      <c r="F25" s="421"/>
      <c r="G25" s="421"/>
      <c r="H25" s="421"/>
      <c r="I25" s="176"/>
      <c r="J25" s="4"/>
      <c r="K25" s="4"/>
      <c r="L25" s="4"/>
      <c r="M25" s="4"/>
      <c r="N25" s="4"/>
      <c r="O25" s="4"/>
      <c r="P25" s="4"/>
      <c r="Q25" s="4"/>
      <c r="R25" s="102"/>
      <c r="S25" s="102"/>
      <c r="T25" s="99"/>
      <c r="U25" s="125"/>
      <c r="V25" s="125"/>
      <c r="W25" s="125"/>
      <c r="X25" s="125"/>
      <c r="Y25" s="125"/>
      <c r="Z25" s="125"/>
      <c r="AA25" s="99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</row>
    <row r="26" spans="1:62" ht="19" customHeight="1">
      <c r="A26" s="176"/>
      <c r="B26" s="458" t="s">
        <v>176</v>
      </c>
      <c r="C26" s="459"/>
      <c r="D26" s="459"/>
      <c r="E26" s="460"/>
      <c r="F26" s="421"/>
      <c r="G26" s="421"/>
      <c r="H26" s="421"/>
      <c r="I26" s="176"/>
      <c r="J26" s="4"/>
      <c r="K26" s="4"/>
      <c r="L26" s="4"/>
      <c r="M26" s="4"/>
      <c r="N26" s="4"/>
      <c r="O26" s="4"/>
      <c r="P26" s="4"/>
      <c r="Q26" s="4"/>
      <c r="R26" s="102"/>
      <c r="S26" s="102"/>
      <c r="T26" s="99"/>
      <c r="U26" s="125"/>
      <c r="V26" s="125"/>
      <c r="W26" s="125"/>
      <c r="X26" s="125"/>
      <c r="Y26" s="125"/>
      <c r="Z26" s="125"/>
      <c r="AA26" s="99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</row>
    <row r="27" spans="1:62" ht="9.7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4"/>
      <c r="K27" s="4"/>
      <c r="L27" s="4"/>
      <c r="M27" s="4"/>
      <c r="N27" s="4"/>
      <c r="O27" s="4"/>
      <c r="P27" s="4"/>
      <c r="Q27" s="4"/>
      <c r="R27" s="102"/>
      <c r="S27" s="102"/>
      <c r="T27" s="99"/>
      <c r="U27" s="125"/>
      <c r="V27" s="125"/>
      <c r="W27" s="125"/>
      <c r="X27" s="125"/>
      <c r="Y27" s="125"/>
      <c r="Z27" s="125"/>
      <c r="AA27" s="99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</row>
    <row r="28" spans="1:62" ht="16.5" customHeight="1">
      <c r="A28" s="176"/>
      <c r="B28" s="437" t="s">
        <v>149</v>
      </c>
      <c r="C28" s="438"/>
      <c r="D28" s="438"/>
      <c r="E28" s="438"/>
      <c r="F28" s="438"/>
      <c r="G28" s="438"/>
      <c r="H28" s="439"/>
      <c r="I28" s="176"/>
      <c r="J28" s="4"/>
      <c r="K28" s="4"/>
      <c r="L28" s="4"/>
      <c r="M28" s="4"/>
      <c r="N28" s="4"/>
      <c r="O28" s="4"/>
      <c r="P28" s="4"/>
      <c r="Q28" s="4"/>
      <c r="R28" s="102"/>
      <c r="S28" s="102"/>
      <c r="T28" s="99"/>
      <c r="U28" s="125"/>
      <c r="V28" s="125"/>
      <c r="W28" s="125"/>
      <c r="X28" s="125"/>
      <c r="Y28" s="125"/>
      <c r="Z28" s="125"/>
      <c r="AA28" s="99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</row>
    <row r="29" spans="1:62" ht="16" customHeight="1">
      <c r="A29" s="176"/>
      <c r="B29" s="440" t="s">
        <v>150</v>
      </c>
      <c r="C29" s="441"/>
      <c r="D29" s="441"/>
      <c r="E29" s="441"/>
      <c r="F29" s="441"/>
      <c r="G29" s="441"/>
      <c r="H29" s="442"/>
      <c r="I29" s="176"/>
      <c r="J29" s="4"/>
      <c r="K29" s="4"/>
      <c r="L29" s="4"/>
      <c r="M29" s="4"/>
      <c r="N29" s="4"/>
      <c r="O29" s="4"/>
      <c r="P29" s="4"/>
      <c r="Q29" s="4"/>
      <c r="R29" s="102"/>
      <c r="S29" s="102"/>
      <c r="T29" s="99"/>
      <c r="U29" s="125"/>
      <c r="V29" s="125"/>
      <c r="W29" s="125"/>
      <c r="X29" s="125"/>
      <c r="Y29" s="125"/>
      <c r="Z29" s="125"/>
      <c r="AA29" s="99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</row>
    <row r="30" spans="1:62" ht="36" customHeight="1">
      <c r="A30" s="176"/>
      <c r="B30" s="443" t="s">
        <v>151</v>
      </c>
      <c r="C30" s="444"/>
      <c r="D30" s="444"/>
      <c r="E30" s="444"/>
      <c r="F30" s="444"/>
      <c r="G30" s="444"/>
      <c r="H30" s="445"/>
      <c r="I30" s="176"/>
      <c r="J30" s="4"/>
      <c r="K30" s="4"/>
      <c r="L30" s="4"/>
      <c r="M30" s="4"/>
      <c r="N30" s="4"/>
      <c r="O30" s="4"/>
      <c r="P30" s="4"/>
      <c r="Q30" s="4"/>
      <c r="R30" s="102"/>
      <c r="S30" s="102"/>
      <c r="T30" s="99"/>
      <c r="U30" s="125"/>
      <c r="V30" s="125"/>
      <c r="W30" s="125"/>
      <c r="X30" s="125"/>
      <c r="Y30" s="125"/>
      <c r="Z30" s="125"/>
      <c r="AA30" s="9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</row>
    <row r="31" spans="1:62" ht="16" customHeight="1">
      <c r="A31" s="176"/>
      <c r="B31" s="443" t="s">
        <v>152</v>
      </c>
      <c r="C31" s="444"/>
      <c r="D31" s="444"/>
      <c r="E31" s="444"/>
      <c r="F31" s="444"/>
      <c r="G31" s="444"/>
      <c r="H31" s="445"/>
      <c r="I31" s="176"/>
      <c r="J31" s="4"/>
      <c r="K31" s="4"/>
      <c r="L31" s="4"/>
      <c r="M31" s="4"/>
      <c r="N31" s="4"/>
      <c r="O31" s="4"/>
      <c r="P31" s="4"/>
      <c r="Q31" s="4"/>
      <c r="R31" s="102"/>
      <c r="S31" s="102"/>
      <c r="T31" s="99"/>
      <c r="U31" s="125"/>
      <c r="V31" s="125"/>
      <c r="W31" s="125"/>
      <c r="X31" s="125"/>
      <c r="Y31" s="125"/>
      <c r="Z31" s="125"/>
      <c r="AA31" s="99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</row>
    <row r="32" spans="1:62" ht="36" customHeight="1">
      <c r="A32" s="176"/>
      <c r="B32" s="443" t="s">
        <v>153</v>
      </c>
      <c r="C32" s="444"/>
      <c r="D32" s="444"/>
      <c r="E32" s="444"/>
      <c r="F32" s="444"/>
      <c r="G32" s="444"/>
      <c r="H32" s="445"/>
      <c r="I32" s="176"/>
      <c r="J32" s="4"/>
      <c r="K32" s="4"/>
      <c r="L32" s="4"/>
      <c r="M32" s="4"/>
      <c r="N32" s="4"/>
      <c r="O32" s="4"/>
      <c r="P32" s="4"/>
      <c r="Q32" s="4"/>
      <c r="R32" s="102"/>
      <c r="S32" s="102"/>
      <c r="T32" s="99"/>
      <c r="U32" s="125"/>
      <c r="V32" s="125"/>
      <c r="W32" s="125"/>
      <c r="X32" s="125"/>
      <c r="Y32" s="125"/>
      <c r="Z32" s="125"/>
      <c r="AA32" s="99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</row>
    <row r="33" spans="1:62" ht="36" customHeight="1">
      <c r="A33" s="176"/>
      <c r="B33" s="443" t="s">
        <v>154</v>
      </c>
      <c r="C33" s="444"/>
      <c r="D33" s="444"/>
      <c r="E33" s="444"/>
      <c r="F33" s="444"/>
      <c r="G33" s="444"/>
      <c r="H33" s="445"/>
      <c r="I33" s="176"/>
      <c r="J33" s="4"/>
      <c r="K33" s="4"/>
      <c r="L33" s="4"/>
      <c r="M33" s="4"/>
      <c r="N33" s="4"/>
      <c r="O33" s="4"/>
      <c r="P33" s="4"/>
      <c r="Q33" s="4"/>
      <c r="R33" s="102"/>
      <c r="S33" s="102"/>
      <c r="T33" s="99"/>
      <c r="U33" s="125"/>
      <c r="V33" s="125"/>
      <c r="W33" s="125"/>
      <c r="X33" s="125"/>
      <c r="Y33" s="125"/>
      <c r="Z33" s="125"/>
      <c r="AA33" s="99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</row>
    <row r="34" spans="1:62" ht="16" customHeight="1">
      <c r="A34" s="176"/>
      <c r="B34" s="443" t="s">
        <v>155</v>
      </c>
      <c r="C34" s="444"/>
      <c r="D34" s="444"/>
      <c r="E34" s="444"/>
      <c r="F34" s="444"/>
      <c r="G34" s="444"/>
      <c r="H34" s="445"/>
      <c r="I34" s="176"/>
      <c r="J34" s="4"/>
      <c r="K34" s="4"/>
      <c r="L34" s="4"/>
      <c r="M34" s="4"/>
      <c r="N34" s="4"/>
      <c r="O34" s="4"/>
      <c r="P34" s="4"/>
      <c r="Q34" s="4"/>
      <c r="R34" s="102"/>
      <c r="S34" s="102"/>
      <c r="T34" s="99"/>
      <c r="U34" s="125"/>
      <c r="V34" s="125"/>
      <c r="W34" s="125"/>
      <c r="X34" s="125"/>
      <c r="Y34" s="125"/>
      <c r="Z34" s="125"/>
      <c r="AA34" s="99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</row>
    <row r="35" spans="1:62" ht="16" customHeight="1">
      <c r="A35" s="176"/>
      <c r="B35" s="443" t="s">
        <v>156</v>
      </c>
      <c r="C35" s="444"/>
      <c r="D35" s="444"/>
      <c r="E35" s="444"/>
      <c r="F35" s="444"/>
      <c r="G35" s="444"/>
      <c r="H35" s="445"/>
      <c r="I35" s="176"/>
      <c r="J35" s="4"/>
      <c r="K35" s="4"/>
      <c r="L35" s="4"/>
      <c r="M35" s="4"/>
      <c r="N35" s="4"/>
      <c r="O35" s="4"/>
      <c r="P35" s="4"/>
      <c r="Q35" s="4"/>
      <c r="R35" s="102"/>
      <c r="S35" s="102"/>
      <c r="T35" s="99"/>
      <c r="U35" s="125"/>
      <c r="V35" s="125"/>
      <c r="W35" s="125"/>
      <c r="X35" s="125"/>
      <c r="Y35" s="125"/>
      <c r="Z35" s="125"/>
      <c r="AA35" s="99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</row>
    <row r="36" spans="1:62" ht="36" customHeight="1">
      <c r="A36" s="176"/>
      <c r="B36" s="461" t="s">
        <v>157</v>
      </c>
      <c r="C36" s="462"/>
      <c r="D36" s="462"/>
      <c r="E36" s="462"/>
      <c r="F36" s="462"/>
      <c r="G36" s="462"/>
      <c r="H36" s="445"/>
      <c r="I36" s="176"/>
      <c r="J36" s="4"/>
      <c r="K36" s="4"/>
      <c r="L36" s="4"/>
      <c r="M36" s="4"/>
      <c r="N36" s="4"/>
      <c r="O36" s="4"/>
      <c r="P36" s="4"/>
      <c r="Q36" s="4"/>
      <c r="R36" s="102"/>
      <c r="S36" s="102"/>
      <c r="T36" s="99"/>
      <c r="U36" s="125"/>
      <c r="V36" s="125"/>
      <c r="W36" s="125"/>
      <c r="X36" s="125"/>
      <c r="Y36" s="125"/>
      <c r="Z36" s="125"/>
      <c r="AA36" s="99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</row>
    <row r="37" spans="1:62" ht="36" customHeight="1">
      <c r="A37" s="176"/>
      <c r="B37" s="463" t="s">
        <v>178</v>
      </c>
      <c r="C37" s="464"/>
      <c r="D37" s="464"/>
      <c r="E37" s="464"/>
      <c r="F37" s="464"/>
      <c r="G37" s="464"/>
      <c r="H37" s="192"/>
      <c r="I37" s="176"/>
      <c r="J37" s="4"/>
      <c r="K37" s="4"/>
      <c r="L37" s="4"/>
      <c r="M37" s="4"/>
      <c r="N37" s="4"/>
      <c r="O37" s="4"/>
      <c r="P37" s="4"/>
      <c r="Q37" s="4"/>
      <c r="R37" s="102"/>
      <c r="S37" s="102"/>
      <c r="T37" s="99"/>
      <c r="U37" s="125"/>
      <c r="V37" s="125"/>
      <c r="W37" s="125"/>
      <c r="X37" s="125"/>
      <c r="Y37" s="125"/>
      <c r="Z37" s="125"/>
      <c r="AA37" s="99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</row>
    <row r="38" spans="1:62" ht="19.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4"/>
      <c r="K38" s="4"/>
      <c r="L38" s="4"/>
      <c r="M38" s="4"/>
      <c r="N38" s="4"/>
      <c r="O38" s="4"/>
      <c r="P38" s="4"/>
      <c r="Q38" s="4"/>
      <c r="T38" s="99"/>
      <c r="U38" s="125"/>
      <c r="V38" s="125"/>
      <c r="W38" s="125"/>
      <c r="X38" s="125"/>
      <c r="Y38" s="125"/>
      <c r="Z38" s="125"/>
      <c r="AA38" s="99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</row>
    <row r="39" spans="1:62" ht="30.75" customHeight="1">
      <c r="A39" s="176"/>
      <c r="B39" s="250" t="s">
        <v>42</v>
      </c>
      <c r="C39" s="422"/>
      <c r="D39" s="422"/>
      <c r="E39" s="422"/>
      <c r="F39" s="422"/>
      <c r="G39" s="422"/>
      <c r="H39" s="251"/>
      <c r="I39" s="176"/>
      <c r="J39" s="4"/>
      <c r="K39" s="250" t="s">
        <v>58</v>
      </c>
      <c r="L39" s="422"/>
      <c r="M39" s="422"/>
      <c r="N39" s="422"/>
      <c r="O39" s="422"/>
      <c r="P39" s="422"/>
      <c r="Q39" s="251"/>
      <c r="R39" s="102"/>
      <c r="S39" s="102"/>
      <c r="T39" s="99"/>
      <c r="U39" s="377" t="s">
        <v>117</v>
      </c>
      <c r="V39" s="378"/>
      <c r="W39" s="378"/>
      <c r="X39" s="378"/>
      <c r="Y39" s="378"/>
      <c r="Z39" s="379"/>
      <c r="AA39" s="99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</row>
    <row r="40" spans="1:62" ht="33.75" customHeight="1">
      <c r="A40" s="176"/>
      <c r="B40" s="250"/>
      <c r="C40" s="251"/>
      <c r="D40" s="95"/>
      <c r="E40" s="96" t="s">
        <v>29</v>
      </c>
      <c r="F40" s="96" t="s">
        <v>11</v>
      </c>
      <c r="G40" s="243" t="s">
        <v>30</v>
      </c>
      <c r="H40" s="245"/>
      <c r="I40" s="176"/>
      <c r="J40" s="4"/>
      <c r="K40" s="120"/>
      <c r="L40" s="121"/>
      <c r="M40" s="243" t="s">
        <v>94</v>
      </c>
      <c r="N40" s="245"/>
      <c r="O40" s="122" t="s">
        <v>39</v>
      </c>
      <c r="P40" s="243" t="s">
        <v>30</v>
      </c>
      <c r="Q40" s="245"/>
      <c r="R40" s="102"/>
      <c r="S40" s="102"/>
      <c r="T40" s="99"/>
      <c r="U40" s="129"/>
      <c r="V40" s="130"/>
      <c r="W40" s="131" t="s">
        <v>111</v>
      </c>
      <c r="X40" s="131" t="s">
        <v>39</v>
      </c>
      <c r="Y40" s="321" t="s">
        <v>30</v>
      </c>
      <c r="Z40" s="323"/>
      <c r="AA40" s="99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</row>
    <row r="41" spans="1:62" ht="15.75" customHeight="1">
      <c r="A41" s="176"/>
      <c r="B41" s="302" t="s">
        <v>25</v>
      </c>
      <c r="C41" s="304"/>
      <c r="D41" s="96" t="s">
        <v>12</v>
      </c>
      <c r="E41" s="5">
        <f>SUMIFS('POCA Fastrak Claim'!$H$97:$H$146, 'POCA Fastrak Claim'!$C$97:$C$146, "A", 'POCA Fastrak Claim'!$E$97:$E$146, K310)</f>
        <v>0</v>
      </c>
      <c r="F41" s="93">
        <f>O386</f>
        <v>55.61</v>
      </c>
      <c r="G41" s="397">
        <f t="shared" ref="G41:G56" si="0">ROUND(IF($F$15="","£0.00",E41*F41),2)</f>
        <v>0</v>
      </c>
      <c r="H41" s="402"/>
      <c r="I41" s="176"/>
      <c r="J41" s="4"/>
      <c r="K41" s="414" t="s">
        <v>25</v>
      </c>
      <c r="L41" s="96" t="s">
        <v>12</v>
      </c>
      <c r="M41" s="456">
        <f>SUMIFS('POCA Fastrak Claim'!$N$97:$N$146, 'POCA Fastrak Claim'!$O$97:$O$146, "A", 'POCA Fastrak Claim'!$E$97:$E$146, K310)</f>
        <v>0</v>
      </c>
      <c r="N41" s="457"/>
      <c r="O41" s="93">
        <f>O398</f>
        <v>55.61</v>
      </c>
      <c r="P41" s="241">
        <f t="shared" ref="P41:P49" si="1">ROUND(IF($F$15="","£0.00",M41*O41),2)</f>
        <v>0</v>
      </c>
      <c r="Q41" s="242"/>
      <c r="R41" s="102"/>
      <c r="S41" s="102"/>
      <c r="T41" s="99"/>
      <c r="U41" s="380" t="s">
        <v>25</v>
      </c>
      <c r="V41" s="132" t="s">
        <v>12</v>
      </c>
      <c r="W41" s="133">
        <f>SUMIFS('POCA Fastrak Claim'!$Z$97:$Z$146, 'POCA Fastrak Claim'!$V$97:$V$146, "A", 'POCA Fastrak Claim'!$E$97:$E$146, K310)</f>
        <v>0</v>
      </c>
      <c r="X41" s="134">
        <f>O410</f>
        <v>55.61</v>
      </c>
      <c r="Y41" s="286">
        <f t="shared" ref="Y41:Y49" si="2">ROUND(IF($F$15="","£0.00",W41*X41),2)</f>
        <v>0</v>
      </c>
      <c r="Z41" s="288"/>
      <c r="AA41" s="99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</row>
    <row r="42" spans="1:62" ht="15.75" customHeight="1">
      <c r="A42" s="176"/>
      <c r="B42" s="448"/>
      <c r="C42" s="449"/>
      <c r="D42" s="96" t="s">
        <v>13</v>
      </c>
      <c r="E42" s="5">
        <f>SUMIFS('POCA Fastrak Claim'!$H$97:$H$146, 'POCA Fastrak Claim'!$C$97:$C$146, "B", 'POCA Fastrak Claim'!$E$97:$E$146, K310)</f>
        <v>0</v>
      </c>
      <c r="F42" s="93">
        <f t="shared" ref="F42:F50" si="3">O387</f>
        <v>47.22</v>
      </c>
      <c r="G42" s="241">
        <f t="shared" si="0"/>
        <v>0</v>
      </c>
      <c r="H42" s="242"/>
      <c r="I42" s="176"/>
      <c r="J42" s="4"/>
      <c r="K42" s="414"/>
      <c r="L42" s="96" t="s">
        <v>13</v>
      </c>
      <c r="M42" s="446">
        <f>SUMIFS('POCA Fastrak Claim'!$N$97:$N$146, 'POCA Fastrak Claim'!$O$97:$O$146, "B", 'POCA Fastrak Claim'!$E$97:$E$146, K310)</f>
        <v>0</v>
      </c>
      <c r="N42" s="447"/>
      <c r="O42" s="93">
        <f t="shared" ref="O42:O50" si="4">O399</f>
        <v>47.22</v>
      </c>
      <c r="P42" s="241">
        <f t="shared" si="1"/>
        <v>0</v>
      </c>
      <c r="Q42" s="242"/>
      <c r="R42" s="102"/>
      <c r="S42" s="102"/>
      <c r="T42" s="99"/>
      <c r="U42" s="380"/>
      <c r="V42" s="132" t="s">
        <v>13</v>
      </c>
      <c r="W42" s="135">
        <f>SUMIFS('POCA Fastrak Claim'!$Z$97:$Z$146, 'POCA Fastrak Claim'!$V$97:$V$146, "B", 'POCA Fastrak Claim'!$E$97:$E$146, K310)</f>
        <v>0</v>
      </c>
      <c r="X42" s="134">
        <f t="shared" ref="X42:X50" si="5">O411</f>
        <v>47.22</v>
      </c>
      <c r="Y42" s="286">
        <f t="shared" si="2"/>
        <v>0</v>
      </c>
      <c r="Z42" s="288"/>
      <c r="AA42" s="99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</row>
    <row r="43" spans="1:62" ht="15.75" customHeight="1">
      <c r="A43" s="176"/>
      <c r="B43" s="305"/>
      <c r="C43" s="307"/>
      <c r="D43" s="96" t="s">
        <v>14</v>
      </c>
      <c r="E43" s="5">
        <f>SUMIFS('POCA Fastrak Claim'!$H$97:$H$146, 'POCA Fastrak Claim'!$C$97:$C$146, "C", 'POCA Fastrak Claim'!$E$97:$E$146, K310)</f>
        <v>0</v>
      </c>
      <c r="F43" s="93">
        <f t="shared" si="3"/>
        <v>31.22</v>
      </c>
      <c r="G43" s="241">
        <f t="shared" si="0"/>
        <v>0</v>
      </c>
      <c r="H43" s="242"/>
      <c r="I43" s="176"/>
      <c r="J43" s="4"/>
      <c r="K43" s="294"/>
      <c r="L43" s="96" t="s">
        <v>14</v>
      </c>
      <c r="M43" s="446">
        <f>SUMIFS('POCA Fastrak Claim'!$N$97:$N$146, 'POCA Fastrak Claim'!$O$97:$O$146, "C", 'POCA Fastrak Claim'!$E$97:$E$146, K310)</f>
        <v>0</v>
      </c>
      <c r="N43" s="447"/>
      <c r="O43" s="93">
        <f t="shared" si="4"/>
        <v>31.22</v>
      </c>
      <c r="P43" s="241">
        <f t="shared" si="1"/>
        <v>0</v>
      </c>
      <c r="Q43" s="242"/>
      <c r="R43" s="102"/>
      <c r="S43" s="102"/>
      <c r="T43" s="99"/>
      <c r="U43" s="353"/>
      <c r="V43" s="132" t="s">
        <v>14</v>
      </c>
      <c r="W43" s="135">
        <f>SUMIFS('POCA Fastrak Claim'!$Z$97:$Z$146, 'POCA Fastrak Claim'!$V$97:$V$146, "C", 'POCA Fastrak Claim'!$E$97:$E$146, K310)</f>
        <v>0</v>
      </c>
      <c r="X43" s="134">
        <f t="shared" si="5"/>
        <v>31.22</v>
      </c>
      <c r="Y43" s="286">
        <f t="shared" si="2"/>
        <v>0</v>
      </c>
      <c r="Z43" s="288"/>
      <c r="AA43" s="99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</row>
    <row r="44" spans="1:62" ht="15.75" customHeight="1">
      <c r="A44" s="176"/>
      <c r="B44" s="369" t="s">
        <v>27</v>
      </c>
      <c r="C44" s="370"/>
      <c r="D44" s="96" t="s">
        <v>12</v>
      </c>
      <c r="E44" s="5">
        <f>SUMIFS('POCA Fastrak Claim'!$H$97:$H$146, 'POCA Fastrak Claim'!$C$97:$C$146, "A", 'POCA Fastrak Claim'!$E$97:$E$146, K313)</f>
        <v>0</v>
      </c>
      <c r="F44" s="93">
        <f t="shared" si="3"/>
        <v>44.33</v>
      </c>
      <c r="G44" s="241">
        <f t="shared" si="0"/>
        <v>0</v>
      </c>
      <c r="H44" s="242"/>
      <c r="I44" s="176"/>
      <c r="J44" s="4"/>
      <c r="K44" s="248" t="s">
        <v>27</v>
      </c>
      <c r="L44" s="96" t="s">
        <v>12</v>
      </c>
      <c r="M44" s="446">
        <f>SUMIFS('POCA Fastrak Claim'!$N$97:$N$146, 'POCA Fastrak Claim'!$O$97:$O$146, "A", 'POCA Fastrak Claim'!$E$97:$E$146, K313)</f>
        <v>0</v>
      </c>
      <c r="N44" s="447"/>
      <c r="O44" s="93">
        <f t="shared" si="4"/>
        <v>44.33</v>
      </c>
      <c r="P44" s="241">
        <f t="shared" si="1"/>
        <v>0</v>
      </c>
      <c r="Q44" s="242"/>
      <c r="R44" s="102"/>
      <c r="S44" s="102"/>
      <c r="T44" s="99"/>
      <c r="U44" s="290" t="s">
        <v>27</v>
      </c>
      <c r="V44" s="132" t="s">
        <v>12</v>
      </c>
      <c r="W44" s="135">
        <f>SUMIFS('POCA Fastrak Claim'!$Z$97:$Z$146, 'POCA Fastrak Claim'!$V$97:$V$146, "A", 'POCA Fastrak Claim'!$E$97:$E$146, K313)</f>
        <v>0</v>
      </c>
      <c r="X44" s="134">
        <f t="shared" si="5"/>
        <v>44.33</v>
      </c>
      <c r="Y44" s="286">
        <f t="shared" si="2"/>
        <v>0</v>
      </c>
      <c r="Z44" s="288"/>
      <c r="AA44" s="99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</row>
    <row r="45" spans="1:62" ht="15.75" customHeight="1">
      <c r="A45" s="176"/>
      <c r="B45" s="371"/>
      <c r="C45" s="372"/>
      <c r="D45" s="96" t="s">
        <v>13</v>
      </c>
      <c r="E45" s="5">
        <f>SUMIFS('POCA Fastrak Claim'!$H$97:$H$146, 'POCA Fastrak Claim'!$C$97:$C$146, "B", 'POCA Fastrak Claim'!$E$97:$E$146, K313)</f>
        <v>0</v>
      </c>
      <c r="F45" s="93">
        <f t="shared" si="3"/>
        <v>35.68</v>
      </c>
      <c r="G45" s="241">
        <f t="shared" si="0"/>
        <v>0</v>
      </c>
      <c r="H45" s="242"/>
      <c r="I45" s="176"/>
      <c r="J45" s="4"/>
      <c r="K45" s="467"/>
      <c r="L45" s="96" t="s">
        <v>13</v>
      </c>
      <c r="M45" s="446">
        <f>SUMIFS('POCA Fastrak Claim'!$N$97:$N$146, 'POCA Fastrak Claim'!$O$97:$O$146, "B", 'POCA Fastrak Claim'!$E$97:$E$146, K313)</f>
        <v>0</v>
      </c>
      <c r="N45" s="447"/>
      <c r="O45" s="93">
        <f t="shared" si="4"/>
        <v>35.68</v>
      </c>
      <c r="P45" s="241">
        <f t="shared" si="1"/>
        <v>0</v>
      </c>
      <c r="Q45" s="242"/>
      <c r="R45" s="102"/>
      <c r="S45" s="102"/>
      <c r="T45" s="99"/>
      <c r="U45" s="359"/>
      <c r="V45" s="132" t="s">
        <v>13</v>
      </c>
      <c r="W45" s="135">
        <f>SUMIFS('POCA Fastrak Claim'!$Z$97:$Z$146, 'POCA Fastrak Claim'!$V$97:$V$146, "B", 'POCA Fastrak Claim'!$E$97:$E$146, K313)</f>
        <v>0</v>
      </c>
      <c r="X45" s="134">
        <f t="shared" si="5"/>
        <v>35.68</v>
      </c>
      <c r="Y45" s="286">
        <f t="shared" si="2"/>
        <v>0</v>
      </c>
      <c r="Z45" s="288"/>
      <c r="AA45" s="99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</row>
    <row r="46" spans="1:62" ht="15.75" customHeight="1">
      <c r="A46" s="176"/>
      <c r="B46" s="373"/>
      <c r="C46" s="374"/>
      <c r="D46" s="96" t="s">
        <v>14</v>
      </c>
      <c r="E46" s="5">
        <f>SUMIFS('POCA Fastrak Claim'!$H$97:$H$146, 'POCA Fastrak Claim'!$C$97:$C$146, "C", 'POCA Fastrak Claim'!$E$97:$E$146, K313)</f>
        <v>0</v>
      </c>
      <c r="F46" s="93">
        <f t="shared" si="3"/>
        <v>21.52</v>
      </c>
      <c r="G46" s="241">
        <f t="shared" si="0"/>
        <v>0</v>
      </c>
      <c r="H46" s="242"/>
      <c r="I46" s="176"/>
      <c r="J46" s="4"/>
      <c r="K46" s="249"/>
      <c r="L46" s="96" t="s">
        <v>14</v>
      </c>
      <c r="M46" s="446">
        <f>SUMIFS('POCA Fastrak Claim'!$N$97:$N$146, 'POCA Fastrak Claim'!$O$97:$O$146, "C", 'POCA Fastrak Claim'!$E$97:$E$146, K313)</f>
        <v>0</v>
      </c>
      <c r="N46" s="447"/>
      <c r="O46" s="93">
        <f t="shared" si="4"/>
        <v>21.52</v>
      </c>
      <c r="P46" s="241">
        <f t="shared" si="1"/>
        <v>0</v>
      </c>
      <c r="Q46" s="242"/>
      <c r="R46" s="102"/>
      <c r="S46" s="102"/>
      <c r="T46" s="99"/>
      <c r="U46" s="291"/>
      <c r="V46" s="132" t="s">
        <v>14</v>
      </c>
      <c r="W46" s="135">
        <f>SUMIFS('POCA Fastrak Claim'!$Z$97:$Z$146, 'POCA Fastrak Claim'!$V$97:$V$146, "C", 'POCA Fastrak Claim'!$E$97:$E$146, K313)</f>
        <v>0</v>
      </c>
      <c r="X46" s="134">
        <f t="shared" si="5"/>
        <v>21.52</v>
      </c>
      <c r="Y46" s="286">
        <f t="shared" si="2"/>
        <v>0</v>
      </c>
      <c r="Z46" s="288"/>
      <c r="AA46" s="99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</row>
    <row r="47" spans="1:62" ht="15.75" customHeight="1">
      <c r="A47" s="176"/>
      <c r="B47" s="369" t="s">
        <v>28</v>
      </c>
      <c r="C47" s="370"/>
      <c r="D47" s="96" t="s">
        <v>12</v>
      </c>
      <c r="E47" s="5">
        <f>SUMIFS('POCA Fastrak Claim'!$H$97:$H$146, 'POCA Fastrak Claim'!$C$97:$C$146, "A", 'POCA Fastrak Claim'!$E$97:$E$146, K311)+SUMIFS('POCA Fastrak Claim'!$H$97:$H$146, 'POCA Fastrak Claim'!$C$97:$C$146, "A", 'POCA Fastrak Claim'!$E$97:$E$146, K312)</f>
        <v>0</v>
      </c>
      <c r="F47" s="93">
        <f t="shared" si="3"/>
        <v>25.97</v>
      </c>
      <c r="G47" s="241">
        <f t="shared" si="0"/>
        <v>0</v>
      </c>
      <c r="H47" s="242"/>
      <c r="I47" s="176"/>
      <c r="J47" s="4"/>
      <c r="K47" s="248" t="s">
        <v>28</v>
      </c>
      <c r="L47" s="96" t="s">
        <v>12</v>
      </c>
      <c r="M47" s="446">
        <f>SUMIFS('POCA Fastrak Claim'!$N$97:$N$146, 'POCA Fastrak Claim'!$O$97:$O$146, "A", 'POCA Fastrak Claim'!$E$97:$E$146, K311)+SUMIFS('POCA Fastrak Claim'!$N$97:$N$146, 'POCA Fastrak Claim'!$O$97:$O$146, "A", 'POCA Fastrak Claim'!$E$97:$E$146, K312)</f>
        <v>0</v>
      </c>
      <c r="N47" s="447"/>
      <c r="O47" s="93">
        <f t="shared" si="4"/>
        <v>25.97</v>
      </c>
      <c r="P47" s="241">
        <f t="shared" si="1"/>
        <v>0</v>
      </c>
      <c r="Q47" s="242"/>
      <c r="R47" s="102"/>
      <c r="S47" s="102"/>
      <c r="T47" s="99"/>
      <c r="U47" s="290" t="s">
        <v>28</v>
      </c>
      <c r="V47" s="132" t="s">
        <v>12</v>
      </c>
      <c r="W47" s="135">
        <f>SUMIFS('POCA Fastrak Claim'!$Z$97:$Z$146, 'POCA Fastrak Claim'!$V$97:$V$146, "A", 'POCA Fastrak Claim'!$E$97:$E$146, K311)+SUMIFS('POCA Fastrak Claim'!$Z$97:$Z$146, 'POCA Fastrak Claim'!$V$97:$V$146, "A", 'POCA Fastrak Claim'!$E$97:$E$146, K312)</f>
        <v>0</v>
      </c>
      <c r="X47" s="134">
        <f t="shared" si="5"/>
        <v>25.97</v>
      </c>
      <c r="Y47" s="286">
        <f t="shared" si="2"/>
        <v>0</v>
      </c>
      <c r="Z47" s="288"/>
      <c r="AA47" s="99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</row>
    <row r="48" spans="1:62" ht="15.75" customHeight="1">
      <c r="A48" s="176"/>
      <c r="B48" s="371"/>
      <c r="C48" s="372"/>
      <c r="D48" s="96" t="s">
        <v>13</v>
      </c>
      <c r="E48" s="5">
        <f>SUMIFS('POCA Fastrak Claim'!$H$97:$H$146, 'POCA Fastrak Claim'!$C$97:$C$146, "B", 'POCA Fastrak Claim'!$E$97:$E$146, K311)+SUMIFS('POCA Fastrak Claim'!$H$97:$H$146, 'POCA Fastrak Claim'!$C$97:$C$146, "B", 'POCA Fastrak Claim'!$E$97:$E$146, K312)</f>
        <v>0</v>
      </c>
      <c r="F48" s="93">
        <f t="shared" si="3"/>
        <v>25.97</v>
      </c>
      <c r="G48" s="241">
        <f t="shared" si="0"/>
        <v>0</v>
      </c>
      <c r="H48" s="242"/>
      <c r="I48" s="176"/>
      <c r="J48" s="4"/>
      <c r="K48" s="467"/>
      <c r="L48" s="96" t="s">
        <v>13</v>
      </c>
      <c r="M48" s="446">
        <f>SUMIFS('POCA Fastrak Claim'!$N$97:$N$146, 'POCA Fastrak Claim'!$O$97:$O$146, "B", 'POCA Fastrak Claim'!$E$97:$E$146, K311)+SUMIFS('POCA Fastrak Claim'!$N$97:$N$146, 'POCA Fastrak Claim'!$O$97:$O$146, "B", 'POCA Fastrak Claim'!$E$97:$E$146, K312)</f>
        <v>0</v>
      </c>
      <c r="N48" s="447"/>
      <c r="O48" s="93">
        <f t="shared" si="4"/>
        <v>25.97</v>
      </c>
      <c r="P48" s="241">
        <f t="shared" si="1"/>
        <v>0</v>
      </c>
      <c r="Q48" s="242"/>
      <c r="R48" s="102"/>
      <c r="S48" s="102"/>
      <c r="T48" s="99"/>
      <c r="U48" s="359"/>
      <c r="V48" s="132" t="s">
        <v>13</v>
      </c>
      <c r="W48" s="135">
        <f>SUMIFS('POCA Fastrak Claim'!$Z$97:$Z$146, 'POCA Fastrak Claim'!$V$97:$V$146, "B", 'POCA Fastrak Claim'!$E$97:$E$146, K311)+SUMIFS('POCA Fastrak Claim'!$Z$97:$Z$146, 'POCA Fastrak Claim'!$V$97:$V$146, "B", 'POCA Fastrak Claim'!$E$97:$E$146, K312)</f>
        <v>0</v>
      </c>
      <c r="X48" s="134">
        <f t="shared" si="5"/>
        <v>25.97</v>
      </c>
      <c r="Y48" s="286">
        <f t="shared" si="2"/>
        <v>0</v>
      </c>
      <c r="Z48" s="288"/>
      <c r="AA48" s="99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</row>
    <row r="49" spans="1:62" ht="15.75" customHeight="1">
      <c r="A49" s="176"/>
      <c r="B49" s="373"/>
      <c r="C49" s="374"/>
      <c r="D49" s="96" t="s">
        <v>14</v>
      </c>
      <c r="E49" s="5">
        <f>SUMIFS('POCA Fastrak Claim'!$H$97:$H$146, 'POCA Fastrak Claim'!$C$97:$C$146, "C", 'POCA Fastrak Claim'!$E$97:$E$146, K311)+SUMIFS('POCA Fastrak Claim'!$H$97:$H$146, 'POCA Fastrak Claim'!$C$97:$C$146, "C", 'POCA Fastrak Claim'!$E$97:$E$146, K312)</f>
        <v>0</v>
      </c>
      <c r="F49" s="93">
        <f t="shared" si="3"/>
        <v>13.12</v>
      </c>
      <c r="G49" s="241">
        <f t="shared" si="0"/>
        <v>0</v>
      </c>
      <c r="H49" s="242"/>
      <c r="I49" s="176"/>
      <c r="J49" s="4"/>
      <c r="K49" s="249"/>
      <c r="L49" s="96" t="s">
        <v>14</v>
      </c>
      <c r="M49" s="446">
        <f>SUMIFS('POCA Fastrak Claim'!$N$97:$N$146, 'POCA Fastrak Claim'!$O$97:$O$146, "C", 'POCA Fastrak Claim'!$E$97:$E$146, K311)+SUMIFS('POCA Fastrak Claim'!$N$97:$N$146, 'POCA Fastrak Claim'!$O$97:$O$146, "C", 'POCA Fastrak Claim'!$E$97:$E$146, K312)</f>
        <v>0</v>
      </c>
      <c r="N49" s="447"/>
      <c r="O49" s="93">
        <f t="shared" si="4"/>
        <v>13.12</v>
      </c>
      <c r="P49" s="241">
        <f t="shared" si="1"/>
        <v>0</v>
      </c>
      <c r="Q49" s="242"/>
      <c r="R49" s="102"/>
      <c r="S49" s="102"/>
      <c r="T49" s="99"/>
      <c r="U49" s="291"/>
      <c r="V49" s="132" t="s">
        <v>14</v>
      </c>
      <c r="W49" s="135">
        <f>SUMIFS('POCA Fastrak Claim'!$Z$97:$Z$146, 'POCA Fastrak Claim'!$V$97:$V$146, "C", 'POCA Fastrak Claim'!$E$97:$E$146, K311)+SUMIFS('POCA Fastrak Claim'!$Z$97:$Z$146, 'POCA Fastrak Claim'!$V$97:$V$146, "C", 'POCA Fastrak Claim'!$E$97:$E$146, K312)</f>
        <v>0</v>
      </c>
      <c r="X49" s="134">
        <f t="shared" si="5"/>
        <v>13.12</v>
      </c>
      <c r="Y49" s="286">
        <f t="shared" si="2"/>
        <v>0</v>
      </c>
      <c r="Z49" s="288"/>
      <c r="AA49" s="99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</row>
    <row r="50" spans="1:62" ht="15.75" customHeight="1">
      <c r="A50" s="176"/>
      <c r="B50" s="243" t="s">
        <v>26</v>
      </c>
      <c r="C50" s="244"/>
      <c r="D50" s="245"/>
      <c r="E50" s="6">
        <f>H149</f>
        <v>0</v>
      </c>
      <c r="F50" s="93">
        <f t="shared" si="3"/>
        <v>3.62</v>
      </c>
      <c r="G50" s="241">
        <f t="shared" si="0"/>
        <v>0</v>
      </c>
      <c r="H50" s="242"/>
      <c r="I50" s="176"/>
      <c r="J50" s="4"/>
      <c r="K50" s="243" t="s">
        <v>26</v>
      </c>
      <c r="L50" s="245"/>
      <c r="M50" s="465">
        <f>P149</f>
        <v>0</v>
      </c>
      <c r="N50" s="466"/>
      <c r="O50" s="93">
        <f t="shared" si="4"/>
        <v>3.62</v>
      </c>
      <c r="P50" s="241" t="str">
        <f t="shared" ref="P50" si="6">IF($F$15="","£0.00",M50*O50)</f>
        <v>£0.00</v>
      </c>
      <c r="Q50" s="242"/>
      <c r="R50" s="102"/>
      <c r="S50" s="102"/>
      <c r="T50" s="99"/>
      <c r="U50" s="321" t="s">
        <v>26</v>
      </c>
      <c r="V50" s="323"/>
      <c r="W50" s="136">
        <f>Z149</f>
        <v>0</v>
      </c>
      <c r="X50" s="134">
        <f t="shared" si="5"/>
        <v>3.62</v>
      </c>
      <c r="Y50" s="286" t="str">
        <f t="shared" ref="Y50" si="7">IF($F$15="","£0.00",W50*X50)</f>
        <v>£0.00</v>
      </c>
      <c r="Z50" s="288"/>
      <c r="AA50" s="99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</row>
    <row r="51" spans="1:62" ht="15.75" customHeight="1">
      <c r="A51" s="176"/>
      <c r="B51" s="243" t="s">
        <v>65</v>
      </c>
      <c r="C51" s="244"/>
      <c r="D51" s="245"/>
      <c r="E51" s="5">
        <f>SUMIFS('POCA Fastrak Claim'!$H$97:$H$146, 'POCA Fastrak Claim'!$C$97:$C146, "A", 'POCA Fastrak Claim'!$E$97:$E$146, K310, 'POCA Fastrak Claim'!$G$97:$G$146, "Yes")</f>
        <v>0</v>
      </c>
      <c r="F51" s="93">
        <f>IFERROR((F41*$H$172)/100,"")</f>
        <v>0</v>
      </c>
      <c r="G51" s="241">
        <f t="shared" si="0"/>
        <v>0</v>
      </c>
      <c r="H51" s="242"/>
      <c r="I51" s="176"/>
      <c r="J51" s="4"/>
      <c r="K51" s="369" t="s">
        <v>65</v>
      </c>
      <c r="L51" s="370"/>
      <c r="M51" s="446">
        <f>SUMIFS('POCA Fastrak Claim'!$N$97:$N$146, 'POCA Fastrak Claim'!$O$97:$O146, "A", 'POCA Fastrak Claim'!$E$97:$E$146, K310, 'POCA Fastrak Claim'!$P$97:$P$146, "Yes")</f>
        <v>0</v>
      </c>
      <c r="N51" s="447"/>
      <c r="O51" s="93">
        <f>IFERROR((O41*$P$172)/100,"")</f>
        <v>0</v>
      </c>
      <c r="P51" s="241">
        <f t="shared" ref="P51:P56" si="8">ROUND(IF($F$15="","£0.00",M51*O51),2)</f>
        <v>0</v>
      </c>
      <c r="Q51" s="242"/>
      <c r="R51" s="102"/>
      <c r="S51" s="102"/>
      <c r="T51" s="99"/>
      <c r="U51" s="329" t="s">
        <v>65</v>
      </c>
      <c r="V51" s="330"/>
      <c r="W51" s="135">
        <f>SUMIFS('POCA Fastrak Claim'!$Z$97:$Z$146, 'POCA Fastrak Claim'!$V$97:$V146, "A", 'POCA Fastrak Claim'!$E$97:$E$146, K310, 'POCA Fastrak Claim'!$W$97:$W$146, "Yes")</f>
        <v>0</v>
      </c>
      <c r="X51" s="134">
        <f>IFERROR((X41*$Z$172)/100,"")</f>
        <v>0</v>
      </c>
      <c r="Y51" s="286">
        <f>ROUND(IF($F$15="","£0.00",W51*X51),2)</f>
        <v>0</v>
      </c>
      <c r="Z51" s="288"/>
      <c r="AA51" s="99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</row>
    <row r="52" spans="1:62" ht="15.75" customHeight="1">
      <c r="A52" s="176"/>
      <c r="B52" s="243"/>
      <c r="C52" s="244"/>
      <c r="D52" s="245"/>
      <c r="E52" s="5">
        <f>SUMIFS('POCA Fastrak Claim'!$H$97:$H$146, 'POCA Fastrak Claim'!$C$97:$C146, "B", 'POCA Fastrak Claim'!$E$97:$E$146, K310, 'POCA Fastrak Claim'!$G$97:$G$146, "Yes")</f>
        <v>0</v>
      </c>
      <c r="F52" s="93">
        <f t="shared" ref="F52:F56" si="9">IFERROR((F42*$H$172)/100,"")</f>
        <v>0</v>
      </c>
      <c r="G52" s="241">
        <f t="shared" si="0"/>
        <v>0</v>
      </c>
      <c r="H52" s="242"/>
      <c r="I52" s="176"/>
      <c r="J52" s="4"/>
      <c r="K52" s="371"/>
      <c r="L52" s="372"/>
      <c r="M52" s="446">
        <f>SUMIFS('POCA Fastrak Claim'!$N$97:$N$146, 'POCA Fastrak Claim'!$O$97:$O146, "B", 'POCA Fastrak Claim'!$E$97:$E$146, K310, 'POCA Fastrak Claim'!$P$97:$P$146, "Yes")</f>
        <v>0</v>
      </c>
      <c r="N52" s="447"/>
      <c r="O52" s="93">
        <f t="shared" ref="O52:O56" si="10">IFERROR((O42*$P$172)/100,"")</f>
        <v>0</v>
      </c>
      <c r="P52" s="241">
        <f t="shared" si="8"/>
        <v>0</v>
      </c>
      <c r="Q52" s="242"/>
      <c r="R52" s="102"/>
      <c r="S52" s="102"/>
      <c r="T52" s="99"/>
      <c r="U52" s="336"/>
      <c r="V52" s="337"/>
      <c r="W52" s="135">
        <f>SUMIFS('POCA Fastrak Claim'!$Z$97:$Z$146, 'POCA Fastrak Claim'!$V$97:$V146, "B", 'POCA Fastrak Claim'!$E$97:$E$146, K310, 'POCA Fastrak Claim'!$W$97:$W$146, "Yes")</f>
        <v>0</v>
      </c>
      <c r="X52" s="134">
        <f t="shared" ref="X52:X56" si="11">IFERROR((X42*$Z$172)/100,"")</f>
        <v>0</v>
      </c>
      <c r="Y52" s="286">
        <f>ROUND(IF($F$15="","£0.00",W52*X52),2)</f>
        <v>0</v>
      </c>
      <c r="Z52" s="288"/>
      <c r="AA52" s="99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</row>
    <row r="53" spans="1:62" ht="15.75" customHeight="1">
      <c r="A53" s="176"/>
      <c r="B53" s="243"/>
      <c r="C53" s="244"/>
      <c r="D53" s="245"/>
      <c r="E53" s="5">
        <f>SUMIFS('POCA Fastrak Claim'!$H$97:$H$146, 'POCA Fastrak Claim'!$C$97:$C146, "C", 'POCA Fastrak Claim'!$E$97:$E$146, K310, 'POCA Fastrak Claim'!$G$97:$G$146, "Yes")</f>
        <v>0</v>
      </c>
      <c r="F53" s="93">
        <f t="shared" si="9"/>
        <v>0</v>
      </c>
      <c r="G53" s="241">
        <f t="shared" si="0"/>
        <v>0</v>
      </c>
      <c r="H53" s="242"/>
      <c r="I53" s="176"/>
      <c r="J53" s="4"/>
      <c r="K53" s="373"/>
      <c r="L53" s="374"/>
      <c r="M53" s="446">
        <f>SUMIFS('POCA Fastrak Claim'!$N$97:$N$146, 'POCA Fastrak Claim'!$O$97:$O146, "C", 'POCA Fastrak Claim'!$E$97:$E$146, K310, 'POCA Fastrak Claim'!$P$97:$P$146, "Yes")</f>
        <v>0</v>
      </c>
      <c r="N53" s="447"/>
      <c r="O53" s="93">
        <f t="shared" si="10"/>
        <v>0</v>
      </c>
      <c r="P53" s="241">
        <f t="shared" si="8"/>
        <v>0</v>
      </c>
      <c r="Q53" s="242"/>
      <c r="R53" s="102"/>
      <c r="S53" s="102"/>
      <c r="T53" s="99"/>
      <c r="U53" s="331"/>
      <c r="V53" s="332"/>
      <c r="W53" s="135">
        <f>SUMIFS('POCA Fastrak Claim'!$Z$97:$Z$146, 'POCA Fastrak Claim'!$V$97:$V146, "C", 'POCA Fastrak Claim'!$E$97:$E$146, K310, 'POCA Fastrak Claim'!$W$97:$W$146, "Yes")</f>
        <v>0</v>
      </c>
      <c r="X53" s="134">
        <f t="shared" si="11"/>
        <v>0</v>
      </c>
      <c r="Y53" s="286">
        <f>ROUND(IF($F$15="","£0.00",W53*X53),2)</f>
        <v>0</v>
      </c>
      <c r="Z53" s="288"/>
      <c r="AA53" s="99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</row>
    <row r="54" spans="1:62" ht="15.75" customHeight="1">
      <c r="A54" s="176"/>
      <c r="B54" s="243" t="s">
        <v>66</v>
      </c>
      <c r="C54" s="244"/>
      <c r="D54" s="245"/>
      <c r="E54" s="5">
        <f>SUMIFS('POCA Fastrak Claim'!$H$97:$H$146, 'POCA Fastrak Claim'!$C$97:$C146, "A", 'POCA Fastrak Claim'!$E$97:$E$146, K313, 'POCA Fastrak Claim'!$G$97:$G$146, "Yes")</f>
        <v>0</v>
      </c>
      <c r="F54" s="93">
        <f t="shared" si="9"/>
        <v>0</v>
      </c>
      <c r="G54" s="241">
        <f t="shared" si="0"/>
        <v>0</v>
      </c>
      <c r="H54" s="242"/>
      <c r="I54" s="176"/>
      <c r="J54" s="4"/>
      <c r="K54" s="369" t="s">
        <v>66</v>
      </c>
      <c r="L54" s="370"/>
      <c r="M54" s="446">
        <f>SUMIFS('POCA Fastrak Claim'!$N$97:$N$146, 'POCA Fastrak Claim'!$O$97:$O146, "A", 'POCA Fastrak Claim'!$E$97:$E$146, K313, 'POCA Fastrak Claim'!$P$97:$P$146, "Yes")</f>
        <v>0</v>
      </c>
      <c r="N54" s="447"/>
      <c r="O54" s="93">
        <f t="shared" si="10"/>
        <v>0</v>
      </c>
      <c r="P54" s="241">
        <f t="shared" si="8"/>
        <v>0</v>
      </c>
      <c r="Q54" s="242"/>
      <c r="R54" s="102"/>
      <c r="S54" s="102"/>
      <c r="T54" s="99"/>
      <c r="U54" s="329" t="s">
        <v>66</v>
      </c>
      <c r="V54" s="330"/>
      <c r="W54" s="135">
        <f>SUMIFS('POCA Fastrak Claim'!$Z$97:$Z$146, 'POCA Fastrak Claim'!$V$97:$V146, "A", 'POCA Fastrak Claim'!$E$97:$E$146, K313, 'POCA Fastrak Claim'!$W$97:$W$146, "Yes")</f>
        <v>0</v>
      </c>
      <c r="X54" s="134">
        <f t="shared" si="11"/>
        <v>0</v>
      </c>
      <c r="Y54" s="286">
        <f>ROUND(IF($F$15="","£0.00",W54*X54),2)</f>
        <v>0</v>
      </c>
      <c r="Z54" s="288"/>
      <c r="AA54" s="99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</row>
    <row r="55" spans="1:62" ht="15.75" customHeight="1">
      <c r="A55" s="176"/>
      <c r="B55" s="243"/>
      <c r="C55" s="244"/>
      <c r="D55" s="245"/>
      <c r="E55" s="5">
        <f>SUMIFS('POCA Fastrak Claim'!$H$97:$H$146, 'POCA Fastrak Claim'!$C$97:$C146, "B", 'POCA Fastrak Claim'!$E$97:$E$146, K313, 'POCA Fastrak Claim'!$G$97:$G$146, "Yes")</f>
        <v>0</v>
      </c>
      <c r="F55" s="93">
        <f t="shared" si="9"/>
        <v>0</v>
      </c>
      <c r="G55" s="241">
        <f t="shared" si="0"/>
        <v>0</v>
      </c>
      <c r="H55" s="242"/>
      <c r="I55" s="176"/>
      <c r="J55" s="4"/>
      <c r="K55" s="371"/>
      <c r="L55" s="372"/>
      <c r="M55" s="446">
        <f>SUMIFS('POCA Fastrak Claim'!$N$97:$N$146, 'POCA Fastrak Claim'!$O$97:$O146, "B", 'POCA Fastrak Claim'!$E$97:$E$146, K313, 'POCA Fastrak Claim'!$P$97:$P$146, "Yes")</f>
        <v>0</v>
      </c>
      <c r="N55" s="447"/>
      <c r="O55" s="93">
        <f t="shared" si="10"/>
        <v>0</v>
      </c>
      <c r="P55" s="241">
        <f t="shared" si="8"/>
        <v>0</v>
      </c>
      <c r="Q55" s="242"/>
      <c r="R55" s="102"/>
      <c r="S55" s="102"/>
      <c r="T55" s="99"/>
      <c r="U55" s="336"/>
      <c r="V55" s="337"/>
      <c r="W55" s="135">
        <f>SUMIFS('POCA Fastrak Claim'!$Z$97:$Z$146, 'POCA Fastrak Claim'!$V$97:$V146, "B", 'POCA Fastrak Claim'!$E$97:$E$146, K313, 'POCA Fastrak Claim'!$W$97:$W$146, "Yes")</f>
        <v>0</v>
      </c>
      <c r="X55" s="134">
        <f t="shared" si="11"/>
        <v>0</v>
      </c>
      <c r="Y55" s="286">
        <f>ROUND(IF($F$15="","£0.00",W55*X55)*2,)</f>
        <v>0</v>
      </c>
      <c r="Z55" s="288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</row>
    <row r="56" spans="1:62" ht="15.75" customHeight="1">
      <c r="A56" s="176"/>
      <c r="B56" s="243"/>
      <c r="C56" s="244"/>
      <c r="D56" s="245"/>
      <c r="E56" s="5">
        <f>SUMIFS('POCA Fastrak Claim'!$H$97:$H$146, 'POCA Fastrak Claim'!$C$97:$C146, "C", 'POCA Fastrak Claim'!$E$97:$E$146, K313, 'POCA Fastrak Claim'!$G$97:$G$146, "Yes")</f>
        <v>0</v>
      </c>
      <c r="F56" s="93">
        <f t="shared" si="9"/>
        <v>0</v>
      </c>
      <c r="G56" s="241">
        <f t="shared" si="0"/>
        <v>0</v>
      </c>
      <c r="H56" s="242"/>
      <c r="I56" s="176"/>
      <c r="J56" s="4"/>
      <c r="K56" s="373"/>
      <c r="L56" s="374"/>
      <c r="M56" s="525">
        <f>SUMIFS('POCA Fastrak Claim'!$N$97:$N$146, 'POCA Fastrak Claim'!$O$97:$O146, "C", 'POCA Fastrak Claim'!$E$97:$E$146, K313, 'POCA Fastrak Claim'!$P$97:$P$146, "Yes")</f>
        <v>0</v>
      </c>
      <c r="N56" s="526"/>
      <c r="O56" s="93">
        <f t="shared" si="10"/>
        <v>0</v>
      </c>
      <c r="P56" s="241">
        <f t="shared" si="8"/>
        <v>0</v>
      </c>
      <c r="Q56" s="242"/>
      <c r="R56" s="102"/>
      <c r="S56" s="102"/>
      <c r="T56" s="99"/>
      <c r="U56" s="331"/>
      <c r="V56" s="332"/>
      <c r="W56" s="137">
        <f>SUMIFS('POCA Fastrak Claim'!$Z$97:$Z$146, 'POCA Fastrak Claim'!$V$97:$V146, "C", 'POCA Fastrak Claim'!$E$97:$E$146, K313, 'POCA Fastrak Claim'!$W$97:$W$146, "Yes")</f>
        <v>0</v>
      </c>
      <c r="X56" s="134">
        <f t="shared" si="11"/>
        <v>0</v>
      </c>
      <c r="Y56" s="286">
        <f>ROUND(IF($F$15="","£0.00",W56*X56),2)</f>
        <v>0</v>
      </c>
      <c r="Z56" s="288"/>
      <c r="AA56" s="99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</row>
    <row r="57" spans="1:62" ht="26.25" customHeight="1">
      <c r="A57" s="176"/>
      <c r="B57" s="243" t="s">
        <v>35</v>
      </c>
      <c r="C57" s="244"/>
      <c r="D57" s="244"/>
      <c r="E57" s="244"/>
      <c r="F57" s="245"/>
      <c r="G57" s="546">
        <f>ROUND(SUM(G41:H56),2)</f>
        <v>0</v>
      </c>
      <c r="H57" s="407"/>
      <c r="I57" s="176"/>
      <c r="J57" s="4"/>
      <c r="K57" s="243" t="s">
        <v>36</v>
      </c>
      <c r="L57" s="244"/>
      <c r="M57" s="244"/>
      <c r="N57" s="245"/>
      <c r="O57" s="515">
        <f>ROUND(SUM(P41:Q56),2)</f>
        <v>0</v>
      </c>
      <c r="P57" s="516"/>
      <c r="Q57" s="517"/>
      <c r="R57" s="102"/>
      <c r="S57" s="102"/>
      <c r="T57" s="99"/>
      <c r="U57" s="321" t="s">
        <v>36</v>
      </c>
      <c r="V57" s="322"/>
      <c r="W57" s="323"/>
      <c r="X57" s="492">
        <f>ROUND(SUM(Y41:Z56),2)</f>
        <v>0</v>
      </c>
      <c r="Y57" s="492"/>
      <c r="Z57" s="493"/>
      <c r="AA57" s="99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</row>
    <row r="58" spans="1:62" ht="18" customHeight="1">
      <c r="A58" s="176"/>
      <c r="B58" s="545" t="str">
        <f>IF(G57&gt;2000, B383, "")</f>
        <v/>
      </c>
      <c r="C58" s="545"/>
      <c r="D58" s="545"/>
      <c r="E58" s="545"/>
      <c r="F58" s="545"/>
      <c r="G58" s="545"/>
      <c r="H58" s="545"/>
      <c r="I58" s="176"/>
      <c r="J58" s="4"/>
      <c r="K58" s="4"/>
      <c r="L58" s="4"/>
      <c r="M58" s="4"/>
      <c r="N58" s="4"/>
      <c r="O58" s="4"/>
      <c r="P58" s="4"/>
      <c r="Q58" s="4"/>
      <c r="R58" s="102"/>
      <c r="S58" s="102"/>
      <c r="T58" s="99"/>
      <c r="U58" s="125"/>
      <c r="V58" s="125"/>
      <c r="W58" s="125"/>
      <c r="X58" s="125"/>
      <c r="Y58" s="125"/>
      <c r="Z58" s="125"/>
      <c r="AA58" s="99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</row>
    <row r="59" spans="1:62" ht="15.75" customHeight="1">
      <c r="A59" s="176"/>
      <c r="B59" s="302" t="s">
        <v>1</v>
      </c>
      <c r="C59" s="304"/>
      <c r="D59" s="243" t="s">
        <v>31</v>
      </c>
      <c r="E59" s="245"/>
      <c r="F59" s="397">
        <f>SUMIFS('POCA Fastrak Claim'!$E$155:$E$169, 'POCA Fastrak Claim'!$G$155:$G$169, "Yes")</f>
        <v>0</v>
      </c>
      <c r="G59" s="397"/>
      <c r="H59" s="402"/>
      <c r="I59" s="176"/>
      <c r="J59" s="4"/>
      <c r="K59" s="293" t="s">
        <v>1</v>
      </c>
      <c r="L59" s="243" t="s">
        <v>31</v>
      </c>
      <c r="M59" s="244"/>
      <c r="N59" s="245"/>
      <c r="O59" s="519">
        <f>SUMIFS('POCA Fastrak Claim'!$M$155:$M$169, 'POCA Fastrak Claim'!$O$155:$O$169, "Yes")</f>
        <v>0</v>
      </c>
      <c r="P59" s="519"/>
      <c r="Q59" s="520"/>
      <c r="R59" s="102"/>
      <c r="S59" s="102"/>
      <c r="T59" s="99"/>
      <c r="U59" s="352" t="s">
        <v>1</v>
      </c>
      <c r="V59" s="321" t="s">
        <v>31</v>
      </c>
      <c r="W59" s="323"/>
      <c r="X59" s="360">
        <f>SUMIFS('POCA Fastrak Claim'!$Z$155:$Z$169, 'POCA Fastrak Claim'!$O$155:$O$169, "Yes")</f>
        <v>0</v>
      </c>
      <c r="Y59" s="360"/>
      <c r="Z59" s="361"/>
      <c r="AA59" s="99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</row>
    <row r="60" spans="1:62" ht="15.75" customHeight="1">
      <c r="A60" s="176"/>
      <c r="B60" s="305"/>
      <c r="C60" s="307"/>
      <c r="D60" s="243" t="s">
        <v>32</v>
      </c>
      <c r="E60" s="245"/>
      <c r="F60" s="281">
        <f>SUMIFS('POCA Fastrak Claim'!$E$155:$E$169, 'POCA Fastrak Claim'!$G$155:$G$169, "No")</f>
        <v>0</v>
      </c>
      <c r="G60" s="281"/>
      <c r="H60" s="403"/>
      <c r="I60" s="176"/>
      <c r="J60" s="4"/>
      <c r="K60" s="294"/>
      <c r="L60" s="243" t="s">
        <v>32</v>
      </c>
      <c r="M60" s="244"/>
      <c r="N60" s="245"/>
      <c r="O60" s="521">
        <f>SUMIFS('POCA Fastrak Claim'!$M$155:$M$169, 'POCA Fastrak Claim'!$O$155:$O$169, "No")</f>
        <v>0</v>
      </c>
      <c r="P60" s="521"/>
      <c r="Q60" s="522"/>
      <c r="R60" s="102"/>
      <c r="S60" s="102"/>
      <c r="T60" s="99"/>
      <c r="U60" s="353"/>
      <c r="V60" s="321" t="s">
        <v>32</v>
      </c>
      <c r="W60" s="323"/>
      <c r="X60" s="362">
        <f>SUMIFS('POCA Fastrak Claim'!$Z$155:$Z$169, 'POCA Fastrak Claim'!$O$155:$O$169, "No")</f>
        <v>0</v>
      </c>
      <c r="Y60" s="362"/>
      <c r="Z60" s="363"/>
      <c r="AA60" s="99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</row>
    <row r="61" spans="1:62" ht="19.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4"/>
      <c r="K61" s="4"/>
      <c r="L61" s="4"/>
      <c r="M61" s="4"/>
      <c r="N61" s="4"/>
      <c r="O61" s="4"/>
      <c r="P61" s="4"/>
      <c r="Q61" s="4"/>
      <c r="R61" s="102"/>
      <c r="S61" s="102"/>
      <c r="T61" s="99"/>
      <c r="U61" s="125"/>
      <c r="V61" s="125"/>
      <c r="W61" s="125"/>
      <c r="X61" s="125"/>
      <c r="Y61" s="125"/>
      <c r="Z61" s="125"/>
      <c r="AA61" s="99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</row>
    <row r="62" spans="1:62" ht="15.5">
      <c r="A62" s="176"/>
      <c r="B62" s="243" t="s">
        <v>119</v>
      </c>
      <c r="C62" s="244"/>
      <c r="D62" s="244"/>
      <c r="E62" s="245"/>
      <c r="F62" s="518">
        <f>SUM(G57+F59+F60)</f>
        <v>0</v>
      </c>
      <c r="G62" s="397"/>
      <c r="H62" s="402"/>
      <c r="I62" s="176"/>
      <c r="J62" s="4"/>
      <c r="K62" s="243" t="s">
        <v>18</v>
      </c>
      <c r="L62" s="244"/>
      <c r="M62" s="244"/>
      <c r="N62" s="245"/>
      <c r="O62" s="518">
        <f>SUM(O57+O59+O60)</f>
        <v>0</v>
      </c>
      <c r="P62" s="397"/>
      <c r="Q62" s="402"/>
      <c r="R62" s="102"/>
      <c r="S62" s="102"/>
      <c r="T62" s="99"/>
      <c r="U62" s="321" t="s">
        <v>112</v>
      </c>
      <c r="V62" s="322"/>
      <c r="W62" s="323"/>
      <c r="X62" s="365">
        <f>SUM(X57+X59+X60)</f>
        <v>0</v>
      </c>
      <c r="Y62" s="292"/>
      <c r="Z62" s="366"/>
      <c r="AA62" s="99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</row>
    <row r="63" spans="1:62" ht="15.75" customHeight="1">
      <c r="A63" s="176"/>
      <c r="B63" s="243" t="s">
        <v>41</v>
      </c>
      <c r="C63" s="244"/>
      <c r="D63" s="244"/>
      <c r="E63" s="245"/>
      <c r="F63" s="472">
        <f>SUM(G57+F59)</f>
        <v>0</v>
      </c>
      <c r="G63" s="241"/>
      <c r="H63" s="242"/>
      <c r="I63" s="176"/>
      <c r="J63" s="4"/>
      <c r="K63" s="243" t="s">
        <v>41</v>
      </c>
      <c r="L63" s="244"/>
      <c r="M63" s="244"/>
      <c r="N63" s="245"/>
      <c r="O63" s="472">
        <f>SUM(O57+O59)</f>
        <v>0</v>
      </c>
      <c r="P63" s="241"/>
      <c r="Q63" s="242"/>
      <c r="R63" s="102"/>
      <c r="S63" s="102"/>
      <c r="T63" s="99"/>
      <c r="U63" s="321" t="s">
        <v>41</v>
      </c>
      <c r="V63" s="322"/>
      <c r="W63" s="323"/>
      <c r="X63" s="364">
        <f>SUM(X57+X59)</f>
        <v>0</v>
      </c>
      <c r="Y63" s="286"/>
      <c r="Z63" s="288"/>
      <c r="AA63" s="99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</row>
    <row r="64" spans="1:62" ht="15.75" customHeight="1">
      <c r="A64" s="176"/>
      <c r="B64" s="243" t="s">
        <v>37</v>
      </c>
      <c r="C64" s="244"/>
      <c r="D64" s="244"/>
      <c r="E64" s="245"/>
      <c r="F64" s="241">
        <f>SUM((F63/100)*20)</f>
        <v>0</v>
      </c>
      <c r="G64" s="241"/>
      <c r="H64" s="242"/>
      <c r="I64" s="176"/>
      <c r="J64" s="4"/>
      <c r="K64" s="243" t="s">
        <v>40</v>
      </c>
      <c r="L64" s="244"/>
      <c r="M64" s="244"/>
      <c r="N64" s="245"/>
      <c r="O64" s="241">
        <f>SUM((O63/100)*20)</f>
        <v>0</v>
      </c>
      <c r="P64" s="241"/>
      <c r="Q64" s="242"/>
      <c r="R64" s="102"/>
      <c r="S64" s="102"/>
      <c r="T64" s="99"/>
      <c r="U64" s="321" t="s">
        <v>40</v>
      </c>
      <c r="V64" s="322"/>
      <c r="W64" s="323"/>
      <c r="X64" s="286">
        <f>SUM((X63/100)*20)</f>
        <v>0</v>
      </c>
      <c r="Y64" s="286"/>
      <c r="Z64" s="288"/>
      <c r="AA64" s="99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</row>
    <row r="65" spans="1:62" ht="15.75" customHeight="1">
      <c r="A65" s="176"/>
      <c r="B65" s="243" t="s">
        <v>34</v>
      </c>
      <c r="C65" s="244"/>
      <c r="D65" s="244"/>
      <c r="E65" s="245"/>
      <c r="F65" s="281">
        <f>SUM(F62+F64)</f>
        <v>0</v>
      </c>
      <c r="G65" s="281"/>
      <c r="H65" s="403"/>
      <c r="I65" s="176"/>
      <c r="J65" s="4"/>
      <c r="K65" s="243" t="s">
        <v>43</v>
      </c>
      <c r="L65" s="244"/>
      <c r="M65" s="244"/>
      <c r="N65" s="245"/>
      <c r="O65" s="281">
        <f>SUM(O62+O64)</f>
        <v>0</v>
      </c>
      <c r="P65" s="281"/>
      <c r="Q65" s="403"/>
      <c r="R65" s="102"/>
      <c r="S65" s="102"/>
      <c r="T65" s="99"/>
      <c r="U65" s="321" t="s">
        <v>43</v>
      </c>
      <c r="V65" s="322"/>
      <c r="W65" s="323"/>
      <c r="X65" s="280">
        <f>SUM(X62+X64)</f>
        <v>0</v>
      </c>
      <c r="Y65" s="280"/>
      <c r="Z65" s="324"/>
      <c r="AA65" s="99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</row>
    <row r="66" spans="1:62" ht="15.75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99"/>
      <c r="U66" s="125"/>
      <c r="V66" s="125"/>
      <c r="W66" s="125"/>
      <c r="X66" s="125"/>
      <c r="Y66" s="125"/>
      <c r="Z66" s="125"/>
      <c r="AA66" s="99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</row>
    <row r="67" spans="1:62" ht="15.75" customHeight="1">
      <c r="A67" s="176"/>
      <c r="B67" s="243" t="s">
        <v>84</v>
      </c>
      <c r="C67" s="244"/>
      <c r="D67" s="244"/>
      <c r="E67" s="245"/>
      <c r="F67" s="406">
        <f>SUMIFS('POCA Fastrak Claim'!$E$155:$E$169, 'POCA Fastrak Claim'!$C$155:$C$169, "Yes")</f>
        <v>0</v>
      </c>
      <c r="G67" s="406"/>
      <c r="H67" s="407"/>
      <c r="I67" s="176"/>
      <c r="J67" s="4"/>
      <c r="K67" s="243" t="s">
        <v>85</v>
      </c>
      <c r="L67" s="244"/>
      <c r="M67" s="244"/>
      <c r="N67" s="245"/>
      <c r="O67" s="470">
        <f>SUMIFS('POCA Fastrak Claim'!$M$155:$M$169, 'POCA Fastrak Claim'!$P$155:$P$169, "Yes")</f>
        <v>0</v>
      </c>
      <c r="P67" s="470"/>
      <c r="Q67" s="471"/>
      <c r="R67" s="102"/>
      <c r="S67" s="102"/>
      <c r="T67" s="99"/>
      <c r="U67" s="321" t="s">
        <v>97</v>
      </c>
      <c r="V67" s="322"/>
      <c r="W67" s="323"/>
      <c r="X67" s="325">
        <f>O65</f>
        <v>0</v>
      </c>
      <c r="Y67" s="325"/>
      <c r="Z67" s="326"/>
      <c r="AA67" s="99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</row>
    <row r="68" spans="1:62" ht="18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4"/>
      <c r="K68" s="4"/>
      <c r="L68" s="4"/>
      <c r="M68" s="4"/>
      <c r="N68" s="4"/>
      <c r="O68" s="4"/>
      <c r="P68" s="4"/>
      <c r="Q68" s="4"/>
      <c r="R68" s="102"/>
      <c r="S68" s="102"/>
      <c r="T68" s="99"/>
      <c r="U68" s="125"/>
      <c r="V68" s="125"/>
      <c r="W68" s="125"/>
      <c r="X68" s="125"/>
      <c r="Y68" s="125"/>
      <c r="Z68" s="125"/>
      <c r="AA68" s="99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</row>
    <row r="69" spans="1:62" ht="15.75" customHeight="1">
      <c r="A69" s="176"/>
      <c r="B69" s="404" t="s">
        <v>44</v>
      </c>
      <c r="C69" s="404"/>
      <c r="D69" s="404"/>
      <c r="E69" s="404"/>
      <c r="F69" s="468">
        <f>SUM(F65-F67)</f>
        <v>0</v>
      </c>
      <c r="G69" s="468"/>
      <c r="H69" s="469"/>
      <c r="I69" s="176"/>
      <c r="J69" s="4"/>
      <c r="K69" s="243" t="s">
        <v>45</v>
      </c>
      <c r="L69" s="244"/>
      <c r="M69" s="244"/>
      <c r="N69" s="245"/>
      <c r="O69" s="468">
        <f>SUM(O65-O67)</f>
        <v>0</v>
      </c>
      <c r="P69" s="468"/>
      <c r="Q69" s="469"/>
      <c r="R69" s="102"/>
      <c r="S69" s="102"/>
      <c r="T69" s="99"/>
      <c r="U69" s="321" t="s">
        <v>120</v>
      </c>
      <c r="V69" s="322"/>
      <c r="W69" s="323"/>
      <c r="X69" s="327">
        <f xml:space="preserve"> SUM(X65-X67)</f>
        <v>0</v>
      </c>
      <c r="Y69" s="327"/>
      <c r="Z69" s="328"/>
      <c r="AA69" s="99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</row>
    <row r="70" spans="1:62" ht="16.5" customHeight="1">
      <c r="A70" s="176"/>
      <c r="B70" s="176"/>
      <c r="C70" s="176"/>
      <c r="D70" s="176"/>
      <c r="E70" s="176"/>
      <c r="F70" s="176"/>
      <c r="G70" s="176"/>
      <c r="H70" s="176"/>
      <c r="I70" s="176"/>
      <c r="J70" s="4"/>
      <c r="K70" s="4"/>
      <c r="L70" s="4"/>
      <c r="M70" s="4"/>
      <c r="N70" s="4"/>
      <c r="O70" s="4"/>
      <c r="P70" s="4"/>
      <c r="Q70" s="4"/>
      <c r="R70" s="102"/>
      <c r="S70" s="102"/>
      <c r="T70" s="99"/>
      <c r="U70" s="125"/>
      <c r="V70" s="125"/>
      <c r="W70" s="125"/>
      <c r="X70" s="125"/>
      <c r="Y70" s="125"/>
      <c r="Z70" s="125"/>
      <c r="AA70" s="99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</row>
    <row r="71" spans="1:62" ht="15.75" customHeight="1">
      <c r="A71" s="176"/>
      <c r="B71" s="193"/>
      <c r="C71" s="194"/>
      <c r="D71" s="194"/>
      <c r="E71" s="194"/>
      <c r="F71" s="194"/>
      <c r="G71" s="194"/>
      <c r="H71" s="195"/>
      <c r="I71" s="176"/>
      <c r="J71" s="4"/>
      <c r="K71" s="4"/>
      <c r="L71" s="4"/>
      <c r="M71" s="4"/>
      <c r="N71" s="4"/>
      <c r="O71" s="4"/>
      <c r="P71" s="4"/>
      <c r="Q71" s="4"/>
      <c r="R71" s="102"/>
      <c r="S71" s="102"/>
      <c r="T71" s="99"/>
      <c r="U71" s="125"/>
      <c r="V71" s="125"/>
      <c r="W71" s="125"/>
      <c r="X71" s="125"/>
      <c r="Y71" s="125"/>
      <c r="Z71" s="125"/>
      <c r="AA71" s="99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</row>
    <row r="72" spans="1:62" ht="15.5">
      <c r="A72" s="176"/>
      <c r="B72" s="405" t="s">
        <v>143</v>
      </c>
      <c r="C72" s="253"/>
      <c r="D72" s="253"/>
      <c r="E72" s="253"/>
      <c r="F72" s="253"/>
      <c r="G72" s="295"/>
      <c r="H72" s="196"/>
      <c r="I72" s="176"/>
      <c r="J72" s="4"/>
      <c r="K72" s="4"/>
      <c r="L72" s="4"/>
      <c r="M72" s="4"/>
      <c r="N72" s="4"/>
      <c r="O72" s="4"/>
      <c r="P72" s="4"/>
      <c r="Q72" s="4"/>
      <c r="R72" s="102"/>
      <c r="S72" s="102"/>
      <c r="T72" s="99"/>
      <c r="U72" s="125"/>
      <c r="V72" s="125"/>
      <c r="W72" s="125"/>
      <c r="X72" s="125"/>
      <c r="Y72" s="125"/>
      <c r="Z72" s="125"/>
      <c r="AA72" s="99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</row>
    <row r="73" spans="1:62" ht="15.5">
      <c r="A73" s="176"/>
      <c r="B73" s="260" t="s">
        <v>83</v>
      </c>
      <c r="C73" s="261"/>
      <c r="D73" s="261"/>
      <c r="E73" s="261"/>
      <c r="F73" s="261"/>
      <c r="G73" s="174"/>
      <c r="H73" s="197"/>
      <c r="I73" s="176"/>
      <c r="J73" s="4"/>
      <c r="K73" s="4"/>
      <c r="L73" s="4"/>
      <c r="M73" s="4"/>
      <c r="N73" s="4"/>
      <c r="O73" s="4"/>
      <c r="P73" s="4"/>
      <c r="Q73" s="4"/>
      <c r="R73" s="102"/>
      <c r="S73" s="102"/>
      <c r="T73" s="99"/>
      <c r="U73" s="125"/>
      <c r="V73" s="125"/>
      <c r="W73" s="125"/>
      <c r="X73" s="125"/>
      <c r="Y73" s="125"/>
      <c r="Z73" s="125"/>
      <c r="AA73" s="99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</row>
    <row r="74" spans="1:62" ht="15.75" customHeight="1">
      <c r="A74" s="176"/>
      <c r="B74" s="262" t="s">
        <v>47</v>
      </c>
      <c r="C74" s="263"/>
      <c r="D74" s="263"/>
      <c r="E74" s="263"/>
      <c r="F74" s="263"/>
      <c r="G74" s="263"/>
      <c r="H74" s="264"/>
      <c r="I74" s="176"/>
      <c r="J74" s="4"/>
      <c r="K74" s="4"/>
      <c r="L74" s="4"/>
      <c r="M74" s="4"/>
      <c r="N74" s="4"/>
      <c r="O74" s="4"/>
      <c r="P74" s="4"/>
      <c r="Q74" s="4"/>
      <c r="R74" s="102"/>
      <c r="S74" s="102"/>
      <c r="T74" s="99"/>
      <c r="U74" s="125"/>
      <c r="V74" s="125"/>
      <c r="W74" s="125"/>
      <c r="X74" s="125"/>
      <c r="Y74" s="125"/>
      <c r="Z74" s="125"/>
      <c r="AA74" s="99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</row>
    <row r="75" spans="1:62" ht="15.75" customHeight="1">
      <c r="A75" s="176"/>
      <c r="B75" s="262" t="s">
        <v>9</v>
      </c>
      <c r="C75" s="263"/>
      <c r="D75" s="263"/>
      <c r="E75" s="263"/>
      <c r="F75" s="263"/>
      <c r="G75" s="263"/>
      <c r="H75" s="264"/>
      <c r="I75" s="176"/>
      <c r="J75" s="4"/>
      <c r="K75" s="4"/>
      <c r="L75" s="4"/>
      <c r="M75" s="4"/>
      <c r="N75" s="4"/>
      <c r="O75" s="4"/>
      <c r="P75" s="4"/>
      <c r="Q75" s="4"/>
      <c r="R75" s="102"/>
      <c r="S75" s="102"/>
      <c r="T75" s="99"/>
      <c r="U75" s="125"/>
      <c r="V75" s="125"/>
      <c r="W75" s="125"/>
      <c r="X75" s="125"/>
      <c r="Y75" s="125"/>
      <c r="Z75" s="125"/>
      <c r="AA75" s="99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</row>
    <row r="76" spans="1:62" ht="15.75" customHeight="1">
      <c r="A76" s="176"/>
      <c r="B76" s="262" t="s">
        <v>78</v>
      </c>
      <c r="C76" s="263"/>
      <c r="D76" s="263"/>
      <c r="E76" s="263"/>
      <c r="F76" s="263"/>
      <c r="G76" s="263"/>
      <c r="H76" s="264"/>
      <c r="I76" s="176"/>
      <c r="J76" s="4"/>
      <c r="K76" s="4"/>
      <c r="L76" s="4"/>
      <c r="M76" s="4"/>
      <c r="N76" s="4"/>
      <c r="O76" s="4"/>
      <c r="P76" s="4"/>
      <c r="Q76" s="4"/>
      <c r="R76" s="102"/>
      <c r="S76" s="102"/>
      <c r="T76" s="99"/>
      <c r="U76" s="125"/>
      <c r="V76" s="125"/>
      <c r="W76" s="125"/>
      <c r="X76" s="125"/>
      <c r="Y76" s="125"/>
      <c r="Z76" s="125"/>
      <c r="AA76" s="99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</row>
    <row r="77" spans="1:62" ht="15.5">
      <c r="A77" s="176"/>
      <c r="B77" s="274" t="s">
        <v>77</v>
      </c>
      <c r="C77" s="275"/>
      <c r="D77" s="275"/>
      <c r="E77" s="275"/>
      <c r="F77" s="275"/>
      <c r="G77" s="275"/>
      <c r="H77" s="276"/>
      <c r="I77" s="176"/>
      <c r="J77" s="4"/>
      <c r="K77" s="4"/>
      <c r="L77" s="4"/>
      <c r="M77" s="4"/>
      <c r="N77" s="4"/>
      <c r="O77" s="4"/>
      <c r="P77" s="4"/>
      <c r="Q77" s="4"/>
      <c r="R77" s="102"/>
      <c r="S77" s="102"/>
      <c r="T77" s="99"/>
      <c r="U77" s="125"/>
      <c r="V77" s="125"/>
      <c r="W77" s="125"/>
      <c r="X77" s="125"/>
      <c r="Y77" s="125"/>
      <c r="Z77" s="125"/>
      <c r="AA77" s="99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</row>
    <row r="78" spans="1:62" ht="15.75" customHeight="1">
      <c r="A78" s="176"/>
      <c r="B78" s="262" t="s">
        <v>79</v>
      </c>
      <c r="C78" s="263"/>
      <c r="D78" s="263"/>
      <c r="E78" s="263"/>
      <c r="F78" s="263"/>
      <c r="G78" s="263"/>
      <c r="H78" s="264"/>
      <c r="I78" s="176"/>
      <c r="J78" s="4"/>
      <c r="K78" s="4"/>
      <c r="L78" s="4"/>
      <c r="M78" s="4"/>
      <c r="N78" s="4"/>
      <c r="O78" s="4"/>
      <c r="P78" s="4"/>
      <c r="Q78" s="4"/>
      <c r="R78" s="102"/>
      <c r="S78" s="102"/>
      <c r="T78" s="99"/>
      <c r="U78" s="125"/>
      <c r="V78" s="125"/>
      <c r="W78" s="125"/>
      <c r="X78" s="125"/>
      <c r="Y78" s="125"/>
      <c r="Z78" s="125"/>
      <c r="AA78" s="99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</row>
    <row r="79" spans="1:62" ht="15.75" customHeight="1">
      <c r="A79" s="176"/>
      <c r="B79" s="265" t="s">
        <v>80</v>
      </c>
      <c r="C79" s="266"/>
      <c r="D79" s="266"/>
      <c r="E79" s="266"/>
      <c r="F79" s="266"/>
      <c r="G79" s="266"/>
      <c r="H79" s="267"/>
      <c r="I79" s="176"/>
      <c r="J79" s="4"/>
      <c r="K79" s="4"/>
      <c r="L79" s="4"/>
      <c r="M79" s="4"/>
      <c r="N79" s="4"/>
      <c r="O79" s="4"/>
      <c r="P79" s="4"/>
      <c r="Q79" s="4"/>
      <c r="R79" s="102"/>
      <c r="S79" s="102"/>
      <c r="T79" s="99"/>
      <c r="U79" s="125"/>
      <c r="V79" s="125"/>
      <c r="W79" s="125"/>
      <c r="X79" s="125"/>
      <c r="Y79" s="125"/>
      <c r="Z79" s="125"/>
      <c r="AA79" s="99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</row>
    <row r="80" spans="1:62" ht="15.75" customHeight="1">
      <c r="A80" s="176"/>
      <c r="B80" s="262" t="s">
        <v>82</v>
      </c>
      <c r="C80" s="263"/>
      <c r="D80" s="263"/>
      <c r="E80" s="263"/>
      <c r="F80" s="263"/>
      <c r="G80" s="263"/>
      <c r="H80" s="264"/>
      <c r="I80" s="176"/>
      <c r="J80" s="4"/>
      <c r="K80" s="4"/>
      <c r="L80" s="4"/>
      <c r="M80" s="4"/>
      <c r="N80" s="4"/>
      <c r="O80" s="4"/>
      <c r="P80" s="4"/>
      <c r="Q80" s="4"/>
      <c r="R80" s="102"/>
      <c r="S80" s="102"/>
      <c r="T80" s="99"/>
      <c r="U80" s="125"/>
      <c r="V80" s="125"/>
      <c r="W80" s="125"/>
      <c r="X80" s="125"/>
      <c r="Y80" s="125"/>
      <c r="Z80" s="125"/>
      <c r="AA80" s="99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</row>
    <row r="81" spans="1:62" ht="15.75" customHeight="1">
      <c r="A81" s="176"/>
      <c r="B81" s="274" t="s">
        <v>81</v>
      </c>
      <c r="C81" s="275"/>
      <c r="D81" s="275"/>
      <c r="E81" s="275"/>
      <c r="F81" s="275"/>
      <c r="G81" s="275"/>
      <c r="H81" s="276"/>
      <c r="I81" s="176"/>
      <c r="J81" s="4"/>
      <c r="K81" s="4"/>
      <c r="L81" s="4"/>
      <c r="M81" s="4"/>
      <c r="N81" s="4"/>
      <c r="O81" s="4"/>
      <c r="P81" s="4"/>
      <c r="Q81" s="4"/>
      <c r="R81" s="102"/>
      <c r="S81" s="102"/>
      <c r="T81" s="99"/>
      <c r="U81" s="125"/>
      <c r="V81" s="125"/>
      <c r="W81" s="125"/>
      <c r="X81" s="125"/>
      <c r="Y81" s="125"/>
      <c r="Z81" s="125"/>
      <c r="AA81" s="99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</row>
    <row r="82" spans="1:62" ht="15.75" customHeight="1">
      <c r="A82" s="176"/>
      <c r="B82" s="268" t="s">
        <v>8</v>
      </c>
      <c r="C82" s="269"/>
      <c r="D82" s="269"/>
      <c r="E82" s="269"/>
      <c r="F82" s="269"/>
      <c r="G82" s="269"/>
      <c r="H82" s="270"/>
      <c r="I82" s="176"/>
      <c r="J82" s="4"/>
      <c r="K82" s="4"/>
      <c r="L82" s="4"/>
      <c r="M82" s="4"/>
      <c r="N82" s="4"/>
      <c r="O82" s="4"/>
      <c r="P82" s="4"/>
      <c r="Q82" s="4"/>
      <c r="R82" s="102"/>
      <c r="S82" s="102"/>
      <c r="T82" s="99"/>
      <c r="U82" s="125"/>
      <c r="V82" s="125"/>
      <c r="W82" s="125"/>
      <c r="X82" s="125"/>
      <c r="Y82" s="125"/>
      <c r="Z82" s="125"/>
      <c r="AA82" s="99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</row>
    <row r="83" spans="1:62" ht="15.75" customHeight="1">
      <c r="A83" s="176"/>
      <c r="B83" s="271"/>
      <c r="C83" s="272"/>
      <c r="D83" s="272"/>
      <c r="E83" s="272"/>
      <c r="F83" s="272"/>
      <c r="G83" s="272"/>
      <c r="H83" s="273"/>
      <c r="I83" s="176"/>
      <c r="J83" s="4"/>
      <c r="K83" s="4"/>
      <c r="L83" s="4"/>
      <c r="M83" s="4"/>
      <c r="N83" s="4"/>
      <c r="O83" s="4"/>
      <c r="P83" s="4"/>
      <c r="Q83" s="4"/>
      <c r="R83" s="102"/>
      <c r="S83" s="102"/>
      <c r="T83" s="99"/>
      <c r="U83" s="125"/>
      <c r="V83" s="125"/>
      <c r="W83" s="125"/>
      <c r="X83" s="125"/>
      <c r="Y83" s="125"/>
      <c r="Z83" s="125"/>
      <c r="AA83" s="99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</row>
    <row r="84" spans="1:62" ht="19.5" customHeight="1">
      <c r="A84" s="176"/>
      <c r="B84" s="198"/>
      <c r="C84" s="199"/>
      <c r="D84" s="199"/>
      <c r="E84" s="199"/>
      <c r="F84" s="199"/>
      <c r="G84" s="199"/>
      <c r="H84" s="200"/>
      <c r="I84" s="176"/>
      <c r="J84" s="4"/>
      <c r="K84" s="4"/>
      <c r="L84" s="4"/>
      <c r="M84" s="4"/>
      <c r="N84" s="4"/>
      <c r="O84" s="4"/>
      <c r="P84" s="4"/>
      <c r="Q84" s="4"/>
      <c r="R84" s="102"/>
      <c r="S84" s="102"/>
      <c r="T84" s="99"/>
      <c r="U84" s="125"/>
      <c r="V84" s="125"/>
      <c r="W84" s="125"/>
      <c r="X84" s="125"/>
      <c r="Y84" s="125"/>
      <c r="Z84" s="125"/>
      <c r="AA84" s="99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</row>
    <row r="85" spans="1:62" ht="18.75" customHeight="1">
      <c r="A85" s="182"/>
      <c r="B85" s="182"/>
      <c r="C85" s="182"/>
      <c r="D85" s="182"/>
      <c r="E85" s="182"/>
      <c r="F85" s="182"/>
      <c r="G85" s="182"/>
      <c r="H85" s="182"/>
      <c r="I85" s="176"/>
      <c r="J85" s="4"/>
      <c r="K85" s="4"/>
      <c r="L85" s="4"/>
      <c r="M85" s="4"/>
      <c r="N85" s="4"/>
      <c r="O85" s="4"/>
      <c r="P85" s="4"/>
      <c r="Q85" s="4"/>
      <c r="R85" s="102"/>
      <c r="S85" s="102"/>
      <c r="T85" s="99"/>
      <c r="U85" s="125"/>
      <c r="V85" s="125"/>
      <c r="W85" s="125"/>
      <c r="X85" s="125"/>
      <c r="Y85" s="125"/>
      <c r="Z85" s="125"/>
      <c r="AA85" s="99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</row>
    <row r="86" spans="1:62" ht="30" customHeight="1">
      <c r="A86" s="176"/>
      <c r="B86" s="385" t="s">
        <v>63</v>
      </c>
      <c r="C86" s="409"/>
      <c r="D86" s="409"/>
      <c r="E86" s="409"/>
      <c r="F86" s="409"/>
      <c r="G86" s="409"/>
      <c r="H86" s="410"/>
      <c r="I86" s="176"/>
      <c r="J86" s="4"/>
      <c r="K86" s="4"/>
      <c r="L86" s="4"/>
      <c r="M86" s="4"/>
      <c r="N86" s="4"/>
      <c r="O86" s="4"/>
      <c r="P86" s="4"/>
      <c r="Q86" s="4"/>
      <c r="R86" s="102"/>
      <c r="S86" s="102"/>
      <c r="T86" s="99"/>
      <c r="U86" s="125"/>
      <c r="V86" s="125"/>
      <c r="W86" s="125"/>
      <c r="X86" s="125"/>
      <c r="Y86" s="125"/>
      <c r="Z86" s="125"/>
      <c r="AA86" s="99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</row>
    <row r="87" spans="1:62" ht="15.75" customHeight="1">
      <c r="A87" s="176"/>
      <c r="B87" s="252" t="s">
        <v>118</v>
      </c>
      <c r="C87" s="253"/>
      <c r="D87" s="253"/>
      <c r="E87" s="253"/>
      <c r="F87" s="48" t="s">
        <v>121</v>
      </c>
      <c r="G87" s="250" t="s">
        <v>0</v>
      </c>
      <c r="H87" s="251"/>
      <c r="I87" s="176"/>
      <c r="J87" s="4"/>
      <c r="K87" s="7" t="s">
        <v>87</v>
      </c>
      <c r="L87" s="4"/>
      <c r="M87" s="4"/>
      <c r="N87" s="4"/>
      <c r="O87" s="4"/>
      <c r="P87" s="4"/>
      <c r="Q87" s="4"/>
      <c r="R87" s="29" t="s">
        <v>16</v>
      </c>
      <c r="S87" s="102"/>
      <c r="T87" s="99"/>
      <c r="U87" s="138" t="s">
        <v>87</v>
      </c>
      <c r="V87" s="125"/>
      <c r="W87" s="125"/>
      <c r="X87" s="125"/>
      <c r="Y87" s="125"/>
      <c r="Z87" s="125"/>
      <c r="AA87" s="99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</row>
    <row r="88" spans="1:62" ht="15.5">
      <c r="A88" s="176"/>
      <c r="B88" s="254"/>
      <c r="C88" s="255"/>
      <c r="D88" s="255"/>
      <c r="E88" s="255"/>
      <c r="F88" s="46"/>
      <c r="G88" s="255"/>
      <c r="H88" s="411"/>
      <c r="I88" s="176"/>
      <c r="J88" s="4"/>
      <c r="K88" s="33"/>
      <c r="L88" s="4"/>
      <c r="M88" s="4"/>
      <c r="N88" s="4"/>
      <c r="O88" s="4"/>
      <c r="P88" s="4"/>
      <c r="Q88" s="4"/>
      <c r="R88" s="12"/>
      <c r="S88" s="102"/>
      <c r="T88" s="99"/>
      <c r="U88" s="139"/>
      <c r="V88" s="125"/>
      <c r="W88" s="125"/>
      <c r="X88" s="125"/>
      <c r="Y88" s="125"/>
      <c r="Z88" s="125"/>
      <c r="AA88" s="99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</row>
    <row r="89" spans="1:62" ht="15.5">
      <c r="A89" s="176"/>
      <c r="B89" s="256"/>
      <c r="C89" s="257"/>
      <c r="D89" s="257"/>
      <c r="E89" s="257"/>
      <c r="F89" s="46"/>
      <c r="G89" s="257"/>
      <c r="H89" s="258"/>
      <c r="I89" s="176"/>
      <c r="J89" s="4"/>
      <c r="K89" s="34"/>
      <c r="L89" s="4"/>
      <c r="M89" s="4"/>
      <c r="N89" s="4"/>
      <c r="O89" s="4"/>
      <c r="P89" s="4"/>
      <c r="Q89" s="4"/>
      <c r="R89" s="12"/>
      <c r="S89" s="102"/>
      <c r="T89" s="99"/>
      <c r="U89" s="140"/>
      <c r="V89" s="125"/>
      <c r="W89" s="125"/>
      <c r="X89" s="125"/>
      <c r="Y89" s="125"/>
      <c r="Z89" s="125"/>
      <c r="AA89" s="99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</row>
    <row r="90" spans="1:62" ht="15.5">
      <c r="A90" s="176"/>
      <c r="B90" s="256"/>
      <c r="C90" s="257"/>
      <c r="D90" s="257"/>
      <c r="E90" s="257"/>
      <c r="F90" s="45"/>
      <c r="G90" s="247"/>
      <c r="H90" s="259"/>
      <c r="I90" s="176"/>
      <c r="J90" s="4"/>
      <c r="K90" s="34"/>
      <c r="L90" s="4"/>
      <c r="M90" s="4"/>
      <c r="N90" s="4"/>
      <c r="O90" s="4"/>
      <c r="P90" s="4"/>
      <c r="Q90" s="4"/>
      <c r="R90" s="12"/>
      <c r="S90" s="102"/>
      <c r="T90" s="99"/>
      <c r="U90" s="140"/>
      <c r="V90" s="125"/>
      <c r="W90" s="125"/>
      <c r="X90" s="125"/>
      <c r="Y90" s="125"/>
      <c r="Z90" s="125"/>
      <c r="AA90" s="99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</row>
    <row r="91" spans="1:62" ht="15.5">
      <c r="A91" s="176"/>
      <c r="B91" s="256"/>
      <c r="C91" s="257"/>
      <c r="D91" s="257"/>
      <c r="E91" s="257"/>
      <c r="F91" s="45"/>
      <c r="G91" s="247"/>
      <c r="H91" s="259"/>
      <c r="I91" s="176"/>
      <c r="J91" s="4"/>
      <c r="K91" s="34"/>
      <c r="L91" s="4"/>
      <c r="M91" s="4"/>
      <c r="N91" s="4"/>
      <c r="O91" s="4"/>
      <c r="P91" s="4"/>
      <c r="Q91" s="4"/>
      <c r="R91" s="12"/>
      <c r="S91" s="102"/>
      <c r="T91" s="99"/>
      <c r="U91" s="140"/>
      <c r="V91" s="125"/>
      <c r="W91" s="125"/>
      <c r="X91" s="125"/>
      <c r="Y91" s="125"/>
      <c r="Z91" s="125"/>
      <c r="AA91" s="99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</row>
    <row r="92" spans="1:62" ht="15.5">
      <c r="A92" s="176"/>
      <c r="B92" s="256"/>
      <c r="C92" s="257"/>
      <c r="D92" s="257"/>
      <c r="E92" s="257"/>
      <c r="F92" s="47"/>
      <c r="G92" s="547"/>
      <c r="H92" s="548"/>
      <c r="I92" s="176"/>
      <c r="J92" s="4"/>
      <c r="K92" s="35"/>
      <c r="L92" s="4"/>
      <c r="M92" s="4"/>
      <c r="N92" s="4"/>
      <c r="O92" s="4"/>
      <c r="P92" s="4"/>
      <c r="Q92" s="4"/>
      <c r="R92" s="13"/>
      <c r="S92" s="102"/>
      <c r="T92" s="99"/>
      <c r="U92" s="141"/>
      <c r="V92" s="125"/>
      <c r="W92" s="125"/>
      <c r="X92" s="125"/>
      <c r="Y92" s="125"/>
      <c r="Z92" s="125"/>
      <c r="AA92" s="99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</row>
    <row r="93" spans="1:62" ht="20.25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4"/>
      <c r="K93" s="4"/>
      <c r="L93" s="4"/>
      <c r="M93" s="4"/>
      <c r="N93" s="4"/>
      <c r="O93" s="4"/>
      <c r="P93" s="4"/>
      <c r="Q93" s="4"/>
      <c r="R93" s="102"/>
      <c r="S93" s="102"/>
      <c r="T93" s="99"/>
      <c r="U93" s="125"/>
      <c r="V93" s="125"/>
      <c r="W93" s="125"/>
      <c r="X93" s="125"/>
      <c r="Y93" s="125"/>
      <c r="Z93" s="125"/>
      <c r="AA93" s="99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</row>
    <row r="94" spans="1:62" ht="29.25" customHeight="1">
      <c r="A94" s="182"/>
      <c r="B94" s="408" t="s">
        <v>61</v>
      </c>
      <c r="C94" s="409"/>
      <c r="D94" s="409"/>
      <c r="E94" s="409"/>
      <c r="F94" s="409"/>
      <c r="G94" s="409"/>
      <c r="H94" s="410"/>
      <c r="I94" s="176"/>
      <c r="J94" s="4"/>
      <c r="K94" s="243" t="s">
        <v>62</v>
      </c>
      <c r="L94" s="244"/>
      <c r="M94" s="244"/>
      <c r="N94" s="244"/>
      <c r="O94" s="244"/>
      <c r="P94" s="244"/>
      <c r="Q94" s="244"/>
      <c r="R94" s="245"/>
      <c r="S94" s="102"/>
      <c r="T94" s="99"/>
      <c r="U94" s="321" t="s">
        <v>62</v>
      </c>
      <c r="V94" s="322"/>
      <c r="W94" s="322"/>
      <c r="X94" s="322"/>
      <c r="Y94" s="322"/>
      <c r="Z94" s="323"/>
      <c r="AA94" s="99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</row>
    <row r="95" spans="1:62" ht="30.75" customHeight="1">
      <c r="A95" s="182"/>
      <c r="B95" s="248" t="s">
        <v>2</v>
      </c>
      <c r="C95" s="248" t="s">
        <v>0</v>
      </c>
      <c r="D95" s="248" t="s">
        <v>88</v>
      </c>
      <c r="E95" s="248" t="s">
        <v>50</v>
      </c>
      <c r="F95" s="369" t="s">
        <v>100</v>
      </c>
      <c r="G95" s="248" t="s">
        <v>72</v>
      </c>
      <c r="H95" s="248" t="s">
        <v>3</v>
      </c>
      <c r="I95" s="176"/>
      <c r="J95" s="4"/>
      <c r="K95" s="248" t="s">
        <v>53</v>
      </c>
      <c r="L95" s="248" t="s">
        <v>54</v>
      </c>
      <c r="M95" s="248" t="s">
        <v>55</v>
      </c>
      <c r="N95" s="248" t="s">
        <v>48</v>
      </c>
      <c r="O95" s="248" t="s">
        <v>49</v>
      </c>
      <c r="P95" s="248" t="s">
        <v>72</v>
      </c>
      <c r="Q95" s="248" t="s">
        <v>148</v>
      </c>
      <c r="R95" s="523" t="s">
        <v>16</v>
      </c>
      <c r="S95" s="102"/>
      <c r="T95" s="99"/>
      <c r="U95" s="290" t="s">
        <v>98</v>
      </c>
      <c r="V95" s="290" t="s">
        <v>145</v>
      </c>
      <c r="W95" s="290" t="s">
        <v>146</v>
      </c>
      <c r="X95" s="329" t="s">
        <v>99</v>
      </c>
      <c r="Y95" s="330"/>
      <c r="Z95" s="290" t="s">
        <v>102</v>
      </c>
      <c r="AA95" s="99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</row>
    <row r="96" spans="1:62" ht="30.75" customHeight="1">
      <c r="A96" s="176"/>
      <c r="B96" s="249"/>
      <c r="C96" s="249"/>
      <c r="D96" s="249"/>
      <c r="E96" s="249"/>
      <c r="F96" s="373"/>
      <c r="G96" s="249"/>
      <c r="H96" s="249"/>
      <c r="I96" s="176"/>
      <c r="J96" s="4"/>
      <c r="K96" s="249"/>
      <c r="L96" s="249"/>
      <c r="M96" s="249"/>
      <c r="N96" s="249"/>
      <c r="O96" s="249"/>
      <c r="P96" s="249"/>
      <c r="Q96" s="249"/>
      <c r="R96" s="524"/>
      <c r="S96" s="102"/>
      <c r="T96" s="99"/>
      <c r="U96" s="291"/>
      <c r="V96" s="291"/>
      <c r="W96" s="291"/>
      <c r="X96" s="331"/>
      <c r="Y96" s="332"/>
      <c r="Z96" s="291"/>
      <c r="AA96" s="99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</row>
    <row r="97" spans="1:62" ht="15.5">
      <c r="A97" s="176"/>
      <c r="B97" s="43"/>
      <c r="C97" s="26"/>
      <c r="D97" s="26"/>
      <c r="E97" s="97"/>
      <c r="F97" s="36"/>
      <c r="G97" s="97"/>
      <c r="H97" s="37"/>
      <c r="I97" s="176"/>
      <c r="J97" s="4"/>
      <c r="K97" s="123"/>
      <c r="L97" s="20"/>
      <c r="M97" s="108"/>
      <c r="N97" s="20" t="str">
        <f>IF(K97="Yes",H97,IF(K97="Part Pay", L97,"0.00"))</f>
        <v>0.00</v>
      </c>
      <c r="O97" s="108" t="str">
        <f t="shared" ref="O97:O101" si="12">IF(K97="Yes",C97,IF(K97="Part Pay", M97,""))</f>
        <v/>
      </c>
      <c r="P97" s="108"/>
      <c r="R97" s="153"/>
      <c r="S97" s="102"/>
      <c r="T97" s="99"/>
      <c r="U97" s="142"/>
      <c r="V97" s="135" t="str">
        <f t="shared" ref="V97:V102" si="13">O97</f>
        <v/>
      </c>
      <c r="W97" s="136" t="str">
        <f>IF(P97="Yes", "Yes", IF(P97="No", "No", ""))</f>
        <v/>
      </c>
      <c r="X97" s="491"/>
      <c r="Y97" s="491"/>
      <c r="Z97" s="154" t="str">
        <f>IF(U97="",N97,IF(N97="",U97,U97+N97))</f>
        <v>0.00</v>
      </c>
      <c r="AA97" s="99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</row>
    <row r="98" spans="1:62" ht="15.5">
      <c r="A98" s="176"/>
      <c r="B98" s="43"/>
      <c r="C98" s="26"/>
      <c r="D98" s="26"/>
      <c r="E98" s="97"/>
      <c r="F98" s="38"/>
      <c r="G98" s="97"/>
      <c r="H98" s="37"/>
      <c r="I98" s="176"/>
      <c r="J98" s="4"/>
      <c r="K98" s="123"/>
      <c r="L98" s="20"/>
      <c r="M98" s="108"/>
      <c r="N98" s="20" t="str">
        <f t="shared" ref="N98:N101" si="14">IF(K98="Yes",H98,IF(K98="Part Pay", L98,"0.00"))</f>
        <v>0.00</v>
      </c>
      <c r="O98" s="108" t="str">
        <f t="shared" si="12"/>
        <v/>
      </c>
      <c r="P98" s="108"/>
      <c r="R98" s="153"/>
      <c r="S98" s="102"/>
      <c r="T98" s="99"/>
      <c r="U98" s="142"/>
      <c r="V98" s="135" t="str">
        <f t="shared" si="13"/>
        <v/>
      </c>
      <c r="W98" s="136" t="str">
        <f t="shared" ref="W98:W146" si="15">IF(P98="Yes", "Yes", IF(P98="No", "No", ""))</f>
        <v/>
      </c>
      <c r="X98" s="289"/>
      <c r="Y98" s="289"/>
      <c r="Z98" s="154" t="str">
        <f t="shared" ref="Z98:Z145" si="16">IF(U98="",N98,IF(N98="",U98,U98+N98))</f>
        <v>0.00</v>
      </c>
      <c r="AA98" s="99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</row>
    <row r="99" spans="1:62" ht="15.5">
      <c r="A99" s="176"/>
      <c r="B99" s="43"/>
      <c r="C99" s="26"/>
      <c r="D99" s="26"/>
      <c r="E99" s="97"/>
      <c r="F99" s="38"/>
      <c r="G99" s="97"/>
      <c r="H99" s="37"/>
      <c r="I99" s="176"/>
      <c r="J99" s="4"/>
      <c r="K99" s="123"/>
      <c r="L99" s="20"/>
      <c r="M99" s="108"/>
      <c r="N99" s="20" t="str">
        <f t="shared" si="14"/>
        <v>0.00</v>
      </c>
      <c r="O99" s="108" t="str">
        <f t="shared" si="12"/>
        <v/>
      </c>
      <c r="P99" s="108"/>
      <c r="R99" s="153"/>
      <c r="S99" s="102"/>
      <c r="T99" s="99"/>
      <c r="U99" s="142"/>
      <c r="V99" s="135" t="str">
        <f t="shared" si="13"/>
        <v/>
      </c>
      <c r="W99" s="136" t="str">
        <f t="shared" si="15"/>
        <v/>
      </c>
      <c r="X99" s="289"/>
      <c r="Y99" s="289"/>
      <c r="Z99" s="154" t="str">
        <f t="shared" si="16"/>
        <v>0.00</v>
      </c>
      <c r="AA99" s="99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</row>
    <row r="100" spans="1:62" ht="15.5">
      <c r="A100" s="176"/>
      <c r="B100" s="43"/>
      <c r="C100" s="26"/>
      <c r="D100" s="26"/>
      <c r="E100" s="97"/>
      <c r="F100" s="38"/>
      <c r="G100" s="97"/>
      <c r="H100" s="37"/>
      <c r="I100" s="176"/>
      <c r="J100" s="4"/>
      <c r="K100" s="123"/>
      <c r="L100" s="20"/>
      <c r="M100" s="108"/>
      <c r="N100" s="20" t="str">
        <f t="shared" si="14"/>
        <v>0.00</v>
      </c>
      <c r="O100" s="108" t="str">
        <f t="shared" si="12"/>
        <v/>
      </c>
      <c r="P100" s="108"/>
      <c r="R100" s="153"/>
      <c r="S100" s="102"/>
      <c r="T100" s="99"/>
      <c r="U100" s="142"/>
      <c r="V100" s="135" t="str">
        <f t="shared" si="13"/>
        <v/>
      </c>
      <c r="W100" s="136" t="str">
        <f t="shared" si="15"/>
        <v/>
      </c>
      <c r="X100" s="289"/>
      <c r="Y100" s="289"/>
      <c r="Z100" s="154" t="str">
        <f t="shared" si="16"/>
        <v>0.00</v>
      </c>
      <c r="AA100" s="99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</row>
    <row r="101" spans="1:62" ht="15.5">
      <c r="A101" s="176"/>
      <c r="B101" s="44"/>
      <c r="C101" s="26"/>
      <c r="D101" s="26"/>
      <c r="E101" s="97"/>
      <c r="F101" s="22"/>
      <c r="G101" s="97"/>
      <c r="H101" s="24"/>
      <c r="I101" s="176"/>
      <c r="J101" s="4"/>
      <c r="K101" s="123"/>
      <c r="L101" s="20"/>
      <c r="M101" s="108"/>
      <c r="N101" s="20" t="str">
        <f t="shared" si="14"/>
        <v>0.00</v>
      </c>
      <c r="O101" s="108" t="str">
        <f t="shared" si="12"/>
        <v/>
      </c>
      <c r="P101" s="108"/>
      <c r="R101" s="153"/>
      <c r="S101" s="102"/>
      <c r="T101" s="99"/>
      <c r="U101" s="142"/>
      <c r="V101" s="135" t="str">
        <f t="shared" si="13"/>
        <v/>
      </c>
      <c r="W101" s="136" t="str">
        <f t="shared" si="15"/>
        <v/>
      </c>
      <c r="X101" s="289"/>
      <c r="Y101" s="289"/>
      <c r="Z101" s="154" t="str">
        <f t="shared" si="16"/>
        <v>0.00</v>
      </c>
      <c r="AA101" s="99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</row>
    <row r="102" spans="1:62" ht="15.5">
      <c r="A102" s="176"/>
      <c r="B102" s="44"/>
      <c r="C102" s="26"/>
      <c r="D102" s="26"/>
      <c r="E102" s="97"/>
      <c r="F102" s="22"/>
      <c r="G102" s="97"/>
      <c r="H102" s="24"/>
      <c r="I102" s="176"/>
      <c r="J102" s="4"/>
      <c r="K102" s="123"/>
      <c r="L102" s="20"/>
      <c r="M102" s="108"/>
      <c r="N102" s="20" t="str">
        <f t="shared" ref="N102:N146" si="17">IF(K102="Yes",H102,IF(K102="Part Pay", L102,"0.00"))</f>
        <v>0.00</v>
      </c>
      <c r="O102" s="108" t="str">
        <f t="shared" ref="O102:O146" si="18">IF(K102="Yes",C102,IF(K102="Part Pay", M102,""))</f>
        <v/>
      </c>
      <c r="P102" s="108"/>
      <c r="R102" s="153"/>
      <c r="S102" s="102"/>
      <c r="T102" s="99"/>
      <c r="U102" s="142"/>
      <c r="V102" s="135" t="str">
        <f t="shared" si="13"/>
        <v/>
      </c>
      <c r="W102" s="136" t="str">
        <f t="shared" si="15"/>
        <v/>
      </c>
      <c r="X102" s="289"/>
      <c r="Y102" s="289"/>
      <c r="Z102" s="154" t="str">
        <f t="shared" si="16"/>
        <v>0.00</v>
      </c>
      <c r="AA102" s="99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</row>
    <row r="103" spans="1:62" ht="15.5">
      <c r="A103" s="176"/>
      <c r="B103" s="44"/>
      <c r="C103" s="26"/>
      <c r="D103" s="26"/>
      <c r="E103" s="97"/>
      <c r="F103" s="22"/>
      <c r="G103" s="97"/>
      <c r="H103" s="24"/>
      <c r="I103" s="176"/>
      <c r="J103" s="4"/>
      <c r="K103" s="123"/>
      <c r="L103" s="20"/>
      <c r="M103" s="108"/>
      <c r="N103" s="20" t="str">
        <f t="shared" si="17"/>
        <v>0.00</v>
      </c>
      <c r="O103" s="108" t="str">
        <f t="shared" si="18"/>
        <v/>
      </c>
      <c r="P103" s="108"/>
      <c r="R103" s="153"/>
      <c r="S103" s="102"/>
      <c r="T103" s="99"/>
      <c r="U103" s="142"/>
      <c r="V103" s="135" t="str">
        <f t="shared" ref="V103:V146" si="19">O103</f>
        <v/>
      </c>
      <c r="W103" s="136" t="str">
        <f t="shared" si="15"/>
        <v/>
      </c>
      <c r="X103" s="289"/>
      <c r="Y103" s="289"/>
      <c r="Z103" s="154" t="str">
        <f t="shared" si="16"/>
        <v>0.00</v>
      </c>
      <c r="AA103" s="99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</row>
    <row r="104" spans="1:62" ht="15.5">
      <c r="A104" s="176"/>
      <c r="B104" s="44"/>
      <c r="C104" s="26"/>
      <c r="D104" s="26"/>
      <c r="E104" s="97"/>
      <c r="F104" s="22"/>
      <c r="G104" s="97"/>
      <c r="H104" s="24"/>
      <c r="I104" s="176"/>
      <c r="J104" s="4"/>
      <c r="K104" s="123"/>
      <c r="L104" s="20"/>
      <c r="M104" s="108"/>
      <c r="N104" s="20" t="str">
        <f t="shared" si="17"/>
        <v>0.00</v>
      </c>
      <c r="O104" s="108" t="str">
        <f t="shared" si="18"/>
        <v/>
      </c>
      <c r="P104" s="108"/>
      <c r="R104" s="153"/>
      <c r="S104" s="102"/>
      <c r="T104" s="99"/>
      <c r="U104" s="142"/>
      <c r="V104" s="135" t="str">
        <f t="shared" si="19"/>
        <v/>
      </c>
      <c r="W104" s="136" t="str">
        <f t="shared" si="15"/>
        <v/>
      </c>
      <c r="X104" s="289"/>
      <c r="Y104" s="289"/>
      <c r="Z104" s="154" t="str">
        <f t="shared" si="16"/>
        <v>0.00</v>
      </c>
      <c r="AA104" s="99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</row>
    <row r="105" spans="1:62" ht="15.5">
      <c r="A105" s="176"/>
      <c r="B105" s="44"/>
      <c r="C105" s="26"/>
      <c r="D105" s="26"/>
      <c r="E105" s="97"/>
      <c r="F105" s="22"/>
      <c r="G105" s="97"/>
      <c r="H105" s="24"/>
      <c r="I105" s="176"/>
      <c r="J105" s="4"/>
      <c r="K105" s="123"/>
      <c r="L105" s="20"/>
      <c r="M105" s="108"/>
      <c r="N105" s="20" t="str">
        <f t="shared" si="17"/>
        <v>0.00</v>
      </c>
      <c r="O105" s="108" t="str">
        <f t="shared" si="18"/>
        <v/>
      </c>
      <c r="P105" s="108"/>
      <c r="R105" s="153"/>
      <c r="S105" s="102"/>
      <c r="T105" s="99"/>
      <c r="U105" s="142"/>
      <c r="V105" s="135" t="str">
        <f t="shared" si="19"/>
        <v/>
      </c>
      <c r="W105" s="136" t="str">
        <f t="shared" si="15"/>
        <v/>
      </c>
      <c r="X105" s="289"/>
      <c r="Y105" s="289"/>
      <c r="Z105" s="154" t="str">
        <f t="shared" si="16"/>
        <v>0.00</v>
      </c>
      <c r="AA105" s="99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</row>
    <row r="106" spans="1:62" ht="15.5">
      <c r="A106" s="176"/>
      <c r="B106" s="44"/>
      <c r="C106" s="26"/>
      <c r="D106" s="26"/>
      <c r="E106" s="97"/>
      <c r="F106" s="22"/>
      <c r="G106" s="97"/>
      <c r="H106" s="24"/>
      <c r="I106" s="176"/>
      <c r="J106" s="4"/>
      <c r="K106" s="123"/>
      <c r="L106" s="20"/>
      <c r="M106" s="108"/>
      <c r="N106" s="20" t="str">
        <f t="shared" si="17"/>
        <v>0.00</v>
      </c>
      <c r="O106" s="108" t="str">
        <f t="shared" si="18"/>
        <v/>
      </c>
      <c r="P106" s="108"/>
      <c r="R106" s="153"/>
      <c r="S106" s="102"/>
      <c r="T106" s="99"/>
      <c r="U106" s="142"/>
      <c r="V106" s="135" t="str">
        <f t="shared" si="19"/>
        <v/>
      </c>
      <c r="W106" s="136" t="str">
        <f t="shared" si="15"/>
        <v/>
      </c>
      <c r="X106" s="289"/>
      <c r="Y106" s="289"/>
      <c r="Z106" s="154" t="str">
        <f t="shared" si="16"/>
        <v>0.00</v>
      </c>
      <c r="AA106" s="99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</row>
    <row r="107" spans="1:62" ht="15.5">
      <c r="A107" s="176"/>
      <c r="B107" s="44"/>
      <c r="C107" s="26"/>
      <c r="D107" s="26"/>
      <c r="E107" s="97"/>
      <c r="F107" s="22"/>
      <c r="G107" s="97"/>
      <c r="H107" s="24"/>
      <c r="I107" s="176"/>
      <c r="J107" s="4"/>
      <c r="K107" s="123"/>
      <c r="L107" s="20"/>
      <c r="M107" s="108"/>
      <c r="N107" s="20" t="str">
        <f t="shared" si="17"/>
        <v>0.00</v>
      </c>
      <c r="O107" s="108" t="str">
        <f t="shared" si="18"/>
        <v/>
      </c>
      <c r="P107" s="108"/>
      <c r="R107" s="153"/>
      <c r="S107" s="102"/>
      <c r="T107" s="99"/>
      <c r="U107" s="142"/>
      <c r="V107" s="135" t="str">
        <f t="shared" si="19"/>
        <v/>
      </c>
      <c r="W107" s="136" t="str">
        <f t="shared" si="15"/>
        <v/>
      </c>
      <c r="X107" s="289"/>
      <c r="Y107" s="289"/>
      <c r="Z107" s="154" t="str">
        <f t="shared" si="16"/>
        <v>0.00</v>
      </c>
      <c r="AA107" s="99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</row>
    <row r="108" spans="1:62" ht="15.5">
      <c r="A108" s="176"/>
      <c r="B108" s="44"/>
      <c r="C108" s="26"/>
      <c r="D108" s="26"/>
      <c r="E108" s="97"/>
      <c r="F108" s="22"/>
      <c r="G108" s="97"/>
      <c r="H108" s="24"/>
      <c r="I108" s="176"/>
      <c r="J108" s="4"/>
      <c r="K108" s="123"/>
      <c r="L108" s="20"/>
      <c r="M108" s="108"/>
      <c r="N108" s="20" t="str">
        <f t="shared" si="17"/>
        <v>0.00</v>
      </c>
      <c r="O108" s="108" t="str">
        <f t="shared" si="18"/>
        <v/>
      </c>
      <c r="P108" s="108"/>
      <c r="R108" s="153"/>
      <c r="S108" s="102"/>
      <c r="T108" s="99"/>
      <c r="U108" s="142"/>
      <c r="V108" s="135" t="str">
        <f t="shared" si="19"/>
        <v/>
      </c>
      <c r="W108" s="136" t="str">
        <f t="shared" si="15"/>
        <v/>
      </c>
      <c r="X108" s="289"/>
      <c r="Y108" s="289"/>
      <c r="Z108" s="154" t="str">
        <f t="shared" si="16"/>
        <v>0.00</v>
      </c>
      <c r="AA108" s="99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</row>
    <row r="109" spans="1:62" ht="15.5">
      <c r="A109" s="176"/>
      <c r="B109" s="44"/>
      <c r="C109" s="26"/>
      <c r="D109" s="26"/>
      <c r="E109" s="28"/>
      <c r="F109" s="22"/>
      <c r="G109" s="97"/>
      <c r="H109" s="24"/>
      <c r="I109" s="176"/>
      <c r="J109" s="4"/>
      <c r="K109" s="123"/>
      <c r="L109" s="20"/>
      <c r="M109" s="108"/>
      <c r="N109" s="20" t="str">
        <f t="shared" si="17"/>
        <v>0.00</v>
      </c>
      <c r="O109" s="108" t="str">
        <f t="shared" si="18"/>
        <v/>
      </c>
      <c r="P109" s="108"/>
      <c r="R109" s="153"/>
      <c r="S109" s="102"/>
      <c r="T109" s="99"/>
      <c r="U109" s="142"/>
      <c r="V109" s="135" t="str">
        <f t="shared" si="19"/>
        <v/>
      </c>
      <c r="W109" s="136" t="str">
        <f t="shared" si="15"/>
        <v/>
      </c>
      <c r="X109" s="289"/>
      <c r="Y109" s="289"/>
      <c r="Z109" s="154" t="str">
        <f t="shared" si="16"/>
        <v>0.00</v>
      </c>
      <c r="AA109" s="99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</row>
    <row r="110" spans="1:62" ht="15.5">
      <c r="A110" s="176"/>
      <c r="B110" s="44"/>
      <c r="C110" s="26"/>
      <c r="D110" s="26"/>
      <c r="E110" s="28"/>
      <c r="F110" s="22"/>
      <c r="G110" s="97"/>
      <c r="H110" s="24"/>
      <c r="I110" s="176"/>
      <c r="J110" s="4"/>
      <c r="K110" s="123"/>
      <c r="L110" s="20"/>
      <c r="M110" s="108"/>
      <c r="N110" s="20" t="str">
        <f t="shared" si="17"/>
        <v>0.00</v>
      </c>
      <c r="O110" s="108" t="str">
        <f t="shared" si="18"/>
        <v/>
      </c>
      <c r="P110" s="108"/>
      <c r="R110" s="153"/>
      <c r="S110" s="102"/>
      <c r="T110" s="99"/>
      <c r="U110" s="142"/>
      <c r="V110" s="135" t="str">
        <f t="shared" si="19"/>
        <v/>
      </c>
      <c r="W110" s="136" t="str">
        <f t="shared" si="15"/>
        <v/>
      </c>
      <c r="X110" s="289"/>
      <c r="Y110" s="289"/>
      <c r="Z110" s="154" t="str">
        <f t="shared" si="16"/>
        <v>0.00</v>
      </c>
      <c r="AA110" s="99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</row>
    <row r="111" spans="1:62" ht="15.5">
      <c r="A111" s="176"/>
      <c r="B111" s="44"/>
      <c r="C111" s="26"/>
      <c r="D111" s="26"/>
      <c r="E111" s="28"/>
      <c r="F111" s="22"/>
      <c r="G111" s="97"/>
      <c r="H111" s="24"/>
      <c r="I111" s="176"/>
      <c r="J111" s="4"/>
      <c r="K111" s="123"/>
      <c r="L111" s="20"/>
      <c r="M111" s="108"/>
      <c r="N111" s="20" t="str">
        <f t="shared" si="17"/>
        <v>0.00</v>
      </c>
      <c r="O111" s="108" t="str">
        <f t="shared" si="18"/>
        <v/>
      </c>
      <c r="P111" s="108"/>
      <c r="R111" s="153"/>
      <c r="S111" s="102"/>
      <c r="T111" s="99"/>
      <c r="U111" s="142"/>
      <c r="V111" s="135" t="str">
        <f t="shared" si="19"/>
        <v/>
      </c>
      <c r="W111" s="136" t="str">
        <f t="shared" si="15"/>
        <v/>
      </c>
      <c r="X111" s="289"/>
      <c r="Y111" s="289"/>
      <c r="Z111" s="154" t="str">
        <f t="shared" si="16"/>
        <v>0.00</v>
      </c>
      <c r="AA111" s="99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</row>
    <row r="112" spans="1:62" ht="15.5">
      <c r="A112" s="176"/>
      <c r="B112" s="44"/>
      <c r="C112" s="26"/>
      <c r="D112" s="26"/>
      <c r="E112" s="28"/>
      <c r="F112" s="22"/>
      <c r="G112" s="97"/>
      <c r="H112" s="24"/>
      <c r="I112" s="176"/>
      <c r="J112" s="4"/>
      <c r="K112" s="123"/>
      <c r="L112" s="20"/>
      <c r="M112" s="108"/>
      <c r="N112" s="20" t="str">
        <f t="shared" si="17"/>
        <v>0.00</v>
      </c>
      <c r="O112" s="108" t="str">
        <f t="shared" si="18"/>
        <v/>
      </c>
      <c r="P112" s="108"/>
      <c r="R112" s="153"/>
      <c r="S112" s="102"/>
      <c r="T112" s="99"/>
      <c r="U112" s="142"/>
      <c r="V112" s="135" t="str">
        <f t="shared" si="19"/>
        <v/>
      </c>
      <c r="W112" s="136" t="str">
        <f t="shared" si="15"/>
        <v/>
      </c>
      <c r="X112" s="289"/>
      <c r="Y112" s="289"/>
      <c r="Z112" s="154" t="str">
        <f t="shared" si="16"/>
        <v>0.00</v>
      </c>
      <c r="AA112" s="99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</row>
    <row r="113" spans="1:62" ht="15.5">
      <c r="A113" s="176"/>
      <c r="B113" s="44"/>
      <c r="C113" s="26"/>
      <c r="D113" s="26"/>
      <c r="E113" s="28"/>
      <c r="F113" s="22"/>
      <c r="G113" s="97"/>
      <c r="H113" s="24"/>
      <c r="I113" s="176"/>
      <c r="J113" s="4"/>
      <c r="K113" s="123"/>
      <c r="L113" s="20"/>
      <c r="M113" s="108"/>
      <c r="N113" s="20" t="str">
        <f t="shared" si="17"/>
        <v>0.00</v>
      </c>
      <c r="O113" s="108" t="str">
        <f t="shared" si="18"/>
        <v/>
      </c>
      <c r="P113" s="108"/>
      <c r="R113" s="153"/>
      <c r="S113" s="102"/>
      <c r="T113" s="99"/>
      <c r="U113" s="142"/>
      <c r="V113" s="135" t="str">
        <f t="shared" si="19"/>
        <v/>
      </c>
      <c r="W113" s="136" t="str">
        <f t="shared" si="15"/>
        <v/>
      </c>
      <c r="X113" s="289"/>
      <c r="Y113" s="289"/>
      <c r="Z113" s="154" t="str">
        <f t="shared" si="16"/>
        <v>0.00</v>
      </c>
      <c r="AA113" s="99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</row>
    <row r="114" spans="1:62" ht="15.5">
      <c r="A114" s="176"/>
      <c r="B114" s="44"/>
      <c r="C114" s="26"/>
      <c r="D114" s="26"/>
      <c r="E114" s="28"/>
      <c r="F114" s="22"/>
      <c r="G114" s="97"/>
      <c r="H114" s="24"/>
      <c r="I114" s="176"/>
      <c r="J114" s="4"/>
      <c r="K114" s="123"/>
      <c r="L114" s="20"/>
      <c r="M114" s="108"/>
      <c r="N114" s="20" t="str">
        <f t="shared" si="17"/>
        <v>0.00</v>
      </c>
      <c r="O114" s="108" t="str">
        <f t="shared" si="18"/>
        <v/>
      </c>
      <c r="P114" s="108"/>
      <c r="R114" s="153"/>
      <c r="S114" s="102"/>
      <c r="T114" s="99"/>
      <c r="U114" s="142"/>
      <c r="V114" s="135" t="str">
        <f t="shared" si="19"/>
        <v/>
      </c>
      <c r="W114" s="136" t="str">
        <f t="shared" si="15"/>
        <v/>
      </c>
      <c r="X114" s="289"/>
      <c r="Y114" s="289"/>
      <c r="Z114" s="154" t="str">
        <f t="shared" si="16"/>
        <v>0.00</v>
      </c>
      <c r="AA114" s="99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</row>
    <row r="115" spans="1:62" ht="15.5">
      <c r="A115" s="176"/>
      <c r="B115" s="44"/>
      <c r="C115" s="26"/>
      <c r="D115" s="26"/>
      <c r="E115" s="28"/>
      <c r="F115" s="22"/>
      <c r="G115" s="97"/>
      <c r="H115" s="24"/>
      <c r="I115" s="176"/>
      <c r="J115" s="4"/>
      <c r="K115" s="123"/>
      <c r="L115" s="20"/>
      <c r="M115" s="108"/>
      <c r="N115" s="20" t="str">
        <f t="shared" si="17"/>
        <v>0.00</v>
      </c>
      <c r="O115" s="108" t="str">
        <f t="shared" si="18"/>
        <v/>
      </c>
      <c r="P115" s="108"/>
      <c r="R115" s="153"/>
      <c r="S115" s="102"/>
      <c r="T115" s="99"/>
      <c r="U115" s="142"/>
      <c r="V115" s="135" t="str">
        <f t="shared" si="19"/>
        <v/>
      </c>
      <c r="W115" s="136" t="str">
        <f t="shared" si="15"/>
        <v/>
      </c>
      <c r="X115" s="289"/>
      <c r="Y115" s="289"/>
      <c r="Z115" s="154" t="str">
        <f t="shared" si="16"/>
        <v>0.00</v>
      </c>
      <c r="AA115" s="99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</row>
    <row r="116" spans="1:62" ht="15.5">
      <c r="A116" s="176"/>
      <c r="B116" s="44"/>
      <c r="C116" s="26"/>
      <c r="D116" s="26"/>
      <c r="E116" s="28"/>
      <c r="F116" s="22"/>
      <c r="G116" s="97"/>
      <c r="H116" s="24"/>
      <c r="I116" s="176"/>
      <c r="J116" s="4"/>
      <c r="K116" s="123"/>
      <c r="L116" s="20"/>
      <c r="M116" s="108"/>
      <c r="N116" s="20" t="str">
        <f t="shared" si="17"/>
        <v>0.00</v>
      </c>
      <c r="O116" s="108" t="str">
        <f t="shared" si="18"/>
        <v/>
      </c>
      <c r="P116" s="108"/>
      <c r="R116" s="153"/>
      <c r="S116" s="102"/>
      <c r="T116" s="99"/>
      <c r="U116" s="142"/>
      <c r="V116" s="135" t="str">
        <f t="shared" si="19"/>
        <v/>
      </c>
      <c r="W116" s="136" t="str">
        <f t="shared" si="15"/>
        <v/>
      </c>
      <c r="X116" s="289"/>
      <c r="Y116" s="289"/>
      <c r="Z116" s="154" t="str">
        <f t="shared" si="16"/>
        <v>0.00</v>
      </c>
      <c r="AA116" s="99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</row>
    <row r="117" spans="1:62" ht="15.5">
      <c r="A117" s="176"/>
      <c r="B117" s="44"/>
      <c r="C117" s="26"/>
      <c r="D117" s="26"/>
      <c r="E117" s="28"/>
      <c r="F117" s="22"/>
      <c r="G117" s="97"/>
      <c r="H117" s="24"/>
      <c r="I117" s="176"/>
      <c r="J117" s="4"/>
      <c r="K117" s="123"/>
      <c r="L117" s="20"/>
      <c r="M117" s="108"/>
      <c r="N117" s="20" t="str">
        <f t="shared" si="17"/>
        <v>0.00</v>
      </c>
      <c r="O117" s="108" t="str">
        <f t="shared" si="18"/>
        <v/>
      </c>
      <c r="P117" s="108"/>
      <c r="R117" s="153"/>
      <c r="S117" s="102"/>
      <c r="T117" s="99"/>
      <c r="U117" s="142"/>
      <c r="V117" s="135" t="str">
        <f t="shared" si="19"/>
        <v/>
      </c>
      <c r="W117" s="136" t="str">
        <f t="shared" si="15"/>
        <v/>
      </c>
      <c r="X117" s="289"/>
      <c r="Y117" s="289"/>
      <c r="Z117" s="154" t="str">
        <f t="shared" si="16"/>
        <v>0.00</v>
      </c>
      <c r="AA117" s="99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</row>
    <row r="118" spans="1:62" ht="15.5">
      <c r="A118" s="176"/>
      <c r="B118" s="44"/>
      <c r="C118" s="26"/>
      <c r="D118" s="26"/>
      <c r="E118" s="28"/>
      <c r="F118" s="22"/>
      <c r="G118" s="97"/>
      <c r="H118" s="24"/>
      <c r="I118" s="176"/>
      <c r="J118" s="4"/>
      <c r="K118" s="123"/>
      <c r="L118" s="20"/>
      <c r="M118" s="108"/>
      <c r="N118" s="20" t="str">
        <f t="shared" si="17"/>
        <v>0.00</v>
      </c>
      <c r="O118" s="108" t="str">
        <f t="shared" si="18"/>
        <v/>
      </c>
      <c r="P118" s="108"/>
      <c r="R118" s="153"/>
      <c r="S118" s="102"/>
      <c r="T118" s="99"/>
      <c r="U118" s="142"/>
      <c r="V118" s="135" t="str">
        <f t="shared" si="19"/>
        <v/>
      </c>
      <c r="W118" s="136" t="str">
        <f t="shared" si="15"/>
        <v/>
      </c>
      <c r="X118" s="289"/>
      <c r="Y118" s="289"/>
      <c r="Z118" s="154" t="str">
        <f t="shared" si="16"/>
        <v>0.00</v>
      </c>
      <c r="AA118" s="99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</row>
    <row r="119" spans="1:62" ht="15.5">
      <c r="A119" s="176"/>
      <c r="B119" s="44"/>
      <c r="C119" s="26"/>
      <c r="D119" s="26"/>
      <c r="E119" s="28"/>
      <c r="F119" s="22"/>
      <c r="G119" s="97"/>
      <c r="H119" s="24"/>
      <c r="I119" s="176"/>
      <c r="J119" s="4"/>
      <c r="K119" s="123"/>
      <c r="L119" s="20"/>
      <c r="M119" s="108"/>
      <c r="N119" s="20" t="str">
        <f t="shared" si="17"/>
        <v>0.00</v>
      </c>
      <c r="O119" s="108" t="str">
        <f t="shared" si="18"/>
        <v/>
      </c>
      <c r="P119" s="108"/>
      <c r="R119" s="153"/>
      <c r="S119" s="102"/>
      <c r="T119" s="99"/>
      <c r="U119" s="142"/>
      <c r="V119" s="135" t="str">
        <f t="shared" si="19"/>
        <v/>
      </c>
      <c r="W119" s="136" t="str">
        <f t="shared" si="15"/>
        <v/>
      </c>
      <c r="X119" s="289"/>
      <c r="Y119" s="289"/>
      <c r="Z119" s="154" t="str">
        <f t="shared" si="16"/>
        <v>0.00</v>
      </c>
      <c r="AA119" s="99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</row>
    <row r="120" spans="1:62" ht="15.5">
      <c r="A120" s="176"/>
      <c r="B120" s="44"/>
      <c r="C120" s="26"/>
      <c r="D120" s="26"/>
      <c r="E120" s="28"/>
      <c r="F120" s="22"/>
      <c r="G120" s="97"/>
      <c r="H120" s="24"/>
      <c r="I120" s="176"/>
      <c r="J120" s="4"/>
      <c r="K120" s="123"/>
      <c r="L120" s="20"/>
      <c r="M120" s="108"/>
      <c r="N120" s="20" t="str">
        <f t="shared" si="17"/>
        <v>0.00</v>
      </c>
      <c r="O120" s="108" t="str">
        <f t="shared" si="18"/>
        <v/>
      </c>
      <c r="P120" s="108"/>
      <c r="R120" s="153"/>
      <c r="S120" s="102"/>
      <c r="T120" s="99"/>
      <c r="U120" s="142"/>
      <c r="V120" s="135" t="str">
        <f t="shared" si="19"/>
        <v/>
      </c>
      <c r="W120" s="136" t="str">
        <f t="shared" si="15"/>
        <v/>
      </c>
      <c r="X120" s="289"/>
      <c r="Y120" s="289"/>
      <c r="Z120" s="154" t="str">
        <f t="shared" si="16"/>
        <v>0.00</v>
      </c>
      <c r="AA120" s="99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</row>
    <row r="121" spans="1:62" ht="15.5">
      <c r="A121" s="176"/>
      <c r="B121" s="44"/>
      <c r="C121" s="26"/>
      <c r="D121" s="26"/>
      <c r="E121" s="28"/>
      <c r="F121" s="22"/>
      <c r="G121" s="97"/>
      <c r="H121" s="24"/>
      <c r="I121" s="176"/>
      <c r="J121" s="4"/>
      <c r="K121" s="123"/>
      <c r="L121" s="20"/>
      <c r="M121" s="108"/>
      <c r="N121" s="20" t="str">
        <f t="shared" si="17"/>
        <v>0.00</v>
      </c>
      <c r="O121" s="108" t="str">
        <f t="shared" si="18"/>
        <v/>
      </c>
      <c r="P121" s="108"/>
      <c r="R121" s="153"/>
      <c r="S121" s="102"/>
      <c r="T121" s="99"/>
      <c r="U121" s="142"/>
      <c r="V121" s="135" t="str">
        <f t="shared" si="19"/>
        <v/>
      </c>
      <c r="W121" s="136" t="str">
        <f t="shared" si="15"/>
        <v/>
      </c>
      <c r="X121" s="289"/>
      <c r="Y121" s="289"/>
      <c r="Z121" s="154" t="str">
        <f t="shared" si="16"/>
        <v>0.00</v>
      </c>
      <c r="AA121" s="99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</row>
    <row r="122" spans="1:62" ht="15.5">
      <c r="A122" s="176"/>
      <c r="B122" s="44"/>
      <c r="C122" s="26"/>
      <c r="D122" s="26"/>
      <c r="E122" s="28"/>
      <c r="F122" s="22"/>
      <c r="G122" s="97"/>
      <c r="H122" s="24"/>
      <c r="I122" s="176"/>
      <c r="J122" s="4"/>
      <c r="K122" s="123"/>
      <c r="L122" s="20"/>
      <c r="M122" s="108"/>
      <c r="N122" s="20" t="str">
        <f t="shared" si="17"/>
        <v>0.00</v>
      </c>
      <c r="O122" s="108" t="str">
        <f t="shared" si="18"/>
        <v/>
      </c>
      <c r="P122" s="108"/>
      <c r="R122" s="153"/>
      <c r="S122" s="102"/>
      <c r="T122" s="99"/>
      <c r="U122" s="142"/>
      <c r="V122" s="135" t="str">
        <f t="shared" si="19"/>
        <v/>
      </c>
      <c r="W122" s="136" t="str">
        <f t="shared" si="15"/>
        <v/>
      </c>
      <c r="X122" s="289"/>
      <c r="Y122" s="289"/>
      <c r="Z122" s="154" t="str">
        <f t="shared" si="16"/>
        <v>0.00</v>
      </c>
      <c r="AA122" s="99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</row>
    <row r="123" spans="1:62" ht="15.5">
      <c r="A123" s="176"/>
      <c r="B123" s="44"/>
      <c r="C123" s="28"/>
      <c r="D123" s="28"/>
      <c r="E123" s="28"/>
      <c r="F123" s="22"/>
      <c r="G123" s="97"/>
      <c r="H123" s="24"/>
      <c r="I123" s="176"/>
      <c r="J123" s="4"/>
      <c r="K123" s="123"/>
      <c r="L123" s="20"/>
      <c r="M123" s="108"/>
      <c r="N123" s="20" t="str">
        <f t="shared" si="17"/>
        <v>0.00</v>
      </c>
      <c r="O123" s="108" t="str">
        <f t="shared" si="18"/>
        <v/>
      </c>
      <c r="P123" s="108"/>
      <c r="R123" s="153"/>
      <c r="S123" s="102"/>
      <c r="T123" s="99"/>
      <c r="U123" s="142"/>
      <c r="V123" s="135" t="str">
        <f t="shared" si="19"/>
        <v/>
      </c>
      <c r="W123" s="136" t="str">
        <f t="shared" si="15"/>
        <v/>
      </c>
      <c r="X123" s="289"/>
      <c r="Y123" s="289"/>
      <c r="Z123" s="154" t="str">
        <f t="shared" si="16"/>
        <v>0.00</v>
      </c>
      <c r="AA123" s="99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</row>
    <row r="124" spans="1:62" ht="15.5">
      <c r="A124" s="176"/>
      <c r="B124" s="44"/>
      <c r="C124" s="28"/>
      <c r="D124" s="28"/>
      <c r="E124" s="28"/>
      <c r="F124" s="22"/>
      <c r="G124" s="97"/>
      <c r="H124" s="24"/>
      <c r="I124" s="176"/>
      <c r="J124" s="4"/>
      <c r="K124" s="123"/>
      <c r="L124" s="20"/>
      <c r="M124" s="108"/>
      <c r="N124" s="20" t="str">
        <f t="shared" si="17"/>
        <v>0.00</v>
      </c>
      <c r="O124" s="108" t="str">
        <f t="shared" si="18"/>
        <v/>
      </c>
      <c r="P124" s="108"/>
      <c r="R124" s="153"/>
      <c r="S124" s="102"/>
      <c r="T124" s="99"/>
      <c r="U124" s="142"/>
      <c r="V124" s="135" t="str">
        <f t="shared" si="19"/>
        <v/>
      </c>
      <c r="W124" s="136" t="str">
        <f t="shared" si="15"/>
        <v/>
      </c>
      <c r="X124" s="289"/>
      <c r="Y124" s="289"/>
      <c r="Z124" s="154" t="str">
        <f t="shared" si="16"/>
        <v>0.00</v>
      </c>
      <c r="AA124" s="99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</row>
    <row r="125" spans="1:62" ht="15.5">
      <c r="A125" s="176"/>
      <c r="B125" s="44"/>
      <c r="C125" s="28"/>
      <c r="D125" s="28"/>
      <c r="E125" s="28"/>
      <c r="F125" s="22"/>
      <c r="G125" s="97"/>
      <c r="H125" s="24"/>
      <c r="I125" s="176"/>
      <c r="J125" s="4"/>
      <c r="K125" s="123"/>
      <c r="L125" s="20"/>
      <c r="M125" s="108"/>
      <c r="N125" s="20" t="str">
        <f t="shared" si="17"/>
        <v>0.00</v>
      </c>
      <c r="O125" s="108" t="str">
        <f t="shared" si="18"/>
        <v/>
      </c>
      <c r="P125" s="108"/>
      <c r="R125" s="153"/>
      <c r="S125" s="102"/>
      <c r="T125" s="99"/>
      <c r="U125" s="142"/>
      <c r="V125" s="135" t="str">
        <f t="shared" si="19"/>
        <v/>
      </c>
      <c r="W125" s="136" t="str">
        <f t="shared" si="15"/>
        <v/>
      </c>
      <c r="X125" s="289"/>
      <c r="Y125" s="289"/>
      <c r="Z125" s="154" t="str">
        <f t="shared" si="16"/>
        <v>0.00</v>
      </c>
      <c r="AA125" s="99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</row>
    <row r="126" spans="1:62" ht="15.5">
      <c r="A126" s="176"/>
      <c r="B126" s="44"/>
      <c r="C126" s="28"/>
      <c r="D126" s="28"/>
      <c r="E126" s="28"/>
      <c r="F126" s="22"/>
      <c r="G126" s="97"/>
      <c r="H126" s="24"/>
      <c r="I126" s="176"/>
      <c r="J126" s="4"/>
      <c r="K126" s="123"/>
      <c r="L126" s="20"/>
      <c r="M126" s="108"/>
      <c r="N126" s="20" t="str">
        <f t="shared" si="17"/>
        <v>0.00</v>
      </c>
      <c r="O126" s="108" t="str">
        <f t="shared" si="18"/>
        <v/>
      </c>
      <c r="P126" s="108"/>
      <c r="R126" s="153"/>
      <c r="S126" s="102"/>
      <c r="T126" s="99"/>
      <c r="U126" s="142"/>
      <c r="V126" s="135" t="str">
        <f t="shared" si="19"/>
        <v/>
      </c>
      <c r="W126" s="136" t="str">
        <f t="shared" si="15"/>
        <v/>
      </c>
      <c r="X126" s="289"/>
      <c r="Y126" s="289"/>
      <c r="Z126" s="154" t="str">
        <f t="shared" si="16"/>
        <v>0.00</v>
      </c>
      <c r="AA126" s="99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</row>
    <row r="127" spans="1:62" ht="15.5">
      <c r="A127" s="176"/>
      <c r="B127" s="44"/>
      <c r="C127" s="28"/>
      <c r="D127" s="28"/>
      <c r="E127" s="28"/>
      <c r="F127" s="22"/>
      <c r="G127" s="97"/>
      <c r="H127" s="24"/>
      <c r="I127" s="176"/>
      <c r="J127" s="4"/>
      <c r="K127" s="123"/>
      <c r="L127" s="20"/>
      <c r="M127" s="108"/>
      <c r="N127" s="20" t="str">
        <f t="shared" si="17"/>
        <v>0.00</v>
      </c>
      <c r="O127" s="108" t="str">
        <f t="shared" si="18"/>
        <v/>
      </c>
      <c r="P127" s="108"/>
      <c r="R127" s="153"/>
      <c r="S127" s="102"/>
      <c r="T127" s="99"/>
      <c r="U127" s="142"/>
      <c r="V127" s="135" t="str">
        <f t="shared" si="19"/>
        <v/>
      </c>
      <c r="W127" s="136" t="str">
        <f t="shared" si="15"/>
        <v/>
      </c>
      <c r="X127" s="289"/>
      <c r="Y127" s="289"/>
      <c r="Z127" s="154" t="str">
        <f t="shared" si="16"/>
        <v>0.00</v>
      </c>
      <c r="AA127" s="99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</row>
    <row r="128" spans="1:62" ht="15.5">
      <c r="A128" s="176"/>
      <c r="B128" s="27"/>
      <c r="C128" s="28"/>
      <c r="D128" s="28"/>
      <c r="E128" s="28"/>
      <c r="F128" s="22"/>
      <c r="G128" s="97"/>
      <c r="H128" s="24"/>
      <c r="I128" s="176"/>
      <c r="J128" s="4"/>
      <c r="K128" s="123"/>
      <c r="L128" s="20"/>
      <c r="M128" s="108"/>
      <c r="N128" s="20" t="str">
        <f t="shared" si="17"/>
        <v>0.00</v>
      </c>
      <c r="O128" s="108" t="str">
        <f t="shared" si="18"/>
        <v/>
      </c>
      <c r="P128" s="108"/>
      <c r="R128" s="153"/>
      <c r="S128" s="102"/>
      <c r="T128" s="99"/>
      <c r="U128" s="142"/>
      <c r="V128" s="135" t="str">
        <f t="shared" si="19"/>
        <v/>
      </c>
      <c r="W128" s="136" t="str">
        <f t="shared" si="15"/>
        <v/>
      </c>
      <c r="X128" s="289"/>
      <c r="Y128" s="289"/>
      <c r="Z128" s="154" t="str">
        <f t="shared" si="16"/>
        <v>0.00</v>
      </c>
      <c r="AA128" s="99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</row>
    <row r="129" spans="1:62" ht="15.5">
      <c r="A129" s="176"/>
      <c r="B129" s="27"/>
      <c r="C129" s="28"/>
      <c r="D129" s="28"/>
      <c r="E129" s="28"/>
      <c r="F129" s="22"/>
      <c r="G129" s="97"/>
      <c r="H129" s="24"/>
      <c r="I129" s="176"/>
      <c r="J129" s="4"/>
      <c r="K129" s="123"/>
      <c r="L129" s="20"/>
      <c r="M129" s="108"/>
      <c r="N129" s="20" t="str">
        <f t="shared" si="17"/>
        <v>0.00</v>
      </c>
      <c r="O129" s="108" t="str">
        <f t="shared" si="18"/>
        <v/>
      </c>
      <c r="P129" s="108"/>
      <c r="R129" s="153"/>
      <c r="S129" s="102"/>
      <c r="T129" s="99"/>
      <c r="U129" s="142"/>
      <c r="V129" s="135" t="str">
        <f t="shared" si="19"/>
        <v/>
      </c>
      <c r="W129" s="136" t="str">
        <f t="shared" si="15"/>
        <v/>
      </c>
      <c r="X129" s="289"/>
      <c r="Y129" s="289"/>
      <c r="Z129" s="154" t="str">
        <f t="shared" si="16"/>
        <v>0.00</v>
      </c>
      <c r="AA129" s="99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</row>
    <row r="130" spans="1:62" ht="15.5">
      <c r="A130" s="176"/>
      <c r="B130" s="27"/>
      <c r="C130" s="28"/>
      <c r="D130" s="28"/>
      <c r="E130" s="28"/>
      <c r="F130" s="22"/>
      <c r="G130" s="97"/>
      <c r="H130" s="24"/>
      <c r="I130" s="176"/>
      <c r="J130" s="4"/>
      <c r="K130" s="123"/>
      <c r="L130" s="20"/>
      <c r="M130" s="108"/>
      <c r="N130" s="20" t="str">
        <f t="shared" si="17"/>
        <v>0.00</v>
      </c>
      <c r="O130" s="108" t="str">
        <f t="shared" si="18"/>
        <v/>
      </c>
      <c r="P130" s="108"/>
      <c r="R130" s="153"/>
      <c r="S130" s="102"/>
      <c r="T130" s="99"/>
      <c r="U130" s="142"/>
      <c r="V130" s="135" t="str">
        <f t="shared" si="19"/>
        <v/>
      </c>
      <c r="W130" s="136" t="str">
        <f t="shared" si="15"/>
        <v/>
      </c>
      <c r="X130" s="289"/>
      <c r="Y130" s="289"/>
      <c r="Z130" s="154" t="str">
        <f t="shared" si="16"/>
        <v>0.00</v>
      </c>
      <c r="AA130" s="99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</row>
    <row r="131" spans="1:62" ht="15.5">
      <c r="A131" s="176"/>
      <c r="B131" s="27"/>
      <c r="C131" s="28"/>
      <c r="D131" s="28"/>
      <c r="E131" s="28"/>
      <c r="F131" s="22"/>
      <c r="G131" s="97"/>
      <c r="H131" s="24"/>
      <c r="I131" s="176"/>
      <c r="J131" s="4"/>
      <c r="K131" s="123"/>
      <c r="L131" s="20"/>
      <c r="M131" s="108"/>
      <c r="N131" s="20" t="str">
        <f t="shared" si="17"/>
        <v>0.00</v>
      </c>
      <c r="O131" s="108" t="str">
        <f t="shared" si="18"/>
        <v/>
      </c>
      <c r="P131" s="108"/>
      <c r="R131" s="153"/>
      <c r="S131" s="102"/>
      <c r="T131" s="99"/>
      <c r="U131" s="142"/>
      <c r="V131" s="135" t="str">
        <f t="shared" si="19"/>
        <v/>
      </c>
      <c r="W131" s="136" t="str">
        <f t="shared" si="15"/>
        <v/>
      </c>
      <c r="X131" s="289"/>
      <c r="Y131" s="289"/>
      <c r="Z131" s="154" t="str">
        <f t="shared" si="16"/>
        <v>0.00</v>
      </c>
      <c r="AA131" s="99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</row>
    <row r="132" spans="1:62" ht="15.5">
      <c r="A132" s="176"/>
      <c r="B132" s="27"/>
      <c r="C132" s="28"/>
      <c r="D132" s="28"/>
      <c r="E132" s="28"/>
      <c r="F132" s="22"/>
      <c r="G132" s="97"/>
      <c r="H132" s="24"/>
      <c r="I132" s="176"/>
      <c r="J132" s="4"/>
      <c r="K132" s="123"/>
      <c r="L132" s="20"/>
      <c r="M132" s="108"/>
      <c r="N132" s="20" t="str">
        <f t="shared" si="17"/>
        <v>0.00</v>
      </c>
      <c r="O132" s="108" t="str">
        <f t="shared" si="18"/>
        <v/>
      </c>
      <c r="P132" s="108"/>
      <c r="R132" s="153"/>
      <c r="S132" s="102"/>
      <c r="T132" s="99"/>
      <c r="U132" s="142"/>
      <c r="V132" s="135" t="str">
        <f t="shared" si="19"/>
        <v/>
      </c>
      <c r="W132" s="136" t="str">
        <f t="shared" si="15"/>
        <v/>
      </c>
      <c r="X132" s="289"/>
      <c r="Y132" s="289"/>
      <c r="Z132" s="154" t="str">
        <f t="shared" si="16"/>
        <v>0.00</v>
      </c>
      <c r="AA132" s="99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</row>
    <row r="133" spans="1:62" ht="15.5">
      <c r="A133" s="176"/>
      <c r="B133" s="27"/>
      <c r="C133" s="28"/>
      <c r="D133" s="28"/>
      <c r="E133" s="28"/>
      <c r="F133" s="22"/>
      <c r="G133" s="97"/>
      <c r="H133" s="24"/>
      <c r="I133" s="176"/>
      <c r="J133" s="4"/>
      <c r="K133" s="123"/>
      <c r="L133" s="20"/>
      <c r="M133" s="108"/>
      <c r="N133" s="20" t="str">
        <f t="shared" si="17"/>
        <v>0.00</v>
      </c>
      <c r="O133" s="108" t="str">
        <f t="shared" si="18"/>
        <v/>
      </c>
      <c r="P133" s="108"/>
      <c r="R133" s="153"/>
      <c r="S133" s="102"/>
      <c r="T133" s="99"/>
      <c r="U133" s="142"/>
      <c r="V133" s="135" t="str">
        <f t="shared" si="19"/>
        <v/>
      </c>
      <c r="W133" s="136" t="str">
        <f t="shared" si="15"/>
        <v/>
      </c>
      <c r="X133" s="289"/>
      <c r="Y133" s="289"/>
      <c r="Z133" s="154" t="str">
        <f t="shared" si="16"/>
        <v>0.00</v>
      </c>
      <c r="AA133" s="99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</row>
    <row r="134" spans="1:62" ht="15.5">
      <c r="A134" s="176"/>
      <c r="B134" s="27"/>
      <c r="C134" s="28"/>
      <c r="D134" s="28"/>
      <c r="E134" s="28"/>
      <c r="F134" s="22"/>
      <c r="G134" s="97"/>
      <c r="H134" s="24"/>
      <c r="I134" s="176"/>
      <c r="J134" s="4"/>
      <c r="K134" s="123"/>
      <c r="L134" s="20"/>
      <c r="M134" s="108"/>
      <c r="N134" s="20" t="str">
        <f t="shared" si="17"/>
        <v>0.00</v>
      </c>
      <c r="O134" s="108" t="str">
        <f t="shared" si="18"/>
        <v/>
      </c>
      <c r="P134" s="108"/>
      <c r="R134" s="153"/>
      <c r="S134" s="102"/>
      <c r="T134" s="99"/>
      <c r="U134" s="142"/>
      <c r="V134" s="135" t="str">
        <f t="shared" si="19"/>
        <v/>
      </c>
      <c r="W134" s="136" t="str">
        <f t="shared" si="15"/>
        <v/>
      </c>
      <c r="X134" s="289"/>
      <c r="Y134" s="289"/>
      <c r="Z134" s="154" t="str">
        <f t="shared" si="16"/>
        <v>0.00</v>
      </c>
      <c r="AA134" s="99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</row>
    <row r="135" spans="1:62" ht="15.5">
      <c r="A135" s="176"/>
      <c r="B135" s="27"/>
      <c r="C135" s="28"/>
      <c r="D135" s="28"/>
      <c r="E135" s="28"/>
      <c r="F135" s="22"/>
      <c r="G135" s="97"/>
      <c r="H135" s="24"/>
      <c r="I135" s="176"/>
      <c r="J135" s="4"/>
      <c r="K135" s="123"/>
      <c r="L135" s="20"/>
      <c r="M135" s="108"/>
      <c r="N135" s="20" t="str">
        <f t="shared" si="17"/>
        <v>0.00</v>
      </c>
      <c r="O135" s="108" t="str">
        <f t="shared" si="18"/>
        <v/>
      </c>
      <c r="P135" s="108"/>
      <c r="R135" s="153"/>
      <c r="S135" s="102"/>
      <c r="T135" s="99"/>
      <c r="U135" s="142"/>
      <c r="V135" s="135" t="str">
        <f t="shared" si="19"/>
        <v/>
      </c>
      <c r="W135" s="136" t="str">
        <f t="shared" si="15"/>
        <v/>
      </c>
      <c r="X135" s="289"/>
      <c r="Y135" s="289"/>
      <c r="Z135" s="154" t="str">
        <f t="shared" si="16"/>
        <v>0.00</v>
      </c>
      <c r="AA135" s="99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</row>
    <row r="136" spans="1:62" ht="15.5">
      <c r="A136" s="176"/>
      <c r="B136" s="27"/>
      <c r="C136" s="28"/>
      <c r="D136" s="28"/>
      <c r="E136" s="28"/>
      <c r="F136" s="22"/>
      <c r="G136" s="97"/>
      <c r="H136" s="24"/>
      <c r="I136" s="176"/>
      <c r="J136" s="4"/>
      <c r="K136" s="123"/>
      <c r="L136" s="20"/>
      <c r="M136" s="108"/>
      <c r="N136" s="20" t="str">
        <f t="shared" si="17"/>
        <v>0.00</v>
      </c>
      <c r="O136" s="108" t="str">
        <f t="shared" si="18"/>
        <v/>
      </c>
      <c r="P136" s="108"/>
      <c r="R136" s="153"/>
      <c r="S136" s="102"/>
      <c r="T136" s="99"/>
      <c r="U136" s="142"/>
      <c r="V136" s="135" t="str">
        <f t="shared" si="19"/>
        <v/>
      </c>
      <c r="W136" s="136" t="str">
        <f t="shared" si="15"/>
        <v/>
      </c>
      <c r="X136" s="289"/>
      <c r="Y136" s="289"/>
      <c r="Z136" s="154" t="str">
        <f t="shared" si="16"/>
        <v>0.00</v>
      </c>
      <c r="AA136" s="99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</row>
    <row r="137" spans="1:62" ht="15.5">
      <c r="A137" s="176"/>
      <c r="B137" s="27"/>
      <c r="C137" s="28"/>
      <c r="D137" s="28"/>
      <c r="E137" s="28"/>
      <c r="F137" s="22"/>
      <c r="G137" s="97"/>
      <c r="H137" s="24"/>
      <c r="I137" s="176"/>
      <c r="J137" s="4"/>
      <c r="K137" s="123"/>
      <c r="L137" s="20"/>
      <c r="M137" s="108"/>
      <c r="N137" s="20" t="str">
        <f t="shared" si="17"/>
        <v>0.00</v>
      </c>
      <c r="O137" s="108" t="str">
        <f t="shared" si="18"/>
        <v/>
      </c>
      <c r="P137" s="108"/>
      <c r="R137" s="153"/>
      <c r="S137" s="102"/>
      <c r="T137" s="99"/>
      <c r="U137" s="142"/>
      <c r="V137" s="135" t="str">
        <f t="shared" si="19"/>
        <v/>
      </c>
      <c r="W137" s="136" t="str">
        <f t="shared" si="15"/>
        <v/>
      </c>
      <c r="X137" s="289"/>
      <c r="Y137" s="289"/>
      <c r="Z137" s="154" t="str">
        <f t="shared" si="16"/>
        <v>0.00</v>
      </c>
      <c r="AA137" s="99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</row>
    <row r="138" spans="1:62" ht="15.5">
      <c r="A138" s="176"/>
      <c r="B138" s="27"/>
      <c r="C138" s="28"/>
      <c r="D138" s="28"/>
      <c r="E138" s="28"/>
      <c r="F138" s="22"/>
      <c r="G138" s="97"/>
      <c r="H138" s="24"/>
      <c r="I138" s="176"/>
      <c r="J138" s="4"/>
      <c r="K138" s="123"/>
      <c r="L138" s="20"/>
      <c r="M138" s="108"/>
      <c r="N138" s="20" t="str">
        <f t="shared" si="17"/>
        <v>0.00</v>
      </c>
      <c r="O138" s="108" t="str">
        <f t="shared" si="18"/>
        <v/>
      </c>
      <c r="P138" s="108"/>
      <c r="R138" s="153"/>
      <c r="S138" s="102"/>
      <c r="T138" s="99"/>
      <c r="U138" s="142"/>
      <c r="V138" s="135" t="str">
        <f t="shared" si="19"/>
        <v/>
      </c>
      <c r="W138" s="136" t="str">
        <f t="shared" si="15"/>
        <v/>
      </c>
      <c r="X138" s="289"/>
      <c r="Y138" s="289"/>
      <c r="Z138" s="154" t="str">
        <f t="shared" si="16"/>
        <v>0.00</v>
      </c>
      <c r="AA138" s="99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</row>
    <row r="139" spans="1:62" ht="15.5">
      <c r="A139" s="176"/>
      <c r="B139" s="27"/>
      <c r="C139" s="28"/>
      <c r="D139" s="28"/>
      <c r="E139" s="28"/>
      <c r="F139" s="22"/>
      <c r="G139" s="97"/>
      <c r="H139" s="24"/>
      <c r="I139" s="176"/>
      <c r="J139" s="4"/>
      <c r="K139" s="123"/>
      <c r="L139" s="20"/>
      <c r="M139" s="108"/>
      <c r="N139" s="20" t="str">
        <f t="shared" si="17"/>
        <v>0.00</v>
      </c>
      <c r="O139" s="108" t="str">
        <f t="shared" si="18"/>
        <v/>
      </c>
      <c r="P139" s="108"/>
      <c r="R139" s="153"/>
      <c r="S139" s="102"/>
      <c r="T139" s="99"/>
      <c r="U139" s="142"/>
      <c r="V139" s="135" t="str">
        <f t="shared" si="19"/>
        <v/>
      </c>
      <c r="W139" s="136" t="str">
        <f t="shared" si="15"/>
        <v/>
      </c>
      <c r="X139" s="289"/>
      <c r="Y139" s="289"/>
      <c r="Z139" s="154" t="str">
        <f t="shared" si="16"/>
        <v>0.00</v>
      </c>
      <c r="AA139" s="99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</row>
    <row r="140" spans="1:62" ht="15.5">
      <c r="A140" s="176"/>
      <c r="B140" s="27"/>
      <c r="C140" s="28"/>
      <c r="D140" s="28"/>
      <c r="E140" s="28"/>
      <c r="F140" s="22"/>
      <c r="G140" s="97"/>
      <c r="H140" s="24"/>
      <c r="I140" s="176"/>
      <c r="J140" s="4"/>
      <c r="K140" s="123"/>
      <c r="L140" s="20"/>
      <c r="M140" s="108"/>
      <c r="N140" s="20" t="str">
        <f t="shared" si="17"/>
        <v>0.00</v>
      </c>
      <c r="O140" s="108" t="str">
        <f t="shared" si="18"/>
        <v/>
      </c>
      <c r="P140" s="108"/>
      <c r="R140" s="153"/>
      <c r="S140" s="102"/>
      <c r="T140" s="99"/>
      <c r="U140" s="142"/>
      <c r="V140" s="135" t="str">
        <f t="shared" si="19"/>
        <v/>
      </c>
      <c r="W140" s="136" t="str">
        <f t="shared" si="15"/>
        <v/>
      </c>
      <c r="X140" s="289"/>
      <c r="Y140" s="289"/>
      <c r="Z140" s="154" t="str">
        <f t="shared" si="16"/>
        <v>0.00</v>
      </c>
      <c r="AA140" s="99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</row>
    <row r="141" spans="1:62" ht="15.5">
      <c r="A141" s="176"/>
      <c r="B141" s="27"/>
      <c r="C141" s="28"/>
      <c r="D141" s="28"/>
      <c r="E141" s="28"/>
      <c r="F141" s="22"/>
      <c r="G141" s="97"/>
      <c r="H141" s="24"/>
      <c r="I141" s="176"/>
      <c r="J141" s="4"/>
      <c r="K141" s="123"/>
      <c r="L141" s="20"/>
      <c r="M141" s="108"/>
      <c r="N141" s="20" t="str">
        <f t="shared" si="17"/>
        <v>0.00</v>
      </c>
      <c r="O141" s="108" t="str">
        <f t="shared" si="18"/>
        <v/>
      </c>
      <c r="P141" s="108"/>
      <c r="R141" s="153"/>
      <c r="S141" s="102"/>
      <c r="T141" s="99"/>
      <c r="U141" s="142"/>
      <c r="V141" s="135" t="str">
        <f t="shared" si="19"/>
        <v/>
      </c>
      <c r="W141" s="136" t="str">
        <f t="shared" si="15"/>
        <v/>
      </c>
      <c r="X141" s="289"/>
      <c r="Y141" s="289"/>
      <c r="Z141" s="154" t="str">
        <f t="shared" si="16"/>
        <v>0.00</v>
      </c>
      <c r="AA141" s="99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</row>
    <row r="142" spans="1:62" ht="15.5">
      <c r="A142" s="176"/>
      <c r="B142" s="27"/>
      <c r="C142" s="28"/>
      <c r="D142" s="28"/>
      <c r="E142" s="28"/>
      <c r="F142" s="22"/>
      <c r="G142" s="97"/>
      <c r="H142" s="24"/>
      <c r="I142" s="176"/>
      <c r="J142" s="4"/>
      <c r="K142" s="123"/>
      <c r="L142" s="20"/>
      <c r="M142" s="108"/>
      <c r="N142" s="20" t="str">
        <f t="shared" si="17"/>
        <v>0.00</v>
      </c>
      <c r="O142" s="108" t="str">
        <f t="shared" si="18"/>
        <v/>
      </c>
      <c r="P142" s="108"/>
      <c r="R142" s="153"/>
      <c r="S142" s="102"/>
      <c r="T142" s="99"/>
      <c r="U142" s="142"/>
      <c r="V142" s="135" t="str">
        <f t="shared" si="19"/>
        <v/>
      </c>
      <c r="W142" s="136" t="str">
        <f t="shared" si="15"/>
        <v/>
      </c>
      <c r="X142" s="289"/>
      <c r="Y142" s="289"/>
      <c r="Z142" s="154" t="str">
        <f t="shared" si="16"/>
        <v>0.00</v>
      </c>
      <c r="AA142" s="99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</row>
    <row r="143" spans="1:62" ht="15.5">
      <c r="A143" s="176"/>
      <c r="B143" s="27"/>
      <c r="C143" s="28"/>
      <c r="D143" s="28"/>
      <c r="E143" s="28"/>
      <c r="F143" s="22"/>
      <c r="G143" s="97"/>
      <c r="H143" s="24"/>
      <c r="I143" s="176"/>
      <c r="J143" s="4"/>
      <c r="K143" s="123"/>
      <c r="L143" s="20"/>
      <c r="M143" s="108"/>
      <c r="N143" s="20" t="str">
        <f t="shared" si="17"/>
        <v>0.00</v>
      </c>
      <c r="O143" s="108" t="str">
        <f t="shared" si="18"/>
        <v/>
      </c>
      <c r="P143" s="108"/>
      <c r="R143" s="153"/>
      <c r="S143" s="102"/>
      <c r="T143" s="99"/>
      <c r="U143" s="142"/>
      <c r="V143" s="135" t="str">
        <f t="shared" si="19"/>
        <v/>
      </c>
      <c r="W143" s="136" t="str">
        <f t="shared" si="15"/>
        <v/>
      </c>
      <c r="X143" s="289"/>
      <c r="Y143" s="289"/>
      <c r="Z143" s="154" t="str">
        <f t="shared" si="16"/>
        <v>0.00</v>
      </c>
      <c r="AA143" s="99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</row>
    <row r="144" spans="1:62" ht="15.5">
      <c r="A144" s="176"/>
      <c r="B144" s="27"/>
      <c r="C144" s="28"/>
      <c r="D144" s="28"/>
      <c r="E144" s="28"/>
      <c r="F144" s="22"/>
      <c r="G144" s="97"/>
      <c r="H144" s="24"/>
      <c r="I144" s="176"/>
      <c r="J144" s="4"/>
      <c r="K144" s="123"/>
      <c r="L144" s="20"/>
      <c r="M144" s="108"/>
      <c r="N144" s="20" t="str">
        <f t="shared" si="17"/>
        <v>0.00</v>
      </c>
      <c r="O144" s="108" t="str">
        <f t="shared" si="18"/>
        <v/>
      </c>
      <c r="P144" s="108"/>
      <c r="R144" s="153"/>
      <c r="S144" s="102"/>
      <c r="T144" s="99"/>
      <c r="U144" s="142"/>
      <c r="V144" s="135" t="str">
        <f t="shared" si="19"/>
        <v/>
      </c>
      <c r="W144" s="136" t="str">
        <f t="shared" si="15"/>
        <v/>
      </c>
      <c r="X144" s="289"/>
      <c r="Y144" s="289"/>
      <c r="Z144" s="154" t="str">
        <f t="shared" si="16"/>
        <v>0.00</v>
      </c>
      <c r="AA144" s="99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</row>
    <row r="145" spans="1:62" ht="15.5">
      <c r="A145" s="176"/>
      <c r="B145" s="44"/>
      <c r="C145" s="28"/>
      <c r="D145" s="28"/>
      <c r="E145" s="28"/>
      <c r="F145" s="22"/>
      <c r="G145" s="97"/>
      <c r="H145" s="24"/>
      <c r="I145" s="176"/>
      <c r="J145" s="4"/>
      <c r="K145" s="123"/>
      <c r="L145" s="20"/>
      <c r="M145" s="108"/>
      <c r="N145" s="20" t="str">
        <f t="shared" si="17"/>
        <v>0.00</v>
      </c>
      <c r="O145" s="108" t="str">
        <f t="shared" si="18"/>
        <v/>
      </c>
      <c r="P145" s="108"/>
      <c r="R145" s="153"/>
      <c r="S145" s="102"/>
      <c r="T145" s="99"/>
      <c r="U145" s="142"/>
      <c r="V145" s="135" t="str">
        <f t="shared" si="19"/>
        <v/>
      </c>
      <c r="W145" s="136" t="str">
        <f t="shared" si="15"/>
        <v/>
      </c>
      <c r="X145" s="289"/>
      <c r="Y145" s="289"/>
      <c r="Z145" s="154" t="str">
        <f t="shared" si="16"/>
        <v>0.00</v>
      </c>
      <c r="AA145" s="99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</row>
    <row r="146" spans="1:62" ht="15.5">
      <c r="A146" s="176"/>
      <c r="B146" s="44"/>
      <c r="C146" s="28"/>
      <c r="D146" s="28"/>
      <c r="E146" s="28"/>
      <c r="F146" s="23"/>
      <c r="G146" s="97"/>
      <c r="H146" s="24"/>
      <c r="I146" s="176"/>
      <c r="J146" s="4"/>
      <c r="K146" s="123"/>
      <c r="L146" s="20"/>
      <c r="M146" s="108"/>
      <c r="N146" s="20" t="str">
        <f t="shared" si="17"/>
        <v>0.00</v>
      </c>
      <c r="O146" s="108" t="str">
        <f t="shared" si="18"/>
        <v/>
      </c>
      <c r="P146" s="108"/>
      <c r="R146" s="153"/>
      <c r="S146" s="102"/>
      <c r="T146" s="99"/>
      <c r="U146" s="142"/>
      <c r="V146" s="135" t="str">
        <f t="shared" si="19"/>
        <v/>
      </c>
      <c r="W146" s="136" t="str">
        <f t="shared" si="15"/>
        <v/>
      </c>
      <c r="X146" s="289"/>
      <c r="Y146" s="289"/>
      <c r="Z146" s="154" t="str">
        <f>IF(U146="",N146,IF(N146="",U146,U146+N146))</f>
        <v>0.00</v>
      </c>
      <c r="AA146" s="99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</row>
    <row r="147" spans="1:62" ht="15.5">
      <c r="A147" s="176"/>
      <c r="B147" s="282" t="s">
        <v>56</v>
      </c>
      <c r="C147" s="283"/>
      <c r="D147" s="283"/>
      <c r="E147" s="283"/>
      <c r="F147" s="283"/>
      <c r="G147" s="308"/>
      <c r="H147" s="8">
        <f>SUM(H97:H146)</f>
        <v>0</v>
      </c>
      <c r="I147" s="176"/>
      <c r="J147" s="4"/>
      <c r="K147" s="282" t="s">
        <v>57</v>
      </c>
      <c r="L147" s="283"/>
      <c r="M147" s="308"/>
      <c r="N147" s="8">
        <f>SUM(N97:N146)</f>
        <v>0</v>
      </c>
      <c r="O147" s="512"/>
      <c r="P147" s="513"/>
      <c r="Q147" s="513"/>
      <c r="R147" s="514"/>
      <c r="S147" s="102"/>
      <c r="T147" s="99"/>
      <c r="U147" s="477" t="s">
        <v>103</v>
      </c>
      <c r="V147" s="478"/>
      <c r="W147" s="478"/>
      <c r="X147" s="478"/>
      <c r="Y147" s="478"/>
      <c r="Z147" s="143">
        <f>SUM(Z97:Z146)</f>
        <v>0</v>
      </c>
      <c r="AA147" s="99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</row>
    <row r="148" spans="1:62" ht="15.5">
      <c r="A148" s="176"/>
      <c r="B148" s="190"/>
      <c r="C148" s="176"/>
      <c r="D148" s="176"/>
      <c r="E148" s="176"/>
      <c r="F148" s="176"/>
      <c r="G148" s="176"/>
      <c r="H148" s="191"/>
      <c r="I148" s="176"/>
      <c r="J148" s="4"/>
      <c r="K148" s="4"/>
      <c r="L148" s="4"/>
      <c r="M148" s="4"/>
      <c r="N148" s="4"/>
      <c r="O148" s="4"/>
      <c r="P148" s="4"/>
      <c r="Q148" s="4"/>
      <c r="R148" s="29" t="s">
        <v>16</v>
      </c>
      <c r="T148" s="99"/>
      <c r="U148" s="125"/>
      <c r="V148" s="125"/>
      <c r="W148" s="125"/>
      <c r="X148" s="125"/>
      <c r="Y148" s="125"/>
      <c r="Z148" s="125"/>
      <c r="AA148" s="99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</row>
    <row r="149" spans="1:62" ht="15.75" customHeight="1">
      <c r="A149" s="176"/>
      <c r="B149" s="252" t="s">
        <v>71</v>
      </c>
      <c r="C149" s="253"/>
      <c r="D149" s="253"/>
      <c r="E149" s="253"/>
      <c r="F149" s="253"/>
      <c r="G149" s="295"/>
      <c r="H149" s="31"/>
      <c r="I149" s="176"/>
      <c r="J149" s="4"/>
      <c r="K149" s="252" t="s">
        <v>70</v>
      </c>
      <c r="L149" s="253"/>
      <c r="M149" s="253"/>
      <c r="N149" s="253"/>
      <c r="O149" s="253"/>
      <c r="P149" s="32"/>
      <c r="Q149" s="4"/>
      <c r="R149" s="17"/>
      <c r="S149" s="102"/>
      <c r="T149" s="99"/>
      <c r="U149" s="354" t="s">
        <v>101</v>
      </c>
      <c r="V149" s="355"/>
      <c r="W149" s="355"/>
      <c r="X149" s="356"/>
      <c r="Y149" s="144"/>
      <c r="Z149" s="144">
        <f>IF(Y149="",P149,IF(P149="",Y149,P149+Y149))</f>
        <v>0</v>
      </c>
      <c r="AA149" s="99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</row>
    <row r="150" spans="1:62" ht="16.5" customHeight="1">
      <c r="A150" s="176"/>
      <c r="B150" s="190"/>
      <c r="C150" s="176"/>
      <c r="D150" s="176"/>
      <c r="E150" s="176"/>
      <c r="F150" s="176"/>
      <c r="G150" s="176"/>
      <c r="H150" s="191"/>
      <c r="I150" s="176"/>
      <c r="J150" s="4"/>
      <c r="K150" s="4"/>
      <c r="L150" s="4"/>
      <c r="M150" s="4"/>
      <c r="N150" s="4"/>
      <c r="O150" s="4"/>
      <c r="P150" s="4"/>
      <c r="Q150" s="4"/>
      <c r="R150" s="102"/>
      <c r="S150" s="102"/>
      <c r="T150" s="99"/>
      <c r="U150" s="125"/>
      <c r="V150" s="125"/>
      <c r="W150" s="125"/>
      <c r="X150" s="125"/>
      <c r="Y150" s="125"/>
      <c r="Z150" s="125"/>
      <c r="AA150" s="99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</row>
    <row r="151" spans="1:62" ht="15.75" customHeight="1">
      <c r="A151" s="176"/>
      <c r="B151" s="296" t="s">
        <v>86</v>
      </c>
      <c r="C151" s="297"/>
      <c r="D151" s="297"/>
      <c r="E151" s="297"/>
      <c r="F151" s="297"/>
      <c r="G151" s="297"/>
      <c r="H151" s="298"/>
      <c r="I151" s="176"/>
      <c r="J151" s="4"/>
      <c r="K151" s="302" t="s">
        <v>60</v>
      </c>
      <c r="L151" s="303"/>
      <c r="M151" s="303"/>
      <c r="N151" s="303"/>
      <c r="O151" s="303"/>
      <c r="P151" s="303"/>
      <c r="Q151" s="303"/>
      <c r="R151" s="304"/>
      <c r="S151" s="102"/>
      <c r="T151" s="99"/>
      <c r="U151" s="346" t="s">
        <v>60</v>
      </c>
      <c r="V151" s="347"/>
      <c r="W151" s="347"/>
      <c r="X151" s="347"/>
      <c r="Y151" s="347"/>
      <c r="Z151" s="348"/>
      <c r="AA151" s="99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</row>
    <row r="152" spans="1:62" ht="15" customHeight="1">
      <c r="A152" s="176"/>
      <c r="B152" s="299"/>
      <c r="C152" s="300"/>
      <c r="D152" s="300"/>
      <c r="E152" s="300"/>
      <c r="F152" s="300"/>
      <c r="G152" s="300"/>
      <c r="H152" s="301"/>
      <c r="I152" s="176"/>
      <c r="J152" s="4"/>
      <c r="K152" s="305"/>
      <c r="L152" s="306"/>
      <c r="M152" s="306"/>
      <c r="N152" s="306"/>
      <c r="O152" s="306"/>
      <c r="P152" s="306"/>
      <c r="Q152" s="306"/>
      <c r="R152" s="307"/>
      <c r="S152" s="102"/>
      <c r="T152" s="99"/>
      <c r="U152" s="349"/>
      <c r="V152" s="350"/>
      <c r="W152" s="350"/>
      <c r="X152" s="350"/>
      <c r="Y152" s="350"/>
      <c r="Z152" s="351"/>
      <c r="AA152" s="99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</row>
    <row r="153" spans="1:62" ht="15.75" customHeight="1">
      <c r="A153" s="176"/>
      <c r="B153" s="293" t="s">
        <v>2</v>
      </c>
      <c r="C153" s="369" t="s">
        <v>115</v>
      </c>
      <c r="D153" s="370"/>
      <c r="E153" s="248" t="s">
        <v>116</v>
      </c>
      <c r="F153" s="248" t="s">
        <v>10</v>
      </c>
      <c r="G153" s="248" t="s">
        <v>33</v>
      </c>
      <c r="H153" s="248" t="s">
        <v>46</v>
      </c>
      <c r="I153" s="176"/>
      <c r="J153" s="4"/>
      <c r="K153" s="293" t="s">
        <v>53</v>
      </c>
      <c r="L153" s="369" t="s">
        <v>17</v>
      </c>
      <c r="M153" s="369" t="s">
        <v>18</v>
      </c>
      <c r="N153" s="370"/>
      <c r="O153" s="398" t="s">
        <v>33</v>
      </c>
      <c r="P153" s="398" t="s">
        <v>15</v>
      </c>
      <c r="Q153" s="248" t="s">
        <v>148</v>
      </c>
      <c r="R153" s="510" t="s">
        <v>16</v>
      </c>
      <c r="S153" s="102"/>
      <c r="T153" s="99"/>
      <c r="U153" s="352" t="s">
        <v>106</v>
      </c>
      <c r="V153" s="329" t="s">
        <v>179</v>
      </c>
      <c r="W153" s="357"/>
      <c r="X153" s="357"/>
      <c r="Y153" s="330"/>
      <c r="Z153" s="290" t="s">
        <v>114</v>
      </c>
      <c r="AA153" s="99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</row>
    <row r="154" spans="1:62" ht="27.75" customHeight="1">
      <c r="A154" s="176"/>
      <c r="B154" s="294"/>
      <c r="C154" s="373"/>
      <c r="D154" s="374"/>
      <c r="E154" s="249"/>
      <c r="F154" s="249"/>
      <c r="G154" s="249"/>
      <c r="H154" s="249"/>
      <c r="I154" s="176"/>
      <c r="J154" s="4"/>
      <c r="K154" s="294"/>
      <c r="L154" s="373"/>
      <c r="M154" s="373"/>
      <c r="N154" s="374"/>
      <c r="O154" s="399"/>
      <c r="P154" s="399"/>
      <c r="Q154" s="249"/>
      <c r="R154" s="511"/>
      <c r="S154" s="102"/>
      <c r="T154" s="99"/>
      <c r="U154" s="353"/>
      <c r="V154" s="331"/>
      <c r="W154" s="358"/>
      <c r="X154" s="358"/>
      <c r="Y154" s="332"/>
      <c r="Z154" s="291"/>
      <c r="AA154" s="99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</row>
    <row r="155" spans="1:62" ht="15.5">
      <c r="A155" s="176"/>
      <c r="B155" s="39"/>
      <c r="C155" s="255"/>
      <c r="D155" s="255"/>
      <c r="E155" s="40"/>
      <c r="F155" s="41"/>
      <c r="G155" s="97" t="str">
        <f t="shared" ref="G155:G169" si="20">IF(C155="Yes", "No", "")</f>
        <v/>
      </c>
      <c r="H155" s="98"/>
      <c r="I155" s="176"/>
      <c r="J155" s="4"/>
      <c r="K155" s="123"/>
      <c r="L155" s="93"/>
      <c r="M155" s="397" t="str">
        <f>IF(K155="Yes",E155,IF(K155="Part Pay", L155, "£0.00"))</f>
        <v>£0.00</v>
      </c>
      <c r="N155" s="397"/>
      <c r="O155" s="108"/>
      <c r="P155" s="108"/>
      <c r="R155" s="153"/>
      <c r="S155" s="102"/>
      <c r="T155" s="99"/>
      <c r="U155" s="145"/>
      <c r="V155" s="292"/>
      <c r="W155" s="292"/>
      <c r="X155" s="292"/>
      <c r="Y155" s="292"/>
      <c r="Z155" s="146" t="str">
        <f>IF(U155="",M155,IF(M155="",U155,U155+M155))</f>
        <v>£0.00</v>
      </c>
      <c r="AA155" s="99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</row>
    <row r="156" spans="1:62" ht="15.5">
      <c r="A156" s="176"/>
      <c r="B156" s="27"/>
      <c r="C156" s="247"/>
      <c r="D156" s="247"/>
      <c r="E156" s="25"/>
      <c r="F156" s="25"/>
      <c r="G156" s="97" t="str">
        <f t="shared" si="20"/>
        <v/>
      </c>
      <c r="H156" s="94"/>
      <c r="I156" s="176"/>
      <c r="J156" s="4"/>
      <c r="K156" s="123"/>
      <c r="L156" s="93"/>
      <c r="M156" s="241" t="str">
        <f t="shared" ref="M156:M169" si="21">IF(K156="Yes",E156,IF(K156="Part Pay", L156, "£0.00"))</f>
        <v>£0.00</v>
      </c>
      <c r="N156" s="241"/>
      <c r="O156" s="108"/>
      <c r="P156" s="108"/>
      <c r="R156" s="153"/>
      <c r="S156" s="102"/>
      <c r="T156" s="99"/>
      <c r="U156" s="145"/>
      <c r="V156" s="286"/>
      <c r="W156" s="286"/>
      <c r="X156" s="286"/>
      <c r="Y156" s="286"/>
      <c r="Z156" s="147" t="str">
        <f>IF(U156="",M156,IF(M156="",U156,U156+M156))</f>
        <v>£0.00</v>
      </c>
      <c r="AA156" s="99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</row>
    <row r="157" spans="1:62" ht="15.5">
      <c r="A157" s="176"/>
      <c r="B157" s="27"/>
      <c r="C157" s="247"/>
      <c r="D157" s="247"/>
      <c r="E157" s="25"/>
      <c r="F157" s="25"/>
      <c r="G157" s="97" t="str">
        <f t="shared" si="20"/>
        <v/>
      </c>
      <c r="H157" s="94"/>
      <c r="I157" s="176"/>
      <c r="J157" s="4"/>
      <c r="K157" s="123"/>
      <c r="L157" s="93"/>
      <c r="M157" s="241" t="str">
        <f t="shared" si="21"/>
        <v>£0.00</v>
      </c>
      <c r="N157" s="241"/>
      <c r="O157" s="108"/>
      <c r="P157" s="108"/>
      <c r="R157" s="153"/>
      <c r="S157" s="102"/>
      <c r="T157" s="99"/>
      <c r="U157" s="145"/>
      <c r="V157" s="286"/>
      <c r="W157" s="286"/>
      <c r="X157" s="286"/>
      <c r="Y157" s="286"/>
      <c r="Z157" s="147" t="str">
        <f t="shared" ref="Z157:Z169" si="22">IF(U157="",M157,IF(M157="",U157,U157+M157))</f>
        <v>£0.00</v>
      </c>
      <c r="AA157" s="99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</row>
    <row r="158" spans="1:62" ht="15.5">
      <c r="A158" s="176"/>
      <c r="B158" s="27"/>
      <c r="C158" s="247"/>
      <c r="D158" s="247"/>
      <c r="E158" s="25"/>
      <c r="F158" s="25"/>
      <c r="G158" s="97" t="str">
        <f t="shared" si="20"/>
        <v/>
      </c>
      <c r="H158" s="94"/>
      <c r="I158" s="176"/>
      <c r="J158" s="4"/>
      <c r="K158" s="123"/>
      <c r="L158" s="93"/>
      <c r="M158" s="241" t="str">
        <f t="shared" si="21"/>
        <v>£0.00</v>
      </c>
      <c r="N158" s="241"/>
      <c r="O158" s="108"/>
      <c r="P158" s="108"/>
      <c r="R158" s="153"/>
      <c r="S158" s="102"/>
      <c r="T158" s="99"/>
      <c r="U158" s="145"/>
      <c r="V158" s="286"/>
      <c r="W158" s="286"/>
      <c r="X158" s="286"/>
      <c r="Y158" s="286"/>
      <c r="Z158" s="147" t="str">
        <f t="shared" si="22"/>
        <v>£0.00</v>
      </c>
      <c r="AA158" s="99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</row>
    <row r="159" spans="1:62" ht="15.5">
      <c r="A159" s="176"/>
      <c r="B159" s="27"/>
      <c r="C159" s="247"/>
      <c r="D159" s="247"/>
      <c r="E159" s="25"/>
      <c r="F159" s="25"/>
      <c r="G159" s="97" t="str">
        <f t="shared" si="20"/>
        <v/>
      </c>
      <c r="H159" s="94"/>
      <c r="I159" s="176"/>
      <c r="J159" s="4"/>
      <c r="K159" s="123"/>
      <c r="L159" s="93"/>
      <c r="M159" s="241" t="str">
        <f t="shared" si="21"/>
        <v>£0.00</v>
      </c>
      <c r="N159" s="241"/>
      <c r="O159" s="108"/>
      <c r="P159" s="108"/>
      <c r="R159" s="153"/>
      <c r="S159" s="102"/>
      <c r="T159" s="99"/>
      <c r="U159" s="145"/>
      <c r="V159" s="286"/>
      <c r="W159" s="286"/>
      <c r="X159" s="286"/>
      <c r="Y159" s="286"/>
      <c r="Z159" s="147" t="str">
        <f t="shared" si="22"/>
        <v>£0.00</v>
      </c>
      <c r="AA159" s="99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</row>
    <row r="160" spans="1:62" ht="15.5">
      <c r="A160" s="176"/>
      <c r="B160" s="27"/>
      <c r="C160" s="247"/>
      <c r="D160" s="247"/>
      <c r="E160" s="25"/>
      <c r="F160" s="25"/>
      <c r="G160" s="97" t="str">
        <f t="shared" si="20"/>
        <v/>
      </c>
      <c r="H160" s="94"/>
      <c r="I160" s="176"/>
      <c r="J160" s="4"/>
      <c r="K160" s="123"/>
      <c r="L160" s="93"/>
      <c r="M160" s="241" t="str">
        <f t="shared" si="21"/>
        <v>£0.00</v>
      </c>
      <c r="N160" s="241"/>
      <c r="O160" s="108"/>
      <c r="P160" s="108"/>
      <c r="R160" s="153"/>
      <c r="S160" s="102"/>
      <c r="T160" s="99"/>
      <c r="U160" s="145"/>
      <c r="V160" s="286"/>
      <c r="W160" s="286"/>
      <c r="X160" s="286"/>
      <c r="Y160" s="286"/>
      <c r="Z160" s="147" t="str">
        <f t="shared" si="22"/>
        <v>£0.00</v>
      </c>
      <c r="AA160" s="99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</row>
    <row r="161" spans="1:62" ht="15.5">
      <c r="A161" s="176"/>
      <c r="B161" s="27"/>
      <c r="C161" s="247"/>
      <c r="D161" s="247"/>
      <c r="E161" s="25"/>
      <c r="F161" s="25"/>
      <c r="G161" s="97" t="str">
        <f t="shared" si="20"/>
        <v/>
      </c>
      <c r="H161" s="94"/>
      <c r="I161" s="176"/>
      <c r="J161" s="4"/>
      <c r="K161" s="123"/>
      <c r="L161" s="93"/>
      <c r="M161" s="241" t="str">
        <f t="shared" si="21"/>
        <v>£0.00</v>
      </c>
      <c r="N161" s="241"/>
      <c r="O161" s="108"/>
      <c r="P161" s="108"/>
      <c r="R161" s="153"/>
      <c r="S161" s="102"/>
      <c r="T161" s="99"/>
      <c r="U161" s="145"/>
      <c r="V161" s="286"/>
      <c r="W161" s="286"/>
      <c r="X161" s="286"/>
      <c r="Y161" s="286"/>
      <c r="Z161" s="147" t="str">
        <f t="shared" si="22"/>
        <v>£0.00</v>
      </c>
      <c r="AA161" s="99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</row>
    <row r="162" spans="1:62" ht="15.5">
      <c r="A162" s="176"/>
      <c r="B162" s="27"/>
      <c r="C162" s="247"/>
      <c r="D162" s="247"/>
      <c r="E162" s="25"/>
      <c r="F162" s="25"/>
      <c r="G162" s="97" t="str">
        <f t="shared" si="20"/>
        <v/>
      </c>
      <c r="H162" s="94"/>
      <c r="I162" s="176"/>
      <c r="J162" s="4"/>
      <c r="K162" s="123"/>
      <c r="L162" s="93"/>
      <c r="M162" s="241" t="str">
        <f t="shared" si="21"/>
        <v>£0.00</v>
      </c>
      <c r="N162" s="241"/>
      <c r="O162" s="108"/>
      <c r="P162" s="108"/>
      <c r="R162" s="153"/>
      <c r="S162" s="102"/>
      <c r="T162" s="99"/>
      <c r="U162" s="145"/>
      <c r="V162" s="286"/>
      <c r="W162" s="286"/>
      <c r="X162" s="286"/>
      <c r="Y162" s="286"/>
      <c r="Z162" s="147" t="str">
        <f t="shared" si="22"/>
        <v>£0.00</v>
      </c>
      <c r="AA162" s="99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</row>
    <row r="163" spans="1:62" ht="15.5">
      <c r="A163" s="176"/>
      <c r="B163" s="27"/>
      <c r="C163" s="247"/>
      <c r="D163" s="247"/>
      <c r="E163" s="25"/>
      <c r="F163" s="25"/>
      <c r="G163" s="97" t="str">
        <f t="shared" si="20"/>
        <v/>
      </c>
      <c r="H163" s="94"/>
      <c r="I163" s="176"/>
      <c r="J163" s="4"/>
      <c r="K163" s="123"/>
      <c r="L163" s="93"/>
      <c r="M163" s="241" t="str">
        <f t="shared" si="21"/>
        <v>£0.00</v>
      </c>
      <c r="N163" s="241"/>
      <c r="O163" s="108"/>
      <c r="P163" s="108"/>
      <c r="R163" s="153"/>
      <c r="S163" s="102"/>
      <c r="T163" s="99"/>
      <c r="U163" s="145"/>
      <c r="V163" s="286"/>
      <c r="W163" s="286"/>
      <c r="X163" s="286"/>
      <c r="Y163" s="286"/>
      <c r="Z163" s="147" t="str">
        <f t="shared" si="22"/>
        <v>£0.00</v>
      </c>
      <c r="AA163" s="99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</row>
    <row r="164" spans="1:62" ht="15.5">
      <c r="A164" s="176"/>
      <c r="B164" s="27"/>
      <c r="C164" s="247"/>
      <c r="D164" s="247"/>
      <c r="E164" s="25"/>
      <c r="F164" s="25"/>
      <c r="G164" s="97" t="str">
        <f t="shared" si="20"/>
        <v/>
      </c>
      <c r="H164" s="94"/>
      <c r="I164" s="176"/>
      <c r="J164" s="4"/>
      <c r="K164" s="123"/>
      <c r="L164" s="93"/>
      <c r="M164" s="241" t="str">
        <f t="shared" si="21"/>
        <v>£0.00</v>
      </c>
      <c r="N164" s="241"/>
      <c r="O164" s="108"/>
      <c r="P164" s="108"/>
      <c r="R164" s="153"/>
      <c r="S164" s="102"/>
      <c r="T164" s="99"/>
      <c r="U164" s="145"/>
      <c r="V164" s="286"/>
      <c r="W164" s="286"/>
      <c r="X164" s="286"/>
      <c r="Y164" s="286"/>
      <c r="Z164" s="147" t="str">
        <f t="shared" si="22"/>
        <v>£0.00</v>
      </c>
      <c r="AA164" s="99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</row>
    <row r="165" spans="1:62" ht="15.5">
      <c r="A165" s="176"/>
      <c r="B165" s="27"/>
      <c r="C165" s="247"/>
      <c r="D165" s="247"/>
      <c r="E165" s="25"/>
      <c r="F165" s="25"/>
      <c r="G165" s="97" t="str">
        <f t="shared" si="20"/>
        <v/>
      </c>
      <c r="H165" s="94"/>
      <c r="I165" s="176"/>
      <c r="J165" s="4"/>
      <c r="K165" s="123"/>
      <c r="L165" s="93"/>
      <c r="M165" s="241" t="str">
        <f t="shared" si="21"/>
        <v>£0.00</v>
      </c>
      <c r="N165" s="241"/>
      <c r="O165" s="108"/>
      <c r="P165" s="108"/>
      <c r="R165" s="153"/>
      <c r="S165" s="102"/>
      <c r="T165" s="99"/>
      <c r="U165" s="145"/>
      <c r="V165" s="286"/>
      <c r="W165" s="286"/>
      <c r="X165" s="286"/>
      <c r="Y165" s="286"/>
      <c r="Z165" s="147" t="str">
        <f t="shared" si="22"/>
        <v>£0.00</v>
      </c>
      <c r="AA165" s="99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</row>
    <row r="166" spans="1:62" ht="15.5">
      <c r="A166" s="176"/>
      <c r="B166" s="27"/>
      <c r="C166" s="247"/>
      <c r="D166" s="247"/>
      <c r="E166" s="25"/>
      <c r="F166" s="25"/>
      <c r="G166" s="97" t="str">
        <f t="shared" si="20"/>
        <v/>
      </c>
      <c r="H166" s="94"/>
      <c r="I166" s="176"/>
      <c r="J166" s="4"/>
      <c r="K166" s="123"/>
      <c r="L166" s="93"/>
      <c r="M166" s="241" t="str">
        <f t="shared" si="21"/>
        <v>£0.00</v>
      </c>
      <c r="N166" s="241"/>
      <c r="O166" s="108"/>
      <c r="P166" s="108"/>
      <c r="R166" s="153"/>
      <c r="S166" s="102"/>
      <c r="T166" s="99"/>
      <c r="U166" s="145"/>
      <c r="V166" s="286"/>
      <c r="W166" s="286"/>
      <c r="X166" s="286"/>
      <c r="Y166" s="286"/>
      <c r="Z166" s="147" t="str">
        <f t="shared" si="22"/>
        <v>£0.00</v>
      </c>
      <c r="AA166" s="99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</row>
    <row r="167" spans="1:62" ht="15.5">
      <c r="A167" s="176"/>
      <c r="B167" s="27"/>
      <c r="C167" s="247"/>
      <c r="D167" s="247"/>
      <c r="E167" s="25"/>
      <c r="F167" s="25"/>
      <c r="G167" s="97" t="str">
        <f t="shared" si="20"/>
        <v/>
      </c>
      <c r="H167" s="94"/>
      <c r="I167" s="176"/>
      <c r="J167" s="4"/>
      <c r="K167" s="123"/>
      <c r="L167" s="93"/>
      <c r="M167" s="241" t="str">
        <f t="shared" si="21"/>
        <v>£0.00</v>
      </c>
      <c r="N167" s="241"/>
      <c r="O167" s="108"/>
      <c r="P167" s="108"/>
      <c r="R167" s="153"/>
      <c r="S167" s="102"/>
      <c r="T167" s="99"/>
      <c r="U167" s="145"/>
      <c r="V167" s="286"/>
      <c r="W167" s="286"/>
      <c r="X167" s="286"/>
      <c r="Y167" s="286"/>
      <c r="Z167" s="147" t="str">
        <f t="shared" si="22"/>
        <v>£0.00</v>
      </c>
      <c r="AA167" s="99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</row>
    <row r="168" spans="1:62" ht="15.5">
      <c r="A168" s="176"/>
      <c r="B168" s="27"/>
      <c r="C168" s="247"/>
      <c r="D168" s="247"/>
      <c r="E168" s="25"/>
      <c r="F168" s="25"/>
      <c r="G168" s="97" t="str">
        <f t="shared" si="20"/>
        <v/>
      </c>
      <c r="H168" s="94"/>
      <c r="I168" s="176"/>
      <c r="J168" s="4"/>
      <c r="K168" s="123"/>
      <c r="L168" s="93"/>
      <c r="M168" s="241" t="str">
        <f t="shared" si="21"/>
        <v>£0.00</v>
      </c>
      <c r="N168" s="241"/>
      <c r="O168" s="108"/>
      <c r="P168" s="108"/>
      <c r="R168" s="153"/>
      <c r="S168" s="102"/>
      <c r="T168" s="99"/>
      <c r="U168" s="145"/>
      <c r="V168" s="286"/>
      <c r="W168" s="286"/>
      <c r="X168" s="286"/>
      <c r="Y168" s="286"/>
      <c r="Z168" s="147" t="str">
        <f t="shared" si="22"/>
        <v>£0.00</v>
      </c>
      <c r="AA168" s="99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</row>
    <row r="169" spans="1:62" ht="15.5">
      <c r="A169" s="176"/>
      <c r="B169" s="27"/>
      <c r="C169" s="247"/>
      <c r="D169" s="247"/>
      <c r="E169" s="25"/>
      <c r="F169" s="25"/>
      <c r="G169" s="97" t="str">
        <f t="shared" si="20"/>
        <v/>
      </c>
      <c r="H169" s="94"/>
      <c r="I169" s="176"/>
      <c r="J169" s="4"/>
      <c r="K169" s="123"/>
      <c r="L169" s="119"/>
      <c r="M169" s="281" t="str">
        <f t="shared" si="21"/>
        <v>£0.00</v>
      </c>
      <c r="N169" s="281"/>
      <c r="O169" s="108"/>
      <c r="P169" s="9"/>
      <c r="R169" s="155"/>
      <c r="S169" s="102"/>
      <c r="T169" s="99"/>
      <c r="U169" s="145"/>
      <c r="V169" s="280" t="str">
        <f>IF(U169="Yes",N169,IF(U169="Part Pay",#REF!, " "))</f>
        <v xml:space="preserve"> </v>
      </c>
      <c r="W169" s="280"/>
      <c r="X169" s="280"/>
      <c r="Y169" s="280"/>
      <c r="Z169" s="147" t="str">
        <f t="shared" si="22"/>
        <v>£0.00</v>
      </c>
      <c r="AA169" s="99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</row>
    <row r="170" spans="1:62" ht="15.5">
      <c r="A170" s="176"/>
      <c r="B170" s="282" t="s">
        <v>110</v>
      </c>
      <c r="C170" s="283"/>
      <c r="D170" s="308"/>
      <c r="E170" s="10">
        <f>SUM(E155:E169)</f>
        <v>0</v>
      </c>
      <c r="F170" s="103"/>
      <c r="G170" s="103"/>
      <c r="H170" s="104"/>
      <c r="I170" s="176"/>
      <c r="J170" s="4"/>
      <c r="K170" s="282" t="s">
        <v>109</v>
      </c>
      <c r="L170" s="283"/>
      <c r="M170" s="284">
        <f>SUM(M155:M169)</f>
        <v>0</v>
      </c>
      <c r="N170" s="285"/>
      <c r="O170" s="512"/>
      <c r="P170" s="513"/>
      <c r="Q170" s="513"/>
      <c r="R170" s="514"/>
      <c r="S170" s="102"/>
      <c r="T170" s="99"/>
      <c r="U170" s="148">
        <f>SUM(U155:U169)</f>
        <v>0</v>
      </c>
      <c r="V170" s="488" t="s">
        <v>113</v>
      </c>
      <c r="W170" s="489"/>
      <c r="X170" s="489"/>
      <c r="Y170" s="489"/>
      <c r="Z170" s="490"/>
      <c r="AA170" s="99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</row>
    <row r="171" spans="1:62" ht="21" customHeight="1">
      <c r="A171" s="176"/>
      <c r="B171" s="176"/>
      <c r="C171" s="176"/>
      <c r="D171" s="176"/>
      <c r="E171" s="176"/>
      <c r="F171" s="176"/>
      <c r="G171" s="176"/>
      <c r="H171" s="176"/>
      <c r="I171" s="176"/>
      <c r="J171" s="4"/>
      <c r="K171" s="4"/>
      <c r="L171" s="4"/>
      <c r="M171" s="4"/>
      <c r="N171" s="4"/>
      <c r="O171" s="4"/>
      <c r="P171" s="4"/>
      <c r="Q171" s="4"/>
      <c r="R171" s="102"/>
      <c r="S171" s="102"/>
      <c r="T171" s="99"/>
      <c r="U171" s="125"/>
      <c r="V171" s="125"/>
      <c r="W171" s="125"/>
      <c r="X171" s="125"/>
      <c r="Y171" s="125"/>
      <c r="Z171" s="125"/>
      <c r="AA171" s="99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</row>
    <row r="172" spans="1:62" ht="15.75" customHeight="1">
      <c r="A172" s="176"/>
      <c r="B172" s="296" t="s">
        <v>73</v>
      </c>
      <c r="C172" s="297"/>
      <c r="D172" s="297"/>
      <c r="E172" s="297"/>
      <c r="F172" s="297"/>
      <c r="G172" s="298"/>
      <c r="H172" s="400"/>
      <c r="I172" s="176"/>
      <c r="J172" s="4"/>
      <c r="K172" s="296" t="s">
        <v>59</v>
      </c>
      <c r="L172" s="297"/>
      <c r="M172" s="297"/>
      <c r="N172" s="297"/>
      <c r="O172" s="298"/>
      <c r="P172" s="508"/>
      <c r="Q172" s="4"/>
      <c r="R172" s="30" t="s">
        <v>16</v>
      </c>
      <c r="S172" s="102"/>
      <c r="T172" s="99"/>
      <c r="U172" s="329" t="s">
        <v>107</v>
      </c>
      <c r="V172" s="357"/>
      <c r="W172" s="357"/>
      <c r="X172" s="357"/>
      <c r="Y172" s="330"/>
      <c r="Z172" s="338"/>
      <c r="AA172" s="99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</row>
    <row r="173" spans="1:62" ht="24" customHeight="1">
      <c r="A173" s="176"/>
      <c r="B173" s="299"/>
      <c r="C173" s="300"/>
      <c r="D173" s="300"/>
      <c r="E173" s="300"/>
      <c r="F173" s="300"/>
      <c r="G173" s="301"/>
      <c r="H173" s="401"/>
      <c r="I173" s="176"/>
      <c r="J173" s="4"/>
      <c r="K173" s="394"/>
      <c r="L173" s="395"/>
      <c r="M173" s="395"/>
      <c r="N173" s="395"/>
      <c r="O173" s="396"/>
      <c r="P173" s="509"/>
      <c r="Q173" s="4"/>
      <c r="R173" s="124"/>
      <c r="S173" s="102"/>
      <c r="T173" s="99"/>
      <c r="U173" s="331"/>
      <c r="V173" s="358"/>
      <c r="W173" s="358"/>
      <c r="X173" s="358"/>
      <c r="Y173" s="332"/>
      <c r="Z173" s="339"/>
      <c r="AA173" s="99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</row>
    <row r="174" spans="1:62" ht="15.5">
      <c r="A174" s="176"/>
      <c r="B174" s="388"/>
      <c r="C174" s="389"/>
      <c r="D174" s="389"/>
      <c r="E174" s="389"/>
      <c r="F174" s="389"/>
      <c r="G174" s="389"/>
      <c r="H174" s="390"/>
      <c r="I174" s="189"/>
      <c r="J174" s="169"/>
      <c r="K174" s="494"/>
      <c r="L174" s="495"/>
      <c r="M174" s="495"/>
      <c r="N174" s="495"/>
      <c r="O174" s="495"/>
      <c r="P174" s="495"/>
      <c r="Q174" s="495"/>
      <c r="R174" s="496"/>
      <c r="S174" s="170"/>
      <c r="T174" s="171"/>
      <c r="U174" s="340"/>
      <c r="V174" s="341"/>
      <c r="W174" s="341"/>
      <c r="X174" s="341"/>
      <c r="Y174" s="341"/>
      <c r="Z174" s="342"/>
      <c r="AA174" s="99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</row>
    <row r="175" spans="1:62" ht="15.5">
      <c r="A175" s="176"/>
      <c r="B175" s="388"/>
      <c r="C175" s="389"/>
      <c r="D175" s="389"/>
      <c r="E175" s="389"/>
      <c r="F175" s="389"/>
      <c r="G175" s="389"/>
      <c r="H175" s="390"/>
      <c r="I175" s="189"/>
      <c r="J175" s="169"/>
      <c r="K175" s="497"/>
      <c r="L175" s="498"/>
      <c r="M175" s="498"/>
      <c r="N175" s="498"/>
      <c r="O175" s="498"/>
      <c r="P175" s="498"/>
      <c r="Q175" s="498"/>
      <c r="R175" s="499"/>
      <c r="S175" s="170"/>
      <c r="T175" s="171"/>
      <c r="U175" s="340"/>
      <c r="V175" s="341"/>
      <c r="W175" s="341"/>
      <c r="X175" s="341"/>
      <c r="Y175" s="341"/>
      <c r="Z175" s="342"/>
      <c r="AA175" s="99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</row>
    <row r="176" spans="1:62" ht="15.5">
      <c r="A176" s="176"/>
      <c r="B176" s="388"/>
      <c r="C176" s="389"/>
      <c r="D176" s="389"/>
      <c r="E176" s="389"/>
      <c r="F176" s="389"/>
      <c r="G176" s="389"/>
      <c r="H176" s="390"/>
      <c r="I176" s="189"/>
      <c r="J176" s="169"/>
      <c r="K176" s="497"/>
      <c r="L176" s="498"/>
      <c r="M176" s="498"/>
      <c r="N176" s="498"/>
      <c r="O176" s="498"/>
      <c r="P176" s="498"/>
      <c r="Q176" s="498"/>
      <c r="R176" s="499"/>
      <c r="S176" s="170"/>
      <c r="T176" s="171"/>
      <c r="U176" s="340"/>
      <c r="V176" s="341"/>
      <c r="W176" s="341"/>
      <c r="X176" s="341"/>
      <c r="Y176" s="341"/>
      <c r="Z176" s="342"/>
      <c r="AA176" s="99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</row>
    <row r="177" spans="1:62" ht="15.5">
      <c r="A177" s="176"/>
      <c r="B177" s="388"/>
      <c r="C177" s="389"/>
      <c r="D177" s="389"/>
      <c r="E177" s="389"/>
      <c r="F177" s="389"/>
      <c r="G177" s="389"/>
      <c r="H177" s="390"/>
      <c r="I177" s="189"/>
      <c r="J177" s="169"/>
      <c r="K177" s="497"/>
      <c r="L177" s="498"/>
      <c r="M177" s="498"/>
      <c r="N177" s="498"/>
      <c r="O177" s="498"/>
      <c r="P177" s="498"/>
      <c r="Q177" s="498"/>
      <c r="R177" s="499"/>
      <c r="S177" s="170"/>
      <c r="T177" s="171"/>
      <c r="U177" s="340"/>
      <c r="V177" s="341"/>
      <c r="W177" s="341"/>
      <c r="X177" s="341"/>
      <c r="Y177" s="341"/>
      <c r="Z177" s="342"/>
      <c r="AA177" s="99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</row>
    <row r="178" spans="1:62" ht="15.5">
      <c r="A178" s="176"/>
      <c r="B178" s="388"/>
      <c r="C178" s="389"/>
      <c r="D178" s="389"/>
      <c r="E178" s="389"/>
      <c r="F178" s="389"/>
      <c r="G178" s="389"/>
      <c r="H178" s="390"/>
      <c r="I178" s="189"/>
      <c r="J178" s="169"/>
      <c r="K178" s="497"/>
      <c r="L178" s="498"/>
      <c r="M178" s="498"/>
      <c r="N178" s="498"/>
      <c r="O178" s="498"/>
      <c r="P178" s="498"/>
      <c r="Q178" s="498"/>
      <c r="R178" s="499"/>
      <c r="S178" s="170"/>
      <c r="T178" s="171"/>
      <c r="U178" s="340"/>
      <c r="V178" s="341"/>
      <c r="W178" s="341"/>
      <c r="X178" s="341"/>
      <c r="Y178" s="341"/>
      <c r="Z178" s="342"/>
      <c r="AA178" s="99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</row>
    <row r="179" spans="1:62" ht="15.5">
      <c r="A179" s="176"/>
      <c r="B179" s="388"/>
      <c r="C179" s="389"/>
      <c r="D179" s="389"/>
      <c r="E179" s="389"/>
      <c r="F179" s="389"/>
      <c r="G179" s="389"/>
      <c r="H179" s="390"/>
      <c r="I179" s="189"/>
      <c r="J179" s="169"/>
      <c r="K179" s="497"/>
      <c r="L179" s="498"/>
      <c r="M179" s="498"/>
      <c r="N179" s="498"/>
      <c r="O179" s="498"/>
      <c r="P179" s="498"/>
      <c r="Q179" s="498"/>
      <c r="R179" s="499"/>
      <c r="S179" s="170"/>
      <c r="T179" s="171"/>
      <c r="U179" s="340"/>
      <c r="V179" s="341"/>
      <c r="W179" s="341"/>
      <c r="X179" s="341"/>
      <c r="Y179" s="341"/>
      <c r="Z179" s="342"/>
      <c r="AA179" s="99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</row>
    <row r="180" spans="1:62" ht="15.5">
      <c r="A180" s="176"/>
      <c r="B180" s="391"/>
      <c r="C180" s="392"/>
      <c r="D180" s="392"/>
      <c r="E180" s="392"/>
      <c r="F180" s="392"/>
      <c r="G180" s="392"/>
      <c r="H180" s="393"/>
      <c r="I180" s="189"/>
      <c r="J180" s="169"/>
      <c r="K180" s="500"/>
      <c r="L180" s="501"/>
      <c r="M180" s="501"/>
      <c r="N180" s="501"/>
      <c r="O180" s="501"/>
      <c r="P180" s="501"/>
      <c r="Q180" s="501"/>
      <c r="R180" s="502"/>
      <c r="S180" s="170"/>
      <c r="T180" s="171"/>
      <c r="U180" s="343"/>
      <c r="V180" s="344"/>
      <c r="W180" s="344"/>
      <c r="X180" s="344"/>
      <c r="Y180" s="344"/>
      <c r="Z180" s="345"/>
      <c r="AA180" s="99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</row>
    <row r="181" spans="1:62" ht="18" customHeight="1">
      <c r="A181" s="176"/>
      <c r="B181" s="176"/>
      <c r="C181" s="176"/>
      <c r="D181" s="176"/>
      <c r="E181" s="176"/>
      <c r="F181" s="176"/>
      <c r="G181" s="176"/>
      <c r="H181" s="176"/>
      <c r="I181" s="176"/>
      <c r="J181" s="4"/>
      <c r="K181" s="4"/>
      <c r="L181" s="4"/>
      <c r="M181" s="4"/>
      <c r="N181" s="4"/>
      <c r="O181" s="4"/>
      <c r="P181" s="4"/>
      <c r="Q181" s="4"/>
      <c r="R181" s="102"/>
      <c r="S181" s="102"/>
      <c r="T181" s="99"/>
      <c r="U181" s="125"/>
      <c r="V181" s="125"/>
      <c r="W181" s="125"/>
      <c r="X181" s="125"/>
      <c r="Y181" s="125"/>
      <c r="Z181" s="125"/>
      <c r="AA181" s="99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</row>
    <row r="182" spans="1:62" ht="15.75" customHeight="1">
      <c r="A182" s="176"/>
      <c r="B182" s="385" t="s">
        <v>144</v>
      </c>
      <c r="C182" s="386"/>
      <c r="D182" s="386"/>
      <c r="E182" s="386"/>
      <c r="F182" s="386"/>
      <c r="G182" s="386"/>
      <c r="H182" s="387"/>
      <c r="I182" s="176"/>
      <c r="J182" s="4"/>
      <c r="K182" s="385" t="s">
        <v>64</v>
      </c>
      <c r="L182" s="386"/>
      <c r="M182" s="386"/>
      <c r="N182" s="386"/>
      <c r="O182" s="386"/>
      <c r="P182" s="386"/>
      <c r="Q182" s="386"/>
      <c r="R182" s="387"/>
      <c r="S182" s="102"/>
      <c r="T182" s="99"/>
      <c r="U182" s="309" t="s">
        <v>108</v>
      </c>
      <c r="V182" s="310"/>
      <c r="W182" s="310"/>
      <c r="X182" s="310"/>
      <c r="Y182" s="310"/>
      <c r="Z182" s="311"/>
      <c r="AA182" s="99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</row>
    <row r="183" spans="1:62" ht="15.5">
      <c r="A183" s="176"/>
      <c r="B183" s="388"/>
      <c r="C183" s="389"/>
      <c r="D183" s="389"/>
      <c r="E183" s="389"/>
      <c r="F183" s="389"/>
      <c r="G183" s="389"/>
      <c r="H183" s="390"/>
      <c r="I183" s="176"/>
      <c r="J183" s="4"/>
      <c r="K183" s="494"/>
      <c r="L183" s="495"/>
      <c r="M183" s="495"/>
      <c r="N183" s="495"/>
      <c r="O183" s="495"/>
      <c r="P183" s="495"/>
      <c r="Q183" s="495"/>
      <c r="R183" s="496"/>
      <c r="T183" s="99"/>
      <c r="U183" s="312"/>
      <c r="V183" s="313"/>
      <c r="W183" s="313"/>
      <c r="X183" s="313"/>
      <c r="Y183" s="313"/>
      <c r="Z183" s="314"/>
      <c r="AA183" s="99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</row>
    <row r="184" spans="1:62" ht="15.5">
      <c r="A184" s="176"/>
      <c r="B184" s="388"/>
      <c r="C184" s="389"/>
      <c r="D184" s="389"/>
      <c r="E184" s="389"/>
      <c r="F184" s="389"/>
      <c r="G184" s="389"/>
      <c r="H184" s="390"/>
      <c r="I184" s="176"/>
      <c r="J184" s="4"/>
      <c r="K184" s="497"/>
      <c r="L184" s="498"/>
      <c r="M184" s="498"/>
      <c r="N184" s="498"/>
      <c r="O184" s="498"/>
      <c r="P184" s="498"/>
      <c r="Q184" s="498"/>
      <c r="R184" s="499"/>
      <c r="T184" s="99"/>
      <c r="U184" s="315"/>
      <c r="V184" s="316"/>
      <c r="W184" s="316"/>
      <c r="X184" s="316"/>
      <c r="Y184" s="316"/>
      <c r="Z184" s="317"/>
      <c r="AA184" s="99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</row>
    <row r="185" spans="1:62" ht="15.5">
      <c r="A185" s="176"/>
      <c r="B185" s="388"/>
      <c r="C185" s="389"/>
      <c r="D185" s="389"/>
      <c r="E185" s="389"/>
      <c r="F185" s="389"/>
      <c r="G185" s="389"/>
      <c r="H185" s="390"/>
      <c r="I185" s="176"/>
      <c r="J185" s="4"/>
      <c r="K185" s="497"/>
      <c r="L185" s="498"/>
      <c r="M185" s="498"/>
      <c r="N185" s="498"/>
      <c r="O185" s="498"/>
      <c r="P185" s="498"/>
      <c r="Q185" s="498"/>
      <c r="R185" s="499"/>
      <c r="T185" s="99"/>
      <c r="U185" s="315"/>
      <c r="V185" s="316"/>
      <c r="W185" s="316"/>
      <c r="X185" s="316"/>
      <c r="Y185" s="316"/>
      <c r="Z185" s="317"/>
      <c r="AA185" s="99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</row>
    <row r="186" spans="1:62" ht="15.5">
      <c r="A186" s="176"/>
      <c r="B186" s="388"/>
      <c r="C186" s="389"/>
      <c r="D186" s="389"/>
      <c r="E186" s="389"/>
      <c r="F186" s="389"/>
      <c r="G186" s="389"/>
      <c r="H186" s="390"/>
      <c r="I186" s="176"/>
      <c r="J186" s="4"/>
      <c r="K186" s="497"/>
      <c r="L186" s="498"/>
      <c r="M186" s="498"/>
      <c r="N186" s="498"/>
      <c r="O186" s="498"/>
      <c r="P186" s="498"/>
      <c r="Q186" s="498"/>
      <c r="R186" s="499"/>
      <c r="T186" s="99"/>
      <c r="U186" s="315"/>
      <c r="V186" s="316"/>
      <c r="W186" s="316"/>
      <c r="X186" s="316"/>
      <c r="Y186" s="316"/>
      <c r="Z186" s="317"/>
      <c r="AA186" s="99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</row>
    <row r="187" spans="1:62" ht="15.5">
      <c r="A187" s="176"/>
      <c r="B187" s="388"/>
      <c r="C187" s="389"/>
      <c r="D187" s="389"/>
      <c r="E187" s="389"/>
      <c r="F187" s="389"/>
      <c r="G187" s="389"/>
      <c r="H187" s="390"/>
      <c r="I187" s="176"/>
      <c r="J187" s="4"/>
      <c r="K187" s="497"/>
      <c r="L187" s="498"/>
      <c r="M187" s="498"/>
      <c r="N187" s="498"/>
      <c r="O187" s="498"/>
      <c r="P187" s="498"/>
      <c r="Q187" s="498"/>
      <c r="R187" s="499"/>
      <c r="T187" s="99"/>
      <c r="U187" s="315"/>
      <c r="V187" s="316"/>
      <c r="W187" s="316"/>
      <c r="X187" s="316"/>
      <c r="Y187" s="316"/>
      <c r="Z187" s="317"/>
      <c r="AA187" s="99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</row>
    <row r="188" spans="1:62" ht="15.5">
      <c r="A188" s="176"/>
      <c r="B188" s="388"/>
      <c r="C188" s="389"/>
      <c r="D188" s="389"/>
      <c r="E188" s="389"/>
      <c r="F188" s="389"/>
      <c r="G188" s="389"/>
      <c r="H188" s="390"/>
      <c r="I188" s="176"/>
      <c r="J188" s="4"/>
      <c r="K188" s="497"/>
      <c r="L188" s="498"/>
      <c r="M188" s="498"/>
      <c r="N188" s="498"/>
      <c r="O188" s="498"/>
      <c r="P188" s="498"/>
      <c r="Q188" s="498"/>
      <c r="R188" s="499"/>
      <c r="T188" s="99"/>
      <c r="U188" s="315"/>
      <c r="V188" s="316"/>
      <c r="W188" s="316"/>
      <c r="X188" s="316"/>
      <c r="Y188" s="316"/>
      <c r="Z188" s="317"/>
      <c r="AA188" s="99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</row>
    <row r="189" spans="1:62" ht="15.5">
      <c r="A189" s="176"/>
      <c r="B189" s="388"/>
      <c r="C189" s="389"/>
      <c r="D189" s="389"/>
      <c r="E189" s="389"/>
      <c r="F189" s="389"/>
      <c r="G189" s="389"/>
      <c r="H189" s="390"/>
      <c r="I189" s="176"/>
      <c r="J189" s="4"/>
      <c r="K189" s="497"/>
      <c r="L189" s="498"/>
      <c r="M189" s="498"/>
      <c r="N189" s="498"/>
      <c r="O189" s="498"/>
      <c r="P189" s="498"/>
      <c r="Q189" s="498"/>
      <c r="R189" s="499"/>
      <c r="T189" s="99"/>
      <c r="U189" s="315"/>
      <c r="V189" s="316"/>
      <c r="W189" s="316"/>
      <c r="X189" s="316"/>
      <c r="Y189" s="316"/>
      <c r="Z189" s="317"/>
      <c r="AA189" s="99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</row>
    <row r="190" spans="1:62" ht="15.5">
      <c r="A190" s="176"/>
      <c r="B190" s="388"/>
      <c r="C190" s="389"/>
      <c r="D190" s="389"/>
      <c r="E190" s="389"/>
      <c r="F190" s="389"/>
      <c r="G190" s="389"/>
      <c r="H190" s="390"/>
      <c r="I190" s="176"/>
      <c r="J190" s="4"/>
      <c r="K190" s="497"/>
      <c r="L190" s="498"/>
      <c r="M190" s="498"/>
      <c r="N190" s="498"/>
      <c r="O190" s="498"/>
      <c r="P190" s="498"/>
      <c r="Q190" s="498"/>
      <c r="R190" s="499"/>
      <c r="T190" s="99"/>
      <c r="U190" s="315"/>
      <c r="V190" s="316"/>
      <c r="W190" s="316"/>
      <c r="X190" s="316"/>
      <c r="Y190" s="316"/>
      <c r="Z190" s="317"/>
      <c r="AA190" s="99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</row>
    <row r="191" spans="1:62" ht="15.5">
      <c r="A191" s="176"/>
      <c r="B191" s="388"/>
      <c r="C191" s="389"/>
      <c r="D191" s="389"/>
      <c r="E191" s="389"/>
      <c r="F191" s="389"/>
      <c r="G191" s="389"/>
      <c r="H191" s="390"/>
      <c r="I191" s="176"/>
      <c r="J191" s="4"/>
      <c r="K191" s="497"/>
      <c r="L191" s="498"/>
      <c r="M191" s="498"/>
      <c r="N191" s="498"/>
      <c r="O191" s="498"/>
      <c r="P191" s="498"/>
      <c r="Q191" s="498"/>
      <c r="R191" s="499"/>
      <c r="T191" s="99"/>
      <c r="U191" s="315"/>
      <c r="V191" s="316"/>
      <c r="W191" s="316"/>
      <c r="X191" s="316"/>
      <c r="Y191" s="316"/>
      <c r="Z191" s="317"/>
      <c r="AA191" s="99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</row>
    <row r="192" spans="1:62" ht="15.5">
      <c r="A192" s="176"/>
      <c r="B192" s="388"/>
      <c r="C192" s="389"/>
      <c r="D192" s="389"/>
      <c r="E192" s="389"/>
      <c r="F192" s="389"/>
      <c r="G192" s="389"/>
      <c r="H192" s="390"/>
      <c r="I192" s="176"/>
      <c r="J192" s="4"/>
      <c r="K192" s="497"/>
      <c r="L192" s="498"/>
      <c r="M192" s="498"/>
      <c r="N192" s="498"/>
      <c r="O192" s="498"/>
      <c r="P192" s="498"/>
      <c r="Q192" s="498"/>
      <c r="R192" s="499"/>
      <c r="T192" s="99"/>
      <c r="U192" s="315"/>
      <c r="V192" s="316"/>
      <c r="W192" s="316"/>
      <c r="X192" s="316"/>
      <c r="Y192" s="316"/>
      <c r="Z192" s="317"/>
      <c r="AA192" s="99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</row>
    <row r="193" spans="1:62" ht="15.5">
      <c r="A193" s="176"/>
      <c r="B193" s="388"/>
      <c r="C193" s="389"/>
      <c r="D193" s="389"/>
      <c r="E193" s="389"/>
      <c r="F193" s="389"/>
      <c r="G193" s="389"/>
      <c r="H193" s="390"/>
      <c r="I193" s="176"/>
      <c r="J193" s="4"/>
      <c r="K193" s="497"/>
      <c r="L193" s="498"/>
      <c r="M193" s="498"/>
      <c r="N193" s="498"/>
      <c r="O193" s="498"/>
      <c r="P193" s="498"/>
      <c r="Q193" s="498"/>
      <c r="R193" s="499"/>
      <c r="T193" s="99"/>
      <c r="U193" s="315"/>
      <c r="V193" s="316"/>
      <c r="W193" s="316"/>
      <c r="X193" s="316"/>
      <c r="Y193" s="316"/>
      <c r="Z193" s="317"/>
      <c r="AA193" s="99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</row>
    <row r="194" spans="1:62" ht="15.5">
      <c r="A194" s="176"/>
      <c r="B194" s="388"/>
      <c r="C194" s="389"/>
      <c r="D194" s="389"/>
      <c r="E194" s="389"/>
      <c r="F194" s="389"/>
      <c r="G194" s="389"/>
      <c r="H194" s="390"/>
      <c r="I194" s="176"/>
      <c r="J194" s="4"/>
      <c r="K194" s="497"/>
      <c r="L194" s="498"/>
      <c r="M194" s="498"/>
      <c r="N194" s="498"/>
      <c r="O194" s="498"/>
      <c r="P194" s="498"/>
      <c r="Q194" s="498"/>
      <c r="R194" s="499"/>
      <c r="T194" s="99"/>
      <c r="U194" s="315"/>
      <c r="V194" s="316"/>
      <c r="W194" s="316"/>
      <c r="X194" s="316"/>
      <c r="Y194" s="316"/>
      <c r="Z194" s="317"/>
      <c r="AA194" s="99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</row>
    <row r="195" spans="1:62" ht="15.5">
      <c r="A195" s="176"/>
      <c r="B195" s="388"/>
      <c r="C195" s="389"/>
      <c r="D195" s="389"/>
      <c r="E195" s="389"/>
      <c r="F195" s="389"/>
      <c r="G195" s="389"/>
      <c r="H195" s="390"/>
      <c r="I195" s="176"/>
      <c r="J195" s="4"/>
      <c r="K195" s="497"/>
      <c r="L195" s="498"/>
      <c r="M195" s="498"/>
      <c r="N195" s="498"/>
      <c r="O195" s="498"/>
      <c r="P195" s="498"/>
      <c r="Q195" s="498"/>
      <c r="R195" s="499"/>
      <c r="T195" s="99"/>
      <c r="U195" s="315"/>
      <c r="V195" s="316"/>
      <c r="W195" s="316"/>
      <c r="X195" s="316"/>
      <c r="Y195" s="316"/>
      <c r="Z195" s="317"/>
      <c r="AA195" s="99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</row>
    <row r="196" spans="1:62" ht="15.5">
      <c r="A196" s="176"/>
      <c r="B196" s="388"/>
      <c r="C196" s="389"/>
      <c r="D196" s="389"/>
      <c r="E196" s="389"/>
      <c r="F196" s="389"/>
      <c r="G196" s="389"/>
      <c r="H196" s="390"/>
      <c r="I196" s="176"/>
      <c r="J196" s="4"/>
      <c r="K196" s="497"/>
      <c r="L196" s="498"/>
      <c r="M196" s="498"/>
      <c r="N196" s="498"/>
      <c r="O196" s="498"/>
      <c r="P196" s="498"/>
      <c r="Q196" s="498"/>
      <c r="R196" s="499"/>
      <c r="T196" s="99"/>
      <c r="U196" s="315"/>
      <c r="V196" s="316"/>
      <c r="W196" s="316"/>
      <c r="X196" s="316"/>
      <c r="Y196" s="316"/>
      <c r="Z196" s="317"/>
      <c r="AA196" s="99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</row>
    <row r="197" spans="1:62" ht="15.5">
      <c r="A197" s="176"/>
      <c r="B197" s="388"/>
      <c r="C197" s="389"/>
      <c r="D197" s="389"/>
      <c r="E197" s="389"/>
      <c r="F197" s="389"/>
      <c r="G197" s="389"/>
      <c r="H197" s="390"/>
      <c r="I197" s="176"/>
      <c r="J197" s="4"/>
      <c r="K197" s="497"/>
      <c r="L197" s="498"/>
      <c r="M197" s="498"/>
      <c r="N197" s="498"/>
      <c r="O197" s="498"/>
      <c r="P197" s="498"/>
      <c r="Q197" s="498"/>
      <c r="R197" s="499"/>
      <c r="T197" s="99"/>
      <c r="U197" s="315"/>
      <c r="V197" s="316"/>
      <c r="W197" s="316"/>
      <c r="X197" s="316"/>
      <c r="Y197" s="316"/>
      <c r="Z197" s="317"/>
      <c r="AA197" s="99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</row>
    <row r="198" spans="1:62" ht="15.5">
      <c r="A198" s="176"/>
      <c r="B198" s="388"/>
      <c r="C198" s="389"/>
      <c r="D198" s="389"/>
      <c r="E198" s="389"/>
      <c r="F198" s="389"/>
      <c r="G198" s="389"/>
      <c r="H198" s="390"/>
      <c r="I198" s="176"/>
      <c r="J198" s="4"/>
      <c r="K198" s="497"/>
      <c r="L198" s="498"/>
      <c r="M198" s="498"/>
      <c r="N198" s="498"/>
      <c r="O198" s="498"/>
      <c r="P198" s="498"/>
      <c r="Q198" s="498"/>
      <c r="R198" s="499"/>
      <c r="T198" s="99"/>
      <c r="U198" s="315"/>
      <c r="V198" s="316"/>
      <c r="W198" s="316"/>
      <c r="X198" s="316"/>
      <c r="Y198" s="316"/>
      <c r="Z198" s="317"/>
      <c r="AA198" s="99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</row>
    <row r="199" spans="1:62" s="101" customFormat="1" ht="15.5">
      <c r="A199" s="176"/>
      <c r="B199" s="388"/>
      <c r="C199" s="389"/>
      <c r="D199" s="389"/>
      <c r="E199" s="389"/>
      <c r="F199" s="389"/>
      <c r="G199" s="389"/>
      <c r="H199" s="390"/>
      <c r="I199" s="176"/>
      <c r="J199" s="4"/>
      <c r="K199" s="497"/>
      <c r="L199" s="498"/>
      <c r="M199" s="498"/>
      <c r="N199" s="498"/>
      <c r="O199" s="498"/>
      <c r="P199" s="498"/>
      <c r="Q199" s="498"/>
      <c r="R199" s="499"/>
      <c r="S199" s="4"/>
      <c r="T199" s="99"/>
      <c r="U199" s="315"/>
      <c r="V199" s="316"/>
      <c r="W199" s="316"/>
      <c r="X199" s="316"/>
      <c r="Y199" s="316"/>
      <c r="Z199" s="317"/>
      <c r="AA199" s="99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</row>
    <row r="200" spans="1:62" ht="15.5">
      <c r="A200" s="176"/>
      <c r="B200" s="391"/>
      <c r="C200" s="392"/>
      <c r="D200" s="392"/>
      <c r="E200" s="392"/>
      <c r="F200" s="392"/>
      <c r="G200" s="392"/>
      <c r="H200" s="393"/>
      <c r="I200" s="176"/>
      <c r="J200" s="4"/>
      <c r="K200" s="500"/>
      <c r="L200" s="501"/>
      <c r="M200" s="501"/>
      <c r="N200" s="501"/>
      <c r="O200" s="501"/>
      <c r="P200" s="501"/>
      <c r="Q200" s="501"/>
      <c r="R200" s="502"/>
      <c r="T200" s="99"/>
      <c r="U200" s="318"/>
      <c r="V200" s="319"/>
      <c r="W200" s="319"/>
      <c r="X200" s="319"/>
      <c r="Y200" s="319"/>
      <c r="Z200" s="320"/>
      <c r="AA200" s="99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</row>
    <row r="201" spans="1:62" ht="15.5">
      <c r="A201" s="176"/>
      <c r="B201" s="176"/>
      <c r="C201" s="176"/>
      <c r="D201" s="176"/>
      <c r="E201" s="176"/>
      <c r="F201" s="176"/>
      <c r="G201" s="176"/>
      <c r="H201" s="176"/>
      <c r="I201" s="176"/>
      <c r="J201" s="4"/>
      <c r="K201" s="4"/>
      <c r="L201" s="4"/>
      <c r="M201" s="4"/>
      <c r="N201" s="4"/>
      <c r="O201" s="4"/>
      <c r="P201" s="4"/>
      <c r="Q201" s="4"/>
      <c r="T201" s="99"/>
      <c r="U201" s="125"/>
      <c r="V201" s="125"/>
      <c r="W201" s="125"/>
      <c r="X201" s="125"/>
      <c r="Y201" s="125"/>
      <c r="Z201" s="125"/>
      <c r="AA201" s="99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</row>
    <row r="202" spans="1:62">
      <c r="A202" s="100"/>
      <c r="B202" s="100"/>
      <c r="C202" s="100"/>
      <c r="D202" s="100"/>
      <c r="E202" s="100"/>
      <c r="F202" s="100"/>
      <c r="G202" s="100"/>
      <c r="H202" s="100"/>
      <c r="I202" s="100"/>
      <c r="L202" s="100"/>
      <c r="M202" s="100"/>
      <c r="N202" s="100"/>
      <c r="O202" s="100"/>
      <c r="P202" s="100"/>
      <c r="Q202" s="100"/>
      <c r="R202" s="100"/>
      <c r="S202" s="100"/>
      <c r="V202" s="149"/>
      <c r="W202" s="149"/>
      <c r="X202" s="149"/>
      <c r="Y202" s="149"/>
      <c r="Z202" s="149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</row>
    <row r="203" spans="1:62" hidden="1">
      <c r="A203" s="100"/>
      <c r="B203" s="100"/>
      <c r="C203" s="100"/>
      <c r="D203" s="100"/>
      <c r="E203" s="100"/>
      <c r="F203" s="100"/>
      <c r="G203" s="100"/>
      <c r="H203" s="100"/>
      <c r="I203" s="100"/>
      <c r="L203" s="100"/>
      <c r="M203" s="100"/>
      <c r="N203" s="100"/>
      <c r="O203" s="100"/>
      <c r="P203" s="100"/>
      <c r="Q203" s="100"/>
      <c r="R203" s="100"/>
      <c r="S203" s="100"/>
      <c r="V203" s="149"/>
      <c r="W203" s="149"/>
      <c r="X203" s="149"/>
      <c r="Y203" s="149"/>
      <c r="Z203" s="149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</row>
    <row r="204" spans="1:62" hidden="1">
      <c r="A204" s="100"/>
      <c r="B204" s="100"/>
      <c r="C204" s="100"/>
      <c r="D204" s="100"/>
      <c r="E204" s="100"/>
      <c r="F204" s="100"/>
      <c r="G204" s="100"/>
      <c r="H204" s="100"/>
      <c r="I204" s="100"/>
      <c r="L204" s="100"/>
      <c r="M204" s="100"/>
      <c r="N204" s="100"/>
      <c r="O204" s="100"/>
      <c r="P204" s="100"/>
      <c r="Q204" s="100"/>
      <c r="R204" s="100"/>
      <c r="S204" s="100"/>
      <c r="V204" s="149"/>
      <c r="W204" s="149"/>
      <c r="X204" s="149"/>
      <c r="Y204" s="149"/>
      <c r="Z204" s="149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</row>
    <row r="205" spans="1:62" hidden="1">
      <c r="A205" s="100"/>
      <c r="B205" s="100"/>
      <c r="C205" s="100"/>
      <c r="D205" s="100"/>
      <c r="E205" s="100"/>
      <c r="F205" s="100"/>
      <c r="G205" s="100"/>
      <c r="H205" s="100"/>
      <c r="I205" s="100"/>
      <c r="L205" s="100"/>
      <c r="M205" s="100"/>
      <c r="N205" s="100"/>
      <c r="O205" s="100"/>
      <c r="P205" s="100"/>
      <c r="Q205" s="100"/>
      <c r="R205" s="100"/>
      <c r="S205" s="100"/>
      <c r="V205" s="149"/>
      <c r="W205" s="149"/>
      <c r="X205" s="149"/>
      <c r="Y205" s="149"/>
      <c r="Z205" s="149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</row>
    <row r="206" spans="1:62" hidden="1">
      <c r="A206" s="100"/>
      <c r="B206" s="100"/>
      <c r="C206" s="100"/>
      <c r="D206" s="100"/>
      <c r="E206" s="100"/>
      <c r="F206" s="100"/>
      <c r="G206" s="100"/>
      <c r="H206" s="100"/>
      <c r="I206" s="100"/>
      <c r="L206" s="100"/>
      <c r="M206" s="100"/>
      <c r="N206" s="100"/>
      <c r="O206" s="100"/>
      <c r="P206" s="100"/>
      <c r="Q206" s="100"/>
      <c r="R206" s="100"/>
      <c r="S206" s="100"/>
      <c r="V206" s="149"/>
      <c r="W206" s="149"/>
      <c r="X206" s="149"/>
      <c r="Y206" s="149"/>
      <c r="Z206" s="149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</row>
    <row r="207" spans="1:62" hidden="1">
      <c r="A207" s="100"/>
      <c r="B207" s="100"/>
      <c r="C207" s="100"/>
      <c r="D207" s="100"/>
      <c r="E207" s="100"/>
      <c r="F207" s="100"/>
      <c r="G207" s="100"/>
      <c r="H207" s="100"/>
      <c r="I207" s="100"/>
      <c r="L207" s="100"/>
      <c r="M207" s="100"/>
      <c r="N207" s="100"/>
      <c r="O207" s="100"/>
      <c r="P207" s="100"/>
      <c r="Q207" s="100"/>
      <c r="R207" s="100"/>
      <c r="S207" s="100"/>
      <c r="V207" s="149"/>
      <c r="W207" s="149"/>
      <c r="X207" s="149"/>
      <c r="Y207" s="149"/>
      <c r="Z207" s="149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</row>
    <row r="208" spans="1:62" hidden="1">
      <c r="A208" s="100"/>
      <c r="B208" s="100"/>
      <c r="C208" s="100"/>
      <c r="D208" s="100"/>
      <c r="E208" s="100"/>
      <c r="F208" s="100"/>
      <c r="G208" s="100"/>
      <c r="H208" s="100"/>
      <c r="I208" s="100"/>
      <c r="L208" s="100"/>
      <c r="M208" s="100"/>
      <c r="N208" s="100"/>
      <c r="O208" s="100"/>
      <c r="P208" s="100"/>
      <c r="Q208" s="100"/>
      <c r="R208" s="100"/>
      <c r="S208" s="100"/>
      <c r="V208" s="149"/>
      <c r="W208" s="149"/>
      <c r="X208" s="149"/>
      <c r="Y208" s="149"/>
      <c r="Z208" s="149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</row>
    <row r="209" spans="1:62" hidden="1">
      <c r="A209" s="100"/>
      <c r="B209" s="100"/>
      <c r="C209" s="100"/>
      <c r="D209" s="100"/>
      <c r="E209" s="100"/>
      <c r="F209" s="100"/>
      <c r="G209" s="100"/>
      <c r="H209" s="100"/>
      <c r="I209" s="100"/>
      <c r="L209" s="100"/>
      <c r="M209" s="100"/>
      <c r="N209" s="100"/>
      <c r="O209" s="100"/>
      <c r="P209" s="100"/>
      <c r="Q209" s="100"/>
      <c r="R209" s="100"/>
      <c r="S209" s="100"/>
      <c r="V209" s="149"/>
      <c r="W209" s="149"/>
      <c r="X209" s="149"/>
      <c r="Y209" s="149"/>
      <c r="Z209" s="149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</row>
    <row r="210" spans="1:62" hidden="1">
      <c r="A210" s="100"/>
      <c r="B210" s="100"/>
      <c r="C210" s="100"/>
      <c r="D210" s="100"/>
      <c r="E210" s="100"/>
      <c r="F210" s="100"/>
      <c r="G210" s="100"/>
      <c r="H210" s="100"/>
      <c r="I210" s="100"/>
      <c r="L210" s="100"/>
      <c r="M210" s="100"/>
      <c r="N210" s="100"/>
      <c r="O210" s="100"/>
      <c r="P210" s="100"/>
      <c r="Q210" s="100"/>
      <c r="R210" s="100"/>
      <c r="S210" s="100"/>
      <c r="V210" s="149"/>
      <c r="W210" s="149"/>
      <c r="X210" s="149"/>
      <c r="Y210" s="149"/>
      <c r="Z210" s="149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</row>
    <row r="211" spans="1:62" hidden="1">
      <c r="A211" s="100"/>
      <c r="B211" s="100"/>
      <c r="C211" s="100"/>
      <c r="D211" s="100"/>
      <c r="E211" s="100"/>
      <c r="F211" s="100"/>
      <c r="G211" s="100"/>
      <c r="H211" s="100"/>
      <c r="I211" s="100"/>
      <c r="L211" s="100"/>
      <c r="M211" s="100"/>
      <c r="N211" s="100"/>
      <c r="O211" s="100"/>
      <c r="P211" s="100"/>
      <c r="Q211" s="100"/>
      <c r="R211" s="100"/>
      <c r="S211" s="100"/>
      <c r="V211" s="149"/>
      <c r="W211" s="149"/>
      <c r="X211" s="149"/>
      <c r="Y211" s="149"/>
      <c r="Z211" s="149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</row>
    <row r="212" spans="1:62" hidden="1">
      <c r="A212" s="100"/>
      <c r="B212" s="100"/>
      <c r="C212" s="100"/>
      <c r="D212" s="100"/>
      <c r="E212" s="100"/>
      <c r="F212" s="100"/>
      <c r="G212" s="100"/>
      <c r="H212" s="100"/>
      <c r="I212" s="100"/>
      <c r="L212" s="100"/>
      <c r="M212" s="100"/>
      <c r="N212" s="100"/>
      <c r="O212" s="100"/>
      <c r="P212" s="100"/>
      <c r="Q212" s="100"/>
      <c r="R212" s="100"/>
      <c r="S212" s="100"/>
      <c r="V212" s="149"/>
      <c r="W212" s="149"/>
      <c r="X212" s="149"/>
      <c r="Y212" s="149"/>
      <c r="Z212" s="149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</row>
    <row r="213" spans="1:62" hidden="1">
      <c r="A213" s="100"/>
      <c r="B213" s="100"/>
      <c r="C213" s="100"/>
      <c r="D213" s="100"/>
      <c r="E213" s="100"/>
      <c r="F213" s="100"/>
      <c r="G213" s="100"/>
      <c r="H213" s="100"/>
      <c r="I213" s="100"/>
      <c r="L213" s="100"/>
      <c r="M213" s="100"/>
      <c r="N213" s="100"/>
      <c r="O213" s="100"/>
      <c r="P213" s="100"/>
      <c r="Q213" s="100"/>
      <c r="R213" s="100"/>
      <c r="S213" s="100"/>
      <c r="V213" s="149"/>
      <c r="W213" s="149"/>
      <c r="X213" s="149"/>
      <c r="Y213" s="149"/>
      <c r="Z213" s="149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</row>
    <row r="214" spans="1:62" hidden="1">
      <c r="A214" s="100"/>
      <c r="B214" s="100"/>
      <c r="C214" s="100"/>
      <c r="D214" s="100"/>
      <c r="E214" s="100"/>
      <c r="F214" s="100"/>
      <c r="G214" s="100"/>
      <c r="H214" s="100"/>
      <c r="I214" s="100"/>
      <c r="L214" s="100"/>
      <c r="M214" s="100"/>
      <c r="N214" s="100"/>
      <c r="O214" s="100"/>
      <c r="P214" s="100"/>
      <c r="Q214" s="100"/>
      <c r="R214" s="100"/>
      <c r="S214" s="100"/>
      <c r="V214" s="149"/>
      <c r="W214" s="149"/>
      <c r="X214" s="149"/>
      <c r="Y214" s="149"/>
      <c r="Z214" s="149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</row>
    <row r="215" spans="1:62" hidden="1">
      <c r="A215" s="100"/>
      <c r="B215" s="100"/>
      <c r="C215" s="100"/>
      <c r="D215" s="100"/>
      <c r="E215" s="100"/>
      <c r="F215" s="100"/>
      <c r="G215" s="100"/>
      <c r="H215" s="100"/>
      <c r="I215" s="100"/>
      <c r="L215" s="100"/>
      <c r="M215" s="100"/>
      <c r="N215" s="100"/>
      <c r="O215" s="100"/>
      <c r="P215" s="100"/>
      <c r="Q215" s="100"/>
      <c r="R215" s="100"/>
      <c r="S215" s="100"/>
      <c r="V215" s="149"/>
      <c r="W215" s="149"/>
      <c r="X215" s="149"/>
      <c r="Y215" s="149"/>
      <c r="Z215" s="149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</row>
    <row r="216" spans="1:62" hidden="1">
      <c r="A216" s="100"/>
      <c r="B216" s="100"/>
      <c r="C216" s="100"/>
      <c r="D216" s="100"/>
      <c r="E216" s="100"/>
      <c r="F216" s="100"/>
      <c r="G216" s="100"/>
      <c r="H216" s="100"/>
      <c r="I216" s="100"/>
      <c r="L216" s="100"/>
      <c r="M216" s="100"/>
      <c r="N216" s="100"/>
      <c r="O216" s="100"/>
      <c r="P216" s="100"/>
      <c r="Q216" s="100"/>
      <c r="R216" s="100"/>
      <c r="S216" s="100"/>
      <c r="V216" s="149"/>
      <c r="W216" s="149"/>
      <c r="X216" s="149"/>
      <c r="Y216" s="149"/>
      <c r="Z216" s="149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</row>
    <row r="217" spans="1:62" hidden="1">
      <c r="A217" s="100"/>
      <c r="B217" s="100"/>
      <c r="C217" s="100"/>
      <c r="D217" s="100"/>
      <c r="E217" s="100"/>
      <c r="F217" s="100"/>
      <c r="G217" s="100"/>
      <c r="H217" s="100"/>
      <c r="I217" s="100"/>
      <c r="L217" s="100"/>
      <c r="M217" s="100"/>
      <c r="N217" s="100"/>
      <c r="O217" s="100"/>
      <c r="P217" s="100"/>
      <c r="Q217" s="100"/>
      <c r="R217" s="100"/>
      <c r="S217" s="100"/>
      <c r="V217" s="149"/>
      <c r="W217" s="149"/>
      <c r="X217" s="149"/>
      <c r="Y217" s="149"/>
      <c r="Z217" s="149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</row>
    <row r="218" spans="1:62" hidden="1">
      <c r="A218" s="100"/>
      <c r="B218" s="100"/>
      <c r="C218" s="100"/>
      <c r="D218" s="100"/>
      <c r="E218" s="100"/>
      <c r="F218" s="100"/>
      <c r="G218" s="100"/>
      <c r="H218" s="100"/>
      <c r="I218" s="100"/>
      <c r="L218" s="100"/>
      <c r="M218" s="100"/>
      <c r="N218" s="100"/>
      <c r="O218" s="100"/>
      <c r="P218" s="100"/>
      <c r="Q218" s="100"/>
      <c r="R218" s="100"/>
      <c r="S218" s="100"/>
      <c r="V218" s="149"/>
      <c r="W218" s="149"/>
      <c r="X218" s="149"/>
      <c r="Y218" s="149"/>
      <c r="Z218" s="149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</row>
    <row r="219" spans="1:62" hidden="1">
      <c r="A219" s="100"/>
      <c r="B219" s="100"/>
      <c r="C219" s="100"/>
      <c r="D219" s="100"/>
      <c r="E219" s="100"/>
      <c r="F219" s="100"/>
      <c r="G219" s="100"/>
      <c r="H219" s="100"/>
      <c r="I219" s="100"/>
      <c r="L219" s="100"/>
      <c r="M219" s="100"/>
      <c r="N219" s="100"/>
      <c r="O219" s="100"/>
      <c r="P219" s="100"/>
      <c r="Q219" s="100"/>
      <c r="R219" s="100"/>
      <c r="S219" s="100"/>
      <c r="V219" s="149"/>
      <c r="W219" s="149"/>
      <c r="X219" s="149"/>
      <c r="Y219" s="149"/>
      <c r="Z219" s="149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</row>
    <row r="220" spans="1:62" hidden="1">
      <c r="A220" s="100"/>
      <c r="B220" s="100"/>
      <c r="C220" s="100"/>
      <c r="D220" s="100"/>
      <c r="E220" s="100"/>
      <c r="F220" s="100"/>
      <c r="G220" s="100"/>
      <c r="H220" s="100"/>
      <c r="I220" s="100"/>
      <c r="L220" s="100"/>
      <c r="M220" s="100"/>
      <c r="N220" s="100"/>
      <c r="O220" s="100"/>
      <c r="P220" s="100"/>
      <c r="Q220" s="100"/>
      <c r="R220" s="100"/>
      <c r="S220" s="100"/>
      <c r="V220" s="149"/>
      <c r="W220" s="149"/>
      <c r="X220" s="149"/>
      <c r="Y220" s="149"/>
      <c r="Z220" s="149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</row>
    <row r="221" spans="1:62" hidden="1">
      <c r="A221" s="100"/>
      <c r="B221" s="100"/>
      <c r="C221" s="100"/>
      <c r="D221" s="100"/>
      <c r="E221" s="100"/>
      <c r="F221" s="100"/>
      <c r="G221" s="100"/>
      <c r="H221" s="100"/>
      <c r="I221" s="100"/>
      <c r="L221" s="100"/>
      <c r="M221" s="100"/>
      <c r="N221" s="100"/>
      <c r="O221" s="100"/>
      <c r="P221" s="100"/>
      <c r="Q221" s="100"/>
      <c r="R221" s="100"/>
      <c r="S221" s="100"/>
      <c r="V221" s="149"/>
      <c r="W221" s="149"/>
      <c r="X221" s="149"/>
      <c r="Y221" s="149"/>
      <c r="Z221" s="149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</row>
    <row r="222" spans="1:62" hidden="1">
      <c r="A222" s="100"/>
      <c r="B222" s="100"/>
      <c r="C222" s="100"/>
      <c r="D222" s="100"/>
      <c r="E222" s="100"/>
      <c r="F222" s="100"/>
      <c r="G222" s="100"/>
      <c r="H222" s="100"/>
      <c r="I222" s="100"/>
      <c r="L222" s="100"/>
      <c r="M222" s="100"/>
      <c r="N222" s="100"/>
      <c r="O222" s="100"/>
      <c r="P222" s="100"/>
      <c r="Q222" s="100"/>
      <c r="R222" s="100"/>
      <c r="S222" s="100"/>
      <c r="V222" s="149"/>
      <c r="W222" s="149"/>
      <c r="X222" s="149"/>
      <c r="Y222" s="149"/>
      <c r="Z222" s="149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</row>
    <row r="223" spans="1:62" hidden="1">
      <c r="A223" s="100"/>
      <c r="B223" s="100"/>
      <c r="C223" s="100"/>
      <c r="D223" s="100"/>
      <c r="E223" s="100"/>
      <c r="F223" s="100"/>
      <c r="G223" s="100"/>
      <c r="H223" s="100"/>
      <c r="I223" s="100"/>
      <c r="L223" s="100"/>
      <c r="M223" s="100"/>
      <c r="N223" s="100"/>
      <c r="O223" s="100"/>
      <c r="P223" s="100"/>
      <c r="Q223" s="100"/>
      <c r="R223" s="100"/>
      <c r="S223" s="100"/>
      <c r="V223" s="149"/>
      <c r="W223" s="149"/>
      <c r="X223" s="149"/>
      <c r="Y223" s="149"/>
      <c r="Z223" s="149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</row>
    <row r="224" spans="1:62" hidden="1">
      <c r="A224" s="100"/>
      <c r="B224" s="100"/>
      <c r="C224" s="100"/>
      <c r="D224" s="100"/>
      <c r="E224" s="100"/>
      <c r="F224" s="100"/>
      <c r="G224" s="100"/>
      <c r="H224" s="100"/>
      <c r="I224" s="100"/>
      <c r="L224" s="100"/>
      <c r="M224" s="100"/>
      <c r="N224" s="100"/>
      <c r="O224" s="100"/>
      <c r="P224" s="100"/>
      <c r="Q224" s="100"/>
      <c r="R224" s="100"/>
      <c r="S224" s="100"/>
      <c r="V224" s="149"/>
      <c r="W224" s="149"/>
      <c r="X224" s="149"/>
      <c r="Y224" s="149"/>
      <c r="Z224" s="149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</row>
    <row r="225" spans="1:62" hidden="1">
      <c r="A225" s="100"/>
      <c r="B225" s="100"/>
      <c r="C225" s="100"/>
      <c r="D225" s="100"/>
      <c r="E225" s="100"/>
      <c r="F225" s="100"/>
      <c r="G225" s="100"/>
      <c r="H225" s="100"/>
      <c r="I225" s="100"/>
      <c r="L225" s="100"/>
      <c r="M225" s="100"/>
      <c r="N225" s="100"/>
      <c r="O225" s="100"/>
      <c r="P225" s="100"/>
      <c r="Q225" s="100"/>
      <c r="R225" s="100"/>
      <c r="S225" s="100"/>
      <c r="V225" s="149"/>
      <c r="W225" s="149"/>
      <c r="X225" s="149"/>
      <c r="Y225" s="149"/>
      <c r="Z225" s="149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</row>
    <row r="226" spans="1:62" hidden="1">
      <c r="A226" s="100"/>
      <c r="B226" s="100"/>
      <c r="C226" s="100"/>
      <c r="D226" s="100"/>
      <c r="E226" s="100"/>
      <c r="F226" s="100"/>
      <c r="G226" s="100"/>
      <c r="H226" s="100"/>
      <c r="I226" s="100"/>
      <c r="L226" s="100"/>
      <c r="M226" s="100"/>
      <c r="N226" s="100"/>
      <c r="O226" s="100"/>
      <c r="P226" s="100"/>
      <c r="Q226" s="100"/>
      <c r="R226" s="100"/>
      <c r="S226" s="100"/>
      <c r="V226" s="149"/>
      <c r="W226" s="149"/>
      <c r="X226" s="149"/>
      <c r="Y226" s="149"/>
      <c r="Z226" s="149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</row>
    <row r="227" spans="1:62" hidden="1">
      <c r="A227" s="100"/>
      <c r="B227" s="100"/>
      <c r="C227" s="100"/>
      <c r="D227" s="100"/>
      <c r="E227" s="100"/>
      <c r="F227" s="100"/>
      <c r="G227" s="100"/>
      <c r="H227" s="100"/>
      <c r="I227" s="100"/>
      <c r="L227" s="100"/>
      <c r="M227" s="100"/>
      <c r="N227" s="100"/>
      <c r="O227" s="100"/>
      <c r="P227" s="100"/>
      <c r="Q227" s="100"/>
      <c r="R227" s="100"/>
      <c r="S227" s="100"/>
      <c r="V227" s="149"/>
      <c r="W227" s="149"/>
      <c r="X227" s="149"/>
      <c r="Y227" s="149"/>
      <c r="Z227" s="149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</row>
    <row r="228" spans="1:62" hidden="1">
      <c r="A228" s="100"/>
      <c r="B228" s="100"/>
      <c r="C228" s="100"/>
      <c r="D228" s="100"/>
      <c r="E228" s="100"/>
      <c r="F228" s="100"/>
      <c r="G228" s="100"/>
      <c r="H228" s="100"/>
      <c r="I228" s="100"/>
      <c r="L228" s="100"/>
      <c r="M228" s="100"/>
      <c r="N228" s="100"/>
      <c r="O228" s="100"/>
      <c r="P228" s="100"/>
      <c r="Q228" s="100"/>
      <c r="R228" s="100"/>
      <c r="S228" s="100"/>
      <c r="V228" s="149"/>
      <c r="W228" s="149"/>
      <c r="X228" s="149"/>
      <c r="Y228" s="149"/>
      <c r="Z228" s="149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</row>
    <row r="229" spans="1:62" hidden="1">
      <c r="A229" s="100"/>
      <c r="B229" s="100"/>
      <c r="C229" s="100"/>
      <c r="D229" s="100"/>
      <c r="E229" s="100"/>
      <c r="F229" s="100"/>
      <c r="G229" s="100"/>
      <c r="H229" s="100"/>
      <c r="I229" s="100"/>
      <c r="L229" s="100"/>
      <c r="M229" s="100"/>
      <c r="N229" s="100"/>
      <c r="O229" s="100"/>
      <c r="P229" s="100"/>
      <c r="Q229" s="100"/>
      <c r="R229" s="100"/>
      <c r="S229" s="100"/>
      <c r="V229" s="149"/>
      <c r="W229" s="149"/>
      <c r="X229" s="149"/>
      <c r="Y229" s="149"/>
      <c r="Z229" s="149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</row>
    <row r="230" spans="1:62" hidden="1">
      <c r="A230" s="100"/>
      <c r="B230" s="100"/>
      <c r="C230" s="100"/>
      <c r="D230" s="100"/>
      <c r="E230" s="100"/>
      <c r="F230" s="100"/>
      <c r="G230" s="100"/>
      <c r="H230" s="100"/>
      <c r="I230" s="100"/>
      <c r="L230" s="100"/>
      <c r="M230" s="100"/>
      <c r="N230" s="100"/>
      <c r="O230" s="100"/>
      <c r="P230" s="100"/>
      <c r="Q230" s="100"/>
      <c r="R230" s="100"/>
      <c r="S230" s="100"/>
      <c r="V230" s="149"/>
      <c r="W230" s="149"/>
      <c r="X230" s="149"/>
      <c r="Y230" s="149"/>
      <c r="Z230" s="149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</row>
    <row r="231" spans="1:62" hidden="1">
      <c r="A231" s="100"/>
      <c r="B231" s="100"/>
      <c r="C231" s="100"/>
      <c r="D231" s="100"/>
      <c r="E231" s="100"/>
      <c r="F231" s="100"/>
      <c r="G231" s="100"/>
      <c r="H231" s="100"/>
      <c r="I231" s="100"/>
      <c r="L231" s="100"/>
      <c r="M231" s="100"/>
      <c r="N231" s="100"/>
      <c r="O231" s="100"/>
      <c r="P231" s="100"/>
      <c r="Q231" s="100"/>
      <c r="R231" s="100"/>
      <c r="S231" s="100"/>
      <c r="V231" s="149"/>
      <c r="W231" s="149"/>
      <c r="X231" s="149"/>
      <c r="Y231" s="149"/>
      <c r="Z231" s="149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</row>
    <row r="232" spans="1:62" hidden="1">
      <c r="A232" s="100"/>
      <c r="B232" s="100"/>
      <c r="C232" s="100"/>
      <c r="D232" s="100"/>
      <c r="E232" s="100"/>
      <c r="F232" s="100"/>
      <c r="G232" s="100"/>
      <c r="H232" s="100"/>
      <c r="I232" s="100"/>
      <c r="L232" s="100"/>
      <c r="M232" s="100"/>
      <c r="N232" s="100"/>
      <c r="O232" s="100"/>
      <c r="P232" s="100"/>
      <c r="Q232" s="100"/>
      <c r="R232" s="100"/>
      <c r="S232" s="100"/>
      <c r="V232" s="149"/>
      <c r="W232" s="149"/>
      <c r="X232" s="149"/>
      <c r="Y232" s="149"/>
      <c r="Z232" s="149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</row>
    <row r="233" spans="1:62" hidden="1">
      <c r="A233" s="100"/>
      <c r="B233" s="100"/>
      <c r="C233" s="100"/>
      <c r="D233" s="100"/>
      <c r="E233" s="100"/>
      <c r="F233" s="100"/>
      <c r="G233" s="100"/>
      <c r="H233" s="100"/>
      <c r="I233" s="100"/>
      <c r="L233" s="100"/>
      <c r="M233" s="100"/>
      <c r="N233" s="100"/>
      <c r="O233" s="100"/>
      <c r="P233" s="100"/>
      <c r="Q233" s="100"/>
      <c r="R233" s="100"/>
      <c r="S233" s="100"/>
      <c r="V233" s="149"/>
      <c r="W233" s="149"/>
      <c r="X233" s="149"/>
      <c r="Y233" s="149"/>
      <c r="Z233" s="149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</row>
    <row r="234" spans="1:62" hidden="1">
      <c r="A234" s="100"/>
      <c r="B234" s="100"/>
      <c r="C234" s="100"/>
      <c r="D234" s="100"/>
      <c r="E234" s="100"/>
      <c r="F234" s="100"/>
      <c r="G234" s="100"/>
      <c r="H234" s="100"/>
      <c r="I234" s="100"/>
      <c r="L234" s="100"/>
      <c r="M234" s="100"/>
      <c r="N234" s="100"/>
      <c r="O234" s="100"/>
      <c r="P234" s="100"/>
      <c r="Q234" s="100"/>
      <c r="R234" s="100"/>
      <c r="S234" s="100"/>
      <c r="V234" s="149"/>
      <c r="W234" s="149"/>
      <c r="X234" s="149"/>
      <c r="Y234" s="149"/>
      <c r="Z234" s="149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</row>
    <row r="235" spans="1:62" hidden="1">
      <c r="A235" s="100"/>
      <c r="B235" s="100"/>
      <c r="C235" s="100"/>
      <c r="D235" s="100"/>
      <c r="E235" s="100"/>
      <c r="F235" s="100"/>
      <c r="G235" s="100"/>
      <c r="H235" s="100"/>
      <c r="I235" s="100"/>
      <c r="L235" s="100"/>
      <c r="M235" s="100"/>
      <c r="N235" s="100"/>
      <c r="O235" s="100"/>
      <c r="P235" s="100"/>
      <c r="Q235" s="100"/>
      <c r="R235" s="100"/>
      <c r="S235" s="100"/>
      <c r="V235" s="149"/>
      <c r="W235" s="149"/>
      <c r="X235" s="149"/>
      <c r="Y235" s="149"/>
      <c r="Z235" s="149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</row>
    <row r="236" spans="1:62" hidden="1">
      <c r="A236" s="100"/>
      <c r="B236" s="100"/>
      <c r="C236" s="100"/>
      <c r="D236" s="100"/>
      <c r="E236" s="100"/>
      <c r="F236" s="100"/>
      <c r="G236" s="100"/>
      <c r="H236" s="100"/>
      <c r="I236" s="100"/>
      <c r="L236" s="100"/>
      <c r="M236" s="100"/>
      <c r="N236" s="100"/>
      <c r="O236" s="100"/>
      <c r="P236" s="100"/>
      <c r="Q236" s="100"/>
      <c r="R236" s="100"/>
      <c r="S236" s="100"/>
      <c r="V236" s="149"/>
      <c r="W236" s="149"/>
      <c r="X236" s="149"/>
      <c r="Y236" s="149"/>
      <c r="Z236" s="149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</row>
    <row r="237" spans="1:62" hidden="1">
      <c r="A237" s="100"/>
      <c r="B237" s="100"/>
      <c r="C237" s="100"/>
      <c r="D237" s="100"/>
      <c r="E237" s="100"/>
      <c r="F237" s="100"/>
      <c r="G237" s="100"/>
      <c r="H237" s="100"/>
      <c r="I237" s="100"/>
      <c r="L237" s="100"/>
      <c r="M237" s="100"/>
      <c r="N237" s="100"/>
      <c r="O237" s="100"/>
      <c r="P237" s="100"/>
      <c r="Q237" s="100"/>
      <c r="R237" s="100"/>
      <c r="S237" s="100"/>
      <c r="V237" s="149"/>
      <c r="W237" s="149"/>
      <c r="X237" s="149"/>
      <c r="Y237" s="149"/>
      <c r="Z237" s="149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</row>
    <row r="238" spans="1:62" hidden="1">
      <c r="A238" s="100"/>
      <c r="B238" s="100"/>
      <c r="C238" s="100"/>
      <c r="D238" s="100"/>
      <c r="E238" s="100"/>
      <c r="F238" s="100"/>
      <c r="G238" s="100"/>
      <c r="H238" s="100"/>
      <c r="I238" s="100"/>
      <c r="L238" s="100"/>
      <c r="M238" s="100"/>
      <c r="N238" s="100"/>
      <c r="O238" s="100"/>
      <c r="P238" s="100"/>
      <c r="Q238" s="100"/>
      <c r="R238" s="100"/>
      <c r="S238" s="100"/>
      <c r="V238" s="149"/>
      <c r="W238" s="149"/>
      <c r="X238" s="149"/>
      <c r="Y238" s="149"/>
      <c r="Z238" s="149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</row>
    <row r="239" spans="1:62" hidden="1">
      <c r="A239" s="100"/>
      <c r="B239" s="100"/>
      <c r="C239" s="100"/>
      <c r="D239" s="100"/>
      <c r="E239" s="100"/>
      <c r="F239" s="100"/>
      <c r="G239" s="100"/>
      <c r="H239" s="100"/>
      <c r="I239" s="100"/>
      <c r="L239" s="100"/>
      <c r="M239" s="100"/>
      <c r="N239" s="100"/>
      <c r="O239" s="100"/>
      <c r="P239" s="100"/>
      <c r="Q239" s="100"/>
      <c r="R239" s="100"/>
      <c r="S239" s="100"/>
      <c r="V239" s="149"/>
      <c r="W239" s="149"/>
      <c r="X239" s="149"/>
      <c r="Y239" s="149"/>
      <c r="Z239" s="149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</row>
    <row r="240" spans="1:62" hidden="1">
      <c r="A240" s="100"/>
      <c r="B240" s="100"/>
      <c r="C240" s="100"/>
      <c r="D240" s="100"/>
      <c r="E240" s="100"/>
      <c r="F240" s="100"/>
      <c r="G240" s="100"/>
      <c r="H240" s="100"/>
      <c r="I240" s="100"/>
      <c r="L240" s="100"/>
      <c r="M240" s="100"/>
      <c r="N240" s="100"/>
      <c r="O240" s="100"/>
      <c r="P240" s="100"/>
      <c r="Q240" s="100"/>
      <c r="R240" s="100"/>
      <c r="S240" s="100"/>
      <c r="V240" s="149"/>
      <c r="W240" s="149"/>
      <c r="X240" s="149"/>
      <c r="Y240" s="149"/>
      <c r="Z240" s="149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</row>
    <row r="241" spans="1:88" hidden="1">
      <c r="A241" s="100"/>
      <c r="B241" s="100"/>
      <c r="C241" s="100"/>
      <c r="D241" s="100"/>
      <c r="E241" s="100"/>
      <c r="F241" s="100"/>
      <c r="G241" s="100"/>
      <c r="H241" s="100"/>
      <c r="I241" s="100"/>
      <c r="L241" s="100"/>
      <c r="M241" s="100"/>
      <c r="N241" s="100"/>
      <c r="O241" s="100"/>
      <c r="P241" s="100"/>
      <c r="Q241" s="100"/>
      <c r="R241" s="100"/>
      <c r="S241" s="100"/>
      <c r="V241" s="149"/>
      <c r="W241" s="149"/>
      <c r="X241" s="149"/>
      <c r="Y241" s="149"/>
      <c r="Z241" s="149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</row>
    <row r="242" spans="1:88" hidden="1">
      <c r="A242" s="100"/>
      <c r="B242" s="100"/>
      <c r="C242" s="100"/>
      <c r="D242" s="100"/>
      <c r="E242" s="100"/>
      <c r="F242" s="100"/>
      <c r="G242" s="100"/>
      <c r="H242" s="100"/>
      <c r="I242" s="100"/>
      <c r="L242" s="100"/>
      <c r="M242" s="100"/>
      <c r="N242" s="100"/>
      <c r="O242" s="100"/>
      <c r="P242" s="100"/>
      <c r="Q242" s="100"/>
      <c r="R242" s="100"/>
      <c r="S242" s="100"/>
      <c r="V242" s="149"/>
      <c r="W242" s="149"/>
      <c r="X242" s="149"/>
      <c r="Y242" s="149"/>
      <c r="Z242" s="149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</row>
    <row r="243" spans="1:88" hidden="1">
      <c r="A243" s="100"/>
      <c r="B243" s="100"/>
      <c r="C243" s="100"/>
      <c r="D243" s="100"/>
      <c r="E243" s="100"/>
      <c r="F243" s="100"/>
      <c r="G243" s="100"/>
      <c r="H243" s="100"/>
      <c r="I243" s="100"/>
      <c r="L243" s="100"/>
      <c r="M243" s="100"/>
      <c r="N243" s="100"/>
      <c r="O243" s="100"/>
      <c r="P243" s="100"/>
      <c r="Q243" s="100"/>
      <c r="R243" s="100"/>
      <c r="S243" s="100"/>
      <c r="V243" s="149"/>
      <c r="W243" s="149"/>
      <c r="X243" s="149"/>
      <c r="Y243" s="149"/>
      <c r="Z243" s="149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</row>
    <row r="244" spans="1:88" hidden="1">
      <c r="A244" s="100"/>
      <c r="B244" s="100"/>
      <c r="C244" s="100"/>
      <c r="D244" s="100"/>
      <c r="E244" s="100"/>
      <c r="F244" s="100"/>
      <c r="G244" s="100"/>
      <c r="H244" s="100"/>
      <c r="I244" s="100"/>
      <c r="L244" s="100"/>
      <c r="M244" s="100"/>
      <c r="N244" s="100"/>
      <c r="O244" s="100"/>
      <c r="P244" s="100"/>
      <c r="Q244" s="100"/>
      <c r="R244" s="100"/>
      <c r="S244" s="100"/>
      <c r="V244" s="149"/>
      <c r="W244" s="149"/>
      <c r="X244" s="149"/>
      <c r="Y244" s="149"/>
      <c r="Z244" s="149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</row>
    <row r="245" spans="1:88" hidden="1">
      <c r="A245" s="100"/>
      <c r="B245" s="100"/>
      <c r="C245" s="100"/>
      <c r="D245" s="100"/>
      <c r="E245" s="100"/>
      <c r="F245" s="100"/>
      <c r="G245" s="100"/>
      <c r="H245" s="100"/>
      <c r="I245" s="100"/>
      <c r="L245" s="100"/>
      <c r="M245" s="100"/>
      <c r="N245" s="100"/>
      <c r="O245" s="100"/>
      <c r="P245" s="100"/>
      <c r="Q245" s="100"/>
      <c r="R245" s="100"/>
      <c r="S245" s="100"/>
      <c r="V245" s="149"/>
      <c r="W245" s="149"/>
      <c r="X245" s="149"/>
      <c r="Y245" s="149"/>
      <c r="Z245" s="149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</row>
    <row r="246" spans="1:88" hidden="1">
      <c r="A246" s="100"/>
      <c r="B246" s="100"/>
      <c r="C246" s="100"/>
      <c r="D246" s="100"/>
      <c r="E246" s="100"/>
      <c r="F246" s="100"/>
      <c r="G246" s="100"/>
      <c r="H246" s="100"/>
      <c r="I246" s="100"/>
      <c r="L246" s="100"/>
      <c r="M246" s="100"/>
      <c r="N246" s="100"/>
      <c r="O246" s="100"/>
      <c r="P246" s="100"/>
      <c r="Q246" s="100"/>
      <c r="R246" s="100"/>
      <c r="S246" s="100"/>
      <c r="V246" s="149"/>
      <c r="W246" s="149"/>
      <c r="X246" s="149"/>
      <c r="Y246" s="149"/>
      <c r="Z246" s="149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</row>
    <row r="247" spans="1:88" hidden="1">
      <c r="A247" s="100"/>
      <c r="B247" s="100"/>
      <c r="C247" s="100"/>
      <c r="D247" s="100"/>
      <c r="E247" s="100"/>
      <c r="F247" s="100"/>
      <c r="G247" s="100"/>
      <c r="H247" s="100"/>
      <c r="I247" s="100"/>
      <c r="L247" s="100"/>
      <c r="M247" s="100"/>
      <c r="N247" s="100"/>
      <c r="O247" s="100"/>
      <c r="P247" s="100"/>
      <c r="Q247" s="100"/>
      <c r="R247" s="100"/>
      <c r="S247" s="100"/>
      <c r="V247" s="149"/>
      <c r="W247" s="149"/>
      <c r="X247" s="149"/>
      <c r="Y247" s="149"/>
      <c r="Z247" s="149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</row>
    <row r="248" spans="1:88" hidden="1">
      <c r="A248" s="100"/>
      <c r="B248" s="100"/>
      <c r="C248" s="100"/>
      <c r="D248" s="100"/>
      <c r="E248" s="100"/>
      <c r="F248" s="100"/>
      <c r="G248" s="100"/>
      <c r="H248" s="100"/>
      <c r="I248" s="100"/>
      <c r="L248" s="100"/>
      <c r="M248" s="100"/>
      <c r="N248" s="100"/>
      <c r="O248" s="100"/>
      <c r="P248" s="100"/>
      <c r="Q248" s="100"/>
      <c r="R248" s="100"/>
      <c r="S248" s="100"/>
      <c r="V248" s="149"/>
      <c r="W248" s="149"/>
      <c r="X248" s="149"/>
      <c r="Y248" s="149"/>
      <c r="Z248" s="149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</row>
    <row r="249" spans="1:88" hidden="1">
      <c r="A249" s="100"/>
      <c r="B249" s="100"/>
      <c r="C249" s="100"/>
      <c r="D249" s="100"/>
      <c r="E249" s="100"/>
      <c r="F249" s="100"/>
      <c r="G249" s="100"/>
      <c r="H249" s="100"/>
      <c r="I249" s="100"/>
      <c r="L249" s="100"/>
      <c r="M249" s="100"/>
      <c r="N249" s="100"/>
      <c r="O249" s="100"/>
      <c r="P249" s="100"/>
      <c r="Q249" s="100"/>
      <c r="R249" s="100"/>
      <c r="S249" s="100"/>
      <c r="V249" s="149"/>
      <c r="W249" s="149"/>
      <c r="X249" s="149"/>
      <c r="Y249" s="149"/>
      <c r="Z249" s="149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</row>
    <row r="250" spans="1:88" hidden="1">
      <c r="A250" s="100"/>
      <c r="B250" s="100"/>
      <c r="C250" s="100"/>
      <c r="D250" s="100"/>
      <c r="E250" s="100"/>
      <c r="F250" s="100"/>
      <c r="G250" s="100"/>
      <c r="H250" s="100"/>
      <c r="I250" s="100"/>
      <c r="L250" s="100"/>
      <c r="M250" s="100"/>
      <c r="N250" s="100"/>
      <c r="O250" s="100"/>
      <c r="P250" s="100"/>
      <c r="Q250" s="100"/>
      <c r="R250" s="100"/>
      <c r="S250" s="100"/>
      <c r="V250" s="149"/>
      <c r="W250" s="149"/>
      <c r="X250" s="149"/>
      <c r="Y250" s="149"/>
      <c r="Z250" s="149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</row>
    <row r="251" spans="1:88" hidden="1">
      <c r="A251" s="100"/>
      <c r="B251" s="100"/>
      <c r="C251" s="100"/>
      <c r="D251" s="100"/>
      <c r="E251" s="100"/>
      <c r="F251" s="100"/>
      <c r="G251" s="100"/>
      <c r="H251" s="100"/>
      <c r="I251" s="100"/>
      <c r="L251" s="100"/>
      <c r="M251" s="100"/>
      <c r="N251" s="100"/>
      <c r="O251" s="100"/>
      <c r="P251" s="100"/>
      <c r="Q251" s="100"/>
      <c r="R251" s="100"/>
      <c r="S251" s="100"/>
      <c r="V251" s="149"/>
      <c r="W251" s="149"/>
      <c r="X251" s="149"/>
      <c r="Y251" s="149"/>
      <c r="Z251" s="149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</row>
    <row r="252" spans="1:88" hidden="1">
      <c r="A252" s="100"/>
      <c r="B252" s="100"/>
      <c r="C252" s="100"/>
      <c r="D252" s="100"/>
      <c r="E252" s="100"/>
      <c r="F252" s="100"/>
      <c r="G252" s="100"/>
      <c r="H252" s="100"/>
      <c r="I252" s="100"/>
      <c r="L252" s="100"/>
      <c r="M252" s="100"/>
      <c r="N252" s="100"/>
      <c r="O252" s="100"/>
      <c r="P252" s="100"/>
      <c r="Q252" s="100"/>
      <c r="R252" s="100"/>
      <c r="S252" s="100"/>
      <c r="V252" s="149"/>
      <c r="W252" s="149"/>
      <c r="X252" s="149"/>
      <c r="Y252" s="149"/>
      <c r="Z252" s="149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</row>
    <row r="253" spans="1:88" hidden="1">
      <c r="A253" s="100"/>
      <c r="B253" s="100"/>
      <c r="C253" s="100"/>
      <c r="D253" s="100"/>
      <c r="E253" s="100"/>
      <c r="F253" s="100"/>
      <c r="G253" s="100"/>
      <c r="H253" s="100"/>
      <c r="I253" s="100"/>
      <c r="L253" s="100"/>
      <c r="M253" s="100"/>
      <c r="N253" s="100"/>
      <c r="O253" s="100"/>
      <c r="P253" s="100"/>
      <c r="Q253" s="100"/>
      <c r="R253" s="100"/>
      <c r="S253" s="100"/>
      <c r="V253" s="149"/>
      <c r="W253" s="149"/>
      <c r="X253" s="149"/>
      <c r="Y253" s="149"/>
      <c r="Z253" s="149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</row>
    <row r="254" spans="1:88" hidden="1">
      <c r="A254" s="100"/>
      <c r="B254" s="100"/>
      <c r="C254" s="100"/>
      <c r="D254" s="100"/>
      <c r="E254" s="100"/>
      <c r="F254" s="100"/>
      <c r="G254" s="100"/>
      <c r="H254" s="100"/>
      <c r="I254" s="100"/>
      <c r="L254" s="100"/>
      <c r="M254" s="100"/>
      <c r="N254" s="100"/>
      <c r="O254" s="100"/>
      <c r="P254" s="100"/>
      <c r="Q254" s="100"/>
      <c r="R254" s="100"/>
      <c r="S254" s="100"/>
      <c r="V254" s="149"/>
      <c r="W254" s="149"/>
      <c r="X254" s="149"/>
      <c r="Y254" s="149"/>
      <c r="Z254" s="149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</row>
    <row r="255" spans="1:88" hidden="1">
      <c r="A255" s="100"/>
      <c r="B255" s="100"/>
      <c r="C255" s="100"/>
      <c r="D255" s="100"/>
      <c r="E255" s="100"/>
      <c r="F255" s="100"/>
      <c r="G255" s="100"/>
      <c r="H255" s="100"/>
      <c r="I255" s="100"/>
      <c r="L255" s="100"/>
      <c r="M255" s="100"/>
      <c r="N255" s="100"/>
      <c r="O255" s="100"/>
      <c r="P255" s="100"/>
      <c r="Q255" s="100"/>
      <c r="R255" s="100"/>
      <c r="S255" s="100"/>
      <c r="V255" s="149"/>
      <c r="W255" s="149"/>
      <c r="X255" s="149"/>
      <c r="Y255" s="149"/>
      <c r="Z255" s="149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</row>
    <row r="256" spans="1:88" hidden="1">
      <c r="A256" s="100"/>
      <c r="B256" s="100"/>
      <c r="C256" s="100"/>
      <c r="D256" s="100"/>
      <c r="E256" s="100"/>
      <c r="F256" s="100"/>
      <c r="G256" s="100"/>
      <c r="H256" s="100"/>
      <c r="I256" s="100"/>
      <c r="L256" s="100"/>
      <c r="M256" s="100"/>
      <c r="N256" s="100"/>
      <c r="O256" s="100"/>
      <c r="P256" s="100"/>
      <c r="Q256" s="100"/>
      <c r="R256" s="100"/>
      <c r="S256" s="100"/>
      <c r="V256" s="149"/>
      <c r="W256" s="149"/>
      <c r="X256" s="149"/>
      <c r="Y256" s="149"/>
      <c r="Z256" s="149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</row>
    <row r="257" spans="1:88" hidden="1">
      <c r="A257" s="100"/>
      <c r="B257" s="100"/>
      <c r="C257" s="100"/>
      <c r="D257" s="100"/>
      <c r="E257" s="100"/>
      <c r="F257" s="100"/>
      <c r="G257" s="100"/>
      <c r="H257" s="100"/>
      <c r="I257" s="100"/>
      <c r="L257" s="100"/>
      <c r="M257" s="100"/>
      <c r="N257" s="100"/>
      <c r="O257" s="100"/>
      <c r="P257" s="100"/>
      <c r="Q257" s="100"/>
      <c r="R257" s="100"/>
      <c r="S257" s="100"/>
      <c r="V257" s="149"/>
      <c r="W257" s="149"/>
      <c r="X257" s="149"/>
      <c r="Y257" s="149"/>
      <c r="Z257" s="149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</row>
    <row r="258" spans="1:88" hidden="1">
      <c r="A258" s="100"/>
      <c r="B258" s="100"/>
      <c r="C258" s="100"/>
      <c r="D258" s="100"/>
      <c r="E258" s="100"/>
      <c r="F258" s="100"/>
      <c r="G258" s="100"/>
      <c r="H258" s="100"/>
      <c r="I258" s="100"/>
      <c r="L258" s="100"/>
      <c r="M258" s="100"/>
      <c r="N258" s="100"/>
      <c r="O258" s="100"/>
      <c r="P258" s="100"/>
      <c r="Q258" s="100"/>
      <c r="R258" s="100"/>
      <c r="S258" s="100"/>
      <c r="V258" s="149"/>
      <c r="W258" s="149"/>
      <c r="X258" s="149"/>
      <c r="Y258" s="149"/>
      <c r="Z258" s="149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</row>
    <row r="259" spans="1:88" hidden="1">
      <c r="A259" s="100"/>
      <c r="B259" s="100"/>
      <c r="C259" s="100"/>
      <c r="D259" s="100"/>
      <c r="E259" s="100"/>
      <c r="F259" s="100"/>
      <c r="G259" s="100"/>
      <c r="H259" s="100"/>
      <c r="I259" s="100"/>
      <c r="L259" s="100"/>
      <c r="M259" s="100"/>
      <c r="N259" s="100"/>
      <c r="O259" s="100"/>
      <c r="P259" s="100"/>
      <c r="Q259" s="100"/>
      <c r="R259" s="100"/>
      <c r="S259" s="100"/>
      <c r="V259" s="149"/>
      <c r="W259" s="149"/>
      <c r="X259" s="149"/>
      <c r="Y259" s="149"/>
      <c r="Z259" s="149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</row>
    <row r="260" spans="1:88" hidden="1">
      <c r="A260" s="100"/>
      <c r="B260" s="100"/>
      <c r="C260" s="100"/>
      <c r="D260" s="100"/>
      <c r="E260" s="100"/>
      <c r="F260" s="100"/>
      <c r="G260" s="100"/>
      <c r="H260" s="100"/>
      <c r="I260" s="100"/>
      <c r="L260" s="100"/>
      <c r="M260" s="100"/>
      <c r="N260" s="100"/>
      <c r="O260" s="100"/>
      <c r="P260" s="100"/>
      <c r="Q260" s="100"/>
      <c r="R260" s="100"/>
      <c r="S260" s="100"/>
      <c r="V260" s="149"/>
      <c r="W260" s="149"/>
      <c r="X260" s="149"/>
      <c r="Y260" s="149"/>
      <c r="Z260" s="149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</row>
    <row r="261" spans="1:88" hidden="1">
      <c r="A261" s="100"/>
      <c r="B261" s="100"/>
      <c r="C261" s="100"/>
      <c r="D261" s="100"/>
      <c r="E261" s="100"/>
      <c r="F261" s="100"/>
      <c r="G261" s="100"/>
      <c r="H261" s="100"/>
      <c r="I261" s="100"/>
      <c r="L261" s="100"/>
      <c r="M261" s="100"/>
      <c r="N261" s="100"/>
      <c r="O261" s="100"/>
      <c r="P261" s="100"/>
      <c r="Q261" s="100"/>
      <c r="R261" s="100"/>
      <c r="S261" s="100"/>
      <c r="V261" s="149"/>
      <c r="W261" s="149"/>
      <c r="X261" s="149"/>
      <c r="Y261" s="149"/>
      <c r="Z261" s="149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</row>
    <row r="262" spans="1:88" hidden="1">
      <c r="A262" s="100"/>
      <c r="B262" s="100"/>
      <c r="C262" s="100"/>
      <c r="D262" s="100"/>
      <c r="E262" s="100"/>
      <c r="F262" s="100"/>
      <c r="G262" s="100"/>
      <c r="H262" s="100"/>
      <c r="I262" s="100"/>
      <c r="L262" s="100"/>
      <c r="M262" s="100"/>
      <c r="N262" s="100"/>
      <c r="O262" s="100"/>
      <c r="P262" s="100"/>
      <c r="Q262" s="100"/>
      <c r="R262" s="100"/>
      <c r="S262" s="100"/>
      <c r="V262" s="149"/>
      <c r="W262" s="149"/>
      <c r="X262" s="149"/>
      <c r="Y262" s="149"/>
      <c r="Z262" s="149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</row>
    <row r="263" spans="1:88" hidden="1">
      <c r="A263" s="100"/>
      <c r="B263" s="100"/>
      <c r="C263" s="100"/>
      <c r="D263" s="100"/>
      <c r="E263" s="100"/>
      <c r="F263" s="100"/>
      <c r="G263" s="100"/>
      <c r="H263" s="100"/>
      <c r="I263" s="100"/>
      <c r="L263" s="100"/>
      <c r="M263" s="100"/>
      <c r="N263" s="100"/>
      <c r="O263" s="100"/>
      <c r="P263" s="100"/>
      <c r="Q263" s="100"/>
      <c r="R263" s="100"/>
      <c r="S263" s="100"/>
      <c r="V263" s="149"/>
      <c r="W263" s="149"/>
      <c r="X263" s="149"/>
      <c r="Y263" s="149"/>
      <c r="Z263" s="149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</row>
    <row r="264" spans="1:88" hidden="1">
      <c r="A264" s="100"/>
      <c r="B264" s="100"/>
      <c r="C264" s="100"/>
      <c r="D264" s="100"/>
      <c r="E264" s="100"/>
      <c r="F264" s="100"/>
      <c r="G264" s="100"/>
      <c r="H264" s="100"/>
      <c r="I264" s="100"/>
      <c r="L264" s="100"/>
      <c r="M264" s="100"/>
      <c r="N264" s="100"/>
      <c r="O264" s="100"/>
      <c r="P264" s="100"/>
      <c r="Q264" s="100"/>
      <c r="R264" s="100"/>
      <c r="S264" s="100"/>
      <c r="V264" s="149"/>
      <c r="W264" s="149"/>
      <c r="X264" s="149"/>
      <c r="Y264" s="149"/>
      <c r="Z264" s="149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</row>
    <row r="265" spans="1:88" hidden="1">
      <c r="A265" s="100"/>
      <c r="B265" s="100"/>
      <c r="C265" s="100"/>
      <c r="D265" s="100"/>
      <c r="E265" s="100"/>
      <c r="F265" s="100"/>
      <c r="G265" s="100"/>
      <c r="H265" s="100"/>
      <c r="I265" s="100"/>
      <c r="L265" s="100"/>
      <c r="M265" s="100"/>
      <c r="N265" s="100"/>
      <c r="O265" s="100"/>
      <c r="P265" s="100"/>
      <c r="Q265" s="100"/>
      <c r="R265" s="100"/>
      <c r="S265" s="100"/>
      <c r="V265" s="149"/>
      <c r="W265" s="149"/>
      <c r="X265" s="149"/>
      <c r="Y265" s="149"/>
      <c r="Z265" s="149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</row>
    <row r="266" spans="1:88" hidden="1">
      <c r="A266" s="100"/>
      <c r="B266" s="100"/>
      <c r="C266" s="100"/>
      <c r="D266" s="100"/>
      <c r="E266" s="100"/>
      <c r="F266" s="100"/>
      <c r="G266" s="100"/>
      <c r="H266" s="100"/>
      <c r="I266" s="100"/>
      <c r="L266" s="100"/>
      <c r="M266" s="100"/>
      <c r="N266" s="100"/>
      <c r="O266" s="100"/>
      <c r="P266" s="100"/>
      <c r="Q266" s="100"/>
      <c r="R266" s="100"/>
      <c r="S266" s="100"/>
      <c r="V266" s="149"/>
      <c r="W266" s="149"/>
      <c r="X266" s="149"/>
      <c r="Y266" s="149"/>
      <c r="Z266" s="149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</row>
    <row r="267" spans="1:88" hidden="1">
      <c r="A267" s="100"/>
      <c r="B267" s="100"/>
      <c r="C267" s="100"/>
      <c r="D267" s="100"/>
      <c r="E267" s="100"/>
      <c r="F267" s="100"/>
      <c r="G267" s="100"/>
      <c r="H267" s="100"/>
      <c r="I267" s="100"/>
      <c r="L267" s="100"/>
      <c r="M267" s="100"/>
      <c r="N267" s="100"/>
      <c r="O267" s="100"/>
      <c r="P267" s="100"/>
      <c r="Q267" s="100"/>
      <c r="R267" s="100"/>
      <c r="S267" s="100"/>
      <c r="V267" s="149"/>
      <c r="W267" s="149"/>
      <c r="X267" s="149"/>
      <c r="Y267" s="149"/>
      <c r="Z267" s="149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</row>
    <row r="268" spans="1:88" hidden="1">
      <c r="A268" s="100"/>
      <c r="B268" s="100"/>
      <c r="C268" s="100"/>
      <c r="D268" s="100"/>
      <c r="E268" s="100"/>
      <c r="F268" s="100"/>
      <c r="G268" s="100"/>
      <c r="H268" s="100"/>
      <c r="I268" s="100"/>
      <c r="L268" s="100"/>
      <c r="M268" s="100"/>
      <c r="N268" s="100"/>
      <c r="O268" s="100"/>
      <c r="P268" s="100"/>
      <c r="Q268" s="100"/>
      <c r="R268" s="100"/>
      <c r="S268" s="100"/>
      <c r="V268" s="149"/>
      <c r="W268" s="149"/>
      <c r="X268" s="149"/>
      <c r="Y268" s="149"/>
      <c r="Z268" s="149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</row>
    <row r="269" spans="1:88" hidden="1">
      <c r="A269" s="100"/>
      <c r="B269" s="100"/>
      <c r="C269" s="100"/>
      <c r="D269" s="100"/>
      <c r="E269" s="100"/>
      <c r="F269" s="100"/>
      <c r="G269" s="100"/>
      <c r="H269" s="100"/>
      <c r="I269" s="100"/>
      <c r="L269" s="100"/>
      <c r="M269" s="100"/>
      <c r="N269" s="100"/>
      <c r="O269" s="100"/>
      <c r="P269" s="100"/>
      <c r="Q269" s="100"/>
      <c r="R269" s="100"/>
      <c r="S269" s="100"/>
      <c r="V269" s="149"/>
      <c r="W269" s="149"/>
      <c r="X269" s="149"/>
      <c r="Y269" s="149"/>
      <c r="Z269" s="149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</row>
    <row r="270" spans="1:88" hidden="1">
      <c r="A270" s="100"/>
      <c r="B270" s="100"/>
      <c r="C270" s="100"/>
      <c r="D270" s="100"/>
      <c r="E270" s="100"/>
      <c r="F270" s="100"/>
      <c r="G270" s="100"/>
      <c r="H270" s="100"/>
      <c r="I270" s="100"/>
      <c r="L270" s="100"/>
      <c r="M270" s="100"/>
      <c r="N270" s="100"/>
      <c r="O270" s="100"/>
      <c r="P270" s="100"/>
      <c r="Q270" s="100"/>
      <c r="R270" s="100"/>
      <c r="S270" s="100"/>
      <c r="V270" s="149"/>
      <c r="W270" s="149"/>
      <c r="X270" s="149"/>
      <c r="Y270" s="149"/>
      <c r="Z270" s="149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</row>
    <row r="271" spans="1:88" hidden="1">
      <c r="A271" s="100"/>
      <c r="B271" s="100"/>
      <c r="C271" s="100"/>
      <c r="D271" s="100"/>
      <c r="E271" s="100"/>
      <c r="F271" s="100"/>
      <c r="G271" s="100"/>
      <c r="H271" s="100"/>
      <c r="I271" s="100"/>
      <c r="L271" s="100"/>
      <c r="M271" s="100"/>
      <c r="N271" s="100"/>
      <c r="O271" s="100"/>
      <c r="P271" s="100"/>
      <c r="Q271" s="100"/>
      <c r="R271" s="100"/>
      <c r="S271" s="100"/>
      <c r="V271" s="149"/>
      <c r="W271" s="149"/>
      <c r="X271" s="149"/>
      <c r="Y271" s="149"/>
      <c r="Z271" s="149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</row>
    <row r="272" spans="1:88" hidden="1">
      <c r="A272" s="100"/>
      <c r="B272" s="100"/>
      <c r="C272" s="100"/>
      <c r="D272" s="100"/>
      <c r="E272" s="100"/>
      <c r="F272" s="100"/>
      <c r="G272" s="100"/>
      <c r="H272" s="100"/>
      <c r="I272" s="100"/>
      <c r="L272" s="100"/>
      <c r="M272" s="100"/>
      <c r="N272" s="100"/>
      <c r="O272" s="100"/>
      <c r="P272" s="100"/>
      <c r="Q272" s="100"/>
      <c r="R272" s="100"/>
      <c r="S272" s="100"/>
      <c r="V272" s="149"/>
      <c r="W272" s="149"/>
      <c r="X272" s="149"/>
      <c r="Y272" s="149"/>
      <c r="Z272" s="149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</row>
    <row r="273" spans="1:88" hidden="1">
      <c r="A273" s="100"/>
      <c r="B273" s="100"/>
      <c r="C273" s="100"/>
      <c r="D273" s="100"/>
      <c r="E273" s="100"/>
      <c r="F273" s="100"/>
      <c r="G273" s="100"/>
      <c r="H273" s="100"/>
      <c r="I273" s="100"/>
      <c r="L273" s="100"/>
      <c r="M273" s="100"/>
      <c r="N273" s="100"/>
      <c r="O273" s="100"/>
      <c r="P273" s="100"/>
      <c r="Q273" s="100"/>
      <c r="R273" s="100"/>
      <c r="S273" s="100"/>
      <c r="V273" s="149"/>
      <c r="W273" s="149"/>
      <c r="X273" s="149"/>
      <c r="Y273" s="149"/>
      <c r="Z273" s="149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</row>
    <row r="274" spans="1:88" hidden="1">
      <c r="A274" s="100"/>
      <c r="B274" s="100"/>
      <c r="C274" s="100"/>
      <c r="D274" s="100"/>
      <c r="E274" s="100"/>
      <c r="F274" s="100"/>
      <c r="G274" s="100"/>
      <c r="H274" s="100"/>
      <c r="I274" s="100"/>
      <c r="L274" s="100"/>
      <c r="M274" s="100"/>
      <c r="N274" s="100"/>
      <c r="O274" s="100"/>
      <c r="P274" s="100"/>
      <c r="Q274" s="100"/>
      <c r="R274" s="100"/>
      <c r="S274" s="100"/>
      <c r="V274" s="149"/>
      <c r="W274" s="149"/>
      <c r="X274" s="149"/>
      <c r="Y274" s="149"/>
      <c r="Z274" s="149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</row>
    <row r="275" spans="1:88" hidden="1">
      <c r="A275" s="100"/>
      <c r="B275" s="100"/>
      <c r="C275" s="100"/>
      <c r="D275" s="100"/>
      <c r="E275" s="100"/>
      <c r="F275" s="100"/>
      <c r="G275" s="100"/>
      <c r="H275" s="100"/>
      <c r="I275" s="100"/>
      <c r="L275" s="100"/>
      <c r="M275" s="100"/>
      <c r="N275" s="100"/>
      <c r="O275" s="100"/>
      <c r="P275" s="100"/>
      <c r="Q275" s="100"/>
      <c r="R275" s="100"/>
      <c r="S275" s="100"/>
      <c r="V275" s="149"/>
      <c r="W275" s="149"/>
      <c r="X275" s="149"/>
      <c r="Y275" s="149"/>
      <c r="Z275" s="149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</row>
    <row r="276" spans="1:88" hidden="1">
      <c r="A276" s="100"/>
      <c r="B276" s="100"/>
      <c r="C276" s="100"/>
      <c r="D276" s="100"/>
      <c r="E276" s="100"/>
      <c r="F276" s="100"/>
      <c r="G276" s="100"/>
      <c r="H276" s="100"/>
      <c r="I276" s="100"/>
      <c r="L276" s="100"/>
      <c r="M276" s="100"/>
      <c r="N276" s="100"/>
      <c r="O276" s="100"/>
      <c r="P276" s="100"/>
      <c r="Q276" s="100"/>
      <c r="R276" s="100"/>
      <c r="S276" s="100"/>
      <c r="V276" s="149"/>
      <c r="W276" s="149"/>
      <c r="X276" s="149"/>
      <c r="Y276" s="149"/>
      <c r="Z276" s="149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</row>
    <row r="277" spans="1:88" hidden="1">
      <c r="A277" s="100"/>
      <c r="B277" s="100"/>
      <c r="C277" s="100"/>
      <c r="D277" s="100"/>
      <c r="E277" s="100"/>
      <c r="F277" s="100"/>
      <c r="G277" s="100"/>
      <c r="H277" s="100"/>
      <c r="I277" s="100"/>
      <c r="L277" s="100"/>
      <c r="M277" s="100"/>
      <c r="N277" s="100"/>
      <c r="O277" s="100"/>
      <c r="P277" s="100"/>
      <c r="Q277" s="100"/>
      <c r="R277" s="100"/>
      <c r="S277" s="100"/>
      <c r="V277" s="149"/>
      <c r="W277" s="149"/>
      <c r="X277" s="149"/>
      <c r="Y277" s="149"/>
      <c r="Z277" s="149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</row>
    <row r="278" spans="1:88" hidden="1">
      <c r="A278" s="100"/>
      <c r="B278" s="100"/>
      <c r="C278" s="100"/>
      <c r="D278" s="100"/>
      <c r="E278" s="100"/>
      <c r="F278" s="100"/>
      <c r="G278" s="100"/>
      <c r="H278" s="100"/>
      <c r="I278" s="100"/>
      <c r="L278" s="100"/>
      <c r="M278" s="100"/>
      <c r="N278" s="100"/>
      <c r="O278" s="100"/>
      <c r="P278" s="100"/>
      <c r="Q278" s="100"/>
      <c r="R278" s="100"/>
      <c r="S278" s="100"/>
      <c r="V278" s="149"/>
      <c r="W278" s="149"/>
      <c r="X278" s="149"/>
      <c r="Y278" s="149"/>
      <c r="Z278" s="149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</row>
    <row r="279" spans="1:88" hidden="1">
      <c r="A279" s="100"/>
      <c r="B279" s="100"/>
      <c r="C279" s="100"/>
      <c r="D279" s="100"/>
      <c r="E279" s="100"/>
      <c r="F279" s="100"/>
      <c r="G279" s="100"/>
      <c r="H279" s="100"/>
      <c r="I279" s="100"/>
      <c r="L279" s="100"/>
      <c r="M279" s="100"/>
      <c r="N279" s="100"/>
      <c r="O279" s="100"/>
      <c r="P279" s="100"/>
      <c r="Q279" s="100"/>
      <c r="R279" s="100"/>
      <c r="S279" s="100"/>
      <c r="V279" s="149"/>
      <c r="W279" s="149"/>
      <c r="X279" s="149"/>
      <c r="Y279" s="149"/>
      <c r="Z279" s="149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</row>
    <row r="280" spans="1:88" hidden="1">
      <c r="A280" s="100"/>
      <c r="B280" s="100"/>
      <c r="C280" s="100"/>
      <c r="D280" s="100"/>
      <c r="E280" s="100"/>
      <c r="F280" s="100"/>
      <c r="G280" s="100"/>
      <c r="H280" s="100"/>
      <c r="I280" s="100"/>
      <c r="L280" s="100"/>
      <c r="M280" s="100"/>
      <c r="N280" s="100"/>
      <c r="O280" s="100"/>
      <c r="P280" s="100"/>
      <c r="Q280" s="100"/>
      <c r="R280" s="100"/>
      <c r="S280" s="100"/>
      <c r="V280" s="149"/>
      <c r="W280" s="149"/>
      <c r="X280" s="149"/>
      <c r="Y280" s="149"/>
      <c r="Z280" s="149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</row>
    <row r="281" spans="1:88" hidden="1">
      <c r="A281" s="100"/>
      <c r="B281" s="100"/>
      <c r="C281" s="100"/>
      <c r="D281" s="100"/>
      <c r="E281" s="100"/>
      <c r="F281" s="100"/>
      <c r="G281" s="100"/>
      <c r="H281" s="100"/>
      <c r="I281" s="100"/>
      <c r="L281" s="100"/>
      <c r="M281" s="100"/>
      <c r="N281" s="100"/>
      <c r="O281" s="100"/>
      <c r="P281" s="100"/>
      <c r="Q281" s="100"/>
      <c r="R281" s="100"/>
      <c r="S281" s="100"/>
      <c r="V281" s="149"/>
      <c r="W281" s="149"/>
      <c r="X281" s="149"/>
      <c r="Y281" s="149"/>
      <c r="Z281" s="149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</row>
    <row r="282" spans="1:88" hidden="1">
      <c r="A282" s="100"/>
      <c r="B282" s="100"/>
      <c r="C282" s="100"/>
      <c r="D282" s="100"/>
      <c r="E282" s="100"/>
      <c r="F282" s="100"/>
      <c r="G282" s="100"/>
      <c r="H282" s="100"/>
      <c r="I282" s="100"/>
      <c r="L282" s="100"/>
      <c r="M282" s="100"/>
      <c r="N282" s="100"/>
      <c r="O282" s="100"/>
      <c r="P282" s="100"/>
      <c r="Q282" s="100"/>
      <c r="R282" s="100"/>
      <c r="S282" s="100"/>
      <c r="V282" s="149"/>
      <c r="W282" s="149"/>
      <c r="X282" s="149"/>
      <c r="Y282" s="149"/>
      <c r="Z282" s="149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</row>
    <row r="283" spans="1:88" hidden="1">
      <c r="A283" s="100"/>
      <c r="B283" s="100"/>
      <c r="C283" s="100"/>
      <c r="D283" s="100"/>
      <c r="E283" s="100"/>
      <c r="F283" s="100"/>
      <c r="G283" s="100"/>
      <c r="H283" s="100"/>
      <c r="I283" s="100"/>
      <c r="L283" s="100"/>
      <c r="M283" s="100"/>
      <c r="N283" s="100"/>
      <c r="O283" s="100"/>
      <c r="P283" s="100"/>
      <c r="Q283" s="100"/>
      <c r="R283" s="100"/>
      <c r="S283" s="100"/>
      <c r="V283" s="149"/>
      <c r="W283" s="149"/>
      <c r="X283" s="149"/>
      <c r="Y283" s="149"/>
      <c r="Z283" s="149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</row>
    <row r="284" spans="1:88" hidden="1">
      <c r="A284" s="100"/>
      <c r="B284" s="100"/>
      <c r="C284" s="100"/>
      <c r="D284" s="100"/>
      <c r="E284" s="100"/>
      <c r="F284" s="100"/>
      <c r="G284" s="100"/>
      <c r="H284" s="100"/>
      <c r="I284" s="100"/>
      <c r="L284" s="100"/>
      <c r="M284" s="100"/>
      <c r="N284" s="100"/>
      <c r="O284" s="100"/>
      <c r="P284" s="100"/>
      <c r="Q284" s="100"/>
      <c r="R284" s="100"/>
      <c r="S284" s="100"/>
      <c r="V284" s="149"/>
      <c r="W284" s="149"/>
      <c r="X284" s="149"/>
      <c r="Y284" s="149"/>
      <c r="Z284" s="149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</row>
    <row r="285" spans="1:88" hidden="1">
      <c r="A285" s="100"/>
      <c r="B285" s="100"/>
      <c r="C285" s="100"/>
      <c r="D285" s="100"/>
      <c r="E285" s="100"/>
      <c r="F285" s="100"/>
      <c r="G285" s="100"/>
      <c r="H285" s="100"/>
      <c r="I285" s="100"/>
      <c r="L285" s="100"/>
      <c r="M285" s="100"/>
      <c r="N285" s="100"/>
      <c r="O285" s="100"/>
      <c r="P285" s="100"/>
      <c r="Q285" s="100"/>
      <c r="R285" s="100"/>
      <c r="S285" s="100"/>
      <c r="V285" s="149"/>
      <c r="W285" s="149"/>
      <c r="X285" s="149"/>
      <c r="Y285" s="149"/>
      <c r="Z285" s="149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</row>
    <row r="286" spans="1:88" hidden="1">
      <c r="A286" s="100"/>
      <c r="B286" s="100"/>
      <c r="C286" s="100"/>
      <c r="D286" s="100"/>
      <c r="E286" s="100"/>
      <c r="F286" s="100"/>
      <c r="G286" s="100"/>
      <c r="H286" s="100"/>
      <c r="I286" s="100"/>
      <c r="L286" s="100"/>
      <c r="M286" s="100"/>
      <c r="N286" s="100"/>
      <c r="O286" s="100"/>
      <c r="P286" s="100"/>
      <c r="Q286" s="100"/>
      <c r="R286" s="100"/>
      <c r="S286" s="100"/>
      <c r="V286" s="149"/>
      <c r="W286" s="149"/>
      <c r="X286" s="149"/>
      <c r="Y286" s="149"/>
      <c r="Z286" s="149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</row>
    <row r="287" spans="1:88" hidden="1">
      <c r="A287" s="100"/>
      <c r="B287" s="100"/>
      <c r="C287" s="100"/>
      <c r="D287" s="100"/>
      <c r="E287" s="100"/>
      <c r="F287" s="100"/>
      <c r="G287" s="100"/>
      <c r="H287" s="100"/>
      <c r="I287" s="100"/>
      <c r="L287" s="100"/>
      <c r="M287" s="100"/>
      <c r="N287" s="100"/>
      <c r="O287" s="100"/>
      <c r="P287" s="100"/>
      <c r="Q287" s="100"/>
      <c r="R287" s="100"/>
      <c r="S287" s="100"/>
      <c r="V287" s="149"/>
      <c r="W287" s="149"/>
      <c r="X287" s="149"/>
      <c r="Y287" s="149"/>
      <c r="Z287" s="149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</row>
    <row r="288" spans="1:88" hidden="1">
      <c r="A288" s="100"/>
      <c r="B288" s="100"/>
      <c r="C288" s="100"/>
      <c r="D288" s="100"/>
      <c r="E288" s="100"/>
      <c r="F288" s="100"/>
      <c r="G288" s="100"/>
      <c r="H288" s="100"/>
      <c r="I288" s="100"/>
      <c r="L288" s="100"/>
      <c r="M288" s="100"/>
      <c r="N288" s="100"/>
      <c r="O288" s="100"/>
      <c r="P288" s="100"/>
      <c r="Q288" s="100"/>
      <c r="R288" s="100"/>
      <c r="S288" s="100"/>
      <c r="V288" s="149"/>
      <c r="W288" s="149"/>
      <c r="X288" s="149"/>
      <c r="Y288" s="149"/>
      <c r="Z288" s="149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</row>
    <row r="289" spans="1:88" hidden="1">
      <c r="A289" s="100"/>
      <c r="B289" s="100"/>
      <c r="C289" s="100"/>
      <c r="D289" s="100"/>
      <c r="E289" s="100"/>
      <c r="F289" s="100"/>
      <c r="G289" s="100"/>
      <c r="H289" s="100"/>
      <c r="I289" s="100"/>
      <c r="L289" s="100"/>
      <c r="M289" s="100"/>
      <c r="N289" s="100"/>
      <c r="O289" s="100"/>
      <c r="P289" s="100"/>
      <c r="Q289" s="100"/>
      <c r="R289" s="100"/>
      <c r="S289" s="100"/>
      <c r="V289" s="149"/>
      <c r="W289" s="149"/>
      <c r="X289" s="149"/>
      <c r="Y289" s="149"/>
      <c r="Z289" s="149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</row>
    <row r="290" spans="1:88" hidden="1">
      <c r="A290" s="100"/>
      <c r="B290" s="100"/>
      <c r="C290" s="100"/>
      <c r="D290" s="100"/>
      <c r="E290" s="100"/>
      <c r="F290" s="100"/>
      <c r="G290" s="100"/>
      <c r="H290" s="100"/>
      <c r="I290" s="100"/>
      <c r="L290" s="100"/>
      <c r="M290" s="100"/>
      <c r="N290" s="100"/>
      <c r="O290" s="100"/>
      <c r="P290" s="100"/>
      <c r="Q290" s="100"/>
      <c r="R290" s="100"/>
      <c r="S290" s="100"/>
      <c r="V290" s="149"/>
      <c r="W290" s="149"/>
      <c r="X290" s="149"/>
      <c r="Y290" s="149"/>
      <c r="Z290" s="149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</row>
    <row r="291" spans="1:88" hidden="1">
      <c r="A291" s="100"/>
      <c r="B291" s="100"/>
      <c r="C291" s="100"/>
      <c r="D291" s="100"/>
      <c r="E291" s="100"/>
      <c r="F291" s="100"/>
      <c r="G291" s="100"/>
      <c r="H291" s="100"/>
      <c r="I291" s="100"/>
      <c r="L291" s="100"/>
      <c r="M291" s="100"/>
      <c r="N291" s="100"/>
      <c r="O291" s="100"/>
      <c r="P291" s="100"/>
      <c r="Q291" s="100"/>
      <c r="R291" s="100"/>
      <c r="S291" s="100"/>
      <c r="V291" s="149"/>
      <c r="W291" s="149"/>
      <c r="X291" s="149"/>
      <c r="Y291" s="149"/>
      <c r="Z291" s="149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</row>
    <row r="292" spans="1:88" hidden="1">
      <c r="A292" s="100"/>
      <c r="B292" s="100"/>
      <c r="C292" s="100"/>
      <c r="D292" s="100"/>
      <c r="E292" s="100"/>
      <c r="F292" s="100"/>
      <c r="G292" s="100"/>
      <c r="H292" s="100"/>
      <c r="I292" s="100"/>
      <c r="L292" s="100"/>
      <c r="M292" s="100"/>
      <c r="N292" s="100"/>
      <c r="O292" s="100"/>
      <c r="P292" s="100"/>
      <c r="Q292" s="100"/>
      <c r="R292" s="100"/>
      <c r="S292" s="100"/>
      <c r="V292" s="149"/>
      <c r="W292" s="149"/>
      <c r="X292" s="149"/>
      <c r="Y292" s="149"/>
      <c r="Z292" s="149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</row>
    <row r="293" spans="1:88" hidden="1">
      <c r="A293" s="100"/>
      <c r="B293" s="100"/>
      <c r="C293" s="100"/>
      <c r="D293" s="100"/>
      <c r="E293" s="100"/>
      <c r="F293" s="100"/>
      <c r="G293" s="100"/>
      <c r="H293" s="100"/>
      <c r="I293" s="100"/>
      <c r="L293" s="100"/>
      <c r="M293" s="100"/>
      <c r="N293" s="100"/>
      <c r="O293" s="100"/>
      <c r="P293" s="100"/>
      <c r="Q293" s="100"/>
      <c r="R293" s="100"/>
      <c r="S293" s="100"/>
      <c r="V293" s="149"/>
      <c r="W293" s="149"/>
      <c r="X293" s="149"/>
      <c r="Y293" s="149"/>
      <c r="Z293" s="149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</row>
    <row r="294" spans="1:88" hidden="1">
      <c r="A294" s="100"/>
      <c r="B294" s="100"/>
      <c r="C294" s="100"/>
      <c r="D294" s="100"/>
      <c r="E294" s="100"/>
      <c r="F294" s="100"/>
      <c r="G294" s="100"/>
      <c r="H294" s="100"/>
      <c r="I294" s="100"/>
      <c r="L294" s="100"/>
      <c r="M294" s="100"/>
      <c r="N294" s="100"/>
      <c r="O294" s="100"/>
      <c r="P294" s="100"/>
      <c r="Q294" s="100"/>
      <c r="R294" s="100"/>
      <c r="S294" s="100"/>
      <c r="V294" s="149"/>
      <c r="W294" s="149"/>
      <c r="X294" s="149"/>
      <c r="Y294" s="149"/>
      <c r="Z294" s="149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</row>
    <row r="295" spans="1:88" hidden="1">
      <c r="A295" s="100"/>
      <c r="B295" s="100"/>
      <c r="C295" s="100"/>
      <c r="D295" s="100"/>
      <c r="E295" s="100"/>
      <c r="F295" s="100"/>
      <c r="G295" s="100"/>
      <c r="H295" s="100"/>
      <c r="I295" s="100"/>
      <c r="L295" s="100"/>
      <c r="M295" s="100"/>
      <c r="N295" s="100"/>
      <c r="O295" s="100"/>
      <c r="P295" s="100"/>
      <c r="Q295" s="100"/>
      <c r="R295" s="100"/>
      <c r="S295" s="100"/>
      <c r="V295" s="149"/>
      <c r="W295" s="149"/>
      <c r="X295" s="149"/>
      <c r="Y295" s="149"/>
      <c r="Z295" s="149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</row>
    <row r="296" spans="1:88" hidden="1">
      <c r="A296" s="100"/>
      <c r="B296" s="100"/>
      <c r="C296" s="100"/>
      <c r="D296" s="100"/>
      <c r="E296" s="100"/>
      <c r="F296" s="100"/>
      <c r="G296" s="100"/>
      <c r="H296" s="100"/>
      <c r="I296" s="100"/>
      <c r="L296" s="100"/>
      <c r="M296" s="100"/>
      <c r="N296" s="100"/>
      <c r="O296" s="100"/>
      <c r="P296" s="100"/>
      <c r="Q296" s="100"/>
      <c r="R296" s="100"/>
      <c r="S296" s="100"/>
      <c r="V296" s="149"/>
      <c r="W296" s="149"/>
      <c r="X296" s="149"/>
      <c r="Y296" s="149"/>
      <c r="Z296" s="149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</row>
    <row r="297" spans="1:88" hidden="1">
      <c r="A297" s="100"/>
      <c r="B297" s="100"/>
      <c r="C297" s="100"/>
      <c r="D297" s="100"/>
      <c r="E297" s="100"/>
      <c r="F297" s="100"/>
      <c r="G297" s="100"/>
      <c r="H297" s="100"/>
      <c r="I297" s="100"/>
      <c r="L297" s="100"/>
      <c r="M297" s="100"/>
      <c r="N297" s="100"/>
      <c r="O297" s="100"/>
      <c r="P297" s="100"/>
      <c r="Q297" s="100"/>
      <c r="R297" s="100"/>
      <c r="S297" s="100"/>
      <c r="V297" s="149"/>
      <c r="W297" s="149"/>
      <c r="X297" s="149"/>
      <c r="Y297" s="149"/>
      <c r="Z297" s="149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</row>
    <row r="298" spans="1:88" hidden="1">
      <c r="A298" s="100"/>
      <c r="B298" s="100"/>
      <c r="C298" s="100"/>
      <c r="D298" s="100"/>
      <c r="E298" s="100"/>
      <c r="F298" s="100"/>
      <c r="G298" s="100"/>
      <c r="H298" s="100"/>
      <c r="I298" s="100"/>
      <c r="L298" s="100"/>
      <c r="M298" s="100"/>
      <c r="N298" s="100"/>
      <c r="O298" s="100"/>
      <c r="P298" s="100"/>
      <c r="Q298" s="100"/>
      <c r="R298" s="100"/>
      <c r="S298" s="100"/>
      <c r="V298" s="149"/>
      <c r="W298" s="149"/>
      <c r="X298" s="149"/>
      <c r="Y298" s="149"/>
      <c r="Z298" s="149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</row>
    <row r="299" spans="1:88" hidden="1">
      <c r="A299" s="100"/>
      <c r="B299" s="100"/>
      <c r="C299" s="100"/>
      <c r="D299" s="100"/>
      <c r="E299" s="100"/>
      <c r="F299" s="100"/>
      <c r="G299" s="100"/>
      <c r="H299" s="100"/>
      <c r="I299" s="100"/>
      <c r="L299" s="100"/>
      <c r="M299" s="100"/>
      <c r="N299" s="100"/>
      <c r="O299" s="100"/>
      <c r="P299" s="100"/>
      <c r="Q299" s="100"/>
      <c r="R299" s="100"/>
      <c r="S299" s="100"/>
      <c r="V299" s="149"/>
      <c r="W299" s="149"/>
      <c r="X299" s="149"/>
      <c r="Y299" s="149"/>
      <c r="Z299" s="149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</row>
    <row r="300" spans="1:88" hidden="1">
      <c r="A300" s="100"/>
      <c r="B300" s="100"/>
      <c r="C300" s="100"/>
      <c r="D300" s="100"/>
      <c r="E300" s="100"/>
      <c r="F300" s="100"/>
      <c r="G300" s="100"/>
      <c r="H300" s="100"/>
      <c r="I300" s="100"/>
      <c r="L300" s="100"/>
      <c r="M300" s="100"/>
      <c r="N300" s="100"/>
      <c r="O300" s="100"/>
      <c r="P300" s="100"/>
      <c r="Q300" s="100"/>
      <c r="R300" s="100"/>
      <c r="S300" s="100"/>
      <c r="V300" s="149"/>
      <c r="W300" s="149"/>
      <c r="X300" s="149"/>
      <c r="Y300" s="149"/>
      <c r="Z300" s="149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</row>
    <row r="301" spans="1:88" hidden="1">
      <c r="A301" s="100"/>
      <c r="B301" s="100"/>
      <c r="C301" s="100"/>
      <c r="D301" s="100"/>
      <c r="E301" s="100"/>
      <c r="F301" s="100"/>
      <c r="G301" s="100"/>
      <c r="H301" s="100"/>
      <c r="I301" s="100"/>
      <c r="L301" s="100"/>
      <c r="M301" s="100"/>
      <c r="N301" s="100"/>
      <c r="O301" s="100"/>
      <c r="P301" s="100"/>
      <c r="Q301" s="100"/>
      <c r="R301" s="100"/>
      <c r="S301" s="100"/>
      <c r="V301" s="149"/>
      <c r="W301" s="149"/>
      <c r="X301" s="149"/>
      <c r="Y301" s="149"/>
      <c r="Z301" s="149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</row>
    <row r="302" spans="1:88" s="101" customFormat="1" hidden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49"/>
      <c r="V302" s="149"/>
      <c r="W302" s="149"/>
      <c r="X302" s="149"/>
      <c r="Y302" s="149"/>
      <c r="Z302" s="149"/>
      <c r="AA302" s="100"/>
      <c r="AB302" s="100"/>
      <c r="AC302" s="100"/>
      <c r="AD302" s="100"/>
      <c r="AE302" s="100"/>
      <c r="AF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</row>
    <row r="303" spans="1:88" s="101" customFormat="1" hidden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49"/>
      <c r="V303" s="149"/>
      <c r="W303" s="149"/>
      <c r="X303" s="149"/>
      <c r="Y303" s="149"/>
      <c r="Z303" s="149"/>
      <c r="AA303" s="100"/>
      <c r="AB303" s="100"/>
      <c r="AC303" s="100"/>
      <c r="AD303" s="100"/>
      <c r="AE303" s="100"/>
      <c r="AF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</row>
    <row r="304" spans="1:88" s="101" customFormat="1" hidden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49"/>
      <c r="V304" s="149"/>
      <c r="W304" s="149"/>
      <c r="X304" s="149"/>
      <c r="Y304" s="149"/>
      <c r="Z304" s="149"/>
      <c r="AA304" s="100"/>
      <c r="AB304" s="100"/>
      <c r="AC304" s="100"/>
      <c r="AD304" s="100"/>
      <c r="AE304" s="100"/>
      <c r="AF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</row>
    <row r="305" spans="1:62" s="101" customFormat="1" hidden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49"/>
      <c r="V305" s="149"/>
      <c r="W305" s="149"/>
      <c r="X305" s="149"/>
      <c r="Y305" s="149"/>
      <c r="Z305" s="149"/>
      <c r="AA305" s="100"/>
      <c r="AB305" s="100"/>
      <c r="AC305" s="100"/>
      <c r="AD305" s="100"/>
      <c r="AE305" s="100"/>
      <c r="AF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</row>
    <row r="306" spans="1:62" s="101" customFormat="1" hidden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49"/>
      <c r="V306" s="149"/>
      <c r="W306" s="149"/>
      <c r="X306" s="149"/>
      <c r="Y306" s="149"/>
      <c r="Z306" s="149"/>
      <c r="AA306" s="100"/>
      <c r="AB306" s="100"/>
      <c r="AC306" s="100"/>
      <c r="AD306" s="100"/>
      <c r="AE306" s="100"/>
      <c r="AF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</row>
    <row r="307" spans="1:62" s="101" customFormat="1" hidden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49"/>
      <c r="V307" s="149"/>
      <c r="W307" s="149"/>
      <c r="X307" s="149"/>
      <c r="Y307" s="149"/>
      <c r="Z307" s="149"/>
      <c r="AA307" s="100"/>
      <c r="AB307" s="100"/>
      <c r="AC307" s="100"/>
      <c r="AD307" s="100"/>
      <c r="AE307" s="100"/>
      <c r="AF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</row>
    <row r="308" spans="1:62" s="101" customFormat="1" ht="17.25" hidden="1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49"/>
      <c r="V308" s="149"/>
      <c r="W308" s="149"/>
      <c r="X308" s="149"/>
      <c r="Y308" s="149"/>
      <c r="Z308" s="149"/>
      <c r="AA308" s="100"/>
      <c r="AB308" s="100"/>
      <c r="AC308" s="100"/>
      <c r="AD308" s="100"/>
      <c r="AE308" s="100"/>
      <c r="AF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</row>
    <row r="309" spans="1:62" hidden="1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R309" s="105"/>
      <c r="S309" s="105"/>
      <c r="T309" s="105"/>
      <c r="U309" s="150"/>
      <c r="AA309" s="105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</row>
    <row r="310" spans="1:62" ht="15.5" hidden="1">
      <c r="A310" s="105"/>
      <c r="B310" s="17" t="s">
        <v>19</v>
      </c>
      <c r="C310" s="17"/>
      <c r="D310" s="17"/>
      <c r="E310" s="106">
        <v>36983</v>
      </c>
      <c r="F310" s="106">
        <v>41717</v>
      </c>
      <c r="G310" s="105"/>
      <c r="I310" s="105"/>
      <c r="J310" s="105"/>
      <c r="K310" s="110" t="s">
        <v>25</v>
      </c>
      <c r="N310" s="108">
        <v>100</v>
      </c>
      <c r="R310" s="105"/>
      <c r="S310" s="105"/>
      <c r="T310" s="105"/>
      <c r="U310" s="150"/>
      <c r="AA310" s="105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</row>
    <row r="311" spans="1:62" ht="15.5" hidden="1">
      <c r="A311" s="105"/>
      <c r="B311" s="107"/>
      <c r="C311" s="107" t="s">
        <v>0</v>
      </c>
      <c r="D311" s="107"/>
      <c r="E311" s="107" t="s">
        <v>20</v>
      </c>
      <c r="F311" s="107" t="s">
        <v>21</v>
      </c>
      <c r="G311" s="105"/>
      <c r="I311" s="105"/>
      <c r="J311" s="105"/>
      <c r="K311" s="156" t="s">
        <v>104</v>
      </c>
      <c r="L311" s="118"/>
      <c r="M311" s="118"/>
      <c r="N311" s="108">
        <v>95</v>
      </c>
      <c r="R311" s="105"/>
      <c r="S311" s="105"/>
      <c r="T311" s="105"/>
      <c r="U311" s="150"/>
      <c r="AA311" s="105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</row>
    <row r="312" spans="1:62" ht="15.5" hidden="1">
      <c r="A312" s="105"/>
      <c r="B312" s="17" t="s">
        <v>25</v>
      </c>
      <c r="C312" s="107" t="s">
        <v>12</v>
      </c>
      <c r="D312" s="107"/>
      <c r="E312" s="107">
        <v>53</v>
      </c>
      <c r="F312" s="107">
        <v>55.75</v>
      </c>
      <c r="G312" s="105"/>
      <c r="I312" s="105"/>
      <c r="J312" s="105"/>
      <c r="K312" s="156" t="s">
        <v>105</v>
      </c>
      <c r="L312" s="118"/>
      <c r="M312" s="118"/>
      <c r="N312" s="108">
        <v>90</v>
      </c>
      <c r="R312" s="105"/>
      <c r="S312" s="105"/>
      <c r="T312" s="105"/>
      <c r="U312" s="150"/>
      <c r="AA312" s="105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</row>
    <row r="313" spans="1:62" ht="15.5" hidden="1">
      <c r="A313" s="105"/>
      <c r="B313" s="17"/>
      <c r="C313" s="107" t="s">
        <v>13</v>
      </c>
      <c r="D313" s="107"/>
      <c r="E313" s="107">
        <v>45</v>
      </c>
      <c r="F313" s="107">
        <v>47.25</v>
      </c>
      <c r="G313" s="105"/>
      <c r="H313" s="93"/>
      <c r="I313" s="105"/>
      <c r="J313" s="105"/>
      <c r="K313" s="157" t="s">
        <v>22</v>
      </c>
      <c r="L313" s="118"/>
      <c r="M313" s="118"/>
      <c r="N313" s="108">
        <v>85</v>
      </c>
      <c r="R313" s="105"/>
      <c r="S313" s="105"/>
      <c r="T313" s="105"/>
      <c r="U313" s="150"/>
      <c r="AA313" s="105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</row>
    <row r="314" spans="1:62" ht="15.5" hidden="1">
      <c r="A314" s="105"/>
      <c r="B314" s="17"/>
      <c r="C314" s="107" t="s">
        <v>14</v>
      </c>
      <c r="D314" s="107"/>
      <c r="E314" s="107">
        <v>29.75</v>
      </c>
      <c r="F314" s="107">
        <v>34</v>
      </c>
      <c r="G314" s="105"/>
      <c r="H314" s="93"/>
      <c r="I314" s="105"/>
      <c r="J314" s="105"/>
      <c r="K314" s="105"/>
      <c r="L314" s="118"/>
      <c r="M314" s="118"/>
      <c r="N314" s="108">
        <v>80</v>
      </c>
      <c r="R314" s="105"/>
      <c r="S314" s="105"/>
      <c r="T314" s="105"/>
      <c r="U314" s="150"/>
      <c r="AA314" s="105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</row>
    <row r="315" spans="1:62" ht="15.75" hidden="1" customHeight="1">
      <c r="A315" s="105"/>
      <c r="B315" s="18" t="s">
        <v>22</v>
      </c>
      <c r="C315" s="107" t="s">
        <v>12</v>
      </c>
      <c r="D315" s="107"/>
      <c r="E315" s="107">
        <v>42.25</v>
      </c>
      <c r="F315" s="107">
        <v>42.25</v>
      </c>
      <c r="G315" s="105"/>
      <c r="H315" s="93"/>
      <c r="I315" s="105"/>
      <c r="J315" s="105"/>
      <c r="K315" s="105"/>
      <c r="L315" s="118"/>
      <c r="M315" s="118"/>
      <c r="N315" s="108">
        <v>75</v>
      </c>
      <c r="R315" s="105"/>
      <c r="S315" s="105"/>
      <c r="T315" s="105"/>
      <c r="U315" s="150"/>
      <c r="AA315" s="105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</row>
    <row r="316" spans="1:62" ht="15.5" hidden="1">
      <c r="A316" s="105"/>
      <c r="B316" s="18"/>
      <c r="C316" s="107" t="s">
        <v>13</v>
      </c>
      <c r="D316" s="107"/>
      <c r="E316" s="107">
        <v>34</v>
      </c>
      <c r="F316" s="107">
        <v>34</v>
      </c>
      <c r="G316" s="105"/>
      <c r="H316" s="93"/>
      <c r="I316" s="105"/>
      <c r="J316" s="105"/>
      <c r="K316" s="105"/>
      <c r="L316" s="118"/>
      <c r="M316" s="118"/>
      <c r="N316" s="108">
        <v>70</v>
      </c>
      <c r="R316" s="105"/>
      <c r="S316" s="105"/>
      <c r="T316" s="105"/>
      <c r="U316" s="150"/>
      <c r="AA316" s="105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</row>
    <row r="317" spans="1:62" ht="15.5" hidden="1">
      <c r="A317" s="105"/>
      <c r="B317" s="18"/>
      <c r="C317" s="107" t="s">
        <v>14</v>
      </c>
      <c r="D317" s="107"/>
      <c r="E317" s="107">
        <v>20.5</v>
      </c>
      <c r="F317" s="107">
        <v>20.5</v>
      </c>
      <c r="G317" s="105"/>
      <c r="H317" s="93"/>
      <c r="I317" s="105"/>
      <c r="J317" s="105"/>
      <c r="K317" s="105"/>
      <c r="L317" s="118"/>
      <c r="M317" s="118"/>
      <c r="N317" s="108">
        <v>65</v>
      </c>
      <c r="R317" s="105"/>
      <c r="S317" s="105"/>
      <c r="T317" s="105"/>
      <c r="U317" s="150"/>
      <c r="AA317" s="105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</row>
    <row r="318" spans="1:62" ht="15.5" hidden="1">
      <c r="A318" s="105"/>
      <c r="B318" s="17" t="s">
        <v>23</v>
      </c>
      <c r="C318" s="107" t="s">
        <v>12</v>
      </c>
      <c r="D318" s="107"/>
      <c r="E318" s="107">
        <v>24.75</v>
      </c>
      <c r="F318" s="107">
        <v>24.75</v>
      </c>
      <c r="G318" s="105"/>
      <c r="H318" s="93"/>
      <c r="I318" s="105"/>
      <c r="J318" s="105"/>
      <c r="K318" s="105"/>
      <c r="L318" s="118"/>
      <c r="M318" s="118"/>
      <c r="N318" s="108">
        <v>60</v>
      </c>
      <c r="R318" s="105"/>
      <c r="S318" s="105"/>
      <c r="T318" s="105"/>
      <c r="U318" s="150"/>
      <c r="AA318" s="105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</row>
    <row r="319" spans="1:62" ht="15.5" hidden="1">
      <c r="A319" s="105"/>
      <c r="B319" s="17"/>
      <c r="C319" s="107" t="s">
        <v>13</v>
      </c>
      <c r="D319" s="107"/>
      <c r="E319" s="107">
        <v>24.75</v>
      </c>
      <c r="F319" s="107">
        <v>24.75</v>
      </c>
      <c r="G319" s="105"/>
      <c r="H319" s="93"/>
      <c r="I319" s="105"/>
      <c r="J319" s="105"/>
      <c r="K319" s="105"/>
      <c r="N319" s="108">
        <v>55</v>
      </c>
      <c r="R319" s="105"/>
      <c r="S319" s="105"/>
      <c r="T319" s="105"/>
      <c r="U319" s="150"/>
      <c r="AA319" s="105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</row>
    <row r="320" spans="1:62" ht="15.5" hidden="1">
      <c r="A320" s="105"/>
      <c r="B320" s="17"/>
      <c r="C320" s="107" t="s">
        <v>14</v>
      </c>
      <c r="D320" s="107"/>
      <c r="E320" s="107">
        <v>12.5</v>
      </c>
      <c r="F320" s="107">
        <v>12.5</v>
      </c>
      <c r="G320" s="105"/>
      <c r="H320" s="93"/>
      <c r="I320" s="105"/>
      <c r="J320" s="105"/>
      <c r="K320" s="105"/>
      <c r="N320" s="108">
        <v>50</v>
      </c>
      <c r="R320" s="105"/>
      <c r="S320" s="105"/>
      <c r="T320" s="105"/>
      <c r="U320" s="150"/>
      <c r="AA320" s="105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</row>
    <row r="321" spans="1:62" ht="15.5" hidden="1">
      <c r="A321" s="105"/>
      <c r="B321" s="17" t="s">
        <v>24</v>
      </c>
      <c r="C321" s="107"/>
      <c r="D321" s="107"/>
      <c r="E321" s="107">
        <v>3.45</v>
      </c>
      <c r="F321" s="107">
        <v>3.6</v>
      </c>
      <c r="G321" s="105"/>
      <c r="H321" s="93"/>
      <c r="I321" s="105"/>
      <c r="J321" s="105"/>
      <c r="K321" s="105"/>
      <c r="N321" s="108">
        <v>45</v>
      </c>
      <c r="R321" s="105"/>
      <c r="S321" s="105"/>
      <c r="T321" s="105"/>
      <c r="U321" s="150"/>
      <c r="AA321" s="105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</row>
    <row r="322" spans="1:62" ht="15.5" hidden="1">
      <c r="A322" s="105"/>
      <c r="B322" s="108"/>
      <c r="C322" s="108"/>
      <c r="D322" s="108"/>
      <c r="E322" s="109"/>
      <c r="F322" s="109"/>
      <c r="G322" s="105"/>
      <c r="H322" s="105"/>
      <c r="I322" s="105"/>
      <c r="J322" s="105"/>
      <c r="K322" s="105"/>
      <c r="N322" s="108">
        <v>40</v>
      </c>
      <c r="R322" s="105"/>
      <c r="S322" s="105"/>
      <c r="T322" s="105"/>
      <c r="U322" s="150"/>
      <c r="AA322" s="105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</row>
    <row r="323" spans="1:62" ht="15.5" hidden="1">
      <c r="A323" s="105"/>
      <c r="B323" s="17" t="s">
        <v>19</v>
      </c>
      <c r="C323" s="17"/>
      <c r="D323" s="17"/>
      <c r="E323" s="106">
        <v>41718</v>
      </c>
      <c r="F323" s="106">
        <v>42185</v>
      </c>
      <c r="G323" s="105"/>
      <c r="H323" s="105"/>
      <c r="I323" s="105"/>
      <c r="J323" s="105"/>
      <c r="K323" s="105"/>
      <c r="N323" s="108">
        <v>35</v>
      </c>
      <c r="R323" s="105"/>
      <c r="S323" s="105"/>
      <c r="T323" s="105"/>
      <c r="U323" s="150"/>
      <c r="AA323" s="105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</row>
    <row r="324" spans="1:62" ht="15.5" hidden="1">
      <c r="A324" s="105"/>
      <c r="B324" s="107"/>
      <c r="C324" s="107" t="s">
        <v>0</v>
      </c>
      <c r="D324" s="107"/>
      <c r="E324" s="107" t="s">
        <v>20</v>
      </c>
      <c r="F324" s="107" t="s">
        <v>21</v>
      </c>
      <c r="G324" s="105"/>
      <c r="H324" s="105"/>
      <c r="I324" s="105"/>
      <c r="J324" s="105"/>
      <c r="K324" s="105"/>
      <c r="N324" s="108">
        <v>30</v>
      </c>
      <c r="R324" s="105"/>
      <c r="S324" s="105"/>
      <c r="T324" s="105"/>
      <c r="U324" s="150"/>
      <c r="AA324" s="105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</row>
    <row r="325" spans="1:62" ht="15.5" hidden="1">
      <c r="A325" s="105"/>
      <c r="B325" s="11" t="s">
        <v>25</v>
      </c>
      <c r="C325" s="107" t="s">
        <v>12</v>
      </c>
      <c r="D325" s="107"/>
      <c r="E325" s="107">
        <v>48.36</v>
      </c>
      <c r="F325" s="107">
        <v>50.87</v>
      </c>
      <c r="G325" s="105"/>
      <c r="H325" s="105"/>
      <c r="I325" s="105"/>
      <c r="J325" s="105"/>
      <c r="K325" s="105"/>
      <c r="N325" s="108">
        <v>25</v>
      </c>
      <c r="R325" s="105"/>
      <c r="S325" s="105"/>
      <c r="T325" s="105"/>
      <c r="U325" s="150"/>
      <c r="AA325" s="105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</row>
    <row r="326" spans="1:62" ht="15.5" hidden="1">
      <c r="A326" s="105"/>
      <c r="B326" s="12"/>
      <c r="C326" s="107" t="s">
        <v>13</v>
      </c>
      <c r="D326" s="107"/>
      <c r="E326" s="107">
        <v>41.06</v>
      </c>
      <c r="F326" s="107">
        <v>43.12</v>
      </c>
      <c r="G326" s="105"/>
      <c r="H326" s="105"/>
      <c r="I326" s="105"/>
      <c r="J326" s="105"/>
      <c r="K326" s="105"/>
      <c r="N326" s="108">
        <v>20</v>
      </c>
      <c r="R326" s="105"/>
      <c r="S326" s="105"/>
      <c r="T326" s="105"/>
      <c r="U326" s="150"/>
      <c r="AA326" s="105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</row>
    <row r="327" spans="1:62" ht="15.5" hidden="1">
      <c r="A327" s="105"/>
      <c r="B327" s="13"/>
      <c r="C327" s="107" t="s">
        <v>14</v>
      </c>
      <c r="D327" s="107"/>
      <c r="E327" s="107">
        <v>27.15</v>
      </c>
      <c r="F327" s="107">
        <v>31.03</v>
      </c>
      <c r="G327" s="105"/>
      <c r="H327" s="105"/>
      <c r="I327" s="105"/>
      <c r="J327" s="105"/>
      <c r="K327" s="105"/>
      <c r="N327" s="108">
        <v>15</v>
      </c>
      <c r="R327" s="105"/>
      <c r="S327" s="105"/>
      <c r="T327" s="105"/>
      <c r="U327" s="150"/>
      <c r="AA327" s="105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</row>
    <row r="328" spans="1:62" ht="15.75" hidden="1" customHeight="1">
      <c r="A328" s="105"/>
      <c r="B328" s="14" t="s">
        <v>22</v>
      </c>
      <c r="C328" s="107" t="s">
        <v>12</v>
      </c>
      <c r="D328" s="107"/>
      <c r="E328" s="107">
        <v>38.549999999999997</v>
      </c>
      <c r="F328" s="107">
        <v>38.549999999999997</v>
      </c>
      <c r="G328" s="105"/>
      <c r="H328" s="105"/>
      <c r="I328" s="105"/>
      <c r="J328" s="105"/>
      <c r="K328" s="105"/>
      <c r="N328" s="108">
        <v>10</v>
      </c>
      <c r="R328" s="105"/>
      <c r="S328" s="105"/>
      <c r="T328" s="105"/>
      <c r="U328" s="150"/>
      <c r="AA328" s="105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</row>
    <row r="329" spans="1:62" ht="15.5" hidden="1">
      <c r="A329" s="105"/>
      <c r="B329" s="15"/>
      <c r="C329" s="107" t="s">
        <v>13</v>
      </c>
      <c r="D329" s="107"/>
      <c r="E329" s="107">
        <v>31.03</v>
      </c>
      <c r="F329" s="107">
        <v>31.03</v>
      </c>
      <c r="G329" s="105"/>
      <c r="H329" s="105"/>
      <c r="I329" s="105"/>
      <c r="J329" s="105"/>
      <c r="K329" s="105"/>
      <c r="N329" s="108">
        <v>5</v>
      </c>
      <c r="R329" s="105"/>
      <c r="S329" s="105"/>
      <c r="T329" s="105"/>
      <c r="U329" s="150"/>
      <c r="AA329" s="105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</row>
    <row r="330" spans="1:62" ht="15.5" hidden="1">
      <c r="A330" s="105"/>
      <c r="B330" s="16"/>
      <c r="C330" s="107" t="s">
        <v>14</v>
      </c>
      <c r="D330" s="107"/>
      <c r="E330" s="107">
        <v>18.71</v>
      </c>
      <c r="F330" s="107">
        <v>18.71</v>
      </c>
      <c r="G330" s="105"/>
      <c r="H330" s="105"/>
      <c r="I330" s="105"/>
      <c r="J330" s="105"/>
      <c r="K330" s="105"/>
      <c r="N330" s="108">
        <v>0</v>
      </c>
      <c r="R330" s="105"/>
      <c r="S330" s="105"/>
      <c r="T330" s="105"/>
      <c r="U330" s="150"/>
      <c r="AA330" s="105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</row>
    <row r="331" spans="1:62" ht="15.5" hidden="1">
      <c r="A331" s="105"/>
      <c r="B331" s="11" t="s">
        <v>23</v>
      </c>
      <c r="C331" s="107" t="s">
        <v>12</v>
      </c>
      <c r="D331" s="107"/>
      <c r="E331" s="107">
        <v>22.58</v>
      </c>
      <c r="F331" s="107">
        <v>22.58</v>
      </c>
      <c r="G331" s="105"/>
      <c r="H331" s="105"/>
      <c r="I331" s="105"/>
      <c r="J331" s="105"/>
      <c r="K331" s="105"/>
      <c r="R331" s="105"/>
      <c r="S331" s="105"/>
      <c r="T331" s="105"/>
      <c r="U331" s="150"/>
      <c r="AA331" s="105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</row>
    <row r="332" spans="1:62" ht="15.5" hidden="1">
      <c r="A332" s="105"/>
      <c r="B332" s="12"/>
      <c r="C332" s="107" t="s">
        <v>13</v>
      </c>
      <c r="D332" s="107"/>
      <c r="E332" s="107">
        <v>22.58</v>
      </c>
      <c r="F332" s="107">
        <v>22.58</v>
      </c>
      <c r="G332" s="105"/>
      <c r="H332" s="105"/>
      <c r="I332" s="105"/>
      <c r="J332" s="105"/>
      <c r="K332" s="105"/>
      <c r="R332" s="105"/>
      <c r="S332" s="105"/>
      <c r="T332" s="105"/>
      <c r="U332" s="150"/>
      <c r="AA332" s="105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</row>
    <row r="333" spans="1:62" ht="15.5" hidden="1">
      <c r="A333" s="105"/>
      <c r="B333" s="13"/>
      <c r="C333" s="107" t="s">
        <v>14</v>
      </c>
      <c r="D333" s="107"/>
      <c r="E333" s="107">
        <v>11.41</v>
      </c>
      <c r="F333" s="107">
        <v>11.41</v>
      </c>
      <c r="G333" s="105"/>
      <c r="H333" s="105"/>
      <c r="I333" s="105"/>
      <c r="J333" s="105"/>
      <c r="K333" s="105"/>
      <c r="M333" s="118"/>
      <c r="N333" s="118"/>
      <c r="R333" s="105"/>
      <c r="S333" s="105"/>
      <c r="T333" s="105"/>
      <c r="U333" s="150"/>
      <c r="AA333" s="105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</row>
    <row r="334" spans="1:62" ht="15.5" hidden="1">
      <c r="A334" s="105"/>
      <c r="B334" s="17" t="s">
        <v>24</v>
      </c>
      <c r="C334" s="107"/>
      <c r="D334" s="107"/>
      <c r="E334" s="107">
        <v>3.15</v>
      </c>
      <c r="F334" s="107">
        <v>3.29</v>
      </c>
      <c r="G334" s="105"/>
      <c r="H334" s="105"/>
      <c r="I334" s="105"/>
      <c r="J334" s="105"/>
      <c r="K334" s="105"/>
      <c r="M334" s="93"/>
      <c r="N334" s="118"/>
      <c r="R334" s="105"/>
      <c r="S334" s="105"/>
      <c r="T334" s="105"/>
      <c r="U334" s="150"/>
      <c r="AA334" s="105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</row>
    <row r="335" spans="1:62" ht="15.5" hidden="1">
      <c r="A335" s="105"/>
      <c r="B335" s="108"/>
      <c r="C335" s="110"/>
      <c r="D335" s="110"/>
      <c r="E335" s="110"/>
      <c r="F335" s="110"/>
      <c r="G335" s="105"/>
      <c r="H335" s="105"/>
      <c r="I335" s="105"/>
      <c r="J335" s="105"/>
      <c r="K335" s="105"/>
      <c r="M335" s="93"/>
      <c r="R335" s="105"/>
      <c r="S335" s="105"/>
      <c r="T335" s="105"/>
      <c r="U335" s="150"/>
      <c r="AA335" s="105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</row>
    <row r="336" spans="1:62" ht="15.5" hidden="1">
      <c r="A336" s="105"/>
      <c r="B336" s="108"/>
      <c r="C336" s="108"/>
      <c r="D336" s="108"/>
      <c r="E336" s="109"/>
      <c r="F336" s="109"/>
      <c r="G336" s="105"/>
      <c r="H336" s="105"/>
      <c r="I336" s="105"/>
      <c r="J336" s="105"/>
      <c r="K336" s="105"/>
      <c r="M336" s="93"/>
      <c r="R336" s="105"/>
      <c r="S336" s="105"/>
      <c r="T336" s="105"/>
      <c r="U336" s="150"/>
      <c r="AA336" s="105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</row>
    <row r="337" spans="1:62" ht="15.75" hidden="1" customHeight="1">
      <c r="A337" s="105"/>
      <c r="B337" s="17" t="s">
        <v>19</v>
      </c>
      <c r="C337" s="17"/>
      <c r="D337" s="17"/>
      <c r="E337" s="106">
        <v>42186</v>
      </c>
      <c r="F337" s="106">
        <v>42460</v>
      </c>
      <c r="G337" s="105"/>
      <c r="H337" s="105"/>
      <c r="I337" s="105"/>
      <c r="J337" s="105"/>
      <c r="K337" s="105"/>
      <c r="M337" s="93"/>
      <c r="R337" s="105"/>
      <c r="S337" s="105"/>
      <c r="T337" s="105"/>
      <c r="U337" s="150"/>
      <c r="AA337" s="105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</row>
    <row r="338" spans="1:62" ht="15.5" hidden="1">
      <c r="A338" s="105"/>
      <c r="B338" s="107"/>
      <c r="C338" s="107" t="s">
        <v>0</v>
      </c>
      <c r="D338" s="107"/>
      <c r="E338" s="107" t="s">
        <v>20</v>
      </c>
      <c r="F338" s="107" t="s">
        <v>21</v>
      </c>
      <c r="G338" s="105"/>
      <c r="H338" s="105"/>
      <c r="I338" s="105"/>
      <c r="J338" s="105"/>
      <c r="K338" s="105"/>
      <c r="M338" s="93"/>
      <c r="R338" s="105"/>
      <c r="S338" s="105"/>
      <c r="T338" s="105"/>
      <c r="U338" s="150"/>
      <c r="AA338" s="105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</row>
    <row r="339" spans="1:62" ht="15.5" hidden="1">
      <c r="A339" s="105"/>
      <c r="B339" s="11" t="s">
        <v>25</v>
      </c>
      <c r="C339" s="107" t="s">
        <v>12</v>
      </c>
      <c r="D339" s="107"/>
      <c r="E339" s="107">
        <v>43.73</v>
      </c>
      <c r="F339" s="107">
        <v>45.99</v>
      </c>
      <c r="G339" s="105"/>
      <c r="H339" s="105"/>
      <c r="I339" s="105"/>
      <c r="J339" s="105"/>
      <c r="K339" s="105"/>
      <c r="M339" s="93"/>
      <c r="R339" s="105"/>
      <c r="S339" s="105"/>
      <c r="T339" s="105"/>
      <c r="U339" s="150"/>
      <c r="AA339" s="105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</row>
    <row r="340" spans="1:62" ht="15.75" hidden="1" customHeight="1">
      <c r="A340" s="105"/>
      <c r="B340" s="12"/>
      <c r="C340" s="107" t="s">
        <v>13</v>
      </c>
      <c r="D340" s="107"/>
      <c r="E340" s="107">
        <v>37.130000000000003</v>
      </c>
      <c r="F340" s="107">
        <v>38.979999999999997</v>
      </c>
      <c r="G340" s="105"/>
      <c r="H340" s="105"/>
      <c r="I340" s="105"/>
      <c r="J340" s="105"/>
      <c r="K340" s="105"/>
      <c r="M340" s="93"/>
      <c r="R340" s="105"/>
      <c r="S340" s="105"/>
      <c r="T340" s="105"/>
      <c r="U340" s="150"/>
      <c r="AA340" s="105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</row>
    <row r="341" spans="1:62" ht="15.5" hidden="1">
      <c r="A341" s="105"/>
      <c r="B341" s="13"/>
      <c r="C341" s="107" t="s">
        <v>14</v>
      </c>
      <c r="D341" s="107"/>
      <c r="E341" s="107">
        <v>24.54</v>
      </c>
      <c r="F341" s="107">
        <v>28.05</v>
      </c>
      <c r="G341" s="105"/>
      <c r="H341" s="105"/>
      <c r="I341" s="105"/>
      <c r="J341" s="105"/>
      <c r="K341" s="105"/>
      <c r="M341" s="93"/>
      <c r="R341" s="105"/>
      <c r="S341" s="105"/>
      <c r="T341" s="105"/>
      <c r="U341" s="150"/>
      <c r="AA341" s="105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</row>
    <row r="342" spans="1:62" ht="15.75" hidden="1" customHeight="1">
      <c r="A342" s="105"/>
      <c r="B342" s="14" t="s">
        <v>22</v>
      </c>
      <c r="C342" s="107" t="s">
        <v>12</v>
      </c>
      <c r="D342" s="107"/>
      <c r="E342" s="107">
        <v>34.86</v>
      </c>
      <c r="F342" s="107">
        <v>34.86</v>
      </c>
      <c r="G342" s="105"/>
      <c r="H342" s="105"/>
      <c r="I342" s="105"/>
      <c r="J342" s="105"/>
      <c r="K342" s="105"/>
      <c r="M342" s="93"/>
      <c r="R342" s="105"/>
      <c r="S342" s="105"/>
      <c r="T342" s="105"/>
      <c r="U342" s="150"/>
      <c r="AA342" s="105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</row>
    <row r="343" spans="1:62" ht="15.5" hidden="1">
      <c r="A343" s="105"/>
      <c r="B343" s="15"/>
      <c r="C343" s="107" t="s">
        <v>13</v>
      </c>
      <c r="D343" s="107"/>
      <c r="E343" s="107">
        <v>28.05</v>
      </c>
      <c r="F343" s="107">
        <v>28.05</v>
      </c>
      <c r="G343" s="105"/>
      <c r="H343" s="105"/>
      <c r="I343" s="105"/>
      <c r="J343" s="105"/>
      <c r="K343" s="105"/>
      <c r="M343" s="93"/>
      <c r="R343" s="105"/>
      <c r="S343" s="105"/>
      <c r="T343" s="105"/>
      <c r="U343" s="150"/>
      <c r="AA343" s="105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</row>
    <row r="344" spans="1:62" ht="15.5" hidden="1">
      <c r="A344" s="105"/>
      <c r="B344" s="16"/>
      <c r="C344" s="107" t="s">
        <v>14</v>
      </c>
      <c r="D344" s="107"/>
      <c r="E344" s="107">
        <v>16.91</v>
      </c>
      <c r="F344" s="107">
        <v>16.91</v>
      </c>
      <c r="G344" s="105"/>
      <c r="H344" s="105"/>
      <c r="I344" s="105"/>
      <c r="J344" s="105"/>
      <c r="K344" s="105"/>
      <c r="R344" s="105"/>
      <c r="S344" s="105"/>
      <c r="T344" s="105"/>
      <c r="U344" s="150"/>
      <c r="AA344" s="105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</row>
    <row r="345" spans="1:62" ht="15.5" hidden="1">
      <c r="A345" s="105"/>
      <c r="B345" s="11" t="s">
        <v>23</v>
      </c>
      <c r="C345" s="107" t="s">
        <v>12</v>
      </c>
      <c r="D345" s="107"/>
      <c r="E345" s="107">
        <v>20.420000000000002</v>
      </c>
      <c r="F345" s="107">
        <v>20.420000000000002</v>
      </c>
      <c r="G345" s="105"/>
      <c r="H345" s="105"/>
      <c r="I345" s="105"/>
      <c r="J345" s="105"/>
      <c r="K345" s="105"/>
      <c r="R345" s="105"/>
      <c r="S345" s="105"/>
      <c r="T345" s="105"/>
      <c r="U345" s="150"/>
      <c r="AA345" s="105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</row>
    <row r="346" spans="1:62" ht="15.5" hidden="1">
      <c r="A346" s="105"/>
      <c r="B346" s="12"/>
      <c r="C346" s="107" t="s">
        <v>13</v>
      </c>
      <c r="D346" s="107"/>
      <c r="E346" s="107">
        <v>20.420000000000002</v>
      </c>
      <c r="F346" s="107">
        <v>20.420000000000002</v>
      </c>
      <c r="G346" s="105"/>
      <c r="H346" s="105"/>
      <c r="I346" s="105"/>
      <c r="J346" s="105"/>
      <c r="K346" s="105"/>
      <c r="R346" s="105"/>
      <c r="S346" s="105"/>
      <c r="T346" s="105"/>
      <c r="U346" s="150"/>
      <c r="AA346" s="105"/>
    </row>
    <row r="347" spans="1:62" ht="15.5" hidden="1">
      <c r="A347" s="105"/>
      <c r="B347" s="13"/>
      <c r="C347" s="107" t="s">
        <v>14</v>
      </c>
      <c r="D347" s="107"/>
      <c r="E347" s="107">
        <v>10.31</v>
      </c>
      <c r="F347" s="107">
        <v>10.31</v>
      </c>
      <c r="G347" s="105"/>
      <c r="H347" s="105"/>
      <c r="I347" s="105"/>
      <c r="J347" s="105"/>
      <c r="K347" s="105"/>
      <c r="R347" s="105"/>
      <c r="S347" s="105"/>
      <c r="T347" s="105"/>
      <c r="U347" s="150"/>
      <c r="AA347" s="105"/>
    </row>
    <row r="348" spans="1:62" ht="15.5" hidden="1">
      <c r="A348" s="105"/>
      <c r="B348" s="17" t="s">
        <v>24</v>
      </c>
      <c r="C348" s="107"/>
      <c r="D348" s="107"/>
      <c r="E348" s="107">
        <v>2.85</v>
      </c>
      <c r="F348" s="107">
        <v>2.97</v>
      </c>
      <c r="G348" s="105"/>
      <c r="H348" s="105"/>
      <c r="I348" s="105"/>
      <c r="J348" s="105"/>
      <c r="K348" s="105"/>
      <c r="R348" s="105"/>
      <c r="S348" s="105"/>
      <c r="T348" s="105"/>
      <c r="U348" s="150"/>
      <c r="AA348" s="105"/>
    </row>
    <row r="349" spans="1:62" ht="15.5" hidden="1">
      <c r="A349" s="105"/>
      <c r="B349" s="108"/>
      <c r="C349" s="108"/>
      <c r="D349" s="108"/>
      <c r="E349" s="109"/>
      <c r="F349" s="109"/>
      <c r="G349" s="105"/>
      <c r="H349" s="105"/>
      <c r="I349" s="105"/>
      <c r="J349" s="105"/>
      <c r="K349" s="105"/>
      <c r="R349" s="105"/>
      <c r="S349" s="105"/>
      <c r="T349" s="105"/>
      <c r="U349" s="150"/>
      <c r="AA349" s="105"/>
    </row>
    <row r="350" spans="1:62" ht="15.5" hidden="1">
      <c r="A350" s="105"/>
      <c r="B350" s="17" t="s">
        <v>19</v>
      </c>
      <c r="C350" s="17"/>
      <c r="D350" s="17"/>
      <c r="E350" s="106">
        <v>42461</v>
      </c>
      <c r="F350" s="106">
        <v>44090</v>
      </c>
      <c r="G350" s="105"/>
      <c r="H350" s="105"/>
      <c r="I350" s="105"/>
      <c r="J350" s="105"/>
      <c r="K350" s="105"/>
      <c r="R350" s="105"/>
      <c r="S350" s="105"/>
      <c r="T350" s="105"/>
      <c r="U350" s="150"/>
      <c r="AA350" s="105"/>
    </row>
    <row r="351" spans="1:62" ht="15.5" hidden="1">
      <c r="A351" s="105"/>
      <c r="B351" s="107"/>
      <c r="C351" s="107" t="s">
        <v>0</v>
      </c>
      <c r="D351" s="107"/>
      <c r="E351" s="107" t="s">
        <v>20</v>
      </c>
      <c r="F351" s="107" t="s">
        <v>21</v>
      </c>
      <c r="G351" s="105"/>
      <c r="H351" s="105"/>
      <c r="I351" s="105"/>
      <c r="J351" s="105"/>
      <c r="K351" s="105"/>
      <c r="R351" s="105"/>
      <c r="S351" s="105"/>
      <c r="T351" s="105"/>
      <c r="U351" s="150"/>
      <c r="AA351" s="105"/>
    </row>
    <row r="352" spans="1:62" ht="15.5" hidden="1">
      <c r="A352" s="105"/>
      <c r="B352" s="11" t="s">
        <v>25</v>
      </c>
      <c r="C352" s="107" t="s">
        <v>12</v>
      </c>
      <c r="D352" s="107"/>
      <c r="E352" s="107">
        <v>48.36</v>
      </c>
      <c r="F352" s="107">
        <v>50.87</v>
      </c>
      <c r="G352" s="105"/>
      <c r="H352" s="105"/>
      <c r="I352" s="105"/>
      <c r="J352" s="105"/>
      <c r="K352" s="105"/>
      <c r="R352" s="105"/>
      <c r="S352" s="105"/>
      <c r="T352" s="105"/>
      <c r="U352" s="150"/>
      <c r="AA352" s="105"/>
    </row>
    <row r="353" spans="1:27" ht="15.5" hidden="1">
      <c r="A353" s="105"/>
      <c r="B353" s="12"/>
      <c r="C353" s="107" t="s">
        <v>13</v>
      </c>
      <c r="D353" s="107"/>
      <c r="E353" s="107">
        <v>41.06</v>
      </c>
      <c r="F353" s="107">
        <v>43.12</v>
      </c>
      <c r="G353" s="105"/>
      <c r="H353" s="105"/>
      <c r="I353" s="105"/>
      <c r="J353" s="105"/>
      <c r="K353" s="105"/>
      <c r="R353" s="105"/>
      <c r="S353" s="105"/>
      <c r="T353" s="105"/>
      <c r="U353" s="150"/>
      <c r="AA353" s="105"/>
    </row>
    <row r="354" spans="1:27" ht="15.5" hidden="1">
      <c r="A354" s="105"/>
      <c r="B354" s="13"/>
      <c r="C354" s="107" t="s">
        <v>14</v>
      </c>
      <c r="D354" s="107"/>
      <c r="E354" s="107">
        <v>27.15</v>
      </c>
      <c r="F354" s="107">
        <v>31.03</v>
      </c>
      <c r="G354" s="105"/>
      <c r="H354" s="105"/>
      <c r="I354" s="105"/>
      <c r="J354" s="105"/>
      <c r="K354" s="105"/>
      <c r="R354" s="105"/>
      <c r="S354" s="105"/>
      <c r="T354" s="105"/>
      <c r="U354" s="150"/>
      <c r="AA354" s="105"/>
    </row>
    <row r="355" spans="1:27" ht="15.75" hidden="1" customHeight="1">
      <c r="A355" s="105"/>
      <c r="B355" s="14" t="s">
        <v>22</v>
      </c>
      <c r="C355" s="107" t="s">
        <v>12</v>
      </c>
      <c r="D355" s="107"/>
      <c r="E355" s="107">
        <v>38.549999999999997</v>
      </c>
      <c r="F355" s="107">
        <v>38.549999999999997</v>
      </c>
      <c r="G355" s="105"/>
      <c r="H355" s="105"/>
      <c r="I355" s="105"/>
      <c r="J355" s="105"/>
      <c r="K355" s="105"/>
      <c r="R355" s="105"/>
      <c r="S355" s="105"/>
      <c r="T355" s="105"/>
      <c r="U355" s="150"/>
      <c r="AA355" s="105"/>
    </row>
    <row r="356" spans="1:27" ht="15.5" hidden="1">
      <c r="A356" s="105"/>
      <c r="B356" s="15"/>
      <c r="C356" s="107" t="s">
        <v>13</v>
      </c>
      <c r="D356" s="107"/>
      <c r="E356" s="107">
        <v>31.03</v>
      </c>
      <c r="F356" s="107">
        <v>31.03</v>
      </c>
      <c r="G356" s="105"/>
      <c r="H356" s="105"/>
      <c r="I356" s="105"/>
      <c r="J356" s="105"/>
      <c r="K356" s="105"/>
      <c r="R356" s="105"/>
      <c r="S356" s="105"/>
      <c r="T356" s="105"/>
      <c r="U356" s="150"/>
      <c r="AA356" s="105"/>
    </row>
    <row r="357" spans="1:27" ht="15.5" hidden="1">
      <c r="A357" s="105"/>
      <c r="B357" s="16"/>
      <c r="C357" s="107" t="s">
        <v>14</v>
      </c>
      <c r="D357" s="107"/>
      <c r="E357" s="107">
        <v>18.71</v>
      </c>
      <c r="F357" s="107">
        <v>18.71</v>
      </c>
      <c r="G357" s="105"/>
      <c r="H357" s="105"/>
      <c r="I357" s="105"/>
      <c r="J357" s="105"/>
      <c r="K357" s="105"/>
      <c r="R357" s="105"/>
      <c r="S357" s="105"/>
      <c r="T357" s="105"/>
      <c r="U357" s="150"/>
      <c r="AA357" s="105"/>
    </row>
    <row r="358" spans="1:27" ht="15.5" hidden="1">
      <c r="A358" s="105"/>
      <c r="B358" s="11" t="s">
        <v>23</v>
      </c>
      <c r="C358" s="107" t="s">
        <v>12</v>
      </c>
      <c r="D358" s="107"/>
      <c r="E358" s="107">
        <v>22.58</v>
      </c>
      <c r="F358" s="107">
        <v>22.58</v>
      </c>
      <c r="G358" s="105"/>
      <c r="H358" s="105"/>
      <c r="I358" s="105"/>
      <c r="J358" s="105"/>
      <c r="K358" s="105"/>
      <c r="R358" s="105"/>
      <c r="S358" s="105"/>
      <c r="T358" s="105"/>
      <c r="U358" s="150"/>
      <c r="AA358" s="105"/>
    </row>
    <row r="359" spans="1:27" ht="15.5" hidden="1">
      <c r="A359" s="105"/>
      <c r="B359" s="12"/>
      <c r="C359" s="107" t="s">
        <v>13</v>
      </c>
      <c r="D359" s="107"/>
      <c r="E359" s="107">
        <v>22.58</v>
      </c>
      <c r="F359" s="107">
        <v>22.58</v>
      </c>
      <c r="G359" s="105"/>
      <c r="H359" s="105"/>
      <c r="I359" s="105"/>
      <c r="J359" s="105"/>
      <c r="K359" s="105"/>
      <c r="R359" s="105"/>
      <c r="S359" s="105"/>
      <c r="T359" s="105"/>
      <c r="U359" s="150"/>
      <c r="AA359" s="105"/>
    </row>
    <row r="360" spans="1:27" ht="15.5" hidden="1">
      <c r="A360" s="105"/>
      <c r="B360" s="13"/>
      <c r="C360" s="107" t="s">
        <v>14</v>
      </c>
      <c r="D360" s="107"/>
      <c r="E360" s="107">
        <v>11.41</v>
      </c>
      <c r="F360" s="107">
        <v>11.41</v>
      </c>
      <c r="G360" s="105"/>
      <c r="H360" s="105"/>
      <c r="I360" s="105"/>
      <c r="J360" s="105"/>
      <c r="K360" s="105"/>
      <c r="R360" s="105"/>
      <c r="S360" s="105"/>
      <c r="T360" s="105"/>
      <c r="U360" s="150"/>
      <c r="AA360" s="105"/>
    </row>
    <row r="361" spans="1:27" ht="15.5" hidden="1">
      <c r="A361" s="105"/>
      <c r="B361" s="17" t="s">
        <v>24</v>
      </c>
      <c r="C361" s="107"/>
      <c r="D361" s="107"/>
      <c r="E361" s="107">
        <v>3.15</v>
      </c>
      <c r="F361" s="107">
        <v>3.29</v>
      </c>
      <c r="G361" s="105"/>
      <c r="H361" s="105"/>
      <c r="I361" s="105"/>
      <c r="J361" s="105"/>
      <c r="K361" s="105"/>
      <c r="R361" s="105"/>
      <c r="S361" s="105"/>
      <c r="T361" s="105"/>
      <c r="U361" s="150"/>
      <c r="AA361" s="105"/>
    </row>
    <row r="362" spans="1:27" hidden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R362" s="105"/>
      <c r="S362" s="105"/>
      <c r="T362" s="105"/>
      <c r="U362" s="150"/>
      <c r="AA362" s="105"/>
    </row>
    <row r="363" spans="1:27" ht="15.5" hidden="1">
      <c r="A363" s="105"/>
      <c r="B363" s="111" t="s">
        <v>19</v>
      </c>
      <c r="C363" s="111"/>
      <c r="D363" s="111"/>
      <c r="E363" s="112">
        <v>44091</v>
      </c>
      <c r="F363" s="112">
        <v>47484</v>
      </c>
      <c r="G363" s="105"/>
      <c r="H363" s="105"/>
      <c r="I363" s="105"/>
      <c r="J363" s="105"/>
      <c r="K363" s="105"/>
      <c r="R363" s="105"/>
      <c r="S363" s="105"/>
      <c r="T363" s="105"/>
      <c r="U363" s="150"/>
      <c r="AA363" s="105"/>
    </row>
    <row r="364" spans="1:27" ht="15.5" hidden="1">
      <c r="A364" s="105"/>
      <c r="B364" s="113"/>
      <c r="C364" s="113" t="s">
        <v>0</v>
      </c>
      <c r="D364" s="113"/>
      <c r="E364" s="113" t="s">
        <v>20</v>
      </c>
      <c r="F364" s="113" t="s">
        <v>21</v>
      </c>
      <c r="G364" s="105"/>
      <c r="H364" s="105"/>
      <c r="I364" s="105"/>
      <c r="J364" s="105"/>
      <c r="K364" s="105"/>
      <c r="R364" s="105"/>
      <c r="S364" s="105"/>
      <c r="T364" s="105"/>
      <c r="U364" s="150"/>
      <c r="AA364" s="105"/>
    </row>
    <row r="365" spans="1:27" ht="15.5" hidden="1">
      <c r="A365" s="105"/>
      <c r="B365" s="49" t="s">
        <v>25</v>
      </c>
      <c r="C365" s="113" t="s">
        <v>12</v>
      </c>
      <c r="D365" s="113"/>
      <c r="E365" s="240">
        <v>55.61</v>
      </c>
      <c r="F365" s="240">
        <v>58.5</v>
      </c>
      <c r="G365" s="105"/>
      <c r="H365" s="105"/>
      <c r="I365" s="105"/>
      <c r="J365" s="105"/>
      <c r="K365" s="105"/>
      <c r="R365" s="105"/>
      <c r="S365" s="105"/>
      <c r="T365" s="105"/>
      <c r="U365" s="150"/>
      <c r="AA365" s="105"/>
    </row>
    <row r="366" spans="1:27" ht="15.5" hidden="1">
      <c r="A366" s="105"/>
      <c r="B366" s="50"/>
      <c r="C366" s="113" t="s">
        <v>13</v>
      </c>
      <c r="D366" s="113"/>
      <c r="E366" s="240">
        <v>47.22</v>
      </c>
      <c r="F366" s="240">
        <v>49.59</v>
      </c>
      <c r="G366" s="105"/>
      <c r="H366" s="105"/>
      <c r="I366" s="105"/>
      <c r="J366" s="105"/>
      <c r="K366" s="105"/>
      <c r="R366" s="105"/>
      <c r="S366" s="105"/>
      <c r="T366" s="105"/>
      <c r="U366" s="150"/>
      <c r="AA366" s="105"/>
    </row>
    <row r="367" spans="1:27" ht="15.5" hidden="1">
      <c r="A367" s="105"/>
      <c r="B367" s="51"/>
      <c r="C367" s="113" t="s">
        <v>14</v>
      </c>
      <c r="D367" s="113"/>
      <c r="E367" s="240">
        <v>31.22</v>
      </c>
      <c r="F367" s="240">
        <v>35.68</v>
      </c>
      <c r="G367" s="105"/>
      <c r="H367" s="105"/>
      <c r="I367" s="105"/>
      <c r="J367" s="105"/>
      <c r="K367" s="105"/>
      <c r="R367" s="105"/>
      <c r="S367" s="105"/>
      <c r="T367" s="105"/>
      <c r="U367" s="150"/>
      <c r="AA367" s="105"/>
    </row>
    <row r="368" spans="1:27" ht="31" hidden="1">
      <c r="A368" s="105"/>
      <c r="B368" s="52" t="s">
        <v>22</v>
      </c>
      <c r="C368" s="113" t="s">
        <v>12</v>
      </c>
      <c r="D368" s="113"/>
      <c r="E368" s="240">
        <v>44.33</v>
      </c>
      <c r="F368" s="240">
        <v>44.33</v>
      </c>
      <c r="G368" s="105"/>
      <c r="H368" s="105"/>
      <c r="I368" s="105"/>
      <c r="J368" s="105"/>
      <c r="K368" s="105"/>
      <c r="R368" s="105"/>
      <c r="S368" s="105"/>
      <c r="T368" s="105"/>
      <c r="U368" s="150"/>
      <c r="AA368" s="105"/>
    </row>
    <row r="369" spans="1:27" ht="15.5" hidden="1">
      <c r="A369" s="105"/>
      <c r="B369" s="53"/>
      <c r="C369" s="113" t="s">
        <v>13</v>
      </c>
      <c r="D369" s="113"/>
      <c r="E369" s="240">
        <v>35.68</v>
      </c>
      <c r="F369" s="240">
        <v>35.68</v>
      </c>
      <c r="G369" s="105"/>
      <c r="H369" s="105"/>
      <c r="I369" s="105"/>
      <c r="J369" s="105"/>
      <c r="K369" s="105"/>
      <c r="R369" s="105"/>
      <c r="S369" s="105"/>
      <c r="T369" s="105"/>
      <c r="U369" s="150"/>
      <c r="AA369" s="105"/>
    </row>
    <row r="370" spans="1:27" ht="15.5" hidden="1">
      <c r="A370" s="105"/>
      <c r="B370" s="54"/>
      <c r="C370" s="113" t="s">
        <v>14</v>
      </c>
      <c r="D370" s="113"/>
      <c r="E370" s="240">
        <v>21.52</v>
      </c>
      <c r="F370" s="240">
        <v>21.52</v>
      </c>
      <c r="G370" s="105"/>
      <c r="H370" s="105"/>
      <c r="I370" s="105"/>
      <c r="J370" s="105"/>
      <c r="K370" s="105"/>
      <c r="R370" s="105"/>
      <c r="S370" s="105"/>
      <c r="T370" s="105"/>
      <c r="U370" s="150"/>
      <c r="AA370" s="105"/>
    </row>
    <row r="371" spans="1:27" ht="15.5" hidden="1">
      <c r="A371" s="105"/>
      <c r="B371" s="49" t="s">
        <v>23</v>
      </c>
      <c r="C371" s="113" t="s">
        <v>12</v>
      </c>
      <c r="D371" s="113"/>
      <c r="E371" s="240">
        <v>25.97</v>
      </c>
      <c r="F371" s="240">
        <v>25.97</v>
      </c>
      <c r="G371" s="105"/>
      <c r="H371" s="105"/>
      <c r="I371" s="105"/>
      <c r="J371" s="105"/>
      <c r="K371" s="105"/>
      <c r="R371" s="105"/>
      <c r="S371" s="105"/>
      <c r="T371" s="105"/>
      <c r="U371" s="150"/>
      <c r="AA371" s="105"/>
    </row>
    <row r="372" spans="1:27" ht="15.5" hidden="1">
      <c r="A372" s="105"/>
      <c r="B372" s="50"/>
      <c r="C372" s="113" t="s">
        <v>13</v>
      </c>
      <c r="D372" s="113"/>
      <c r="E372" s="240">
        <v>25.97</v>
      </c>
      <c r="F372" s="240">
        <v>25.97</v>
      </c>
      <c r="G372" s="105"/>
      <c r="H372" s="105"/>
      <c r="I372" s="105"/>
      <c r="J372" s="105"/>
      <c r="K372" s="105"/>
      <c r="R372" s="105"/>
      <c r="S372" s="105"/>
      <c r="T372" s="105"/>
      <c r="U372" s="150"/>
      <c r="AA372" s="105"/>
    </row>
    <row r="373" spans="1:27" ht="15.5" hidden="1">
      <c r="A373" s="105"/>
      <c r="B373" s="51"/>
      <c r="C373" s="113" t="s">
        <v>14</v>
      </c>
      <c r="D373" s="113"/>
      <c r="E373" s="240">
        <v>13.12</v>
      </c>
      <c r="F373" s="240">
        <v>13.12</v>
      </c>
      <c r="G373" s="105"/>
      <c r="H373" s="105"/>
      <c r="I373" s="105"/>
      <c r="J373" s="105"/>
      <c r="K373" s="105"/>
      <c r="R373" s="105"/>
      <c r="S373" s="105"/>
      <c r="T373" s="105"/>
      <c r="U373" s="150"/>
      <c r="AA373" s="105"/>
    </row>
    <row r="374" spans="1:27" ht="15.5" hidden="1">
      <c r="A374" s="105"/>
      <c r="B374" s="111" t="s">
        <v>24</v>
      </c>
      <c r="C374" s="113"/>
      <c r="D374" s="113"/>
      <c r="E374" s="240">
        <v>3.62</v>
      </c>
      <c r="F374" s="240">
        <v>3.78</v>
      </c>
      <c r="G374" s="105"/>
      <c r="H374" s="105"/>
      <c r="I374" s="105"/>
      <c r="J374" s="105"/>
      <c r="K374" s="105"/>
      <c r="R374" s="105"/>
      <c r="S374" s="105"/>
      <c r="T374" s="105"/>
      <c r="U374" s="150"/>
      <c r="AA374" s="105"/>
    </row>
    <row r="375" spans="1:27" hidden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R375" s="105"/>
      <c r="S375" s="105"/>
      <c r="T375" s="105"/>
      <c r="U375" s="150"/>
      <c r="AA375" s="105"/>
    </row>
    <row r="376" spans="1:27" hidden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R376" s="105"/>
      <c r="S376" s="105"/>
      <c r="T376" s="105"/>
      <c r="U376" s="150"/>
      <c r="AA376" s="105"/>
    </row>
    <row r="377" spans="1:27" hidden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R377" s="105"/>
      <c r="S377" s="105"/>
      <c r="T377" s="105"/>
      <c r="U377" s="150"/>
      <c r="AA377" s="105"/>
    </row>
    <row r="378" spans="1:27" hidden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R378" s="105"/>
      <c r="S378" s="105"/>
      <c r="T378" s="105"/>
      <c r="U378" s="150"/>
      <c r="AA378" s="105"/>
    </row>
    <row r="379" spans="1:27" hidden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R379" s="105"/>
      <c r="S379" s="105"/>
      <c r="T379" s="105"/>
      <c r="U379" s="150"/>
      <c r="AA379" s="105"/>
    </row>
    <row r="380" spans="1:27" hidden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R380" s="105"/>
      <c r="S380" s="105"/>
      <c r="T380" s="105"/>
      <c r="U380" s="150"/>
      <c r="AA380" s="105"/>
    </row>
    <row r="381" spans="1:27" hidden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R381" s="105"/>
      <c r="S381" s="105"/>
      <c r="T381" s="105"/>
      <c r="U381" s="150"/>
      <c r="AA381" s="105"/>
    </row>
    <row r="382" spans="1:27" hidden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R382" s="105"/>
      <c r="S382" s="105"/>
      <c r="T382" s="105"/>
      <c r="U382" s="150"/>
      <c r="AA382" s="105"/>
    </row>
    <row r="383" spans="1:27" ht="15.5" hidden="1">
      <c r="A383" s="105"/>
      <c r="B383" s="473" t="s">
        <v>123</v>
      </c>
      <c r="C383" s="473"/>
      <c r="D383" s="473"/>
      <c r="E383" s="473"/>
      <c r="F383" s="473"/>
      <c r="G383" s="105"/>
      <c r="H383" s="105"/>
      <c r="I383" s="105"/>
      <c r="J383" s="105"/>
      <c r="K383" s="105"/>
      <c r="R383" s="105"/>
      <c r="S383" s="105"/>
      <c r="T383" s="105"/>
      <c r="U383" s="150"/>
      <c r="AA383" s="105"/>
    </row>
    <row r="384" spans="1:27" hidden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R384" s="105"/>
      <c r="S384" s="105"/>
      <c r="T384" s="105"/>
      <c r="U384" s="150"/>
      <c r="AA384" s="105"/>
    </row>
    <row r="385" spans="1:27" hidden="1">
      <c r="A385" s="105"/>
      <c r="B385" s="55" t="s">
        <v>124</v>
      </c>
      <c r="C385" s="55" t="s">
        <v>11</v>
      </c>
      <c r="D385" s="55" t="s">
        <v>125</v>
      </c>
      <c r="E385" s="55" t="s">
        <v>126</v>
      </c>
      <c r="F385" s="55" t="s">
        <v>127</v>
      </c>
      <c r="G385" s="105"/>
      <c r="H385" s="105"/>
      <c r="I385" s="105"/>
      <c r="J385" s="105"/>
      <c r="K385" s="246" t="s">
        <v>131</v>
      </c>
      <c r="L385" s="246"/>
      <c r="M385" s="246"/>
      <c r="N385" s="246"/>
      <c r="O385" s="246"/>
      <c r="R385" s="105"/>
      <c r="S385" s="105"/>
      <c r="T385" s="105"/>
      <c r="U385" s="150"/>
      <c r="AA385" s="105"/>
    </row>
    <row r="386" spans="1:27" ht="15.5" hidden="1">
      <c r="A386" s="105"/>
      <c r="B386" s="59" t="s">
        <v>12</v>
      </c>
      <c r="C386" s="67">
        <v>53</v>
      </c>
      <c r="D386" s="67">
        <v>55.75</v>
      </c>
      <c r="E386" s="68">
        <v>36983</v>
      </c>
      <c r="F386" s="69">
        <v>41717</v>
      </c>
      <c r="G386" s="105"/>
      <c r="H386" s="105"/>
      <c r="I386" s="105"/>
      <c r="J386" s="105"/>
      <c r="K386" s="158" t="s">
        <v>12</v>
      </c>
      <c r="L386" s="115">
        <v>55.61</v>
      </c>
      <c r="M386" s="115">
        <v>58.500499999999995</v>
      </c>
      <c r="N386" s="159"/>
      <c r="O386" s="159">
        <f>IFERROR(IF(F15="yes",M386,L386),0)</f>
        <v>55.61</v>
      </c>
      <c r="S386" s="105"/>
      <c r="T386" s="105"/>
      <c r="U386" s="150"/>
      <c r="AA386" s="105"/>
    </row>
    <row r="387" spans="1:27" ht="15.5" hidden="1">
      <c r="A387" s="105"/>
      <c r="B387" s="60" t="s">
        <v>12</v>
      </c>
      <c r="C387" s="65">
        <v>48.36</v>
      </c>
      <c r="D387" s="65">
        <v>50.87</v>
      </c>
      <c r="E387" s="66">
        <v>41718</v>
      </c>
      <c r="F387" s="70">
        <v>42185</v>
      </c>
      <c r="G387" s="105"/>
      <c r="H387" s="105"/>
      <c r="I387" s="105"/>
      <c r="J387" s="105"/>
      <c r="K387" s="160" t="s">
        <v>13</v>
      </c>
      <c r="L387" s="115">
        <v>47.22</v>
      </c>
      <c r="M387" s="115">
        <v>49.59</v>
      </c>
      <c r="N387" s="159"/>
      <c r="O387" s="159">
        <f>IFERROR(IF($F$15="yes",M387,L387),0)</f>
        <v>47.22</v>
      </c>
      <c r="S387" s="105"/>
      <c r="T387" s="105"/>
      <c r="U387" s="150"/>
      <c r="AA387" s="105"/>
    </row>
    <row r="388" spans="1:27" ht="15.5" hidden="1">
      <c r="A388" s="105"/>
      <c r="B388" s="60" t="s">
        <v>12</v>
      </c>
      <c r="C388" s="65">
        <v>43.73</v>
      </c>
      <c r="D388" s="65">
        <v>45.99</v>
      </c>
      <c r="E388" s="66">
        <v>42186</v>
      </c>
      <c r="F388" s="70">
        <v>42460</v>
      </c>
      <c r="G388" s="105"/>
      <c r="H388" s="105"/>
      <c r="I388" s="105"/>
      <c r="J388" s="105"/>
      <c r="K388" s="160" t="s">
        <v>14</v>
      </c>
      <c r="L388" s="115">
        <v>31.22</v>
      </c>
      <c r="M388" s="115">
        <v>35.68</v>
      </c>
      <c r="N388" s="159"/>
      <c r="O388" s="159">
        <f t="shared" ref="O388:O395" si="23">IFERROR(IF($F$15="yes",M388,L388),0)</f>
        <v>31.22</v>
      </c>
      <c r="S388" s="105"/>
      <c r="T388" s="105"/>
      <c r="U388" s="150"/>
      <c r="AA388" s="105"/>
    </row>
    <row r="389" spans="1:27" ht="15.5" hidden="1">
      <c r="A389" s="105"/>
      <c r="B389" s="60" t="s">
        <v>12</v>
      </c>
      <c r="C389" s="65">
        <v>48.36</v>
      </c>
      <c r="D389" s="65">
        <v>50.87</v>
      </c>
      <c r="E389" s="66">
        <v>42461</v>
      </c>
      <c r="F389" s="70">
        <v>44090</v>
      </c>
      <c r="G389" s="105"/>
      <c r="H389" s="105"/>
      <c r="I389" s="105"/>
      <c r="J389" s="105"/>
      <c r="K389" s="161" t="s">
        <v>12</v>
      </c>
      <c r="L389" s="115">
        <v>44.33</v>
      </c>
      <c r="M389" s="115">
        <v>44.33</v>
      </c>
      <c r="N389" s="162"/>
      <c r="O389" s="162">
        <f t="shared" si="23"/>
        <v>44.33</v>
      </c>
      <c r="S389" s="66">
        <v>42461</v>
      </c>
      <c r="T389" s="105"/>
      <c r="U389" s="150"/>
      <c r="AA389" s="105"/>
    </row>
    <row r="390" spans="1:27" ht="15.5" hidden="1">
      <c r="A390" s="105"/>
      <c r="B390" s="114" t="s">
        <v>12</v>
      </c>
      <c r="C390" s="115">
        <v>55.61</v>
      </c>
      <c r="D390" s="115">
        <v>58.5</v>
      </c>
      <c r="E390" s="116">
        <v>44091</v>
      </c>
      <c r="F390" s="117">
        <v>47484</v>
      </c>
      <c r="G390" s="105"/>
      <c r="H390" s="105"/>
      <c r="I390" s="105"/>
      <c r="J390" s="105"/>
      <c r="K390" s="163" t="s">
        <v>13</v>
      </c>
      <c r="L390" s="115">
        <v>35.68</v>
      </c>
      <c r="M390" s="115">
        <v>35.68</v>
      </c>
      <c r="N390" s="162"/>
      <c r="O390" s="162">
        <f t="shared" si="23"/>
        <v>35.68</v>
      </c>
      <c r="S390" s="105"/>
      <c r="T390" s="105"/>
      <c r="U390" s="150"/>
      <c r="AA390" s="105"/>
    </row>
    <row r="391" spans="1:27" ht="15.5" hidden="1">
      <c r="A391" s="105"/>
      <c r="B391" s="60" t="s">
        <v>13</v>
      </c>
      <c r="C391" s="65">
        <v>45</v>
      </c>
      <c r="D391" s="65">
        <v>47.25</v>
      </c>
      <c r="E391" s="66">
        <v>36983</v>
      </c>
      <c r="F391" s="70">
        <v>41717</v>
      </c>
      <c r="G391" s="105"/>
      <c r="H391" s="105"/>
      <c r="I391" s="105"/>
      <c r="J391" s="105"/>
      <c r="K391" s="163" t="s">
        <v>14</v>
      </c>
      <c r="L391" s="115">
        <v>21.52</v>
      </c>
      <c r="M391" s="115">
        <v>21.52</v>
      </c>
      <c r="N391" s="162"/>
      <c r="O391" s="162">
        <f t="shared" si="23"/>
        <v>21.52</v>
      </c>
      <c r="S391" s="105"/>
      <c r="T391" s="105"/>
      <c r="U391" s="150"/>
      <c r="AA391" s="105"/>
    </row>
    <row r="392" spans="1:27" ht="15.5" hidden="1">
      <c r="A392" s="105"/>
      <c r="B392" s="60" t="s">
        <v>13</v>
      </c>
      <c r="C392" s="65">
        <v>41.06</v>
      </c>
      <c r="D392" s="65">
        <v>43.12</v>
      </c>
      <c r="E392" s="66">
        <v>41718</v>
      </c>
      <c r="F392" s="70">
        <v>42185</v>
      </c>
      <c r="G392" s="105"/>
      <c r="H392" s="105"/>
      <c r="I392" s="105"/>
      <c r="J392" s="105"/>
      <c r="K392" s="164" t="s">
        <v>12</v>
      </c>
      <c r="L392" s="115">
        <v>25.97</v>
      </c>
      <c r="M392" s="115">
        <v>25.97</v>
      </c>
      <c r="N392" s="165"/>
      <c r="O392" s="165">
        <f t="shared" si="23"/>
        <v>25.97</v>
      </c>
      <c r="S392" s="105"/>
      <c r="T392" s="105"/>
      <c r="U392" s="150"/>
      <c r="AA392" s="105"/>
    </row>
    <row r="393" spans="1:27" ht="15.5" hidden="1">
      <c r="A393" s="105"/>
      <c r="B393" s="60" t="s">
        <v>13</v>
      </c>
      <c r="C393" s="65">
        <v>37.130000000000003</v>
      </c>
      <c r="D393" s="65">
        <v>38.979999999999997</v>
      </c>
      <c r="E393" s="66">
        <v>42186</v>
      </c>
      <c r="F393" s="70">
        <v>42460</v>
      </c>
      <c r="G393" s="105"/>
      <c r="H393" s="105"/>
      <c r="I393" s="105"/>
      <c r="J393" s="105"/>
      <c r="K393" s="166" t="s">
        <v>13</v>
      </c>
      <c r="L393" s="115">
        <v>25.97</v>
      </c>
      <c r="M393" s="115">
        <v>25.97</v>
      </c>
      <c r="N393" s="165"/>
      <c r="O393" s="165">
        <f t="shared" si="23"/>
        <v>25.97</v>
      </c>
      <c r="S393" s="105"/>
      <c r="T393" s="105"/>
      <c r="U393" s="150"/>
      <c r="AA393" s="105"/>
    </row>
    <row r="394" spans="1:27" ht="15.5" hidden="1">
      <c r="A394" s="105"/>
      <c r="B394" s="60" t="s">
        <v>13</v>
      </c>
      <c r="C394" s="65">
        <v>41.06</v>
      </c>
      <c r="D394" s="65">
        <v>43.12</v>
      </c>
      <c r="E394" s="66">
        <v>42461</v>
      </c>
      <c r="F394" s="70">
        <v>44090</v>
      </c>
      <c r="G394" s="105"/>
      <c r="H394" s="105"/>
      <c r="I394" s="105"/>
      <c r="J394" s="105"/>
      <c r="K394" s="166" t="s">
        <v>14</v>
      </c>
      <c r="L394" s="115">
        <v>13.12</v>
      </c>
      <c r="M394" s="115">
        <v>13.12</v>
      </c>
      <c r="N394" s="165"/>
      <c r="O394" s="165">
        <f t="shared" si="23"/>
        <v>13.12</v>
      </c>
      <c r="S394" s="105"/>
      <c r="T394" s="105"/>
      <c r="U394" s="150"/>
      <c r="AA394" s="105"/>
    </row>
    <row r="395" spans="1:27" ht="15.5" hidden="1">
      <c r="A395" s="105"/>
      <c r="B395" s="114" t="s">
        <v>13</v>
      </c>
      <c r="C395" s="115">
        <v>47.22</v>
      </c>
      <c r="D395" s="115">
        <v>49.59</v>
      </c>
      <c r="E395" s="116">
        <v>44091</v>
      </c>
      <c r="F395" s="117">
        <v>47484</v>
      </c>
      <c r="G395" s="105"/>
      <c r="H395" s="105"/>
      <c r="I395" s="105"/>
      <c r="J395" s="105"/>
      <c r="K395" s="167"/>
      <c r="L395" s="115">
        <v>3.62</v>
      </c>
      <c r="M395" s="115">
        <v>3.78</v>
      </c>
      <c r="N395" s="168"/>
      <c r="O395" s="168">
        <f t="shared" si="23"/>
        <v>3.62</v>
      </c>
      <c r="S395" s="105"/>
      <c r="T395" s="105"/>
      <c r="U395" s="150"/>
      <c r="AA395" s="105"/>
    </row>
    <row r="396" spans="1:27" ht="15.5" hidden="1">
      <c r="A396" s="105"/>
      <c r="B396" s="59" t="s">
        <v>14</v>
      </c>
      <c r="C396" s="67">
        <v>29.75</v>
      </c>
      <c r="D396" s="67">
        <v>34</v>
      </c>
      <c r="E396" s="68">
        <v>36983</v>
      </c>
      <c r="F396" s="69">
        <v>41717</v>
      </c>
      <c r="G396" s="105"/>
      <c r="H396" s="105"/>
      <c r="I396" s="105"/>
      <c r="J396" s="105"/>
      <c r="K396" s="105"/>
      <c r="R396" s="105"/>
      <c r="S396" s="105"/>
      <c r="T396" s="105"/>
      <c r="U396" s="150"/>
      <c r="AA396" s="105"/>
    </row>
    <row r="397" spans="1:27" ht="15.5" hidden="1">
      <c r="A397" s="105"/>
      <c r="B397" s="60" t="s">
        <v>14</v>
      </c>
      <c r="C397" s="65">
        <v>27.15</v>
      </c>
      <c r="D397" s="65">
        <v>31.03</v>
      </c>
      <c r="E397" s="66">
        <v>41718</v>
      </c>
      <c r="F397" s="70">
        <v>42185</v>
      </c>
      <c r="G397" s="105"/>
      <c r="H397" s="105"/>
      <c r="I397" s="105"/>
      <c r="J397" s="105"/>
      <c r="K397" s="277" t="s">
        <v>132</v>
      </c>
      <c r="L397" s="277"/>
      <c r="M397" s="277"/>
      <c r="N397" s="277"/>
      <c r="O397" s="277"/>
      <c r="R397" s="105"/>
      <c r="S397" s="105"/>
      <c r="T397" s="105"/>
      <c r="U397" s="150"/>
      <c r="AA397" s="105"/>
    </row>
    <row r="398" spans="1:27" ht="15.5" hidden="1">
      <c r="A398" s="105"/>
      <c r="B398" s="60" t="s">
        <v>14</v>
      </c>
      <c r="C398" s="65">
        <v>24.54</v>
      </c>
      <c r="D398" s="65">
        <v>28.05</v>
      </c>
      <c r="E398" s="66">
        <v>42186</v>
      </c>
      <c r="F398" s="70">
        <v>42460</v>
      </c>
      <c r="G398" s="105"/>
      <c r="H398" s="105"/>
      <c r="I398" s="105"/>
      <c r="J398" s="105"/>
      <c r="K398" s="158" t="s">
        <v>12</v>
      </c>
      <c r="L398" s="115">
        <v>55.61</v>
      </c>
      <c r="M398" s="115">
        <v>58.500499999999995</v>
      </c>
      <c r="N398" s="159"/>
      <c r="O398" s="159">
        <f>IFERROR(IF($K$15="yes",M398,L398),0)</f>
        <v>55.61</v>
      </c>
      <c r="R398" s="105"/>
      <c r="S398" s="105"/>
      <c r="T398" s="105"/>
      <c r="U398" s="150"/>
      <c r="AA398" s="105"/>
    </row>
    <row r="399" spans="1:27" ht="15.5" hidden="1">
      <c r="A399" s="105"/>
      <c r="B399" s="60" t="s">
        <v>14</v>
      </c>
      <c r="C399" s="65">
        <v>27.15</v>
      </c>
      <c r="D399" s="65">
        <v>31.03</v>
      </c>
      <c r="E399" s="66">
        <v>42461</v>
      </c>
      <c r="F399" s="70">
        <v>44090</v>
      </c>
      <c r="G399" s="105"/>
      <c r="H399" s="105"/>
      <c r="I399" s="105"/>
      <c r="J399" s="105"/>
      <c r="K399" s="160" t="s">
        <v>13</v>
      </c>
      <c r="L399" s="115">
        <v>47.22</v>
      </c>
      <c r="M399" s="115">
        <v>49.59</v>
      </c>
      <c r="N399" s="159"/>
      <c r="O399" s="159">
        <f t="shared" ref="O399:O407" si="24">IFERROR(IF($K$15="yes",M399,L399),0)</f>
        <v>47.22</v>
      </c>
      <c r="R399" s="105"/>
      <c r="S399" s="105"/>
      <c r="T399" s="105"/>
      <c r="U399" s="150"/>
      <c r="AA399" s="105"/>
    </row>
    <row r="400" spans="1:27" ht="15.5" hidden="1">
      <c r="A400" s="105"/>
      <c r="B400" s="114" t="s">
        <v>14</v>
      </c>
      <c r="C400" s="115">
        <v>31.22</v>
      </c>
      <c r="D400" s="115">
        <v>35.68</v>
      </c>
      <c r="E400" s="116">
        <v>44091</v>
      </c>
      <c r="F400" s="117">
        <v>47484</v>
      </c>
      <c r="G400" s="105"/>
      <c r="H400" s="105"/>
      <c r="I400" s="105"/>
      <c r="J400" s="105"/>
      <c r="K400" s="160" t="s">
        <v>14</v>
      </c>
      <c r="L400" s="115">
        <v>31.22</v>
      </c>
      <c r="M400" s="115">
        <v>35.68</v>
      </c>
      <c r="N400" s="159"/>
      <c r="O400" s="159">
        <f t="shared" si="24"/>
        <v>31.22</v>
      </c>
      <c r="R400" s="105"/>
      <c r="S400" s="105"/>
      <c r="T400" s="105"/>
      <c r="U400" s="150"/>
      <c r="AA400" s="105"/>
    </row>
    <row r="401" spans="1:27" ht="15.5" hidden="1">
      <c r="A401" s="105"/>
      <c r="B401" s="55"/>
      <c r="C401" s="56"/>
      <c r="D401" s="56"/>
      <c r="G401" s="105"/>
      <c r="H401" s="105"/>
      <c r="I401" s="105"/>
      <c r="J401" s="105"/>
      <c r="K401" s="161" t="s">
        <v>12</v>
      </c>
      <c r="L401" s="115">
        <v>44.33</v>
      </c>
      <c r="M401" s="115">
        <v>44.33</v>
      </c>
      <c r="N401" s="162"/>
      <c r="O401" s="162">
        <f t="shared" si="24"/>
        <v>44.33</v>
      </c>
      <c r="R401" s="105"/>
      <c r="S401" s="105"/>
      <c r="T401" s="105"/>
      <c r="U401" s="150"/>
      <c r="AA401" s="105"/>
    </row>
    <row r="402" spans="1:27" ht="15.5" hidden="1">
      <c r="A402" s="105"/>
      <c r="B402" s="55" t="s">
        <v>128</v>
      </c>
      <c r="C402" s="58" t="s">
        <v>11</v>
      </c>
      <c r="D402" s="58" t="s">
        <v>125</v>
      </c>
      <c r="E402" s="55" t="s">
        <v>126</v>
      </c>
      <c r="F402" s="55" t="s">
        <v>127</v>
      </c>
      <c r="G402" s="105"/>
      <c r="H402" s="105"/>
      <c r="I402" s="105"/>
      <c r="J402" s="105"/>
      <c r="K402" s="163" t="s">
        <v>13</v>
      </c>
      <c r="L402" s="115">
        <v>35.68</v>
      </c>
      <c r="M402" s="115">
        <v>35.68</v>
      </c>
      <c r="N402" s="162"/>
      <c r="O402" s="162">
        <f t="shared" si="24"/>
        <v>35.68</v>
      </c>
      <c r="R402" s="105"/>
      <c r="S402" s="105"/>
      <c r="T402" s="105"/>
      <c r="U402" s="150"/>
      <c r="AA402" s="105"/>
    </row>
    <row r="403" spans="1:27" ht="15.5" hidden="1">
      <c r="A403" s="105"/>
      <c r="B403" s="61" t="s">
        <v>12</v>
      </c>
      <c r="C403" s="79">
        <v>42.25</v>
      </c>
      <c r="D403" s="79"/>
      <c r="E403" s="80">
        <v>36983</v>
      </c>
      <c r="F403" s="81">
        <v>41717</v>
      </c>
      <c r="G403" s="105"/>
      <c r="H403" s="105"/>
      <c r="I403" s="105"/>
      <c r="J403" s="105"/>
      <c r="K403" s="163" t="s">
        <v>14</v>
      </c>
      <c r="L403" s="115">
        <v>21.52</v>
      </c>
      <c r="M403" s="115">
        <v>21.52</v>
      </c>
      <c r="N403" s="162"/>
      <c r="O403" s="162">
        <f t="shared" si="24"/>
        <v>21.52</v>
      </c>
      <c r="R403" s="105"/>
      <c r="S403" s="105"/>
      <c r="T403" s="105"/>
      <c r="U403" s="150"/>
      <c r="AA403" s="105"/>
    </row>
    <row r="404" spans="1:27" ht="15.5" hidden="1">
      <c r="A404" s="105"/>
      <c r="B404" s="62" t="s">
        <v>12</v>
      </c>
      <c r="C404" s="71">
        <v>38.549999999999997</v>
      </c>
      <c r="D404" s="71"/>
      <c r="E404" s="72">
        <v>41718</v>
      </c>
      <c r="F404" s="82">
        <v>42185</v>
      </c>
      <c r="G404" s="105"/>
      <c r="H404" s="105"/>
      <c r="I404" s="105"/>
      <c r="J404" s="105"/>
      <c r="K404" s="164" t="s">
        <v>12</v>
      </c>
      <c r="L404" s="115">
        <v>25.97</v>
      </c>
      <c r="M404" s="115">
        <v>25.97</v>
      </c>
      <c r="N404" s="165"/>
      <c r="O404" s="165">
        <f t="shared" si="24"/>
        <v>25.97</v>
      </c>
      <c r="R404" s="105"/>
      <c r="S404" s="105"/>
      <c r="T404" s="105"/>
      <c r="U404" s="150"/>
      <c r="AA404" s="105"/>
    </row>
    <row r="405" spans="1:27" ht="15.5" hidden="1">
      <c r="A405" s="105"/>
      <c r="B405" s="62" t="s">
        <v>12</v>
      </c>
      <c r="C405" s="71">
        <v>34.86</v>
      </c>
      <c r="D405" s="71"/>
      <c r="E405" s="72">
        <v>42186</v>
      </c>
      <c r="F405" s="82">
        <v>42460</v>
      </c>
      <c r="G405" s="105"/>
      <c r="H405" s="105"/>
      <c r="I405" s="105"/>
      <c r="J405" s="105"/>
      <c r="K405" s="166" t="s">
        <v>13</v>
      </c>
      <c r="L405" s="115">
        <v>25.97</v>
      </c>
      <c r="M405" s="115">
        <v>25.97</v>
      </c>
      <c r="N405" s="165"/>
      <c r="O405" s="165">
        <f t="shared" si="24"/>
        <v>25.97</v>
      </c>
      <c r="R405" s="105"/>
      <c r="S405" s="105"/>
      <c r="T405" s="105"/>
      <c r="U405" s="150"/>
      <c r="AA405" s="105"/>
    </row>
    <row r="406" spans="1:27" ht="15.5" hidden="1">
      <c r="A406" s="105"/>
      <c r="B406" s="62" t="s">
        <v>12</v>
      </c>
      <c r="C406" s="71">
        <v>38.549999999999997</v>
      </c>
      <c r="D406" s="71"/>
      <c r="E406" s="66">
        <v>42461</v>
      </c>
      <c r="F406" s="70">
        <v>44090</v>
      </c>
      <c r="G406" s="105"/>
      <c r="H406" s="105"/>
      <c r="I406" s="105"/>
      <c r="J406" s="105"/>
      <c r="K406" s="166" t="s">
        <v>14</v>
      </c>
      <c r="L406" s="115">
        <v>13.12</v>
      </c>
      <c r="M406" s="115">
        <v>13.12</v>
      </c>
      <c r="N406" s="165"/>
      <c r="O406" s="165">
        <f t="shared" si="24"/>
        <v>13.12</v>
      </c>
      <c r="R406" s="105"/>
      <c r="S406" s="105"/>
      <c r="T406" s="105"/>
      <c r="U406" s="150"/>
      <c r="AA406" s="105"/>
    </row>
    <row r="407" spans="1:27" ht="15.5" hidden="1">
      <c r="A407" s="105"/>
      <c r="B407" s="114" t="s">
        <v>12</v>
      </c>
      <c r="C407" s="115">
        <v>44.33</v>
      </c>
      <c r="D407" s="115"/>
      <c r="E407" s="116">
        <v>44091</v>
      </c>
      <c r="F407" s="117">
        <v>47484</v>
      </c>
      <c r="G407" s="105"/>
      <c r="H407" s="105"/>
      <c r="I407" s="105"/>
      <c r="J407" s="105"/>
      <c r="K407" s="167"/>
      <c r="L407" s="115">
        <v>3.62</v>
      </c>
      <c r="M407" s="115">
        <v>3.78</v>
      </c>
      <c r="N407" s="168"/>
      <c r="O407" s="168">
        <f t="shared" si="24"/>
        <v>3.62</v>
      </c>
      <c r="R407" s="105"/>
      <c r="S407" s="105"/>
      <c r="T407" s="105"/>
      <c r="U407" s="150"/>
      <c r="AA407" s="105"/>
    </row>
    <row r="408" spans="1:27" ht="15.5" hidden="1">
      <c r="A408" s="105"/>
      <c r="B408" s="61" t="s">
        <v>13</v>
      </c>
      <c r="C408" s="79">
        <v>34</v>
      </c>
      <c r="D408" s="79"/>
      <c r="E408" s="80">
        <v>36983</v>
      </c>
      <c r="F408" s="81">
        <v>41717</v>
      </c>
      <c r="G408" s="105"/>
      <c r="H408" s="105"/>
      <c r="I408" s="105"/>
      <c r="J408" s="105"/>
      <c r="K408" s="105"/>
      <c r="R408" s="105"/>
      <c r="S408" s="105"/>
      <c r="T408" s="105"/>
      <c r="U408" s="150"/>
      <c r="AA408" s="105"/>
    </row>
    <row r="409" spans="1:27" ht="15.5" hidden="1">
      <c r="A409" s="105"/>
      <c r="B409" s="62" t="s">
        <v>13</v>
      </c>
      <c r="C409" s="71">
        <v>31.03</v>
      </c>
      <c r="D409" s="71"/>
      <c r="E409" s="72">
        <v>41718</v>
      </c>
      <c r="F409" s="82">
        <v>42185</v>
      </c>
      <c r="G409" s="105"/>
      <c r="H409" s="105"/>
      <c r="I409" s="105"/>
      <c r="J409" s="105"/>
      <c r="K409" s="277" t="s">
        <v>133</v>
      </c>
      <c r="L409" s="277"/>
      <c r="M409" s="277"/>
      <c r="N409" s="277"/>
      <c r="O409" s="277"/>
      <c r="R409" s="105"/>
      <c r="S409" s="105"/>
      <c r="T409" s="105"/>
      <c r="U409" s="150"/>
      <c r="AA409" s="105"/>
    </row>
    <row r="410" spans="1:27" ht="15.5" hidden="1">
      <c r="A410" s="105"/>
      <c r="B410" s="62" t="s">
        <v>13</v>
      </c>
      <c r="C410" s="71">
        <v>28.05</v>
      </c>
      <c r="D410" s="71"/>
      <c r="E410" s="72">
        <v>42186</v>
      </c>
      <c r="F410" s="82">
        <v>42460</v>
      </c>
      <c r="G410" s="105"/>
      <c r="H410" s="105"/>
      <c r="I410" s="105"/>
      <c r="J410" s="105"/>
      <c r="K410" s="158" t="s">
        <v>12</v>
      </c>
      <c r="L410" s="115">
        <v>55.61</v>
      </c>
      <c r="M410" s="115">
        <v>58.500499999999995</v>
      </c>
      <c r="N410" s="159"/>
      <c r="O410" s="159">
        <f>IFERROR(IF($U$15="yes",M410,L410),0)</f>
        <v>55.61</v>
      </c>
      <c r="R410" s="105"/>
      <c r="S410" s="105"/>
      <c r="T410" s="105"/>
      <c r="U410" s="150"/>
      <c r="AA410" s="105"/>
    </row>
    <row r="411" spans="1:27" ht="15.5" hidden="1">
      <c r="A411" s="105"/>
      <c r="B411" s="62" t="s">
        <v>13</v>
      </c>
      <c r="C411" s="71">
        <v>31.03</v>
      </c>
      <c r="D411" s="71"/>
      <c r="E411" s="66">
        <v>42461</v>
      </c>
      <c r="F411" s="70">
        <v>44090</v>
      </c>
      <c r="G411" s="105"/>
      <c r="H411" s="105"/>
      <c r="I411" s="105"/>
      <c r="J411" s="105"/>
      <c r="K411" s="160" t="s">
        <v>13</v>
      </c>
      <c r="L411" s="115">
        <v>47.22</v>
      </c>
      <c r="M411" s="115">
        <v>49.59</v>
      </c>
      <c r="N411" s="159"/>
      <c r="O411" s="159">
        <f t="shared" ref="O411:O419" si="25">IFERROR(IF($U$15="yes",M411,L411),0)</f>
        <v>47.22</v>
      </c>
      <c r="R411" s="105"/>
      <c r="S411" s="105"/>
      <c r="T411" s="105"/>
      <c r="U411" s="150"/>
      <c r="AA411" s="105"/>
    </row>
    <row r="412" spans="1:27" ht="15.5" hidden="1">
      <c r="A412" s="57"/>
      <c r="B412" s="114" t="s">
        <v>13</v>
      </c>
      <c r="C412" s="115">
        <v>35.68</v>
      </c>
      <c r="D412" s="115"/>
      <c r="E412" s="116">
        <v>44091</v>
      </c>
      <c r="F412" s="117">
        <v>47484</v>
      </c>
      <c r="I412" s="57"/>
      <c r="J412" s="105"/>
      <c r="K412" s="160" t="s">
        <v>14</v>
      </c>
      <c r="L412" s="115">
        <v>31.22</v>
      </c>
      <c r="M412" s="115">
        <v>35.68</v>
      </c>
      <c r="N412" s="159"/>
      <c r="O412" s="159">
        <f t="shared" si="25"/>
        <v>31.22</v>
      </c>
      <c r="R412" s="105"/>
      <c r="S412" s="105"/>
      <c r="T412" s="105"/>
      <c r="U412" s="150"/>
      <c r="AA412" s="105"/>
    </row>
    <row r="413" spans="1:27" ht="15.5" hidden="1">
      <c r="A413" s="57"/>
      <c r="B413" s="62" t="s">
        <v>14</v>
      </c>
      <c r="C413" s="71">
        <v>20.5</v>
      </c>
      <c r="D413" s="71"/>
      <c r="E413" s="72">
        <v>36983</v>
      </c>
      <c r="F413" s="82">
        <v>41717</v>
      </c>
      <c r="I413" s="57"/>
      <c r="J413" s="105"/>
      <c r="K413" s="161" t="s">
        <v>12</v>
      </c>
      <c r="L413" s="115">
        <v>44.33</v>
      </c>
      <c r="M413" s="115">
        <v>44.33</v>
      </c>
      <c r="N413" s="162"/>
      <c r="O413" s="162">
        <f t="shared" si="25"/>
        <v>44.33</v>
      </c>
      <c r="R413" s="105"/>
      <c r="S413" s="105"/>
      <c r="T413" s="105"/>
      <c r="U413" s="150"/>
      <c r="AA413" s="105"/>
    </row>
    <row r="414" spans="1:27" ht="15.5" hidden="1">
      <c r="A414" s="57"/>
      <c r="B414" s="62" t="s">
        <v>14</v>
      </c>
      <c r="C414" s="71">
        <v>18.71</v>
      </c>
      <c r="D414" s="71"/>
      <c r="E414" s="72">
        <v>41718</v>
      </c>
      <c r="F414" s="82">
        <v>42185</v>
      </c>
      <c r="I414" s="57"/>
      <c r="J414" s="105"/>
      <c r="K414" s="163" t="s">
        <v>13</v>
      </c>
      <c r="L414" s="115">
        <v>35.68</v>
      </c>
      <c r="M414" s="115">
        <v>35.68</v>
      </c>
      <c r="N414" s="162"/>
      <c r="O414" s="162">
        <f t="shared" si="25"/>
        <v>35.68</v>
      </c>
      <c r="R414" s="105"/>
      <c r="S414" s="105"/>
      <c r="T414" s="105"/>
      <c r="U414" s="150"/>
      <c r="AA414" s="105"/>
    </row>
    <row r="415" spans="1:27" ht="15.5" hidden="1">
      <c r="A415" s="57"/>
      <c r="B415" s="62" t="s">
        <v>14</v>
      </c>
      <c r="C415" s="71">
        <v>16.91</v>
      </c>
      <c r="D415" s="71"/>
      <c r="E415" s="72">
        <v>42186</v>
      </c>
      <c r="F415" s="82">
        <v>42460</v>
      </c>
      <c r="I415" s="57"/>
      <c r="J415" s="105"/>
      <c r="K415" s="163" t="s">
        <v>14</v>
      </c>
      <c r="L415" s="115">
        <v>21.52</v>
      </c>
      <c r="M415" s="115">
        <v>21.52</v>
      </c>
      <c r="N415" s="162"/>
      <c r="O415" s="162">
        <f t="shared" si="25"/>
        <v>21.52</v>
      </c>
      <c r="R415" s="105"/>
      <c r="S415" s="105"/>
      <c r="T415" s="105"/>
      <c r="U415" s="150"/>
      <c r="AA415" s="105"/>
    </row>
    <row r="416" spans="1:27" ht="15.5" hidden="1">
      <c r="A416" s="57"/>
      <c r="B416" s="62" t="s">
        <v>14</v>
      </c>
      <c r="C416" s="71">
        <v>18.71</v>
      </c>
      <c r="D416" s="71"/>
      <c r="E416" s="66">
        <v>42461</v>
      </c>
      <c r="F416" s="70">
        <v>44090</v>
      </c>
      <c r="I416" s="57"/>
      <c r="J416" s="105"/>
      <c r="K416" s="164" t="s">
        <v>12</v>
      </c>
      <c r="L416" s="115">
        <v>25.97</v>
      </c>
      <c r="M416" s="115">
        <v>25.97</v>
      </c>
      <c r="N416" s="165"/>
      <c r="O416" s="165">
        <f t="shared" si="25"/>
        <v>25.97</v>
      </c>
      <c r="R416" s="105"/>
      <c r="S416" s="105"/>
      <c r="T416" s="105"/>
      <c r="U416" s="150"/>
      <c r="AA416" s="105"/>
    </row>
    <row r="417" spans="1:27" ht="15.5" hidden="1">
      <c r="A417" s="57"/>
      <c r="B417" s="114" t="s">
        <v>14</v>
      </c>
      <c r="C417" s="115">
        <v>21.51</v>
      </c>
      <c r="D417" s="115"/>
      <c r="E417" s="116">
        <v>44091</v>
      </c>
      <c r="F417" s="117">
        <v>47484</v>
      </c>
      <c r="I417" s="57"/>
      <c r="J417" s="105"/>
      <c r="K417" s="166" t="s">
        <v>13</v>
      </c>
      <c r="L417" s="115">
        <v>25.97</v>
      </c>
      <c r="M417" s="115">
        <v>25.97</v>
      </c>
      <c r="N417" s="165"/>
      <c r="O417" s="165">
        <f t="shared" si="25"/>
        <v>25.97</v>
      </c>
      <c r="R417" s="105"/>
      <c r="S417" s="105"/>
      <c r="T417" s="105"/>
      <c r="U417" s="150"/>
      <c r="AA417" s="105"/>
    </row>
    <row r="418" spans="1:27" ht="15.5" hidden="1">
      <c r="A418" s="57"/>
      <c r="B418" s="55"/>
      <c r="C418" s="73"/>
      <c r="D418" s="73"/>
      <c r="I418" s="57"/>
      <c r="J418" s="105"/>
      <c r="K418" s="166" t="s">
        <v>14</v>
      </c>
      <c r="L418" s="115">
        <v>13.12</v>
      </c>
      <c r="M418" s="115">
        <v>13.12</v>
      </c>
      <c r="N418" s="165"/>
      <c r="O418" s="165">
        <f t="shared" si="25"/>
        <v>13.12</v>
      </c>
      <c r="R418" s="105"/>
      <c r="S418" s="105"/>
      <c r="T418" s="105"/>
      <c r="U418" s="150"/>
      <c r="AA418" s="105"/>
    </row>
    <row r="419" spans="1:27" ht="15.5" hidden="1">
      <c r="A419" s="57"/>
      <c r="B419" s="55" t="s">
        <v>129</v>
      </c>
      <c r="C419" s="74" t="s">
        <v>11</v>
      </c>
      <c r="D419" s="74" t="s">
        <v>125</v>
      </c>
      <c r="E419" s="55" t="s">
        <v>126</v>
      </c>
      <c r="F419" s="55" t="s">
        <v>127</v>
      </c>
      <c r="I419" s="57"/>
      <c r="J419" s="105"/>
      <c r="K419" s="167"/>
      <c r="L419" s="115">
        <v>3.62</v>
      </c>
      <c r="M419" s="115">
        <v>3.78</v>
      </c>
      <c r="N419" s="168"/>
      <c r="O419" s="168">
        <f t="shared" si="25"/>
        <v>3.62</v>
      </c>
      <c r="R419" s="105"/>
      <c r="S419" s="105"/>
      <c r="T419" s="105"/>
      <c r="U419" s="150"/>
      <c r="AA419" s="105"/>
    </row>
    <row r="420" spans="1:27" ht="15.5" hidden="1">
      <c r="A420" s="57"/>
      <c r="B420" s="63" t="s">
        <v>12</v>
      </c>
      <c r="C420" s="83">
        <v>24.75</v>
      </c>
      <c r="D420" s="83"/>
      <c r="E420" s="84">
        <v>36983</v>
      </c>
      <c r="F420" s="85">
        <v>41717</v>
      </c>
      <c r="I420" s="57"/>
      <c r="J420" s="105"/>
      <c r="K420" s="105"/>
      <c r="R420" s="105"/>
      <c r="S420" s="105"/>
      <c r="T420" s="105"/>
      <c r="U420" s="150"/>
      <c r="AA420" s="105"/>
    </row>
    <row r="421" spans="1:27" ht="15.5" hidden="1">
      <c r="A421" s="57"/>
      <c r="B421" s="64" t="s">
        <v>12</v>
      </c>
      <c r="C421" s="75">
        <v>22.58</v>
      </c>
      <c r="D421" s="75"/>
      <c r="E421" s="76">
        <v>41718</v>
      </c>
      <c r="F421" s="86">
        <v>42185</v>
      </c>
      <c r="I421" s="57"/>
      <c r="J421" s="105"/>
      <c r="K421" s="105"/>
      <c r="R421" s="105"/>
      <c r="S421" s="105"/>
      <c r="T421" s="105"/>
      <c r="U421" s="150"/>
      <c r="AA421" s="105"/>
    </row>
    <row r="422" spans="1:27" ht="15.5" hidden="1">
      <c r="A422" s="57"/>
      <c r="B422" s="64" t="s">
        <v>12</v>
      </c>
      <c r="C422" s="75">
        <v>20.420000000000002</v>
      </c>
      <c r="D422" s="75"/>
      <c r="E422" s="76">
        <v>42186</v>
      </c>
      <c r="F422" s="86">
        <v>42460</v>
      </c>
      <c r="I422" s="57"/>
      <c r="J422" s="105"/>
      <c r="K422" s="105"/>
      <c r="R422" s="105"/>
      <c r="S422" s="105"/>
      <c r="T422" s="105"/>
      <c r="U422" s="150"/>
      <c r="AA422" s="105"/>
    </row>
    <row r="423" spans="1:27" ht="15.5" hidden="1">
      <c r="A423" s="57"/>
      <c r="B423" s="64" t="s">
        <v>12</v>
      </c>
      <c r="C423" s="75">
        <v>22.58</v>
      </c>
      <c r="D423" s="75"/>
      <c r="E423" s="66">
        <v>42461</v>
      </c>
      <c r="F423" s="70">
        <v>44090</v>
      </c>
      <c r="I423" s="57"/>
      <c r="J423" s="105"/>
      <c r="K423" s="105"/>
      <c r="R423" s="105"/>
      <c r="S423" s="105"/>
      <c r="T423" s="105"/>
      <c r="U423" s="150"/>
      <c r="AA423" s="105"/>
    </row>
    <row r="424" spans="1:27" ht="15.5" hidden="1">
      <c r="A424" s="57"/>
      <c r="B424" s="114" t="s">
        <v>12</v>
      </c>
      <c r="C424" s="115">
        <v>25.97</v>
      </c>
      <c r="D424" s="115"/>
      <c r="E424" s="116">
        <v>44091</v>
      </c>
      <c r="F424" s="117">
        <v>47484</v>
      </c>
      <c r="I424" s="57"/>
      <c r="J424" s="105"/>
      <c r="K424" s="105"/>
      <c r="R424" s="105"/>
      <c r="S424" s="105"/>
      <c r="T424" s="105"/>
      <c r="U424" s="150"/>
      <c r="AA424" s="105"/>
    </row>
    <row r="425" spans="1:27" ht="15.5" hidden="1">
      <c r="A425" s="57"/>
      <c r="B425" s="63" t="s">
        <v>13</v>
      </c>
      <c r="C425" s="83">
        <v>24.75</v>
      </c>
      <c r="D425" s="83"/>
      <c r="E425" s="84">
        <v>36983</v>
      </c>
      <c r="F425" s="85">
        <v>41717</v>
      </c>
      <c r="I425" s="57"/>
      <c r="J425" s="105"/>
      <c r="K425" s="105"/>
      <c r="R425" s="105"/>
      <c r="S425" s="105"/>
      <c r="T425" s="105"/>
      <c r="U425" s="150"/>
      <c r="AA425" s="105"/>
    </row>
    <row r="426" spans="1:27" ht="15.5" hidden="1">
      <c r="A426" s="57"/>
      <c r="B426" s="64" t="s">
        <v>13</v>
      </c>
      <c r="C426" s="75">
        <v>22.58</v>
      </c>
      <c r="D426" s="75"/>
      <c r="E426" s="76">
        <v>41718</v>
      </c>
      <c r="F426" s="86">
        <v>42185</v>
      </c>
      <c r="I426" s="57"/>
      <c r="J426" s="105"/>
      <c r="K426" s="105"/>
      <c r="R426" s="105"/>
      <c r="S426" s="105"/>
      <c r="T426" s="105"/>
      <c r="U426" s="150"/>
      <c r="AA426" s="105"/>
    </row>
    <row r="427" spans="1:27" ht="15.5" hidden="1">
      <c r="A427" s="57"/>
      <c r="B427" s="64" t="s">
        <v>13</v>
      </c>
      <c r="C427" s="75">
        <v>20.420000000000002</v>
      </c>
      <c r="D427" s="75"/>
      <c r="E427" s="76">
        <v>42186</v>
      </c>
      <c r="F427" s="86">
        <v>42460</v>
      </c>
      <c r="I427" s="57"/>
      <c r="J427" s="105"/>
      <c r="K427" s="105"/>
      <c r="R427" s="105"/>
      <c r="S427" s="105"/>
      <c r="T427" s="105"/>
      <c r="U427" s="150"/>
      <c r="AA427" s="105"/>
    </row>
    <row r="428" spans="1:27" ht="15.5" hidden="1">
      <c r="A428" s="57"/>
      <c r="B428" s="64" t="s">
        <v>13</v>
      </c>
      <c r="C428" s="75">
        <v>22.58</v>
      </c>
      <c r="D428" s="75"/>
      <c r="E428" s="66">
        <v>42461</v>
      </c>
      <c r="F428" s="70">
        <v>44090</v>
      </c>
      <c r="I428" s="57"/>
      <c r="J428" s="105"/>
      <c r="K428" s="105"/>
      <c r="R428" s="105"/>
      <c r="S428" s="105"/>
      <c r="T428" s="105"/>
      <c r="U428" s="150"/>
      <c r="AA428" s="105"/>
    </row>
    <row r="429" spans="1:27" ht="15.5" hidden="1">
      <c r="A429" s="57"/>
      <c r="B429" s="114" t="s">
        <v>13</v>
      </c>
      <c r="C429" s="115">
        <v>25.97</v>
      </c>
      <c r="D429" s="115"/>
      <c r="E429" s="116">
        <v>44091</v>
      </c>
      <c r="F429" s="117">
        <v>47484</v>
      </c>
      <c r="I429" s="57"/>
      <c r="J429" s="105"/>
      <c r="K429" s="105"/>
      <c r="R429" s="105"/>
      <c r="S429" s="105"/>
      <c r="T429" s="105"/>
      <c r="U429" s="150"/>
      <c r="AA429" s="105"/>
    </row>
    <row r="430" spans="1:27" ht="15.5" hidden="1">
      <c r="A430" s="57"/>
      <c r="B430" s="64" t="s">
        <v>14</v>
      </c>
      <c r="C430" s="75">
        <v>12.5</v>
      </c>
      <c r="D430" s="75"/>
      <c r="E430" s="76">
        <v>36983</v>
      </c>
      <c r="F430" s="86">
        <v>41717</v>
      </c>
      <c r="I430" s="57"/>
      <c r="J430" s="105"/>
      <c r="K430" s="105"/>
      <c r="R430" s="105"/>
      <c r="S430" s="105"/>
      <c r="T430" s="105"/>
      <c r="U430" s="150"/>
      <c r="AA430" s="105"/>
    </row>
    <row r="431" spans="1:27" ht="15.5" hidden="1">
      <c r="A431" s="57"/>
      <c r="B431" s="64" t="s">
        <v>14</v>
      </c>
      <c r="C431" s="75">
        <v>11.41</v>
      </c>
      <c r="D431" s="75"/>
      <c r="E431" s="76">
        <v>41718</v>
      </c>
      <c r="F431" s="86">
        <v>42185</v>
      </c>
      <c r="I431" s="57"/>
      <c r="J431" s="105"/>
      <c r="K431" s="105"/>
      <c r="R431" s="105"/>
      <c r="S431" s="105"/>
      <c r="T431" s="105"/>
      <c r="U431" s="150"/>
      <c r="AA431" s="105"/>
    </row>
    <row r="432" spans="1:27" ht="15.5" hidden="1">
      <c r="A432" s="57"/>
      <c r="B432" s="64" t="s">
        <v>14</v>
      </c>
      <c r="C432" s="75">
        <v>10.31</v>
      </c>
      <c r="D432" s="75"/>
      <c r="E432" s="76">
        <v>42186</v>
      </c>
      <c r="F432" s="86">
        <v>42460</v>
      </c>
      <c r="I432" s="57"/>
      <c r="J432" s="105"/>
      <c r="K432" s="105"/>
      <c r="R432" s="105"/>
      <c r="S432" s="105"/>
      <c r="T432" s="105"/>
      <c r="U432" s="150"/>
      <c r="AA432" s="105"/>
    </row>
    <row r="433" spans="1:27" ht="15.5" hidden="1">
      <c r="A433" s="57"/>
      <c r="B433" s="64" t="s">
        <v>14</v>
      </c>
      <c r="C433" s="75">
        <v>11.41</v>
      </c>
      <c r="D433" s="75"/>
      <c r="E433" s="66">
        <v>42461</v>
      </c>
      <c r="F433" s="70">
        <v>44090</v>
      </c>
      <c r="I433" s="57"/>
      <c r="J433" s="105"/>
      <c r="K433" s="105"/>
      <c r="R433" s="105"/>
      <c r="S433" s="105"/>
      <c r="T433" s="105"/>
      <c r="U433" s="150"/>
      <c r="AA433" s="105"/>
    </row>
    <row r="434" spans="1:27" ht="15.5" hidden="1">
      <c r="A434" s="57"/>
      <c r="B434" s="114" t="s">
        <v>14</v>
      </c>
      <c r="C434" s="115">
        <v>13.12</v>
      </c>
      <c r="D434" s="115"/>
      <c r="E434" s="116">
        <v>44091</v>
      </c>
      <c r="F434" s="117">
        <v>47484</v>
      </c>
      <c r="I434" s="57"/>
      <c r="J434" s="105"/>
      <c r="K434" s="105"/>
      <c r="R434" s="105"/>
      <c r="S434" s="105"/>
      <c r="T434" s="105"/>
      <c r="U434" s="150"/>
      <c r="AA434" s="105"/>
    </row>
    <row r="435" spans="1:27" hidden="1">
      <c r="A435" s="57"/>
      <c r="B435" s="55"/>
      <c r="I435" s="57"/>
      <c r="J435" s="105"/>
      <c r="K435" s="105"/>
      <c r="R435" s="105"/>
      <c r="S435" s="105"/>
      <c r="T435" s="105"/>
      <c r="U435" s="150"/>
      <c r="AA435" s="105"/>
    </row>
    <row r="436" spans="1:27" hidden="1">
      <c r="A436" s="57"/>
      <c r="B436" s="55" t="s">
        <v>130</v>
      </c>
      <c r="C436" s="57" t="s">
        <v>11</v>
      </c>
      <c r="D436" s="57" t="s">
        <v>125</v>
      </c>
      <c r="E436" s="57" t="s">
        <v>126</v>
      </c>
      <c r="F436" s="57" t="s">
        <v>127</v>
      </c>
      <c r="I436" s="57"/>
      <c r="J436" s="105"/>
      <c r="K436" s="105"/>
      <c r="R436" s="105"/>
      <c r="S436" s="105"/>
      <c r="T436" s="105"/>
      <c r="U436" s="150"/>
      <c r="AA436" s="105"/>
    </row>
    <row r="437" spans="1:27" ht="15.5" hidden="1">
      <c r="A437" s="57"/>
      <c r="B437" s="87"/>
      <c r="C437" s="88">
        <v>3.45</v>
      </c>
      <c r="D437" s="88">
        <v>3.6</v>
      </c>
      <c r="E437" s="89">
        <v>36983</v>
      </c>
      <c r="F437" s="90">
        <v>41717</v>
      </c>
      <c r="I437" s="57"/>
      <c r="J437" s="105"/>
      <c r="K437" s="105"/>
      <c r="R437" s="105"/>
      <c r="S437" s="105"/>
      <c r="T437" s="105"/>
      <c r="U437" s="150"/>
      <c r="AA437" s="105"/>
    </row>
    <row r="438" spans="1:27" ht="15.5" hidden="1">
      <c r="A438" s="57"/>
      <c r="B438" s="91"/>
      <c r="C438" s="77">
        <v>3.15</v>
      </c>
      <c r="D438" s="77">
        <v>3.29</v>
      </c>
      <c r="E438" s="78">
        <v>41718</v>
      </c>
      <c r="F438" s="92">
        <v>42185</v>
      </c>
      <c r="I438" s="57"/>
      <c r="J438" s="105"/>
      <c r="K438" s="105"/>
      <c r="R438" s="105"/>
      <c r="S438" s="105"/>
      <c r="T438" s="105"/>
      <c r="U438" s="150"/>
      <c r="AA438" s="105"/>
    </row>
    <row r="439" spans="1:27" ht="15.5" hidden="1">
      <c r="A439" s="57"/>
      <c r="B439" s="91"/>
      <c r="C439" s="77">
        <v>2.85</v>
      </c>
      <c r="D439" s="77">
        <v>2.97</v>
      </c>
      <c r="E439" s="78">
        <v>42186</v>
      </c>
      <c r="F439" s="92">
        <v>42460</v>
      </c>
      <c r="I439" s="57"/>
      <c r="J439" s="105"/>
      <c r="K439" s="105"/>
      <c r="R439" s="105"/>
      <c r="S439" s="105"/>
      <c r="T439" s="105"/>
      <c r="U439" s="150"/>
      <c r="AA439" s="105"/>
    </row>
    <row r="440" spans="1:27" ht="15.5" hidden="1">
      <c r="A440" s="57"/>
      <c r="B440" s="91"/>
      <c r="C440" s="77">
        <v>3.15</v>
      </c>
      <c r="D440" s="77">
        <v>3.29</v>
      </c>
      <c r="E440" s="66">
        <v>42461</v>
      </c>
      <c r="F440" s="70">
        <v>44090</v>
      </c>
      <c r="I440" s="57"/>
      <c r="J440" s="105"/>
      <c r="K440" s="105"/>
      <c r="R440" s="105"/>
      <c r="S440" s="105"/>
      <c r="T440" s="105"/>
      <c r="U440" s="150"/>
      <c r="AA440" s="105"/>
    </row>
    <row r="441" spans="1:27" ht="15.5" hidden="1">
      <c r="A441" s="57"/>
      <c r="B441" s="114"/>
      <c r="C441" s="115">
        <v>3.62</v>
      </c>
      <c r="D441" s="115">
        <v>3.78</v>
      </c>
      <c r="E441" s="116">
        <v>44091</v>
      </c>
      <c r="F441" s="117">
        <v>47484</v>
      </c>
      <c r="I441" s="57"/>
      <c r="J441" s="105"/>
      <c r="K441" s="105"/>
      <c r="R441" s="105"/>
      <c r="S441" s="105"/>
      <c r="T441" s="105"/>
      <c r="U441" s="150"/>
      <c r="AA441" s="105"/>
    </row>
    <row r="442" spans="1:27" hidden="1">
      <c r="A442" s="57"/>
      <c r="I442" s="57"/>
      <c r="J442" s="105"/>
      <c r="K442" s="105"/>
      <c r="R442" s="105"/>
      <c r="S442" s="105"/>
      <c r="T442" s="105"/>
      <c r="U442" s="150"/>
      <c r="AA442" s="105"/>
    </row>
    <row r="443" spans="1:27" hidden="1">
      <c r="A443" s="57"/>
      <c r="I443" s="57"/>
      <c r="J443" s="105"/>
      <c r="K443" s="105"/>
      <c r="R443" s="105"/>
      <c r="S443" s="105"/>
      <c r="T443" s="105"/>
      <c r="U443" s="150"/>
      <c r="AA443" s="105"/>
    </row>
    <row r="444" spans="1:27" hidden="1">
      <c r="A444" s="57"/>
      <c r="I444" s="57"/>
      <c r="J444" s="105"/>
      <c r="K444" s="105"/>
      <c r="R444" s="105"/>
      <c r="S444" s="105"/>
      <c r="T444" s="105"/>
      <c r="U444" s="150"/>
      <c r="AA444" s="105"/>
    </row>
    <row r="445" spans="1:27" hidden="1">
      <c r="A445" s="57"/>
      <c r="I445" s="57"/>
      <c r="J445" s="105"/>
      <c r="K445" s="105"/>
      <c r="R445" s="105"/>
      <c r="S445" s="105"/>
      <c r="T445" s="105"/>
      <c r="U445" s="150"/>
      <c r="AA445" s="105"/>
    </row>
    <row r="446" spans="1:27" hidden="1">
      <c r="A446" s="57"/>
      <c r="I446" s="57"/>
      <c r="J446" s="105"/>
      <c r="K446" s="105"/>
      <c r="R446" s="105"/>
      <c r="S446" s="105"/>
      <c r="T446" s="105"/>
      <c r="U446" s="150"/>
      <c r="AA446" s="105"/>
    </row>
    <row r="447" spans="1:27" hidden="1">
      <c r="A447" s="57"/>
      <c r="I447" s="57"/>
      <c r="J447" s="105"/>
      <c r="K447" s="105"/>
      <c r="R447" s="105"/>
      <c r="S447" s="105"/>
      <c r="T447" s="105"/>
      <c r="U447" s="150"/>
      <c r="AA447" s="105"/>
    </row>
    <row r="448" spans="1:27" hidden="1">
      <c r="A448" s="57"/>
      <c r="I448" s="57"/>
      <c r="J448" s="105"/>
      <c r="K448" s="105"/>
      <c r="R448" s="105"/>
      <c r="S448" s="105"/>
      <c r="T448" s="105"/>
      <c r="U448" s="150"/>
      <c r="AA448" s="105"/>
    </row>
    <row r="449" spans="1:27" hidden="1">
      <c r="A449" s="57"/>
      <c r="I449" s="57"/>
      <c r="J449" s="105"/>
      <c r="K449" s="105"/>
      <c r="R449" s="105"/>
      <c r="S449" s="105"/>
      <c r="T449" s="105"/>
      <c r="U449" s="150"/>
      <c r="AA449" s="105"/>
    </row>
    <row r="450" spans="1:27" hidden="1">
      <c r="A450" s="57"/>
      <c r="I450" s="57"/>
      <c r="J450" s="105"/>
      <c r="K450" s="105"/>
      <c r="R450" s="105"/>
      <c r="S450" s="105"/>
      <c r="T450" s="105"/>
      <c r="U450" s="150"/>
      <c r="AA450" s="105"/>
    </row>
    <row r="451" spans="1:27" hidden="1">
      <c r="A451" s="57"/>
      <c r="I451" s="57"/>
      <c r="J451" s="105"/>
      <c r="K451" s="105"/>
      <c r="R451" s="105"/>
      <c r="S451" s="105"/>
      <c r="T451" s="105"/>
      <c r="U451" s="150"/>
      <c r="AA451" s="105"/>
    </row>
    <row r="452" spans="1:27" hidden="1">
      <c r="A452" s="57"/>
      <c r="I452" s="57"/>
      <c r="J452" s="105"/>
      <c r="K452" s="105"/>
      <c r="R452" s="105"/>
      <c r="S452" s="105"/>
      <c r="T452" s="105"/>
      <c r="U452" s="150"/>
      <c r="AA452" s="105"/>
    </row>
    <row r="453" spans="1:27" hidden="1">
      <c r="A453" s="57"/>
      <c r="I453" s="57"/>
      <c r="J453" s="105"/>
      <c r="K453" s="105"/>
      <c r="R453" s="105"/>
      <c r="S453" s="105"/>
      <c r="T453" s="105"/>
      <c r="U453" s="150"/>
      <c r="AA453" s="105"/>
    </row>
    <row r="454" spans="1:27" hidden="1">
      <c r="A454" s="57"/>
      <c r="I454" s="57"/>
      <c r="J454" s="105"/>
      <c r="K454" s="105"/>
      <c r="R454" s="105"/>
      <c r="S454" s="105"/>
      <c r="T454" s="105"/>
      <c r="U454" s="150"/>
      <c r="AA454" s="105"/>
    </row>
    <row r="455" spans="1:27" hidden="1">
      <c r="A455" s="57"/>
      <c r="I455" s="57"/>
      <c r="J455" s="105"/>
      <c r="K455" s="105"/>
      <c r="R455" s="105"/>
      <c r="S455" s="105"/>
      <c r="T455" s="105"/>
      <c r="U455" s="150"/>
      <c r="AA455" s="105"/>
    </row>
    <row r="456" spans="1:27" hidden="1">
      <c r="A456" s="57"/>
      <c r="I456" s="57"/>
      <c r="J456" s="105"/>
      <c r="K456" s="105"/>
      <c r="R456" s="105"/>
      <c r="S456" s="105"/>
      <c r="T456" s="105"/>
      <c r="U456" s="150"/>
      <c r="AA456" s="105"/>
    </row>
    <row r="457" spans="1:27" hidden="1">
      <c r="A457" s="57"/>
      <c r="I457" s="57"/>
      <c r="J457" s="105"/>
      <c r="K457" s="105"/>
      <c r="R457" s="105"/>
      <c r="S457" s="105"/>
      <c r="T457" s="105"/>
      <c r="U457" s="150"/>
      <c r="AA457" s="105"/>
    </row>
    <row r="458" spans="1:27" hidden="1">
      <c r="A458" s="57"/>
      <c r="I458" s="57"/>
      <c r="J458" s="105"/>
      <c r="K458" s="105"/>
      <c r="R458" s="105"/>
      <c r="S458" s="105"/>
      <c r="T458" s="105"/>
      <c r="U458" s="150"/>
      <c r="AA458" s="105"/>
    </row>
    <row r="459" spans="1:27" hidden="1">
      <c r="A459" s="57"/>
      <c r="I459" s="57"/>
      <c r="J459" s="105"/>
      <c r="K459" s="105"/>
      <c r="R459" s="105"/>
      <c r="S459" s="105"/>
      <c r="T459" s="105"/>
      <c r="U459" s="150"/>
      <c r="AA459" s="105"/>
    </row>
    <row r="460" spans="1:27" hidden="1">
      <c r="A460" s="57"/>
      <c r="I460" s="57"/>
      <c r="J460" s="105"/>
      <c r="K460" s="105"/>
      <c r="R460" s="105"/>
      <c r="S460" s="105"/>
      <c r="T460" s="105"/>
      <c r="U460" s="150"/>
      <c r="AA460" s="105"/>
    </row>
    <row r="461" spans="1:27" hidden="1">
      <c r="A461" s="57"/>
      <c r="I461" s="57"/>
      <c r="J461" s="105"/>
      <c r="K461" s="105"/>
      <c r="R461" s="105"/>
      <c r="S461" s="105"/>
      <c r="T461" s="105"/>
      <c r="U461" s="150"/>
      <c r="AA461" s="105"/>
    </row>
    <row r="462" spans="1:27" hidden="1">
      <c r="A462" s="57"/>
      <c r="I462" s="57"/>
      <c r="J462" s="105"/>
      <c r="K462" s="105"/>
      <c r="R462" s="105"/>
      <c r="S462" s="105"/>
      <c r="T462" s="105"/>
      <c r="U462" s="150"/>
      <c r="AA462" s="105"/>
    </row>
    <row r="463" spans="1:27" hidden="1">
      <c r="A463" s="57"/>
      <c r="I463" s="57"/>
      <c r="J463" s="105"/>
      <c r="K463" s="105"/>
      <c r="R463" s="105"/>
      <c r="S463" s="105"/>
      <c r="T463" s="105"/>
      <c r="U463" s="150"/>
      <c r="AA463" s="105"/>
    </row>
    <row r="464" spans="1:27" hidden="1">
      <c r="A464" s="57"/>
      <c r="I464" s="57"/>
      <c r="J464" s="105"/>
      <c r="K464" s="105"/>
      <c r="R464" s="105"/>
      <c r="S464" s="105"/>
      <c r="T464" s="105"/>
      <c r="U464" s="150"/>
      <c r="AA464" s="105"/>
    </row>
    <row r="465" spans="1:27" hidden="1">
      <c r="A465" s="57"/>
      <c r="I465" s="57"/>
      <c r="J465" s="105"/>
      <c r="K465" s="105"/>
      <c r="R465" s="105"/>
      <c r="S465" s="105"/>
      <c r="T465" s="105"/>
      <c r="U465" s="150"/>
      <c r="AA465" s="105"/>
    </row>
    <row r="466" spans="1:27" hidden="1">
      <c r="A466" s="57"/>
      <c r="I466" s="57"/>
      <c r="J466" s="105"/>
      <c r="K466" s="105"/>
      <c r="R466" s="105"/>
      <c r="S466" s="105"/>
      <c r="T466" s="105"/>
      <c r="U466" s="150"/>
      <c r="AA466" s="105"/>
    </row>
    <row r="467" spans="1:27" hidden="1">
      <c r="A467" s="57"/>
      <c r="I467" s="57"/>
      <c r="J467" s="105"/>
      <c r="K467" s="105"/>
      <c r="R467" s="105"/>
      <c r="S467" s="105"/>
      <c r="T467" s="105"/>
      <c r="U467" s="150"/>
      <c r="AA467" s="105"/>
    </row>
    <row r="468" spans="1:27" hidden="1">
      <c r="A468" s="57"/>
      <c r="I468" s="57"/>
      <c r="J468" s="105"/>
      <c r="K468" s="105"/>
      <c r="R468" s="105"/>
      <c r="S468" s="105"/>
      <c r="T468" s="105"/>
      <c r="U468" s="150"/>
      <c r="AA468" s="105"/>
    </row>
    <row r="469" spans="1:27" hidden="1">
      <c r="A469" s="57"/>
      <c r="I469" s="57"/>
      <c r="J469" s="105"/>
      <c r="K469" s="105"/>
      <c r="R469" s="105"/>
      <c r="S469" s="105"/>
      <c r="T469" s="105"/>
      <c r="U469" s="150"/>
      <c r="AA469" s="105"/>
    </row>
    <row r="470" spans="1:27" hidden="1">
      <c r="A470" s="57"/>
      <c r="I470" s="57"/>
      <c r="J470" s="105"/>
      <c r="K470" s="105"/>
      <c r="R470" s="105"/>
      <c r="S470" s="105"/>
      <c r="T470" s="105"/>
      <c r="U470" s="150"/>
      <c r="AA470" s="105"/>
    </row>
    <row r="471" spans="1:27" hidden="1">
      <c r="A471" s="57"/>
      <c r="I471" s="57"/>
      <c r="J471" s="105"/>
      <c r="K471" s="105"/>
      <c r="R471" s="105"/>
      <c r="S471" s="105"/>
      <c r="T471" s="105"/>
      <c r="U471" s="150"/>
      <c r="AA471" s="105"/>
    </row>
    <row r="472" spans="1:27" hidden="1">
      <c r="A472" s="57"/>
      <c r="I472" s="57"/>
      <c r="J472" s="105"/>
      <c r="K472" s="105"/>
      <c r="R472" s="105"/>
      <c r="S472" s="105"/>
      <c r="T472" s="105"/>
      <c r="U472" s="150"/>
      <c r="AA472" s="105"/>
    </row>
    <row r="473" spans="1:27" hidden="1">
      <c r="A473" s="57"/>
      <c r="I473" s="57"/>
      <c r="J473" s="105"/>
      <c r="K473" s="105"/>
      <c r="R473" s="105"/>
      <c r="S473" s="105"/>
      <c r="T473" s="105"/>
      <c r="U473" s="150"/>
      <c r="AA473" s="105"/>
    </row>
    <row r="474" spans="1:27" hidden="1">
      <c r="A474" s="57"/>
      <c r="I474" s="57"/>
      <c r="J474" s="105"/>
      <c r="K474" s="105"/>
      <c r="R474" s="105"/>
      <c r="S474" s="105"/>
      <c r="T474" s="105"/>
      <c r="U474" s="150"/>
      <c r="AA474" s="105"/>
    </row>
    <row r="475" spans="1:27" hidden="1">
      <c r="A475" s="57"/>
      <c r="I475" s="57"/>
      <c r="J475" s="105"/>
      <c r="K475" s="105"/>
      <c r="R475" s="105"/>
      <c r="S475" s="105"/>
      <c r="T475" s="105"/>
      <c r="U475" s="150"/>
      <c r="AA475" s="105"/>
    </row>
    <row r="476" spans="1:27" hidden="1">
      <c r="A476" s="57"/>
      <c r="I476" s="57"/>
      <c r="J476" s="105"/>
      <c r="K476" s="105"/>
      <c r="R476" s="105"/>
      <c r="S476" s="105"/>
      <c r="T476" s="105"/>
      <c r="U476" s="150"/>
      <c r="AA476" s="105"/>
    </row>
    <row r="477" spans="1:27" hidden="1">
      <c r="A477" s="57"/>
      <c r="I477" s="57"/>
      <c r="J477" s="105"/>
      <c r="K477" s="105"/>
      <c r="R477" s="105"/>
      <c r="S477" s="105"/>
      <c r="T477" s="105"/>
      <c r="U477" s="150"/>
      <c r="AA477" s="105"/>
    </row>
    <row r="478" spans="1:27" hidden="1">
      <c r="A478" s="57"/>
      <c r="I478" s="57"/>
      <c r="J478" s="105"/>
      <c r="K478" s="105"/>
      <c r="R478" s="105"/>
      <c r="S478" s="105"/>
      <c r="T478" s="105"/>
      <c r="U478" s="150"/>
      <c r="AA478" s="105"/>
    </row>
    <row r="479" spans="1:27" hidden="1">
      <c r="A479" s="57"/>
      <c r="I479" s="57"/>
      <c r="J479" s="105"/>
      <c r="K479" s="105"/>
      <c r="R479" s="105"/>
      <c r="S479" s="105"/>
      <c r="T479" s="105"/>
      <c r="U479" s="150"/>
      <c r="AA479" s="105"/>
    </row>
    <row r="480" spans="1:27" hidden="1">
      <c r="A480" s="57"/>
      <c r="I480" s="57"/>
      <c r="J480" s="105"/>
      <c r="K480" s="105"/>
      <c r="R480" s="105"/>
      <c r="S480" s="105"/>
      <c r="T480" s="105"/>
      <c r="U480" s="150"/>
      <c r="AA480" s="105"/>
    </row>
    <row r="481" spans="1:27" hidden="1">
      <c r="A481" s="57"/>
      <c r="I481" s="57"/>
      <c r="J481" s="105"/>
      <c r="K481" s="105"/>
      <c r="R481" s="105"/>
      <c r="S481" s="105"/>
      <c r="T481" s="105"/>
      <c r="U481" s="150"/>
      <c r="AA481" s="105"/>
    </row>
    <row r="482" spans="1:27" hidden="1">
      <c r="A482" s="57"/>
      <c r="I482" s="57"/>
      <c r="J482" s="105"/>
      <c r="K482" s="105"/>
      <c r="R482" s="105"/>
      <c r="S482" s="105"/>
      <c r="T482" s="105"/>
      <c r="U482" s="150"/>
      <c r="AA482" s="105"/>
    </row>
    <row r="483" spans="1:27" hidden="1">
      <c r="A483" s="57"/>
      <c r="I483" s="57"/>
      <c r="J483" s="105"/>
      <c r="K483" s="105"/>
      <c r="R483" s="105"/>
      <c r="S483" s="105"/>
      <c r="T483" s="105"/>
      <c r="U483" s="150"/>
      <c r="AA483" s="105"/>
    </row>
    <row r="484" spans="1:27" hidden="1">
      <c r="A484" s="57"/>
      <c r="I484" s="57"/>
      <c r="J484" s="105"/>
      <c r="K484" s="105"/>
      <c r="R484" s="105"/>
      <c r="S484" s="105"/>
      <c r="T484" s="105"/>
      <c r="U484" s="150"/>
      <c r="AA484" s="105"/>
    </row>
    <row r="485" spans="1:27" hidden="1">
      <c r="A485" s="57"/>
      <c r="I485" s="57"/>
      <c r="J485" s="105"/>
      <c r="K485" s="105"/>
      <c r="R485" s="105"/>
      <c r="S485" s="105"/>
      <c r="T485" s="105"/>
      <c r="U485" s="150"/>
      <c r="AA485" s="105"/>
    </row>
    <row r="486" spans="1:27" hidden="1">
      <c r="A486" s="57"/>
      <c r="I486" s="57"/>
      <c r="J486" s="105"/>
      <c r="K486" s="105"/>
      <c r="R486" s="105"/>
      <c r="S486" s="105"/>
      <c r="T486" s="105"/>
      <c r="U486" s="150"/>
      <c r="AA486" s="105"/>
    </row>
    <row r="487" spans="1:27" hidden="1">
      <c r="A487" s="57"/>
      <c r="I487" s="57"/>
      <c r="J487" s="105"/>
      <c r="K487" s="105"/>
      <c r="R487" s="105"/>
      <c r="S487" s="105"/>
      <c r="T487" s="105"/>
      <c r="U487" s="150"/>
      <c r="AA487" s="105"/>
    </row>
    <row r="488" spans="1:27" hidden="1">
      <c r="A488" s="57"/>
      <c r="I488" s="57"/>
      <c r="J488" s="105"/>
      <c r="K488" s="105"/>
      <c r="R488" s="105"/>
      <c r="S488" s="105"/>
      <c r="T488" s="105"/>
      <c r="U488" s="150"/>
      <c r="AA488" s="105"/>
    </row>
    <row r="489" spans="1:27" hidden="1">
      <c r="A489" s="57"/>
      <c r="I489" s="57"/>
      <c r="J489" s="105"/>
      <c r="K489" s="105"/>
      <c r="R489" s="105"/>
      <c r="S489" s="105"/>
      <c r="T489" s="105"/>
      <c r="U489" s="150"/>
      <c r="AA489" s="105"/>
    </row>
    <row r="490" spans="1:27" hidden="1">
      <c r="A490" s="57"/>
      <c r="I490" s="57"/>
      <c r="J490" s="105"/>
      <c r="K490" s="105"/>
      <c r="R490" s="105"/>
      <c r="S490" s="105"/>
      <c r="T490" s="105"/>
      <c r="U490" s="150"/>
      <c r="AA490" s="105"/>
    </row>
    <row r="491" spans="1:27" hidden="1">
      <c r="A491" s="57"/>
      <c r="I491" s="57"/>
      <c r="J491" s="105"/>
      <c r="K491" s="105"/>
      <c r="R491" s="105"/>
      <c r="S491" s="105"/>
      <c r="T491" s="105"/>
      <c r="U491" s="150"/>
      <c r="AA491" s="105"/>
    </row>
    <row r="492" spans="1:27" hidden="1">
      <c r="A492" s="57"/>
      <c r="I492" s="57"/>
      <c r="J492" s="105"/>
      <c r="K492" s="105"/>
      <c r="R492" s="105"/>
      <c r="S492" s="105"/>
      <c r="T492" s="105"/>
      <c r="U492" s="150"/>
      <c r="AA492" s="105"/>
    </row>
    <row r="493" spans="1:27" hidden="1">
      <c r="A493" s="57"/>
      <c r="I493" s="57"/>
      <c r="J493" s="105"/>
      <c r="K493" s="105"/>
      <c r="R493" s="105"/>
      <c r="S493" s="105"/>
      <c r="T493" s="105"/>
      <c r="U493" s="150"/>
      <c r="AA493" s="105"/>
    </row>
    <row r="494" spans="1:27" hidden="1">
      <c r="A494" s="57"/>
      <c r="I494" s="57"/>
      <c r="J494" s="105"/>
      <c r="K494" s="105"/>
      <c r="R494" s="105"/>
      <c r="S494" s="105"/>
      <c r="T494" s="105"/>
      <c r="U494" s="150"/>
      <c r="AA494" s="105"/>
    </row>
    <row r="495" spans="1:27" hidden="1">
      <c r="A495" s="57"/>
      <c r="I495" s="57"/>
      <c r="J495" s="105"/>
      <c r="K495" s="105"/>
      <c r="R495" s="105"/>
      <c r="S495" s="105"/>
      <c r="T495" s="105"/>
      <c r="U495" s="150"/>
      <c r="AA495" s="105"/>
    </row>
    <row r="496" spans="1:27" hidden="1">
      <c r="A496" s="57"/>
      <c r="I496" s="57"/>
      <c r="J496" s="105"/>
      <c r="K496" s="105"/>
      <c r="R496" s="105"/>
      <c r="S496" s="105"/>
      <c r="T496" s="105"/>
      <c r="U496" s="150"/>
      <c r="AA496" s="105"/>
    </row>
    <row r="497" spans="1:27" hidden="1">
      <c r="A497" s="57"/>
      <c r="I497" s="57"/>
      <c r="J497" s="105"/>
      <c r="K497" s="105"/>
      <c r="R497" s="105"/>
      <c r="S497" s="105"/>
      <c r="T497" s="105"/>
      <c r="U497" s="150"/>
      <c r="AA497" s="105"/>
    </row>
    <row r="498" spans="1:27" hidden="1">
      <c r="A498" s="57"/>
      <c r="I498" s="57"/>
      <c r="J498" s="105"/>
      <c r="K498" s="105"/>
      <c r="R498" s="105"/>
      <c r="S498" s="105"/>
      <c r="T498" s="105"/>
      <c r="U498" s="150"/>
      <c r="AA498" s="105"/>
    </row>
    <row r="499" spans="1:27" hidden="1">
      <c r="A499" s="57"/>
      <c r="I499" s="57"/>
      <c r="J499" s="105"/>
      <c r="K499" s="105"/>
      <c r="R499" s="105"/>
      <c r="S499" s="105"/>
      <c r="T499" s="105"/>
      <c r="U499" s="150"/>
      <c r="AA499" s="105"/>
    </row>
    <row r="500" spans="1:27" hidden="1">
      <c r="A500" s="57"/>
      <c r="I500" s="57"/>
      <c r="J500" s="105"/>
      <c r="K500" s="105"/>
      <c r="R500" s="105"/>
      <c r="S500" s="105"/>
      <c r="T500" s="105"/>
      <c r="U500" s="150"/>
      <c r="AA500" s="105"/>
    </row>
    <row r="501" spans="1:27" hidden="1">
      <c r="A501" s="57"/>
      <c r="I501" s="57"/>
      <c r="J501" s="105"/>
      <c r="K501" s="105"/>
      <c r="R501" s="105"/>
      <c r="S501" s="105"/>
      <c r="T501" s="105"/>
      <c r="U501" s="150"/>
      <c r="AA501" s="105"/>
    </row>
    <row r="502" spans="1:27" hidden="1">
      <c r="A502" s="57"/>
      <c r="I502" s="57"/>
      <c r="J502" s="105"/>
      <c r="K502" s="105"/>
      <c r="R502" s="105"/>
      <c r="S502" s="105"/>
      <c r="T502" s="105"/>
      <c r="U502" s="150"/>
      <c r="AA502" s="105"/>
    </row>
    <row r="503" spans="1:27" hidden="1">
      <c r="A503" s="57"/>
      <c r="I503" s="57"/>
      <c r="J503" s="105"/>
      <c r="K503" s="105"/>
      <c r="R503" s="105"/>
      <c r="S503" s="105"/>
      <c r="T503" s="105"/>
      <c r="U503" s="150"/>
      <c r="AA503" s="105"/>
    </row>
    <row r="504" spans="1:27" hidden="1">
      <c r="A504" s="57"/>
      <c r="I504" s="57"/>
      <c r="J504" s="105"/>
      <c r="K504" s="105"/>
      <c r="R504" s="105"/>
      <c r="S504" s="105"/>
      <c r="T504" s="105"/>
      <c r="U504" s="150"/>
      <c r="AA504" s="105"/>
    </row>
    <row r="505" spans="1:27" hidden="1">
      <c r="A505" s="57"/>
      <c r="I505" s="57"/>
      <c r="J505" s="105"/>
      <c r="K505" s="105"/>
      <c r="R505" s="105"/>
      <c r="S505" s="105"/>
      <c r="T505" s="105"/>
      <c r="U505" s="150"/>
      <c r="AA505" s="105"/>
    </row>
    <row r="506" spans="1:27" hidden="1">
      <c r="A506" s="57"/>
      <c r="I506" s="57"/>
      <c r="J506" s="105"/>
      <c r="K506" s="105"/>
      <c r="R506" s="105"/>
      <c r="S506" s="105"/>
      <c r="T506" s="105"/>
      <c r="U506" s="150"/>
      <c r="AA506" s="105"/>
    </row>
    <row r="507" spans="1:27" hidden="1">
      <c r="A507" s="57"/>
      <c r="I507" s="57"/>
      <c r="J507" s="105"/>
      <c r="K507" s="105"/>
      <c r="R507" s="105"/>
      <c r="S507" s="105"/>
      <c r="T507" s="105"/>
      <c r="U507" s="150"/>
      <c r="AA507" s="105"/>
    </row>
    <row r="508" spans="1:27" hidden="1">
      <c r="A508" s="57"/>
      <c r="I508" s="57"/>
      <c r="J508" s="105"/>
      <c r="K508" s="105"/>
      <c r="R508" s="105"/>
      <c r="S508" s="105"/>
      <c r="T508" s="105"/>
      <c r="U508" s="150"/>
      <c r="AA508" s="105"/>
    </row>
    <row r="509" spans="1:27" hidden="1">
      <c r="A509" s="57"/>
      <c r="I509" s="57"/>
      <c r="J509" s="105"/>
      <c r="K509" s="105"/>
      <c r="R509" s="105"/>
      <c r="S509" s="105"/>
      <c r="T509" s="105"/>
      <c r="U509" s="150"/>
      <c r="AA509" s="105"/>
    </row>
    <row r="510" spans="1:27" hidden="1">
      <c r="A510" s="57"/>
      <c r="I510" s="57"/>
      <c r="J510" s="105"/>
      <c r="K510" s="105"/>
      <c r="R510" s="105"/>
      <c r="S510" s="105"/>
      <c r="T510" s="105"/>
      <c r="U510" s="150"/>
      <c r="AA510" s="105"/>
    </row>
    <row r="511" spans="1:27" hidden="1">
      <c r="A511" s="57"/>
      <c r="I511" s="57"/>
      <c r="J511" s="105"/>
      <c r="K511" s="105"/>
      <c r="R511" s="105"/>
      <c r="S511" s="105"/>
      <c r="T511" s="105"/>
      <c r="U511" s="150"/>
      <c r="AA511" s="105"/>
    </row>
    <row r="512" spans="1:27" hidden="1">
      <c r="A512" s="57"/>
      <c r="I512" s="57"/>
      <c r="J512" s="105"/>
      <c r="K512" s="105"/>
      <c r="R512" s="105"/>
      <c r="S512" s="105"/>
      <c r="T512" s="105"/>
      <c r="U512" s="150"/>
      <c r="AA512" s="105"/>
    </row>
    <row r="513" spans="1:27" hidden="1">
      <c r="A513" s="57"/>
      <c r="I513" s="57"/>
      <c r="J513" s="105"/>
      <c r="K513" s="105"/>
      <c r="R513" s="105"/>
      <c r="S513" s="105"/>
      <c r="T513" s="105"/>
      <c r="U513" s="150"/>
      <c r="AA513" s="105"/>
    </row>
    <row r="514" spans="1:27" hidden="1">
      <c r="A514" s="57"/>
      <c r="I514" s="57"/>
      <c r="J514" s="105"/>
      <c r="K514" s="105"/>
      <c r="R514" s="105"/>
      <c r="S514" s="105"/>
      <c r="T514" s="105"/>
      <c r="U514" s="150"/>
      <c r="AA514" s="105"/>
    </row>
    <row r="515" spans="1:27" hidden="1">
      <c r="A515" s="57"/>
      <c r="I515" s="57"/>
      <c r="J515" s="105"/>
      <c r="K515" s="105"/>
      <c r="R515" s="105"/>
      <c r="S515" s="105"/>
      <c r="T515" s="105"/>
      <c r="U515" s="150"/>
      <c r="AA515" s="105"/>
    </row>
    <row r="516" spans="1:27" hidden="1">
      <c r="A516" s="57"/>
      <c r="I516" s="57"/>
      <c r="J516" s="105"/>
      <c r="K516" s="105"/>
      <c r="R516" s="105"/>
      <c r="S516" s="105"/>
      <c r="T516" s="105"/>
      <c r="U516" s="150"/>
      <c r="AA516" s="105"/>
    </row>
    <row r="517" spans="1:27" hidden="1">
      <c r="A517" s="57"/>
      <c r="I517" s="57"/>
      <c r="J517" s="105"/>
      <c r="K517" s="105"/>
      <c r="R517" s="105"/>
      <c r="S517" s="105"/>
      <c r="T517" s="105"/>
      <c r="U517" s="150"/>
      <c r="AA517" s="105"/>
    </row>
    <row r="518" spans="1:27" hidden="1">
      <c r="A518" s="57"/>
      <c r="I518" s="57"/>
      <c r="J518" s="105"/>
      <c r="K518" s="105"/>
      <c r="R518" s="105"/>
      <c r="S518" s="105"/>
      <c r="T518" s="105"/>
      <c r="U518" s="150"/>
      <c r="AA518" s="105"/>
    </row>
    <row r="519" spans="1:27" hidden="1">
      <c r="A519" s="57"/>
      <c r="I519" s="57"/>
      <c r="J519" s="105"/>
      <c r="K519" s="105"/>
      <c r="R519" s="105"/>
      <c r="S519" s="105"/>
      <c r="T519" s="105"/>
      <c r="U519" s="150"/>
      <c r="AA519" s="105"/>
    </row>
    <row r="520" spans="1:27" hidden="1">
      <c r="A520" s="57"/>
      <c r="I520" s="57"/>
      <c r="J520" s="105"/>
      <c r="K520" s="105"/>
      <c r="R520" s="105"/>
      <c r="S520" s="105"/>
      <c r="T520" s="105"/>
      <c r="U520" s="150"/>
      <c r="AA520" s="105"/>
    </row>
    <row r="521" spans="1:27" hidden="1">
      <c r="A521" s="57"/>
      <c r="I521" s="57"/>
      <c r="J521" s="105"/>
      <c r="K521" s="105"/>
      <c r="R521" s="105"/>
      <c r="S521" s="105"/>
      <c r="T521" s="105"/>
      <c r="U521" s="150"/>
      <c r="AA521" s="105"/>
    </row>
    <row r="522" spans="1:27" hidden="1">
      <c r="A522" s="57"/>
      <c r="I522" s="57"/>
      <c r="J522" s="105"/>
      <c r="K522" s="105"/>
      <c r="R522" s="105"/>
      <c r="S522" s="105"/>
      <c r="T522" s="105"/>
      <c r="U522" s="150"/>
      <c r="AA522" s="105"/>
    </row>
    <row r="523" spans="1:27" hidden="1">
      <c r="A523" s="57"/>
      <c r="I523" s="57"/>
      <c r="J523" s="105"/>
      <c r="K523" s="105"/>
      <c r="R523" s="105"/>
      <c r="S523" s="105"/>
      <c r="T523" s="105"/>
      <c r="U523" s="150"/>
      <c r="AA523" s="105"/>
    </row>
    <row r="524" spans="1:27" hidden="1">
      <c r="A524" s="57"/>
      <c r="I524" s="57"/>
      <c r="J524" s="105"/>
      <c r="K524" s="105"/>
      <c r="R524" s="105"/>
      <c r="S524" s="105"/>
      <c r="T524" s="105"/>
      <c r="U524" s="150"/>
      <c r="AA524" s="105"/>
    </row>
    <row r="525" spans="1:27" hidden="1">
      <c r="A525" s="57"/>
      <c r="I525" s="57"/>
      <c r="J525" s="105"/>
      <c r="K525" s="105"/>
      <c r="R525" s="105"/>
      <c r="S525" s="105"/>
      <c r="T525" s="105"/>
      <c r="U525" s="150"/>
      <c r="AA525" s="105"/>
    </row>
    <row r="526" spans="1:27" hidden="1">
      <c r="A526" s="57"/>
      <c r="I526" s="57"/>
      <c r="J526" s="105"/>
      <c r="K526" s="105"/>
      <c r="R526" s="105"/>
      <c r="S526" s="105"/>
      <c r="T526" s="105"/>
      <c r="U526" s="150"/>
      <c r="AA526" s="105"/>
    </row>
    <row r="527" spans="1:27" hidden="1">
      <c r="A527" s="57"/>
      <c r="I527" s="57"/>
      <c r="J527" s="105"/>
      <c r="K527" s="105"/>
      <c r="R527" s="105"/>
      <c r="S527" s="105"/>
      <c r="T527" s="105"/>
      <c r="U527" s="150"/>
      <c r="AA527" s="105"/>
    </row>
    <row r="528" spans="1:27" hidden="1">
      <c r="A528" s="57"/>
      <c r="I528" s="57"/>
      <c r="J528" s="105"/>
      <c r="K528" s="105"/>
      <c r="R528" s="105"/>
      <c r="S528" s="105"/>
      <c r="T528" s="105"/>
      <c r="U528" s="150"/>
      <c r="AA528" s="105"/>
    </row>
    <row r="529" spans="1:27" hidden="1">
      <c r="A529" s="57"/>
      <c r="I529" s="57"/>
      <c r="J529" s="105"/>
      <c r="K529" s="105"/>
      <c r="R529" s="105"/>
      <c r="S529" s="105"/>
      <c r="T529" s="105"/>
      <c r="U529" s="150"/>
      <c r="AA529" s="105"/>
    </row>
    <row r="530" spans="1:27" hidden="1">
      <c r="A530" s="57"/>
      <c r="I530" s="57"/>
      <c r="J530" s="105"/>
      <c r="K530" s="105"/>
      <c r="R530" s="105"/>
      <c r="S530" s="105"/>
      <c r="T530" s="105"/>
      <c r="U530" s="150"/>
      <c r="AA530" s="105"/>
    </row>
    <row r="531" spans="1:27" hidden="1">
      <c r="A531" s="57"/>
      <c r="I531" s="57"/>
      <c r="J531" s="105"/>
      <c r="K531" s="105"/>
      <c r="R531" s="105"/>
      <c r="S531" s="105"/>
      <c r="T531" s="105"/>
      <c r="U531" s="150"/>
      <c r="AA531" s="105"/>
    </row>
    <row r="532" spans="1:27" hidden="1">
      <c r="A532" s="57"/>
      <c r="I532" s="57"/>
      <c r="J532" s="105"/>
      <c r="K532" s="105"/>
      <c r="R532" s="105"/>
      <c r="S532" s="105"/>
      <c r="T532" s="105"/>
      <c r="U532" s="150"/>
      <c r="AA532" s="105"/>
    </row>
    <row r="533" spans="1:27" hidden="1">
      <c r="A533" s="57"/>
      <c r="I533" s="57"/>
      <c r="J533" s="105"/>
      <c r="K533" s="105"/>
      <c r="R533" s="105"/>
      <c r="S533" s="105"/>
      <c r="T533" s="105"/>
      <c r="U533" s="150"/>
      <c r="AA533" s="105"/>
    </row>
    <row r="534" spans="1:27" hidden="1">
      <c r="A534" s="57"/>
      <c r="I534" s="57"/>
      <c r="J534" s="105"/>
      <c r="K534" s="105"/>
      <c r="R534" s="105"/>
      <c r="S534" s="105"/>
      <c r="T534" s="105"/>
      <c r="U534" s="150"/>
      <c r="AA534" s="105"/>
    </row>
    <row r="535" spans="1:27" hidden="1">
      <c r="A535" s="57"/>
      <c r="I535" s="57"/>
      <c r="J535" s="105"/>
      <c r="K535" s="105"/>
      <c r="R535" s="105"/>
      <c r="S535" s="105"/>
      <c r="T535" s="105"/>
      <c r="U535" s="150"/>
      <c r="AA535" s="105"/>
    </row>
    <row r="536" spans="1:27" hidden="1">
      <c r="A536" s="57"/>
      <c r="I536" s="57"/>
      <c r="J536" s="105"/>
      <c r="K536" s="105"/>
      <c r="R536" s="105"/>
      <c r="S536" s="105"/>
      <c r="T536" s="105"/>
      <c r="U536" s="150"/>
      <c r="AA536" s="105"/>
    </row>
    <row r="537" spans="1:27" hidden="1">
      <c r="A537" s="57"/>
      <c r="I537" s="57"/>
      <c r="J537" s="105"/>
      <c r="K537" s="105"/>
      <c r="R537" s="105"/>
      <c r="S537" s="105"/>
      <c r="T537" s="105"/>
      <c r="U537" s="150"/>
      <c r="AA537" s="105"/>
    </row>
    <row r="538" spans="1:27" hidden="1">
      <c r="A538" s="57"/>
      <c r="I538" s="57"/>
      <c r="J538" s="105"/>
      <c r="K538" s="105"/>
      <c r="R538" s="105"/>
      <c r="S538" s="105"/>
      <c r="T538" s="105"/>
      <c r="U538" s="150"/>
      <c r="AA538" s="105"/>
    </row>
    <row r="539" spans="1:27" hidden="1">
      <c r="A539" s="57"/>
      <c r="I539" s="57"/>
      <c r="J539" s="105"/>
      <c r="K539" s="105"/>
      <c r="R539" s="105"/>
      <c r="S539" s="105"/>
      <c r="T539" s="105"/>
      <c r="U539" s="150"/>
      <c r="AA539" s="105"/>
    </row>
    <row r="540" spans="1:27" hidden="1">
      <c r="A540" s="57"/>
      <c r="I540" s="57"/>
      <c r="J540" s="105"/>
      <c r="K540" s="105"/>
      <c r="R540" s="105"/>
      <c r="S540" s="105"/>
      <c r="T540" s="105"/>
      <c r="U540" s="150"/>
      <c r="AA540" s="105"/>
    </row>
    <row r="541" spans="1:27" hidden="1">
      <c r="A541" s="57"/>
      <c r="I541" s="57"/>
      <c r="J541" s="105"/>
      <c r="K541" s="105"/>
      <c r="R541" s="105"/>
      <c r="S541" s="105"/>
      <c r="T541" s="105"/>
      <c r="U541" s="150"/>
      <c r="AA541" s="105"/>
    </row>
    <row r="542" spans="1:27" hidden="1">
      <c r="A542" s="57"/>
      <c r="I542" s="57"/>
      <c r="J542" s="105"/>
      <c r="K542" s="105"/>
      <c r="R542" s="105"/>
      <c r="S542" s="105"/>
      <c r="T542" s="105"/>
      <c r="U542" s="150"/>
      <c r="AA542" s="105"/>
    </row>
    <row r="543" spans="1:27" hidden="1">
      <c r="A543" s="57"/>
      <c r="I543" s="57"/>
      <c r="J543" s="105"/>
      <c r="K543" s="105"/>
      <c r="R543" s="105"/>
      <c r="S543" s="105"/>
      <c r="T543" s="105"/>
      <c r="U543" s="150"/>
      <c r="AA543" s="105"/>
    </row>
    <row r="544" spans="1:27" hidden="1">
      <c r="A544" s="57"/>
      <c r="I544" s="57"/>
      <c r="J544" s="105"/>
      <c r="K544" s="105"/>
      <c r="R544" s="105"/>
      <c r="S544" s="105"/>
      <c r="T544" s="105"/>
      <c r="U544" s="150"/>
      <c r="AA544" s="105"/>
    </row>
    <row r="545" spans="1:27" hidden="1">
      <c r="A545" s="57"/>
      <c r="I545" s="57"/>
      <c r="J545" s="105"/>
      <c r="K545" s="105"/>
      <c r="R545" s="105"/>
      <c r="S545" s="105"/>
      <c r="T545" s="105"/>
      <c r="U545" s="150"/>
      <c r="AA545" s="105"/>
    </row>
    <row r="546" spans="1:27" hidden="1">
      <c r="A546" s="57"/>
      <c r="I546" s="57"/>
      <c r="J546" s="105"/>
      <c r="K546" s="105"/>
      <c r="R546" s="105"/>
      <c r="S546" s="105"/>
      <c r="T546" s="105"/>
      <c r="U546" s="150"/>
      <c r="AA546" s="105"/>
    </row>
    <row r="547" spans="1:27" hidden="1">
      <c r="A547" s="57"/>
      <c r="I547" s="57"/>
      <c r="J547" s="105"/>
      <c r="K547" s="105"/>
      <c r="R547" s="105"/>
      <c r="S547" s="105"/>
      <c r="T547" s="105"/>
      <c r="U547" s="150"/>
      <c r="AA547" s="105"/>
    </row>
    <row r="548" spans="1:27" hidden="1">
      <c r="A548" s="57"/>
      <c r="I548" s="57"/>
      <c r="J548" s="105"/>
      <c r="K548" s="105"/>
      <c r="R548" s="105"/>
      <c r="S548" s="105"/>
      <c r="T548" s="105"/>
      <c r="U548" s="150"/>
      <c r="AA548" s="105"/>
    </row>
    <row r="549" spans="1:27" hidden="1">
      <c r="A549" s="57"/>
      <c r="I549" s="57"/>
      <c r="J549" s="105"/>
      <c r="K549" s="105"/>
      <c r="R549" s="105"/>
      <c r="S549" s="105"/>
      <c r="T549" s="105"/>
      <c r="U549" s="150"/>
      <c r="AA549" s="105"/>
    </row>
    <row r="550" spans="1:27" hidden="1">
      <c r="A550" s="57"/>
      <c r="I550" s="57"/>
      <c r="J550" s="105"/>
      <c r="K550" s="105"/>
      <c r="R550" s="105"/>
      <c r="S550" s="105"/>
      <c r="T550" s="105"/>
      <c r="U550" s="150"/>
      <c r="AA550" s="105"/>
    </row>
    <row r="551" spans="1:27" hidden="1">
      <c r="A551" s="57"/>
      <c r="I551" s="57"/>
      <c r="J551" s="105"/>
      <c r="K551" s="105"/>
      <c r="R551" s="105"/>
      <c r="S551" s="105"/>
      <c r="T551" s="105"/>
      <c r="U551" s="150"/>
      <c r="AA551" s="105"/>
    </row>
    <row r="552" spans="1:27" hidden="1">
      <c r="A552" s="57"/>
      <c r="I552" s="57"/>
      <c r="J552" s="105"/>
      <c r="K552" s="105"/>
      <c r="R552" s="105"/>
      <c r="S552" s="105"/>
      <c r="T552" s="105"/>
      <c r="U552" s="150"/>
      <c r="AA552" s="105"/>
    </row>
    <row r="553" spans="1:27" hidden="1">
      <c r="A553" s="57"/>
      <c r="I553" s="57"/>
      <c r="J553" s="105"/>
      <c r="K553" s="105"/>
      <c r="R553" s="105"/>
      <c r="S553" s="105"/>
      <c r="T553" s="105"/>
      <c r="U553" s="150"/>
      <c r="AA553" s="105"/>
    </row>
    <row r="554" spans="1:27" hidden="1">
      <c r="A554" s="57"/>
      <c r="I554" s="57"/>
      <c r="J554" s="105"/>
      <c r="K554" s="105"/>
      <c r="R554" s="105"/>
      <c r="S554" s="105"/>
      <c r="T554" s="105"/>
      <c r="U554" s="150"/>
      <c r="AA554" s="105"/>
    </row>
    <row r="555" spans="1:27" hidden="1">
      <c r="A555" s="57"/>
      <c r="I555" s="57"/>
      <c r="J555" s="105"/>
      <c r="K555" s="105"/>
      <c r="R555" s="105"/>
      <c r="S555" s="105"/>
      <c r="T555" s="105"/>
      <c r="U555" s="150"/>
      <c r="AA555" s="105"/>
    </row>
    <row r="556" spans="1:27" hidden="1">
      <c r="A556" s="57"/>
      <c r="I556" s="57"/>
      <c r="J556" s="105"/>
      <c r="K556" s="105"/>
      <c r="R556" s="105"/>
      <c r="S556" s="105"/>
      <c r="T556" s="105"/>
      <c r="U556" s="150"/>
      <c r="AA556" s="105"/>
    </row>
    <row r="557" spans="1:27" hidden="1">
      <c r="A557" s="57"/>
      <c r="I557" s="57"/>
      <c r="J557" s="105"/>
      <c r="K557" s="105"/>
      <c r="R557" s="105"/>
      <c r="S557" s="105"/>
      <c r="T557" s="105"/>
      <c r="U557" s="150"/>
      <c r="AA557" s="105"/>
    </row>
    <row r="558" spans="1:27" hidden="1">
      <c r="A558" s="57"/>
      <c r="I558" s="57"/>
      <c r="J558" s="105"/>
      <c r="K558" s="105"/>
      <c r="R558" s="105"/>
      <c r="S558" s="105"/>
      <c r="T558" s="105"/>
      <c r="U558" s="150"/>
      <c r="AA558" s="105"/>
    </row>
    <row r="559" spans="1:27" hidden="1">
      <c r="A559" s="57"/>
      <c r="I559" s="57"/>
      <c r="J559" s="105"/>
      <c r="K559" s="105"/>
      <c r="R559" s="105"/>
      <c r="S559" s="105"/>
      <c r="T559" s="105"/>
      <c r="U559" s="150"/>
      <c r="AA559" s="105"/>
    </row>
    <row r="560" spans="1:27" hidden="1">
      <c r="A560" s="57"/>
      <c r="I560" s="57"/>
      <c r="J560" s="105"/>
      <c r="K560" s="105"/>
      <c r="R560" s="105"/>
      <c r="S560" s="105"/>
      <c r="T560" s="105"/>
      <c r="U560" s="150"/>
      <c r="AA560" s="105"/>
    </row>
    <row r="561" spans="1:27" hidden="1">
      <c r="A561" s="57"/>
      <c r="I561" s="57"/>
      <c r="J561" s="105"/>
      <c r="K561" s="105"/>
      <c r="R561" s="105"/>
      <c r="S561" s="105"/>
      <c r="T561" s="105"/>
      <c r="U561" s="150"/>
      <c r="AA561" s="105"/>
    </row>
    <row r="562" spans="1:27" hidden="1">
      <c r="A562" s="57"/>
      <c r="I562" s="57"/>
      <c r="J562" s="105"/>
      <c r="K562" s="105"/>
      <c r="R562" s="105"/>
      <c r="S562" s="105"/>
      <c r="T562" s="105"/>
      <c r="U562" s="150"/>
      <c r="AA562" s="105"/>
    </row>
    <row r="563" spans="1:27" hidden="1">
      <c r="A563" s="57"/>
      <c r="I563" s="57"/>
      <c r="J563" s="105"/>
      <c r="K563" s="105"/>
      <c r="R563" s="105"/>
      <c r="S563" s="105"/>
      <c r="T563" s="105"/>
      <c r="U563" s="150"/>
      <c r="AA563" s="105"/>
    </row>
    <row r="564" spans="1:27" hidden="1">
      <c r="A564" s="57"/>
      <c r="I564" s="57"/>
      <c r="J564" s="105"/>
      <c r="K564" s="105"/>
      <c r="R564" s="105"/>
      <c r="S564" s="105"/>
      <c r="T564" s="105"/>
      <c r="U564" s="150"/>
      <c r="AA564" s="105"/>
    </row>
    <row r="565" spans="1:27" hidden="1">
      <c r="A565" s="57"/>
      <c r="I565" s="57"/>
      <c r="J565" s="105"/>
      <c r="K565" s="105"/>
      <c r="R565" s="105"/>
      <c r="S565" s="105"/>
      <c r="T565" s="105"/>
      <c r="U565" s="150"/>
      <c r="AA565" s="105"/>
    </row>
    <row r="566" spans="1:27" hidden="1">
      <c r="A566" s="57"/>
      <c r="I566" s="57"/>
      <c r="J566" s="105"/>
      <c r="K566" s="105"/>
      <c r="R566" s="105"/>
      <c r="S566" s="105"/>
      <c r="T566" s="105"/>
      <c r="U566" s="150"/>
      <c r="AA566" s="105"/>
    </row>
    <row r="567" spans="1:27" hidden="1">
      <c r="A567" s="57"/>
      <c r="I567" s="57"/>
      <c r="J567" s="105"/>
      <c r="K567" s="105"/>
      <c r="R567" s="105"/>
      <c r="S567" s="105"/>
      <c r="T567" s="105"/>
      <c r="U567" s="150"/>
      <c r="AA567" s="105"/>
    </row>
    <row r="568" spans="1:27" hidden="1">
      <c r="A568" s="57"/>
      <c r="I568" s="57"/>
      <c r="J568" s="105"/>
      <c r="K568" s="105"/>
      <c r="R568" s="105"/>
      <c r="S568" s="105"/>
      <c r="T568" s="105"/>
      <c r="U568" s="150"/>
      <c r="AA568" s="105"/>
    </row>
    <row r="569" spans="1:27" hidden="1">
      <c r="A569" s="57"/>
      <c r="I569" s="57"/>
      <c r="J569" s="105"/>
      <c r="K569" s="105"/>
      <c r="R569" s="105"/>
      <c r="S569" s="105"/>
      <c r="T569" s="105"/>
      <c r="U569" s="150"/>
      <c r="AA569" s="105"/>
    </row>
    <row r="570" spans="1:27" hidden="1">
      <c r="A570" s="57"/>
      <c r="I570" s="57"/>
      <c r="J570" s="105"/>
      <c r="K570" s="105"/>
      <c r="R570" s="105"/>
      <c r="S570" s="105"/>
      <c r="T570" s="105"/>
      <c r="U570" s="150"/>
      <c r="AA570" s="105"/>
    </row>
    <row r="571" spans="1:27" hidden="1">
      <c r="A571" s="57"/>
      <c r="I571" s="57"/>
      <c r="J571" s="105"/>
      <c r="K571" s="105"/>
      <c r="R571" s="105"/>
      <c r="S571" s="105"/>
      <c r="T571" s="105"/>
      <c r="U571" s="150"/>
      <c r="AA571" s="105"/>
    </row>
    <row r="572" spans="1:27" hidden="1">
      <c r="A572" s="57"/>
      <c r="I572" s="57"/>
      <c r="J572" s="105"/>
      <c r="K572" s="105"/>
      <c r="R572" s="105"/>
      <c r="S572" s="105"/>
      <c r="T572" s="105"/>
      <c r="U572" s="150"/>
      <c r="AA572" s="105"/>
    </row>
    <row r="573" spans="1:27" hidden="1">
      <c r="A573" s="57"/>
      <c r="I573" s="57"/>
      <c r="J573" s="105"/>
      <c r="K573" s="105"/>
      <c r="R573" s="105"/>
      <c r="S573" s="105"/>
      <c r="T573" s="105"/>
      <c r="U573" s="150"/>
      <c r="AA573" s="105"/>
    </row>
    <row r="574" spans="1:27" hidden="1">
      <c r="A574" s="57"/>
      <c r="I574" s="57"/>
      <c r="J574" s="105"/>
      <c r="K574" s="105"/>
      <c r="R574" s="105"/>
      <c r="S574" s="105"/>
      <c r="T574" s="105"/>
      <c r="U574" s="150"/>
      <c r="AA574" s="105"/>
    </row>
    <row r="575" spans="1:27" hidden="1">
      <c r="A575" s="57"/>
      <c r="I575" s="57"/>
      <c r="J575" s="105"/>
      <c r="K575" s="105"/>
      <c r="R575" s="105"/>
      <c r="S575" s="105"/>
      <c r="T575" s="105"/>
      <c r="U575" s="150"/>
      <c r="AA575" s="105"/>
    </row>
    <row r="576" spans="1:27" hidden="1">
      <c r="A576" s="57"/>
      <c r="I576" s="57"/>
      <c r="J576" s="105"/>
      <c r="K576" s="105"/>
      <c r="R576" s="105"/>
      <c r="S576" s="105"/>
      <c r="T576" s="105"/>
      <c r="U576" s="150"/>
      <c r="AA576" s="105"/>
    </row>
    <row r="577" spans="1:27" hidden="1">
      <c r="A577" s="57"/>
      <c r="I577" s="57"/>
      <c r="J577" s="105"/>
      <c r="K577" s="105"/>
      <c r="R577" s="105"/>
      <c r="S577" s="105"/>
      <c r="T577" s="105"/>
      <c r="U577" s="150"/>
      <c r="AA577" s="105"/>
    </row>
    <row r="578" spans="1:27" hidden="1">
      <c r="A578" s="57"/>
      <c r="I578" s="57"/>
      <c r="J578" s="105"/>
      <c r="K578" s="105"/>
      <c r="R578" s="105"/>
      <c r="S578" s="105"/>
      <c r="T578" s="105"/>
      <c r="U578" s="150"/>
      <c r="AA578" s="105"/>
    </row>
    <row r="579" spans="1:27" hidden="1">
      <c r="A579" s="57"/>
      <c r="I579" s="57"/>
      <c r="J579" s="105"/>
      <c r="K579" s="105"/>
      <c r="R579" s="105"/>
      <c r="S579" s="105"/>
      <c r="T579" s="105"/>
      <c r="U579" s="150"/>
      <c r="AA579" s="105"/>
    </row>
    <row r="580" spans="1:27" hidden="1">
      <c r="A580" s="57"/>
      <c r="I580" s="57"/>
      <c r="J580" s="105"/>
      <c r="K580" s="105"/>
      <c r="R580" s="105"/>
      <c r="S580" s="105"/>
      <c r="T580" s="105"/>
      <c r="U580" s="150"/>
      <c r="AA580" s="105"/>
    </row>
    <row r="581" spans="1:27" hidden="1">
      <c r="A581" s="57"/>
      <c r="I581" s="57"/>
      <c r="J581" s="105"/>
      <c r="K581" s="105"/>
      <c r="R581" s="105"/>
      <c r="S581" s="105"/>
      <c r="T581" s="105"/>
      <c r="U581" s="150"/>
      <c r="AA581" s="105"/>
    </row>
    <row r="582" spans="1:27" hidden="1">
      <c r="A582" s="57"/>
      <c r="I582" s="57"/>
      <c r="J582" s="105"/>
      <c r="K582" s="105"/>
      <c r="R582" s="105"/>
      <c r="S582" s="105"/>
      <c r="T582" s="105"/>
      <c r="U582" s="150"/>
      <c r="AA582" s="105"/>
    </row>
    <row r="583" spans="1:27" hidden="1">
      <c r="A583" s="57"/>
      <c r="I583" s="57"/>
      <c r="J583" s="105"/>
      <c r="K583" s="105"/>
      <c r="R583" s="105"/>
      <c r="S583" s="105"/>
      <c r="T583" s="105"/>
      <c r="U583" s="150"/>
      <c r="AA583" s="105"/>
    </row>
    <row r="584" spans="1:27" hidden="1">
      <c r="A584" s="57"/>
      <c r="I584" s="57"/>
      <c r="J584" s="105"/>
      <c r="K584" s="105"/>
      <c r="R584" s="105"/>
      <c r="S584" s="105"/>
      <c r="T584" s="105"/>
      <c r="U584" s="150"/>
      <c r="AA584" s="105"/>
    </row>
    <row r="585" spans="1:27" hidden="1">
      <c r="A585" s="57"/>
      <c r="I585" s="57"/>
      <c r="J585" s="105"/>
      <c r="K585" s="105"/>
      <c r="R585" s="105"/>
      <c r="S585" s="105"/>
      <c r="T585" s="105"/>
      <c r="U585" s="150"/>
      <c r="AA585" s="105"/>
    </row>
    <row r="586" spans="1:27" hidden="1">
      <c r="A586" s="57"/>
      <c r="I586" s="57"/>
      <c r="J586" s="105"/>
      <c r="K586" s="105"/>
      <c r="R586" s="105"/>
      <c r="S586" s="105"/>
      <c r="T586" s="105"/>
      <c r="U586" s="150"/>
      <c r="AA586" s="105"/>
    </row>
    <row r="587" spans="1:27" hidden="1">
      <c r="A587" s="57"/>
      <c r="I587" s="57"/>
      <c r="J587" s="105"/>
      <c r="K587" s="105"/>
      <c r="R587" s="105"/>
      <c r="S587" s="105"/>
      <c r="T587" s="105"/>
      <c r="U587" s="150"/>
      <c r="AA587" s="105"/>
    </row>
    <row r="588" spans="1:27" hidden="1">
      <c r="A588" s="57"/>
      <c r="I588" s="57"/>
      <c r="J588" s="105"/>
      <c r="K588" s="105"/>
      <c r="R588" s="105"/>
      <c r="S588" s="105"/>
      <c r="T588" s="105"/>
      <c r="U588" s="150"/>
      <c r="AA588" s="105"/>
    </row>
    <row r="589" spans="1:27" hidden="1">
      <c r="A589" s="57"/>
      <c r="I589" s="57"/>
      <c r="J589" s="105"/>
      <c r="K589" s="105"/>
      <c r="R589" s="105"/>
      <c r="S589" s="105"/>
      <c r="T589" s="105"/>
      <c r="U589" s="150"/>
      <c r="AA589" s="105"/>
    </row>
    <row r="590" spans="1:27" hidden="1">
      <c r="A590" s="57"/>
      <c r="I590" s="57"/>
      <c r="J590" s="105"/>
      <c r="K590" s="105"/>
      <c r="R590" s="105"/>
      <c r="S590" s="105"/>
      <c r="T590" s="105"/>
      <c r="U590" s="150"/>
      <c r="AA590" s="105"/>
    </row>
    <row r="591" spans="1:27" hidden="1">
      <c r="A591" s="57"/>
      <c r="I591" s="57"/>
      <c r="J591" s="105"/>
      <c r="K591" s="105"/>
      <c r="R591" s="105"/>
      <c r="S591" s="105"/>
      <c r="T591" s="105"/>
      <c r="U591" s="150"/>
      <c r="AA591" s="105"/>
    </row>
    <row r="592" spans="1:27" hidden="1">
      <c r="A592" s="57"/>
      <c r="I592" s="57"/>
      <c r="J592" s="105"/>
      <c r="K592" s="105"/>
      <c r="R592" s="105"/>
      <c r="S592" s="105"/>
      <c r="T592" s="105"/>
      <c r="U592" s="150"/>
      <c r="AA592" s="105"/>
    </row>
    <row r="593" spans="1:27" hidden="1">
      <c r="A593" s="57"/>
      <c r="I593" s="57"/>
      <c r="J593" s="105"/>
      <c r="K593" s="105"/>
      <c r="R593" s="105"/>
      <c r="S593" s="105"/>
      <c r="T593" s="105"/>
      <c r="U593" s="150"/>
      <c r="AA593" s="105"/>
    </row>
    <row r="594" spans="1:27" hidden="1">
      <c r="A594" s="57"/>
      <c r="I594" s="57"/>
      <c r="J594" s="105"/>
      <c r="K594" s="105"/>
      <c r="R594" s="105"/>
      <c r="S594" s="105"/>
      <c r="T594" s="105"/>
      <c r="U594" s="150"/>
      <c r="AA594" s="105"/>
    </row>
    <row r="595" spans="1:27" hidden="1">
      <c r="A595" s="57"/>
      <c r="I595" s="57"/>
      <c r="J595" s="105"/>
      <c r="K595" s="105"/>
      <c r="R595" s="105"/>
      <c r="S595" s="105"/>
      <c r="T595" s="105"/>
      <c r="U595" s="150"/>
      <c r="AA595" s="105"/>
    </row>
    <row r="596" spans="1:27" hidden="1">
      <c r="A596" s="57"/>
      <c r="I596" s="57"/>
      <c r="J596" s="105"/>
      <c r="K596" s="105"/>
      <c r="R596" s="105"/>
      <c r="S596" s="105"/>
      <c r="T596" s="105"/>
      <c r="U596" s="150"/>
      <c r="AA596" s="105"/>
    </row>
    <row r="597" spans="1:27" hidden="1">
      <c r="A597" s="57"/>
      <c r="I597" s="57"/>
      <c r="J597" s="105"/>
      <c r="K597" s="105"/>
      <c r="R597" s="105"/>
      <c r="S597" s="105"/>
      <c r="T597" s="105"/>
      <c r="U597" s="150"/>
      <c r="AA597" s="105"/>
    </row>
    <row r="598" spans="1:27" hidden="1">
      <c r="A598" s="57"/>
      <c r="I598" s="57"/>
      <c r="J598" s="105"/>
      <c r="K598" s="105"/>
      <c r="R598" s="105"/>
      <c r="S598" s="105"/>
      <c r="T598" s="105"/>
      <c r="U598" s="150"/>
      <c r="AA598" s="105"/>
    </row>
    <row r="599" spans="1:27" hidden="1">
      <c r="A599" s="57"/>
      <c r="I599" s="57"/>
      <c r="J599" s="105"/>
      <c r="K599" s="105"/>
      <c r="R599" s="105"/>
      <c r="S599" s="105"/>
      <c r="T599" s="105"/>
      <c r="U599" s="150"/>
      <c r="AA599" s="105"/>
    </row>
    <row r="600" spans="1:27" hidden="1">
      <c r="A600" s="57"/>
      <c r="I600" s="57"/>
      <c r="J600" s="105"/>
      <c r="K600" s="105"/>
      <c r="R600" s="105"/>
      <c r="S600" s="105"/>
      <c r="T600" s="105"/>
      <c r="U600" s="150"/>
      <c r="AA600" s="105"/>
    </row>
    <row r="601" spans="1:27" hidden="1">
      <c r="A601" s="57"/>
      <c r="I601" s="57"/>
      <c r="J601" s="105"/>
      <c r="K601" s="105"/>
      <c r="R601" s="105"/>
      <c r="S601" s="105"/>
      <c r="T601" s="105"/>
      <c r="U601" s="150"/>
      <c r="AA601" s="105"/>
    </row>
    <row r="602" spans="1:27" hidden="1">
      <c r="A602" s="57"/>
      <c r="I602" s="57"/>
      <c r="J602" s="105"/>
      <c r="K602" s="105"/>
      <c r="R602" s="105"/>
      <c r="S602" s="105"/>
      <c r="T602" s="105"/>
      <c r="U602" s="150"/>
      <c r="AA602" s="105"/>
    </row>
    <row r="603" spans="1:27" hidden="1">
      <c r="A603" s="57"/>
      <c r="I603" s="57"/>
      <c r="J603" s="105"/>
      <c r="K603" s="105"/>
      <c r="R603" s="105"/>
      <c r="S603" s="105"/>
      <c r="T603" s="105"/>
      <c r="U603" s="150"/>
      <c r="AA603" s="105"/>
    </row>
    <row r="604" spans="1:27" hidden="1">
      <c r="A604" s="57"/>
      <c r="I604" s="57"/>
      <c r="J604" s="105"/>
      <c r="K604" s="105"/>
      <c r="R604" s="105"/>
      <c r="S604" s="105"/>
      <c r="T604" s="105"/>
      <c r="U604" s="150"/>
      <c r="AA604" s="105"/>
    </row>
    <row r="605" spans="1:27" hidden="1">
      <c r="A605" s="57"/>
      <c r="I605" s="57"/>
      <c r="J605" s="105"/>
      <c r="K605" s="105"/>
      <c r="R605" s="105"/>
      <c r="S605" s="105"/>
      <c r="T605" s="105"/>
      <c r="U605" s="150"/>
      <c r="AA605" s="105"/>
    </row>
    <row r="606" spans="1:27" hidden="1">
      <c r="A606" s="57"/>
      <c r="I606" s="57"/>
      <c r="J606" s="105"/>
      <c r="K606" s="105"/>
      <c r="R606" s="105"/>
      <c r="S606" s="105"/>
      <c r="T606" s="105"/>
      <c r="U606" s="150"/>
      <c r="AA606" s="105"/>
    </row>
    <row r="607" spans="1:27" hidden="1">
      <c r="A607" s="57"/>
      <c r="I607" s="57"/>
      <c r="J607" s="105"/>
      <c r="K607" s="105"/>
      <c r="R607" s="105"/>
      <c r="S607" s="105"/>
      <c r="T607" s="105"/>
      <c r="U607" s="150"/>
      <c r="AA607" s="105"/>
    </row>
    <row r="608" spans="1:27" hidden="1">
      <c r="A608" s="57"/>
      <c r="I608" s="57"/>
      <c r="J608" s="105"/>
      <c r="K608" s="105"/>
      <c r="R608" s="105"/>
      <c r="S608" s="105"/>
      <c r="T608" s="105"/>
      <c r="U608" s="150"/>
      <c r="AA608" s="105"/>
    </row>
    <row r="609" spans="1:27" hidden="1">
      <c r="A609" s="57"/>
      <c r="I609" s="57"/>
      <c r="J609" s="105"/>
      <c r="K609" s="105"/>
      <c r="R609" s="105"/>
      <c r="S609" s="105"/>
      <c r="T609" s="105"/>
      <c r="U609" s="150"/>
      <c r="AA609" s="105"/>
    </row>
    <row r="610" spans="1:27" hidden="1">
      <c r="A610" s="57"/>
      <c r="I610" s="57"/>
      <c r="J610" s="105"/>
      <c r="K610" s="105"/>
      <c r="R610" s="105"/>
      <c r="S610" s="105"/>
      <c r="T610" s="105"/>
      <c r="U610" s="150"/>
      <c r="AA610" s="105"/>
    </row>
    <row r="611" spans="1:27" hidden="1">
      <c r="A611" s="57"/>
      <c r="I611" s="57"/>
      <c r="J611" s="105"/>
      <c r="K611" s="105"/>
      <c r="R611" s="105"/>
      <c r="S611" s="105"/>
      <c r="T611" s="105"/>
      <c r="U611" s="150"/>
      <c r="AA611" s="105"/>
    </row>
    <row r="612" spans="1:27" hidden="1">
      <c r="A612" s="57"/>
      <c r="I612" s="57"/>
      <c r="J612" s="105"/>
      <c r="K612" s="105"/>
      <c r="R612" s="105"/>
      <c r="S612" s="105"/>
      <c r="T612" s="105"/>
      <c r="U612" s="150"/>
      <c r="AA612" s="105"/>
    </row>
    <row r="613" spans="1:27" hidden="1">
      <c r="A613" s="57"/>
      <c r="I613" s="57"/>
      <c r="J613" s="105"/>
      <c r="K613" s="105"/>
      <c r="R613" s="105"/>
      <c r="S613" s="105"/>
      <c r="T613" s="105"/>
      <c r="U613" s="150"/>
      <c r="AA613" s="105"/>
    </row>
    <row r="614" spans="1:27" hidden="1">
      <c r="A614" s="57"/>
      <c r="I614" s="57"/>
      <c r="J614" s="105"/>
      <c r="K614" s="105"/>
      <c r="R614" s="105"/>
      <c r="S614" s="105"/>
      <c r="T614" s="105"/>
      <c r="U614" s="150"/>
      <c r="AA614" s="105"/>
    </row>
    <row r="615" spans="1:27" hidden="1">
      <c r="A615" s="57"/>
      <c r="I615" s="57"/>
      <c r="J615" s="105"/>
      <c r="K615" s="105"/>
      <c r="R615" s="105"/>
      <c r="S615" s="105"/>
      <c r="T615" s="105"/>
      <c r="U615" s="150"/>
      <c r="AA615" s="105"/>
    </row>
    <row r="616" spans="1:27" hidden="1">
      <c r="A616" s="57"/>
      <c r="I616" s="57"/>
      <c r="J616" s="105"/>
      <c r="K616" s="105"/>
      <c r="R616" s="105"/>
      <c r="S616" s="105"/>
      <c r="T616" s="105"/>
      <c r="U616" s="150"/>
      <c r="AA616" s="105"/>
    </row>
    <row r="617" spans="1:27" hidden="1">
      <c r="A617" s="57"/>
      <c r="I617" s="57"/>
      <c r="J617" s="105"/>
      <c r="K617" s="105"/>
      <c r="R617" s="105"/>
      <c r="S617" s="105"/>
      <c r="T617" s="105"/>
      <c r="U617" s="150"/>
      <c r="AA617" s="105"/>
    </row>
    <row r="618" spans="1:27" hidden="1">
      <c r="A618" s="57"/>
      <c r="I618" s="57"/>
      <c r="J618" s="105"/>
      <c r="K618" s="105"/>
      <c r="R618" s="105"/>
      <c r="S618" s="105"/>
      <c r="T618" s="105"/>
      <c r="U618" s="150"/>
      <c r="AA618" s="105"/>
    </row>
    <row r="619" spans="1:27" hidden="1">
      <c r="A619" s="57"/>
      <c r="I619" s="57"/>
      <c r="J619" s="105"/>
      <c r="K619" s="105"/>
      <c r="R619" s="105"/>
      <c r="S619" s="105"/>
      <c r="T619" s="105"/>
      <c r="U619" s="150"/>
      <c r="AA619" s="105"/>
    </row>
    <row r="620" spans="1:27" hidden="1">
      <c r="A620" s="57"/>
      <c r="I620" s="57"/>
      <c r="J620" s="105"/>
      <c r="K620" s="105"/>
      <c r="R620" s="105"/>
      <c r="S620" s="105"/>
      <c r="T620" s="105"/>
      <c r="U620" s="150"/>
      <c r="AA620" s="105"/>
    </row>
    <row r="621" spans="1:27" hidden="1">
      <c r="A621" s="57"/>
      <c r="I621" s="57"/>
      <c r="J621" s="105"/>
      <c r="K621" s="105"/>
      <c r="R621" s="105"/>
      <c r="S621" s="105"/>
      <c r="T621" s="105"/>
      <c r="U621" s="150"/>
      <c r="AA621" s="105"/>
    </row>
    <row r="622" spans="1:27" hidden="1">
      <c r="A622" s="57"/>
      <c r="I622" s="57"/>
      <c r="J622" s="105"/>
      <c r="K622" s="105"/>
      <c r="R622" s="105"/>
      <c r="S622" s="105"/>
      <c r="T622" s="105"/>
      <c r="U622" s="150"/>
      <c r="AA622" s="105"/>
    </row>
    <row r="623" spans="1:27" hidden="1">
      <c r="A623" s="57"/>
      <c r="I623" s="57"/>
      <c r="J623" s="105"/>
      <c r="K623" s="105"/>
      <c r="R623" s="105"/>
      <c r="S623" s="105"/>
      <c r="T623" s="105"/>
      <c r="U623" s="150"/>
      <c r="AA623" s="105"/>
    </row>
    <row r="624" spans="1:27" hidden="1">
      <c r="A624" s="57"/>
      <c r="I624" s="57"/>
      <c r="J624" s="105"/>
      <c r="K624" s="105"/>
      <c r="R624" s="105"/>
      <c r="S624" s="105"/>
      <c r="T624" s="105"/>
      <c r="U624" s="150"/>
      <c r="AA624" s="105"/>
    </row>
    <row r="625" spans="1:27" hidden="1">
      <c r="A625" s="57"/>
      <c r="I625" s="57"/>
      <c r="J625" s="105"/>
      <c r="K625" s="105"/>
      <c r="R625" s="105"/>
      <c r="S625" s="105"/>
      <c r="T625" s="105"/>
      <c r="U625" s="150"/>
      <c r="AA625" s="105"/>
    </row>
    <row r="626" spans="1:27" hidden="1">
      <c r="A626" s="57"/>
      <c r="I626" s="57"/>
      <c r="J626" s="105"/>
      <c r="K626" s="105"/>
      <c r="R626" s="105"/>
      <c r="S626" s="105"/>
      <c r="T626" s="105"/>
      <c r="U626" s="150"/>
      <c r="AA626" s="105"/>
    </row>
    <row r="627" spans="1:27" hidden="1">
      <c r="A627" s="57"/>
      <c r="I627" s="57"/>
      <c r="J627" s="105"/>
      <c r="K627" s="105"/>
      <c r="R627" s="105"/>
      <c r="S627" s="105"/>
      <c r="T627" s="105"/>
      <c r="U627" s="150"/>
      <c r="AA627" s="105"/>
    </row>
    <row r="628" spans="1:27" hidden="1">
      <c r="A628" s="57"/>
      <c r="I628" s="57"/>
      <c r="J628" s="105"/>
      <c r="K628" s="105"/>
      <c r="R628" s="105"/>
      <c r="S628" s="105"/>
      <c r="T628" s="105"/>
      <c r="U628" s="150"/>
      <c r="AA628" s="105"/>
    </row>
    <row r="629" spans="1:27" hidden="1">
      <c r="A629" s="57"/>
      <c r="I629" s="57"/>
      <c r="J629" s="105"/>
      <c r="K629" s="105"/>
      <c r="R629" s="105"/>
      <c r="S629" s="105"/>
      <c r="T629" s="105"/>
      <c r="U629" s="150"/>
      <c r="AA629" s="105"/>
    </row>
    <row r="630" spans="1:27" hidden="1">
      <c r="A630" s="57"/>
      <c r="I630" s="57"/>
      <c r="J630" s="105"/>
      <c r="K630" s="105"/>
      <c r="R630" s="105"/>
      <c r="S630" s="105"/>
      <c r="T630" s="105"/>
      <c r="U630" s="150"/>
      <c r="AA630" s="105"/>
    </row>
    <row r="631" spans="1:27" hidden="1">
      <c r="A631" s="57"/>
      <c r="I631" s="57"/>
      <c r="J631" s="105"/>
      <c r="K631" s="105"/>
      <c r="R631" s="105"/>
      <c r="S631" s="105"/>
      <c r="T631" s="105"/>
      <c r="U631" s="150"/>
      <c r="AA631" s="105"/>
    </row>
    <row r="632" spans="1:27" hidden="1">
      <c r="A632" s="57"/>
      <c r="I632" s="57"/>
      <c r="J632" s="105"/>
      <c r="K632" s="105"/>
      <c r="R632" s="105"/>
      <c r="S632" s="105"/>
      <c r="T632" s="105"/>
      <c r="U632" s="150"/>
      <c r="AA632" s="105"/>
    </row>
    <row r="633" spans="1:27" hidden="1">
      <c r="A633" s="57"/>
      <c r="I633" s="57"/>
      <c r="J633" s="105"/>
      <c r="K633" s="105"/>
      <c r="R633" s="105"/>
      <c r="S633" s="105"/>
      <c r="T633" s="105"/>
      <c r="U633" s="150"/>
      <c r="AA633" s="105"/>
    </row>
    <row r="634" spans="1:27" hidden="1">
      <c r="A634" s="57"/>
      <c r="I634" s="57"/>
      <c r="J634" s="105"/>
      <c r="K634" s="105"/>
      <c r="R634" s="105"/>
      <c r="S634" s="105"/>
      <c r="T634" s="105"/>
      <c r="U634" s="150"/>
      <c r="AA634" s="105"/>
    </row>
    <row r="635" spans="1:27" hidden="1">
      <c r="A635" s="57"/>
      <c r="I635" s="57"/>
      <c r="J635" s="105"/>
      <c r="K635" s="105"/>
      <c r="R635" s="105"/>
      <c r="S635" s="105"/>
      <c r="T635" s="105"/>
      <c r="U635" s="150"/>
      <c r="AA635" s="105"/>
    </row>
    <row r="636" spans="1:27" hidden="1">
      <c r="A636" s="57"/>
      <c r="I636" s="57"/>
      <c r="J636" s="105"/>
      <c r="K636" s="105"/>
      <c r="R636" s="105"/>
      <c r="S636" s="105"/>
      <c r="T636" s="105"/>
      <c r="U636" s="150"/>
      <c r="AA636" s="105"/>
    </row>
    <row r="637" spans="1:27" hidden="1">
      <c r="A637" s="57"/>
      <c r="I637" s="57"/>
      <c r="J637" s="105"/>
      <c r="K637" s="105"/>
      <c r="R637" s="105"/>
      <c r="S637" s="105"/>
      <c r="T637" s="105"/>
      <c r="U637" s="150"/>
      <c r="AA637" s="105"/>
    </row>
    <row r="638" spans="1:27" hidden="1">
      <c r="A638" s="57"/>
      <c r="I638" s="57"/>
      <c r="J638" s="105"/>
      <c r="K638" s="105"/>
      <c r="R638" s="105"/>
      <c r="S638" s="105"/>
      <c r="T638" s="105"/>
      <c r="U638" s="150"/>
      <c r="AA638" s="105"/>
    </row>
    <row r="639" spans="1:27" hidden="1">
      <c r="A639" s="57"/>
      <c r="I639" s="57"/>
      <c r="J639" s="105"/>
      <c r="K639" s="105"/>
      <c r="R639" s="105"/>
      <c r="S639" s="105"/>
      <c r="T639" s="105"/>
      <c r="U639" s="150"/>
      <c r="AA639" s="105"/>
    </row>
    <row r="640" spans="1:27" hidden="1">
      <c r="A640" s="57"/>
      <c r="I640" s="57"/>
      <c r="J640" s="105"/>
      <c r="K640" s="105"/>
      <c r="R640" s="105"/>
      <c r="S640" s="105"/>
      <c r="T640" s="105"/>
      <c r="U640" s="150"/>
      <c r="AA640" s="105"/>
    </row>
    <row r="641" spans="1:27" hidden="1">
      <c r="A641" s="57"/>
      <c r="I641" s="57"/>
      <c r="J641" s="105"/>
      <c r="K641" s="105"/>
      <c r="R641" s="105"/>
      <c r="S641" s="105"/>
      <c r="T641" s="105"/>
      <c r="U641" s="150"/>
      <c r="AA641" s="105"/>
    </row>
    <row r="642" spans="1:27" hidden="1">
      <c r="A642" s="57"/>
      <c r="I642" s="57"/>
      <c r="J642" s="105"/>
      <c r="K642" s="105"/>
      <c r="R642" s="105"/>
      <c r="S642" s="105"/>
      <c r="T642" s="105"/>
      <c r="U642" s="150"/>
      <c r="AA642" s="105"/>
    </row>
    <row r="643" spans="1:27" hidden="1">
      <c r="A643" s="57"/>
      <c r="I643" s="57"/>
      <c r="J643" s="105"/>
      <c r="K643" s="105"/>
      <c r="R643" s="105"/>
      <c r="S643" s="105"/>
      <c r="T643" s="105"/>
      <c r="U643" s="150"/>
      <c r="AA643" s="105"/>
    </row>
    <row r="644" spans="1:27" hidden="1">
      <c r="A644" s="57"/>
      <c r="I644" s="57"/>
      <c r="J644" s="105"/>
      <c r="K644" s="105"/>
      <c r="R644" s="105"/>
      <c r="S644" s="105"/>
      <c r="T644" s="105"/>
      <c r="U644" s="150"/>
      <c r="AA644" s="105"/>
    </row>
    <row r="645" spans="1:27" hidden="1">
      <c r="A645" s="57"/>
      <c r="I645" s="57"/>
      <c r="J645" s="105"/>
      <c r="K645" s="105"/>
      <c r="R645" s="105"/>
      <c r="S645" s="105"/>
      <c r="T645" s="105"/>
      <c r="U645" s="150"/>
      <c r="AA645" s="105"/>
    </row>
    <row r="646" spans="1:27" hidden="1">
      <c r="A646" s="57"/>
      <c r="I646" s="57"/>
      <c r="J646" s="105"/>
      <c r="K646" s="105"/>
      <c r="R646" s="105"/>
      <c r="S646" s="105"/>
      <c r="T646" s="105"/>
      <c r="U646" s="150"/>
      <c r="AA646" s="105"/>
    </row>
    <row r="647" spans="1:27" hidden="1">
      <c r="A647" s="57"/>
      <c r="I647" s="57"/>
      <c r="J647" s="105"/>
      <c r="K647" s="105"/>
      <c r="R647" s="105"/>
      <c r="S647" s="105"/>
      <c r="T647" s="105"/>
      <c r="U647" s="150"/>
      <c r="AA647" s="105"/>
    </row>
    <row r="648" spans="1:27" hidden="1">
      <c r="A648" s="57"/>
      <c r="I648" s="57"/>
      <c r="J648" s="105"/>
      <c r="K648" s="105"/>
      <c r="R648" s="105"/>
      <c r="S648" s="105"/>
      <c r="T648" s="105"/>
      <c r="U648" s="150"/>
      <c r="AA648" s="105"/>
    </row>
    <row r="649" spans="1:27" hidden="1">
      <c r="A649" s="57"/>
      <c r="I649" s="57"/>
      <c r="J649" s="105"/>
      <c r="K649" s="105"/>
      <c r="R649" s="105"/>
      <c r="S649" s="105"/>
      <c r="T649" s="105"/>
      <c r="U649" s="150"/>
      <c r="AA649" s="105"/>
    </row>
    <row r="650" spans="1:27" hidden="1">
      <c r="A650" s="57"/>
      <c r="I650" s="57"/>
      <c r="J650" s="105"/>
      <c r="K650" s="105"/>
      <c r="R650" s="105"/>
      <c r="S650" s="105"/>
      <c r="T650" s="105"/>
      <c r="U650" s="150"/>
      <c r="AA650" s="105"/>
    </row>
    <row r="651" spans="1:27" hidden="1">
      <c r="A651" s="57"/>
      <c r="I651" s="57"/>
      <c r="J651" s="105"/>
      <c r="K651" s="105"/>
      <c r="R651" s="105"/>
      <c r="S651" s="105"/>
      <c r="T651" s="105"/>
      <c r="U651" s="150"/>
      <c r="AA651" s="105"/>
    </row>
    <row r="652" spans="1:27" hidden="1">
      <c r="A652" s="57"/>
      <c r="I652" s="57"/>
      <c r="J652" s="105"/>
      <c r="K652" s="105"/>
      <c r="R652" s="105"/>
      <c r="S652" s="105"/>
      <c r="T652" s="105"/>
      <c r="U652" s="150"/>
      <c r="AA652" s="105"/>
    </row>
    <row r="653" spans="1:27" hidden="1">
      <c r="A653" s="57"/>
      <c r="I653" s="57"/>
      <c r="J653" s="105"/>
      <c r="K653" s="105"/>
      <c r="R653" s="105"/>
      <c r="S653" s="105"/>
      <c r="T653" s="105"/>
      <c r="U653" s="150"/>
      <c r="AA653" s="105"/>
    </row>
    <row r="654" spans="1:27" hidden="1">
      <c r="A654" s="57"/>
      <c r="I654" s="57"/>
      <c r="J654" s="105"/>
      <c r="K654" s="105"/>
      <c r="R654" s="105"/>
      <c r="S654" s="105"/>
      <c r="T654" s="105"/>
      <c r="U654" s="150"/>
      <c r="AA654" s="105"/>
    </row>
    <row r="655" spans="1:27" hidden="1">
      <c r="A655" s="57"/>
      <c r="I655" s="57"/>
      <c r="J655" s="105"/>
      <c r="K655" s="105"/>
      <c r="R655" s="105"/>
      <c r="S655" s="105"/>
      <c r="T655" s="105"/>
      <c r="U655" s="150"/>
      <c r="AA655" s="105"/>
    </row>
    <row r="656" spans="1:27" hidden="1">
      <c r="A656" s="57"/>
      <c r="I656" s="57"/>
      <c r="J656" s="105"/>
      <c r="K656" s="105"/>
      <c r="R656" s="105"/>
      <c r="S656" s="105"/>
      <c r="T656" s="105"/>
      <c r="U656" s="150"/>
      <c r="AA656" s="105"/>
    </row>
    <row r="657" spans="1:27" hidden="1">
      <c r="A657" s="57"/>
      <c r="I657" s="57"/>
      <c r="J657" s="105"/>
      <c r="K657" s="105"/>
      <c r="R657" s="105"/>
      <c r="S657" s="105"/>
      <c r="T657" s="105"/>
      <c r="U657" s="150"/>
      <c r="AA657" s="105"/>
    </row>
    <row r="658" spans="1:27" hidden="1">
      <c r="A658" s="57"/>
      <c r="I658" s="57"/>
      <c r="J658" s="105"/>
      <c r="K658" s="105"/>
      <c r="R658" s="105"/>
      <c r="S658" s="105"/>
      <c r="T658" s="105"/>
      <c r="U658" s="150"/>
      <c r="AA658" s="105"/>
    </row>
    <row r="659" spans="1:27" hidden="1">
      <c r="A659" s="57"/>
      <c r="I659" s="57"/>
      <c r="J659" s="105"/>
      <c r="K659" s="105"/>
      <c r="R659" s="105"/>
      <c r="S659" s="105"/>
      <c r="T659" s="105"/>
      <c r="U659" s="150"/>
      <c r="AA659" s="105"/>
    </row>
    <row r="660" spans="1:27" hidden="1">
      <c r="A660" s="57"/>
      <c r="I660" s="57"/>
      <c r="J660" s="105"/>
      <c r="K660" s="105"/>
      <c r="R660" s="105"/>
      <c r="S660" s="105"/>
      <c r="T660" s="105"/>
      <c r="U660" s="150"/>
      <c r="AA660" s="105"/>
    </row>
    <row r="661" spans="1:27" hidden="1">
      <c r="A661" s="57"/>
      <c r="I661" s="57"/>
      <c r="J661" s="105"/>
      <c r="K661" s="105"/>
      <c r="R661" s="105"/>
      <c r="S661" s="105"/>
      <c r="T661" s="105"/>
      <c r="U661" s="150"/>
      <c r="AA661" s="105"/>
    </row>
    <row r="662" spans="1:27" hidden="1">
      <c r="A662" s="57"/>
      <c r="I662" s="57"/>
      <c r="J662" s="105"/>
      <c r="K662" s="105"/>
      <c r="R662" s="105"/>
      <c r="S662" s="105"/>
      <c r="T662" s="105"/>
      <c r="U662" s="150"/>
      <c r="AA662" s="105"/>
    </row>
    <row r="663" spans="1:27" hidden="1">
      <c r="A663" s="57"/>
      <c r="I663" s="57"/>
      <c r="J663" s="105"/>
      <c r="K663" s="105"/>
      <c r="R663" s="105"/>
      <c r="S663" s="105"/>
      <c r="T663" s="105"/>
      <c r="U663" s="150"/>
      <c r="AA663" s="105"/>
    </row>
    <row r="664" spans="1:27" hidden="1">
      <c r="A664" s="57"/>
      <c r="I664" s="57"/>
      <c r="J664" s="105"/>
      <c r="K664" s="105"/>
      <c r="R664" s="105"/>
      <c r="S664" s="105"/>
      <c r="T664" s="105"/>
      <c r="U664" s="150"/>
      <c r="AA664" s="105"/>
    </row>
    <row r="665" spans="1:27" hidden="1">
      <c r="A665" s="57"/>
      <c r="I665" s="57"/>
      <c r="J665" s="105"/>
      <c r="K665" s="105"/>
      <c r="R665" s="105"/>
      <c r="S665" s="105"/>
      <c r="T665" s="105"/>
      <c r="U665" s="150"/>
      <c r="AA665" s="105"/>
    </row>
    <row r="666" spans="1:27" hidden="1">
      <c r="A666" s="57"/>
      <c r="I666" s="57"/>
      <c r="J666" s="105"/>
      <c r="K666" s="105"/>
      <c r="R666" s="105"/>
      <c r="S666" s="105"/>
      <c r="T666" s="105"/>
      <c r="U666" s="150"/>
      <c r="AA666" s="105"/>
    </row>
    <row r="667" spans="1:27" hidden="1">
      <c r="A667" s="57"/>
      <c r="I667" s="57"/>
      <c r="J667" s="105"/>
      <c r="K667" s="105"/>
      <c r="R667" s="105"/>
      <c r="S667" s="105"/>
      <c r="T667" s="105"/>
      <c r="U667" s="150"/>
      <c r="AA667" s="105"/>
    </row>
    <row r="668" spans="1:27" hidden="1">
      <c r="A668" s="57"/>
      <c r="I668" s="57"/>
      <c r="J668" s="105"/>
      <c r="K668" s="105"/>
      <c r="R668" s="105"/>
      <c r="S668" s="105"/>
      <c r="T668" s="105"/>
      <c r="U668" s="150"/>
      <c r="AA668" s="105"/>
    </row>
    <row r="669" spans="1:27" hidden="1">
      <c r="A669" s="57"/>
      <c r="I669" s="57"/>
      <c r="J669" s="105"/>
      <c r="K669" s="105"/>
      <c r="R669" s="105"/>
      <c r="S669" s="105"/>
      <c r="T669" s="105"/>
      <c r="U669" s="150"/>
      <c r="AA669" s="105"/>
    </row>
    <row r="670" spans="1:27" hidden="1">
      <c r="A670" s="57"/>
      <c r="I670" s="57"/>
      <c r="J670" s="105"/>
      <c r="K670" s="105"/>
      <c r="R670" s="105"/>
      <c r="S670" s="105"/>
      <c r="T670" s="105"/>
      <c r="U670" s="150"/>
      <c r="AA670" s="105"/>
    </row>
    <row r="671" spans="1:27" hidden="1">
      <c r="A671" s="57"/>
      <c r="I671" s="57"/>
      <c r="J671" s="105"/>
      <c r="K671" s="105"/>
      <c r="R671" s="105"/>
      <c r="S671" s="105"/>
      <c r="T671" s="105"/>
      <c r="U671" s="150"/>
      <c r="AA671" s="105"/>
    </row>
    <row r="672" spans="1:27" hidden="1">
      <c r="A672" s="57"/>
      <c r="I672" s="57"/>
      <c r="J672" s="105"/>
      <c r="K672" s="105"/>
      <c r="R672" s="105"/>
      <c r="S672" s="105"/>
      <c r="T672" s="105"/>
      <c r="U672" s="150"/>
      <c r="AA672" s="105"/>
    </row>
    <row r="673" spans="1:27" hidden="1">
      <c r="A673" s="57"/>
      <c r="I673" s="57"/>
      <c r="J673" s="105"/>
      <c r="K673" s="105"/>
      <c r="R673" s="105"/>
      <c r="S673" s="105"/>
      <c r="T673" s="105"/>
      <c r="U673" s="150"/>
      <c r="AA673" s="105"/>
    </row>
    <row r="674" spans="1:27" hidden="1">
      <c r="A674" s="57"/>
      <c r="I674" s="57"/>
      <c r="J674" s="105"/>
      <c r="K674" s="105"/>
      <c r="R674" s="105"/>
      <c r="S674" s="105"/>
      <c r="T674" s="105"/>
      <c r="U674" s="150"/>
      <c r="AA674" s="105"/>
    </row>
    <row r="675" spans="1:27" hidden="1">
      <c r="A675" s="57"/>
      <c r="I675" s="57"/>
      <c r="J675" s="105"/>
      <c r="K675" s="105"/>
      <c r="R675" s="105"/>
      <c r="S675" s="105"/>
      <c r="T675" s="105"/>
      <c r="U675" s="150"/>
      <c r="AA675" s="105"/>
    </row>
    <row r="676" spans="1:27" hidden="1">
      <c r="A676" s="57"/>
      <c r="I676" s="57"/>
      <c r="J676" s="105"/>
      <c r="K676" s="105"/>
      <c r="R676" s="105"/>
      <c r="S676" s="105"/>
      <c r="T676" s="105"/>
      <c r="U676" s="150"/>
      <c r="AA676" s="105"/>
    </row>
    <row r="677" spans="1:27" hidden="1">
      <c r="A677" s="57"/>
      <c r="I677" s="57"/>
      <c r="J677" s="105"/>
      <c r="K677" s="105"/>
      <c r="R677" s="105"/>
      <c r="S677" s="105"/>
      <c r="T677" s="105"/>
      <c r="U677" s="150"/>
      <c r="AA677" s="105"/>
    </row>
    <row r="678" spans="1:27" hidden="1">
      <c r="A678" s="57"/>
      <c r="I678" s="57"/>
      <c r="J678" s="105"/>
      <c r="K678" s="105"/>
      <c r="R678" s="105"/>
      <c r="S678" s="105"/>
      <c r="T678" s="105"/>
      <c r="U678" s="150"/>
      <c r="AA678" s="105"/>
    </row>
    <row r="679" spans="1:27" hidden="1">
      <c r="A679" s="57"/>
      <c r="I679" s="57"/>
      <c r="J679" s="105"/>
      <c r="K679" s="105"/>
      <c r="R679" s="105"/>
      <c r="S679" s="105"/>
      <c r="T679" s="105"/>
      <c r="U679" s="150"/>
      <c r="AA679" s="105"/>
    </row>
    <row r="680" spans="1:27" hidden="1">
      <c r="A680" s="57"/>
      <c r="I680" s="57"/>
      <c r="J680" s="105"/>
      <c r="K680" s="105"/>
      <c r="R680" s="105"/>
      <c r="S680" s="105"/>
      <c r="T680" s="105"/>
      <c r="U680" s="150"/>
      <c r="AA680" s="105"/>
    </row>
    <row r="681" spans="1:27" hidden="1">
      <c r="A681" s="57"/>
      <c r="I681" s="57"/>
      <c r="J681" s="105"/>
      <c r="K681" s="105"/>
      <c r="R681" s="105"/>
      <c r="S681" s="105"/>
      <c r="T681" s="105"/>
      <c r="U681" s="150"/>
      <c r="AA681" s="105"/>
    </row>
    <row r="682" spans="1:27" hidden="1">
      <c r="A682" s="57"/>
      <c r="I682" s="57"/>
      <c r="J682" s="105"/>
      <c r="K682" s="105"/>
      <c r="R682" s="105"/>
      <c r="S682" s="105"/>
      <c r="T682" s="105"/>
      <c r="U682" s="150"/>
      <c r="AA682" s="105"/>
    </row>
    <row r="683" spans="1:27" hidden="1">
      <c r="A683" s="57"/>
      <c r="I683" s="57"/>
      <c r="J683" s="105"/>
      <c r="K683" s="105"/>
      <c r="R683" s="105"/>
      <c r="S683" s="105"/>
      <c r="T683" s="105"/>
      <c r="U683" s="150"/>
      <c r="AA683" s="105"/>
    </row>
    <row r="684" spans="1:27" hidden="1">
      <c r="A684" s="57"/>
      <c r="I684" s="57"/>
      <c r="J684" s="105"/>
      <c r="K684" s="105"/>
      <c r="R684" s="105"/>
      <c r="S684" s="105"/>
      <c r="T684" s="105"/>
      <c r="U684" s="150"/>
      <c r="AA684" s="105"/>
    </row>
    <row r="685" spans="1:27" hidden="1">
      <c r="A685" s="57"/>
      <c r="I685" s="57"/>
      <c r="J685" s="105"/>
      <c r="K685" s="105"/>
      <c r="R685" s="105"/>
      <c r="S685" s="105"/>
      <c r="T685" s="105"/>
      <c r="U685" s="150"/>
      <c r="AA685" s="105"/>
    </row>
    <row r="686" spans="1:27" hidden="1">
      <c r="A686" s="57"/>
      <c r="I686" s="57"/>
      <c r="J686" s="105"/>
      <c r="K686" s="105"/>
      <c r="R686" s="105"/>
      <c r="S686" s="105"/>
      <c r="T686" s="105"/>
      <c r="U686" s="150"/>
      <c r="AA686" s="105"/>
    </row>
    <row r="687" spans="1:27" hidden="1">
      <c r="A687" s="57"/>
      <c r="I687" s="57"/>
      <c r="J687" s="105"/>
      <c r="K687" s="105"/>
      <c r="R687" s="105"/>
      <c r="S687" s="105"/>
      <c r="T687" s="105"/>
      <c r="U687" s="150"/>
      <c r="AA687" s="105"/>
    </row>
    <row r="688" spans="1:27" hidden="1">
      <c r="A688" s="57"/>
      <c r="I688" s="57"/>
      <c r="J688" s="105"/>
      <c r="K688" s="105"/>
      <c r="R688" s="105"/>
      <c r="S688" s="105"/>
      <c r="T688" s="105"/>
      <c r="U688" s="150"/>
      <c r="AA688" s="105"/>
    </row>
    <row r="689" spans="1:27" hidden="1">
      <c r="A689" s="57"/>
      <c r="I689" s="57"/>
      <c r="J689" s="105"/>
      <c r="K689" s="105"/>
      <c r="R689" s="105"/>
      <c r="S689" s="105"/>
      <c r="T689" s="105"/>
      <c r="U689" s="150"/>
      <c r="AA689" s="105"/>
    </row>
    <row r="690" spans="1:27" hidden="1">
      <c r="A690" s="57"/>
      <c r="I690" s="57"/>
      <c r="J690" s="105"/>
      <c r="K690" s="105"/>
      <c r="R690" s="105"/>
      <c r="S690" s="105"/>
      <c r="T690" s="105"/>
      <c r="U690" s="150"/>
      <c r="AA690" s="105"/>
    </row>
    <row r="691" spans="1:27" hidden="1">
      <c r="A691" s="57"/>
      <c r="I691" s="57"/>
      <c r="J691" s="105"/>
      <c r="K691" s="105"/>
      <c r="R691" s="105"/>
      <c r="S691" s="105"/>
      <c r="T691" s="105"/>
      <c r="U691" s="150"/>
      <c r="AA691" s="105"/>
    </row>
    <row r="692" spans="1:27" hidden="1">
      <c r="A692" s="57"/>
      <c r="I692" s="57"/>
      <c r="J692" s="105"/>
      <c r="K692" s="105"/>
      <c r="R692" s="105"/>
      <c r="S692" s="105"/>
      <c r="T692" s="105"/>
      <c r="U692" s="150"/>
      <c r="AA692" s="105"/>
    </row>
    <row r="693" spans="1:27" hidden="1">
      <c r="A693" s="57"/>
      <c r="I693" s="57"/>
      <c r="J693" s="105"/>
      <c r="K693" s="105"/>
      <c r="R693" s="105"/>
      <c r="S693" s="105"/>
      <c r="T693" s="105"/>
      <c r="U693" s="150"/>
      <c r="AA693" s="105"/>
    </row>
    <row r="694" spans="1:27" hidden="1">
      <c r="A694" s="57"/>
      <c r="I694" s="57"/>
      <c r="J694" s="105"/>
      <c r="K694" s="105"/>
      <c r="R694" s="105"/>
      <c r="S694" s="105"/>
      <c r="T694" s="105"/>
      <c r="U694" s="150"/>
      <c r="AA694" s="105"/>
    </row>
    <row r="695" spans="1:27" hidden="1">
      <c r="A695" s="57"/>
      <c r="I695" s="57"/>
      <c r="J695" s="105"/>
      <c r="K695" s="105"/>
      <c r="R695" s="105"/>
      <c r="S695" s="105"/>
      <c r="T695" s="105"/>
      <c r="U695" s="150"/>
      <c r="AA695" s="105"/>
    </row>
    <row r="696" spans="1:27" hidden="1">
      <c r="A696" s="57"/>
      <c r="I696" s="57"/>
      <c r="J696" s="105"/>
      <c r="K696" s="105"/>
      <c r="R696" s="105"/>
      <c r="S696" s="105"/>
      <c r="T696" s="105"/>
      <c r="U696" s="150"/>
      <c r="AA696" s="105"/>
    </row>
    <row r="697" spans="1:27" hidden="1">
      <c r="A697" s="57"/>
      <c r="I697" s="57"/>
      <c r="J697" s="105"/>
      <c r="K697" s="105"/>
      <c r="R697" s="105"/>
      <c r="S697" s="105"/>
      <c r="T697" s="105"/>
      <c r="U697" s="150"/>
      <c r="AA697" s="105"/>
    </row>
    <row r="698" spans="1:27" hidden="1">
      <c r="A698" s="57"/>
      <c r="I698" s="57"/>
      <c r="J698" s="105"/>
      <c r="K698" s="105"/>
      <c r="R698" s="105"/>
      <c r="S698" s="105"/>
      <c r="T698" s="105"/>
      <c r="U698" s="150"/>
      <c r="AA698" s="105"/>
    </row>
    <row r="699" spans="1:27" hidden="1">
      <c r="A699" s="57"/>
      <c r="I699" s="57"/>
      <c r="J699" s="105"/>
      <c r="K699" s="105"/>
      <c r="R699" s="105"/>
      <c r="S699" s="105"/>
      <c r="T699" s="105"/>
      <c r="U699" s="150"/>
      <c r="AA699" s="105"/>
    </row>
    <row r="700" spans="1:27" hidden="1">
      <c r="A700" s="57"/>
      <c r="I700" s="57"/>
      <c r="J700" s="105"/>
      <c r="K700" s="105"/>
      <c r="R700" s="105"/>
      <c r="S700" s="105"/>
      <c r="T700" s="105"/>
      <c r="U700" s="150"/>
      <c r="AA700" s="105"/>
    </row>
    <row r="701" spans="1:27" hidden="1">
      <c r="A701" s="57"/>
      <c r="I701" s="57"/>
      <c r="J701" s="105"/>
      <c r="K701" s="105"/>
      <c r="R701" s="105"/>
      <c r="S701" s="105"/>
      <c r="T701" s="105"/>
      <c r="U701" s="150"/>
      <c r="AA701" s="105"/>
    </row>
    <row r="702" spans="1:27" hidden="1">
      <c r="A702" s="57"/>
      <c r="I702" s="57"/>
      <c r="J702" s="105"/>
      <c r="K702" s="105"/>
      <c r="R702" s="105"/>
      <c r="S702" s="105"/>
      <c r="T702" s="105"/>
      <c r="U702" s="150"/>
      <c r="AA702" s="105"/>
    </row>
    <row r="703" spans="1:27" hidden="1">
      <c r="A703" s="57"/>
      <c r="I703" s="57"/>
      <c r="J703" s="105"/>
      <c r="K703" s="105"/>
      <c r="R703" s="105"/>
      <c r="S703" s="105"/>
      <c r="T703" s="105"/>
      <c r="U703" s="150"/>
      <c r="AA703" s="105"/>
    </row>
    <row r="704" spans="1:27" hidden="1">
      <c r="A704" s="57"/>
      <c r="I704" s="57"/>
      <c r="J704" s="105"/>
      <c r="K704" s="105"/>
      <c r="R704" s="105"/>
      <c r="S704" s="105"/>
      <c r="T704" s="105"/>
      <c r="U704" s="150"/>
      <c r="AA704" s="105"/>
    </row>
    <row r="705" spans="1:27" hidden="1">
      <c r="A705" s="57"/>
      <c r="I705" s="57"/>
      <c r="J705" s="105"/>
      <c r="K705" s="105"/>
      <c r="R705" s="105"/>
      <c r="S705" s="105"/>
      <c r="T705" s="105"/>
      <c r="U705" s="150"/>
      <c r="AA705" s="105"/>
    </row>
    <row r="706" spans="1:27" hidden="1">
      <c r="A706" s="57"/>
      <c r="I706" s="57"/>
      <c r="J706" s="105"/>
      <c r="K706" s="105"/>
      <c r="R706" s="105"/>
      <c r="S706" s="105"/>
      <c r="T706" s="105"/>
      <c r="U706" s="150"/>
      <c r="AA706" s="105"/>
    </row>
    <row r="707" spans="1:27" hidden="1">
      <c r="A707" s="57"/>
      <c r="I707" s="57"/>
      <c r="J707" s="105"/>
      <c r="K707" s="105"/>
      <c r="R707" s="105"/>
      <c r="S707" s="105"/>
      <c r="T707" s="105"/>
      <c r="U707" s="150"/>
      <c r="AA707" s="105"/>
    </row>
    <row r="708" spans="1:27" hidden="1">
      <c r="A708" s="57"/>
      <c r="I708" s="57"/>
      <c r="J708" s="105"/>
      <c r="K708" s="105"/>
      <c r="R708" s="105"/>
      <c r="S708" s="105"/>
      <c r="T708" s="105"/>
      <c r="U708" s="150"/>
      <c r="AA708" s="105"/>
    </row>
    <row r="709" spans="1:27" hidden="1">
      <c r="A709" s="57"/>
      <c r="I709" s="57"/>
      <c r="J709" s="105"/>
      <c r="K709" s="105"/>
      <c r="R709" s="105"/>
      <c r="S709" s="105"/>
      <c r="T709" s="105"/>
      <c r="U709" s="150"/>
      <c r="AA709" s="105"/>
    </row>
    <row r="710" spans="1:27" hidden="1">
      <c r="A710" s="57"/>
      <c r="I710" s="57"/>
      <c r="J710" s="105"/>
      <c r="K710" s="105"/>
      <c r="R710" s="105"/>
      <c r="S710" s="105"/>
      <c r="T710" s="105"/>
      <c r="U710" s="150"/>
      <c r="AA710" s="105"/>
    </row>
    <row r="711" spans="1:27" hidden="1">
      <c r="A711" s="57"/>
      <c r="I711" s="57"/>
      <c r="J711" s="105"/>
      <c r="K711" s="105"/>
      <c r="R711" s="105"/>
      <c r="S711" s="105"/>
      <c r="T711" s="105"/>
      <c r="U711" s="150"/>
      <c r="AA711" s="105"/>
    </row>
    <row r="712" spans="1:27" hidden="1">
      <c r="A712" s="57"/>
      <c r="I712" s="57"/>
      <c r="J712" s="105"/>
      <c r="K712" s="105"/>
      <c r="R712" s="105"/>
      <c r="S712" s="105"/>
      <c r="T712" s="105"/>
      <c r="U712" s="150"/>
      <c r="AA712" s="105"/>
    </row>
    <row r="713" spans="1:27" hidden="1">
      <c r="A713" s="57"/>
      <c r="I713" s="57"/>
      <c r="J713" s="105"/>
      <c r="K713" s="105"/>
      <c r="R713" s="105"/>
      <c r="S713" s="105"/>
      <c r="T713" s="105"/>
      <c r="U713" s="150"/>
      <c r="AA713" s="105"/>
    </row>
    <row r="714" spans="1:27" hidden="1">
      <c r="A714" s="57"/>
      <c r="I714" s="57"/>
      <c r="J714" s="105"/>
      <c r="K714" s="105"/>
      <c r="R714" s="105"/>
      <c r="S714" s="105"/>
      <c r="T714" s="105"/>
      <c r="U714" s="150"/>
      <c r="AA714" s="105"/>
    </row>
    <row r="715" spans="1:27" hidden="1">
      <c r="A715" s="57"/>
      <c r="I715" s="57"/>
      <c r="J715" s="105"/>
      <c r="K715" s="105"/>
      <c r="R715" s="105"/>
      <c r="S715" s="105"/>
      <c r="T715" s="105"/>
      <c r="U715" s="150"/>
      <c r="AA715" s="105"/>
    </row>
    <row r="716" spans="1:27" hidden="1">
      <c r="A716" s="57"/>
      <c r="I716" s="57"/>
      <c r="J716" s="105"/>
      <c r="K716" s="105"/>
      <c r="R716" s="105"/>
      <c r="S716" s="105"/>
      <c r="T716" s="105"/>
      <c r="U716" s="150"/>
      <c r="AA716" s="105"/>
    </row>
    <row r="717" spans="1:27" hidden="1">
      <c r="A717" s="57"/>
      <c r="I717" s="57"/>
      <c r="J717" s="105"/>
      <c r="K717" s="105"/>
      <c r="R717" s="105"/>
      <c r="S717" s="105"/>
      <c r="T717" s="105"/>
      <c r="U717" s="150"/>
      <c r="AA717" s="105"/>
    </row>
    <row r="718" spans="1:27" hidden="1">
      <c r="A718" s="57"/>
      <c r="I718" s="57"/>
      <c r="J718" s="105"/>
      <c r="K718" s="105"/>
      <c r="R718" s="105"/>
      <c r="S718" s="105"/>
      <c r="T718" s="105"/>
      <c r="U718" s="150"/>
      <c r="AA718" s="105"/>
    </row>
    <row r="719" spans="1:27" hidden="1">
      <c r="A719" s="57"/>
      <c r="I719" s="57"/>
      <c r="J719" s="105"/>
      <c r="K719" s="105"/>
      <c r="R719" s="105"/>
      <c r="S719" s="105"/>
      <c r="T719" s="105"/>
      <c r="U719" s="150"/>
      <c r="AA719" s="105"/>
    </row>
    <row r="720" spans="1:27" hidden="1">
      <c r="A720" s="57"/>
      <c r="I720" s="57"/>
      <c r="J720" s="105"/>
      <c r="K720" s="105"/>
      <c r="R720" s="105"/>
      <c r="S720" s="105"/>
      <c r="T720" s="105"/>
      <c r="U720" s="150"/>
      <c r="AA720" s="105"/>
    </row>
    <row r="721" spans="1:27" hidden="1">
      <c r="A721" s="57"/>
      <c r="I721" s="57"/>
      <c r="J721" s="105"/>
      <c r="K721" s="105"/>
      <c r="R721" s="105"/>
      <c r="S721" s="105"/>
      <c r="T721" s="105"/>
      <c r="U721" s="150"/>
      <c r="AA721" s="105"/>
    </row>
    <row r="722" spans="1:27" hidden="1">
      <c r="A722" s="57"/>
      <c r="I722" s="57"/>
      <c r="J722" s="105"/>
      <c r="K722" s="105"/>
      <c r="R722" s="105"/>
      <c r="S722" s="105"/>
      <c r="T722" s="105"/>
      <c r="U722" s="150"/>
      <c r="AA722" s="105"/>
    </row>
    <row r="723" spans="1:27" hidden="1">
      <c r="A723" s="57"/>
      <c r="I723" s="57"/>
      <c r="J723" s="105"/>
      <c r="K723" s="105"/>
      <c r="R723" s="105"/>
      <c r="S723" s="105"/>
      <c r="T723" s="105"/>
      <c r="U723" s="150"/>
      <c r="AA723" s="105"/>
    </row>
    <row r="724" spans="1:27" hidden="1">
      <c r="A724" s="57"/>
      <c r="I724" s="57"/>
      <c r="J724" s="105"/>
      <c r="K724" s="105"/>
      <c r="R724" s="105"/>
      <c r="S724" s="105"/>
      <c r="T724" s="105"/>
      <c r="U724" s="150"/>
      <c r="AA724" s="105"/>
    </row>
    <row r="725" spans="1:27" hidden="1">
      <c r="A725" s="57"/>
      <c r="I725" s="57"/>
      <c r="J725" s="105"/>
      <c r="K725" s="105"/>
      <c r="R725" s="105"/>
      <c r="S725" s="105"/>
      <c r="T725" s="105"/>
      <c r="U725" s="150"/>
      <c r="AA725" s="105"/>
    </row>
    <row r="726" spans="1:27" hidden="1">
      <c r="A726" s="57"/>
      <c r="I726" s="57"/>
      <c r="J726" s="105"/>
      <c r="K726" s="105"/>
      <c r="R726" s="105"/>
      <c r="S726" s="105"/>
      <c r="T726" s="105"/>
      <c r="U726" s="150"/>
      <c r="AA726" s="105"/>
    </row>
    <row r="727" spans="1:27" hidden="1">
      <c r="A727" s="57"/>
      <c r="I727" s="57"/>
      <c r="J727" s="105"/>
      <c r="K727" s="105"/>
      <c r="R727" s="105"/>
      <c r="S727" s="105"/>
      <c r="T727" s="105"/>
      <c r="U727" s="150"/>
      <c r="AA727" s="105"/>
    </row>
    <row r="728" spans="1:27" hidden="1">
      <c r="A728" s="57"/>
      <c r="I728" s="57"/>
      <c r="J728" s="105"/>
      <c r="K728" s="105"/>
      <c r="R728" s="105"/>
      <c r="S728" s="105"/>
      <c r="T728" s="105"/>
      <c r="U728" s="150"/>
      <c r="AA728" s="105"/>
    </row>
    <row r="729" spans="1:27" hidden="1">
      <c r="A729" s="57"/>
      <c r="I729" s="57"/>
      <c r="J729" s="105"/>
      <c r="K729" s="105"/>
      <c r="R729" s="105"/>
      <c r="S729" s="105"/>
      <c r="T729" s="105"/>
      <c r="U729" s="150"/>
      <c r="AA729" s="105"/>
    </row>
    <row r="730" spans="1:27" hidden="1">
      <c r="A730" s="57"/>
      <c r="I730" s="57"/>
      <c r="J730" s="105"/>
      <c r="K730" s="105"/>
      <c r="R730" s="105"/>
      <c r="S730" s="105"/>
      <c r="T730" s="105"/>
      <c r="U730" s="150"/>
      <c r="AA730" s="105"/>
    </row>
    <row r="731" spans="1:27" hidden="1">
      <c r="A731" s="57"/>
      <c r="I731" s="57"/>
      <c r="J731" s="105"/>
      <c r="K731" s="105"/>
      <c r="R731" s="105"/>
      <c r="S731" s="105"/>
      <c r="T731" s="105"/>
      <c r="U731" s="150"/>
      <c r="AA731" s="105"/>
    </row>
    <row r="732" spans="1:27" hidden="1">
      <c r="A732" s="57"/>
      <c r="I732" s="57"/>
      <c r="J732" s="105"/>
      <c r="K732" s="105"/>
      <c r="R732" s="105"/>
      <c r="S732" s="105"/>
      <c r="T732" s="105"/>
      <c r="U732" s="150"/>
      <c r="AA732" s="105"/>
    </row>
    <row r="733" spans="1:27" hidden="1">
      <c r="A733" s="57"/>
      <c r="I733" s="57"/>
      <c r="J733" s="105"/>
      <c r="K733" s="105"/>
      <c r="R733" s="105"/>
      <c r="S733" s="105"/>
      <c r="T733" s="105"/>
      <c r="U733" s="150"/>
      <c r="AA733" s="105"/>
    </row>
    <row r="734" spans="1:27" hidden="1">
      <c r="A734" s="57"/>
      <c r="I734" s="57"/>
      <c r="J734" s="105"/>
      <c r="K734" s="105"/>
      <c r="R734" s="105"/>
      <c r="S734" s="105"/>
      <c r="T734" s="105"/>
      <c r="U734" s="150"/>
      <c r="AA734" s="105"/>
    </row>
    <row r="735" spans="1:27" hidden="1">
      <c r="A735" s="57"/>
      <c r="I735" s="57"/>
      <c r="J735" s="105"/>
      <c r="K735" s="105"/>
      <c r="R735" s="105"/>
      <c r="S735" s="105"/>
      <c r="T735" s="105"/>
      <c r="U735" s="150"/>
      <c r="AA735" s="105"/>
    </row>
    <row r="736" spans="1:27" hidden="1">
      <c r="A736" s="57"/>
      <c r="I736" s="57"/>
      <c r="J736" s="105"/>
      <c r="K736" s="105"/>
      <c r="R736" s="105"/>
      <c r="S736" s="105"/>
      <c r="T736" s="105"/>
      <c r="U736" s="150"/>
      <c r="AA736" s="105"/>
    </row>
    <row r="737" spans="1:27" hidden="1">
      <c r="A737" s="57"/>
      <c r="I737" s="57"/>
      <c r="J737" s="105"/>
      <c r="K737" s="105"/>
      <c r="R737" s="105"/>
      <c r="S737" s="105"/>
      <c r="T737" s="105"/>
      <c r="U737" s="150"/>
      <c r="AA737" s="105"/>
    </row>
    <row r="738" spans="1:27" hidden="1">
      <c r="A738" s="57"/>
      <c r="I738" s="57"/>
      <c r="J738" s="105"/>
      <c r="K738" s="105"/>
      <c r="R738" s="105"/>
      <c r="S738" s="105"/>
      <c r="T738" s="105"/>
      <c r="U738" s="150"/>
      <c r="AA738" s="105"/>
    </row>
    <row r="739" spans="1:27" hidden="1">
      <c r="A739" s="57"/>
      <c r="I739" s="57"/>
      <c r="J739" s="105"/>
      <c r="K739" s="105"/>
      <c r="R739" s="105"/>
      <c r="S739" s="105"/>
      <c r="T739" s="105"/>
      <c r="U739" s="150"/>
      <c r="AA739" s="105"/>
    </row>
    <row r="740" spans="1:27" hidden="1">
      <c r="A740" s="57"/>
      <c r="I740" s="57"/>
      <c r="J740" s="105"/>
      <c r="K740" s="105"/>
      <c r="R740" s="105"/>
      <c r="S740" s="105"/>
      <c r="T740" s="105"/>
      <c r="U740" s="150"/>
      <c r="AA740" s="105"/>
    </row>
    <row r="741" spans="1:27" hidden="1">
      <c r="A741" s="57"/>
      <c r="I741" s="57"/>
      <c r="J741" s="105"/>
      <c r="K741" s="105"/>
      <c r="R741" s="105"/>
      <c r="S741" s="105"/>
      <c r="T741" s="105"/>
      <c r="U741" s="150"/>
      <c r="AA741" s="105"/>
    </row>
    <row r="742" spans="1:27" hidden="1">
      <c r="A742" s="57"/>
      <c r="I742" s="57"/>
      <c r="J742" s="105"/>
      <c r="K742" s="105"/>
      <c r="R742" s="105"/>
      <c r="S742" s="105"/>
      <c r="T742" s="105"/>
      <c r="U742" s="150"/>
      <c r="AA742" s="105"/>
    </row>
    <row r="743" spans="1:27" hidden="1">
      <c r="A743" s="57"/>
      <c r="I743" s="57"/>
      <c r="J743" s="105"/>
      <c r="K743" s="105"/>
      <c r="R743" s="105"/>
      <c r="S743" s="105"/>
      <c r="T743" s="105"/>
      <c r="U743" s="150"/>
      <c r="AA743" s="105"/>
    </row>
    <row r="744" spans="1:27" hidden="1">
      <c r="A744" s="57"/>
      <c r="I744" s="57"/>
      <c r="J744" s="105"/>
      <c r="K744" s="105"/>
      <c r="R744" s="105"/>
      <c r="S744" s="105"/>
      <c r="T744" s="105"/>
      <c r="U744" s="150"/>
      <c r="AA744" s="105"/>
    </row>
    <row r="745" spans="1:27" hidden="1">
      <c r="A745" s="57"/>
      <c r="I745" s="57"/>
      <c r="J745" s="105"/>
      <c r="K745" s="105"/>
      <c r="R745" s="105"/>
      <c r="S745" s="105"/>
      <c r="T745" s="105"/>
      <c r="U745" s="150"/>
      <c r="AA745" s="105"/>
    </row>
    <row r="746" spans="1:27" hidden="1">
      <c r="A746" s="57"/>
      <c r="I746" s="57"/>
      <c r="J746" s="105"/>
      <c r="K746" s="105"/>
      <c r="R746" s="105"/>
      <c r="S746" s="105"/>
      <c r="T746" s="105"/>
      <c r="U746" s="150"/>
      <c r="AA746" s="105"/>
    </row>
    <row r="747" spans="1:27" hidden="1">
      <c r="A747" s="57"/>
      <c r="I747" s="57"/>
      <c r="J747" s="105"/>
      <c r="K747" s="105"/>
      <c r="R747" s="105"/>
      <c r="S747" s="105"/>
      <c r="T747" s="105"/>
      <c r="U747" s="150"/>
      <c r="AA747" s="105"/>
    </row>
    <row r="748" spans="1:27" hidden="1">
      <c r="A748" s="57"/>
      <c r="I748" s="57"/>
      <c r="J748" s="105"/>
      <c r="K748" s="105"/>
      <c r="R748" s="105"/>
      <c r="S748" s="105"/>
      <c r="T748" s="105"/>
      <c r="U748" s="150"/>
      <c r="AA748" s="105"/>
    </row>
    <row r="749" spans="1:27" hidden="1">
      <c r="A749" s="57"/>
      <c r="I749" s="57"/>
      <c r="J749" s="105"/>
      <c r="K749" s="105"/>
      <c r="R749" s="105"/>
      <c r="S749" s="105"/>
      <c r="T749" s="105"/>
      <c r="U749" s="150"/>
      <c r="AA749" s="105"/>
    </row>
    <row r="750" spans="1:27" hidden="1">
      <c r="A750" s="57"/>
      <c r="I750" s="57"/>
      <c r="J750" s="105"/>
      <c r="K750" s="105"/>
      <c r="R750" s="105"/>
      <c r="S750" s="105"/>
      <c r="T750" s="105"/>
      <c r="U750" s="150"/>
      <c r="AA750" s="105"/>
    </row>
    <row r="751" spans="1:27" hidden="1">
      <c r="A751" s="57"/>
      <c r="I751" s="57"/>
      <c r="J751" s="105"/>
      <c r="K751" s="105"/>
      <c r="R751" s="105"/>
      <c r="S751" s="105"/>
      <c r="T751" s="105"/>
      <c r="U751" s="150"/>
      <c r="AA751" s="105"/>
    </row>
    <row r="752" spans="1:27" hidden="1">
      <c r="A752" s="57"/>
      <c r="I752" s="57"/>
      <c r="J752" s="105"/>
      <c r="K752" s="105"/>
      <c r="R752" s="105"/>
      <c r="S752" s="105"/>
      <c r="T752" s="105"/>
      <c r="U752" s="150"/>
      <c r="AA752" s="105"/>
    </row>
    <row r="753" spans="1:27" hidden="1">
      <c r="A753" s="57"/>
      <c r="I753" s="57"/>
      <c r="J753" s="105"/>
      <c r="K753" s="105"/>
      <c r="R753" s="105"/>
      <c r="S753" s="105"/>
      <c r="T753" s="105"/>
      <c r="U753" s="150"/>
      <c r="AA753" s="105"/>
    </row>
    <row r="754" spans="1:27" hidden="1">
      <c r="A754" s="57"/>
      <c r="I754" s="57"/>
      <c r="J754" s="105"/>
      <c r="K754" s="105"/>
      <c r="R754" s="105"/>
      <c r="S754" s="105"/>
      <c r="T754" s="105"/>
      <c r="U754" s="150"/>
      <c r="AA754" s="105"/>
    </row>
    <row r="755" spans="1:27" hidden="1">
      <c r="A755" s="57"/>
      <c r="I755" s="57"/>
      <c r="J755" s="105"/>
      <c r="K755" s="105"/>
      <c r="R755" s="105"/>
      <c r="S755" s="105"/>
      <c r="T755" s="105"/>
      <c r="U755" s="150"/>
      <c r="AA755" s="105"/>
    </row>
    <row r="756" spans="1:27" hidden="1">
      <c r="A756" s="57"/>
      <c r="I756" s="57"/>
      <c r="J756" s="105"/>
      <c r="K756" s="105"/>
      <c r="R756" s="105"/>
      <c r="S756" s="105"/>
      <c r="T756" s="105"/>
      <c r="U756" s="150"/>
      <c r="AA756" s="105"/>
    </row>
    <row r="757" spans="1:27" hidden="1">
      <c r="A757" s="57"/>
      <c r="I757" s="57"/>
      <c r="J757" s="105"/>
      <c r="K757" s="105"/>
      <c r="R757" s="105"/>
      <c r="S757" s="105"/>
      <c r="T757" s="105"/>
      <c r="U757" s="150"/>
      <c r="AA757" s="105"/>
    </row>
    <row r="758" spans="1:27" hidden="1">
      <c r="A758" s="57"/>
      <c r="I758" s="57"/>
      <c r="J758" s="105"/>
      <c r="K758" s="105"/>
      <c r="R758" s="105"/>
      <c r="S758" s="105"/>
      <c r="T758" s="105"/>
      <c r="U758" s="150"/>
      <c r="AA758" s="105"/>
    </row>
    <row r="759" spans="1:27" hidden="1">
      <c r="A759" s="57"/>
      <c r="I759" s="57"/>
      <c r="J759" s="105"/>
      <c r="K759" s="105"/>
      <c r="R759" s="105"/>
      <c r="S759" s="105"/>
      <c r="T759" s="105"/>
      <c r="U759" s="150"/>
      <c r="AA759" s="105"/>
    </row>
    <row r="760" spans="1:27" hidden="1">
      <c r="A760" s="57"/>
      <c r="I760" s="57"/>
      <c r="J760" s="105"/>
      <c r="K760" s="105"/>
      <c r="R760" s="105"/>
      <c r="S760" s="105"/>
      <c r="T760" s="105"/>
      <c r="U760" s="150"/>
      <c r="AA760" s="105"/>
    </row>
    <row r="761" spans="1:27" hidden="1">
      <c r="A761" s="57"/>
      <c r="I761" s="57"/>
      <c r="J761" s="105"/>
      <c r="K761" s="105"/>
      <c r="R761" s="105"/>
      <c r="S761" s="105"/>
      <c r="T761" s="105"/>
      <c r="U761" s="150"/>
      <c r="AA761" s="105"/>
    </row>
    <row r="762" spans="1:27" hidden="1">
      <c r="A762" s="57"/>
      <c r="I762" s="57"/>
      <c r="J762" s="105"/>
      <c r="K762" s="105"/>
      <c r="R762" s="105"/>
      <c r="S762" s="105"/>
      <c r="T762" s="105"/>
      <c r="U762" s="150"/>
      <c r="AA762" s="105"/>
    </row>
    <row r="763" spans="1:27" hidden="1">
      <c r="A763" s="57"/>
      <c r="I763" s="57"/>
      <c r="J763" s="105"/>
      <c r="K763" s="105"/>
      <c r="R763" s="105"/>
      <c r="S763" s="105"/>
      <c r="T763" s="105"/>
      <c r="U763" s="150"/>
      <c r="AA763" s="105"/>
    </row>
    <row r="764" spans="1:27" hidden="1">
      <c r="A764" s="57"/>
      <c r="I764" s="57"/>
      <c r="J764" s="105"/>
      <c r="K764" s="105"/>
      <c r="R764" s="105"/>
      <c r="S764" s="105"/>
      <c r="T764" s="105"/>
      <c r="U764" s="150"/>
      <c r="AA764" s="105"/>
    </row>
    <row r="765" spans="1:27" hidden="1">
      <c r="A765" s="57"/>
      <c r="I765" s="57"/>
      <c r="J765" s="105"/>
      <c r="K765" s="105"/>
      <c r="R765" s="105"/>
      <c r="S765" s="105"/>
      <c r="T765" s="105"/>
      <c r="U765" s="150"/>
      <c r="AA765" s="105"/>
    </row>
    <row r="766" spans="1:27" hidden="1">
      <c r="A766" s="57"/>
      <c r="I766" s="57"/>
      <c r="J766" s="105"/>
      <c r="K766" s="105"/>
      <c r="R766" s="105"/>
      <c r="S766" s="105"/>
      <c r="T766" s="105"/>
      <c r="U766" s="150"/>
      <c r="AA766" s="105"/>
    </row>
    <row r="767" spans="1:27" hidden="1">
      <c r="A767" s="57"/>
      <c r="I767" s="57"/>
      <c r="J767" s="105"/>
      <c r="K767" s="105"/>
      <c r="R767" s="105"/>
      <c r="S767" s="105"/>
      <c r="T767" s="105"/>
      <c r="U767" s="150"/>
      <c r="AA767" s="105"/>
    </row>
    <row r="768" spans="1:27" hidden="1">
      <c r="A768" s="57"/>
      <c r="I768" s="57"/>
      <c r="J768" s="105"/>
      <c r="K768" s="105"/>
      <c r="R768" s="105"/>
      <c r="S768" s="105"/>
      <c r="T768" s="105"/>
      <c r="U768" s="150"/>
      <c r="AA768" s="105"/>
    </row>
    <row r="769" spans="1:27" hidden="1">
      <c r="A769" s="57"/>
      <c r="I769" s="57"/>
      <c r="J769" s="105"/>
      <c r="K769" s="105"/>
      <c r="R769" s="105"/>
      <c r="S769" s="105"/>
      <c r="T769" s="105"/>
      <c r="U769" s="150"/>
      <c r="AA769" s="105"/>
    </row>
    <row r="770" spans="1:27" hidden="1">
      <c r="A770" s="57"/>
      <c r="I770" s="57"/>
      <c r="J770" s="105"/>
      <c r="K770" s="105"/>
      <c r="R770" s="105"/>
      <c r="S770" s="105"/>
      <c r="T770" s="105"/>
      <c r="U770" s="150"/>
      <c r="AA770" s="105"/>
    </row>
    <row r="771" spans="1:27" hidden="1">
      <c r="A771" s="57"/>
      <c r="I771" s="57"/>
      <c r="J771" s="105"/>
      <c r="K771" s="105"/>
      <c r="R771" s="105"/>
      <c r="S771" s="105"/>
      <c r="T771" s="105"/>
      <c r="U771" s="150"/>
      <c r="AA771" s="105"/>
    </row>
    <row r="772" spans="1:27" hidden="1">
      <c r="A772" s="57"/>
      <c r="I772" s="57"/>
      <c r="J772" s="105"/>
      <c r="K772" s="105"/>
      <c r="R772" s="105"/>
      <c r="S772" s="105"/>
      <c r="T772" s="105"/>
      <c r="U772" s="150"/>
      <c r="AA772" s="105"/>
    </row>
    <row r="773" spans="1:27" hidden="1">
      <c r="A773" s="57"/>
      <c r="I773" s="57"/>
      <c r="J773" s="105"/>
      <c r="K773" s="105"/>
      <c r="R773" s="105"/>
      <c r="S773" s="105"/>
      <c r="T773" s="105"/>
      <c r="U773" s="150"/>
      <c r="AA773" s="105"/>
    </row>
    <row r="774" spans="1:27" hidden="1">
      <c r="A774" s="57"/>
      <c r="I774" s="57"/>
      <c r="J774" s="105"/>
      <c r="K774" s="105"/>
      <c r="R774" s="105"/>
      <c r="S774" s="105"/>
      <c r="T774" s="105"/>
      <c r="U774" s="150"/>
      <c r="AA774" s="105"/>
    </row>
    <row r="775" spans="1:27" hidden="1">
      <c r="A775" s="57"/>
      <c r="I775" s="57"/>
      <c r="J775" s="105"/>
      <c r="K775" s="105"/>
      <c r="R775" s="105"/>
      <c r="S775" s="105"/>
      <c r="T775" s="105"/>
      <c r="U775" s="150"/>
      <c r="AA775" s="105"/>
    </row>
    <row r="776" spans="1:27" hidden="1">
      <c r="A776" s="57"/>
      <c r="I776" s="57"/>
      <c r="J776" s="105"/>
      <c r="K776" s="105"/>
      <c r="R776" s="105"/>
      <c r="S776" s="105"/>
      <c r="T776" s="105"/>
      <c r="U776" s="150"/>
      <c r="AA776" s="105"/>
    </row>
    <row r="777" spans="1:27" hidden="1">
      <c r="A777" s="57"/>
      <c r="I777" s="57"/>
      <c r="J777" s="105"/>
      <c r="K777" s="105"/>
      <c r="R777" s="105"/>
      <c r="S777" s="105"/>
      <c r="T777" s="105"/>
      <c r="U777" s="150"/>
      <c r="AA777" s="105"/>
    </row>
    <row r="778" spans="1:27" hidden="1">
      <c r="A778" s="57"/>
      <c r="I778" s="57"/>
      <c r="J778" s="105"/>
      <c r="K778" s="105"/>
      <c r="R778" s="105"/>
      <c r="S778" s="105"/>
      <c r="T778" s="105"/>
      <c r="U778" s="150"/>
      <c r="AA778" s="105"/>
    </row>
    <row r="779" spans="1:27" hidden="1">
      <c r="A779" s="57"/>
      <c r="I779" s="57"/>
      <c r="J779" s="105"/>
      <c r="K779" s="105"/>
      <c r="R779" s="105"/>
      <c r="S779" s="105"/>
      <c r="T779" s="105"/>
      <c r="U779" s="150"/>
      <c r="AA779" s="105"/>
    </row>
    <row r="780" spans="1:27" hidden="1">
      <c r="A780" s="57"/>
      <c r="I780" s="57"/>
      <c r="J780" s="105"/>
      <c r="K780" s="105"/>
      <c r="R780" s="105"/>
      <c r="S780" s="105"/>
      <c r="T780" s="105"/>
      <c r="U780" s="150"/>
      <c r="AA780" s="105"/>
    </row>
    <row r="781" spans="1:27" hidden="1">
      <c r="A781" s="57"/>
      <c r="I781" s="57"/>
      <c r="J781" s="105"/>
      <c r="K781" s="105"/>
      <c r="R781" s="105"/>
      <c r="S781" s="105"/>
      <c r="T781" s="105"/>
      <c r="U781" s="150"/>
      <c r="AA781" s="105"/>
    </row>
    <row r="782" spans="1:27" hidden="1">
      <c r="A782" s="57"/>
      <c r="I782" s="57"/>
      <c r="J782" s="105"/>
      <c r="K782" s="105"/>
      <c r="R782" s="105"/>
      <c r="S782" s="105"/>
      <c r="T782" s="105"/>
      <c r="U782" s="150"/>
      <c r="AA782" s="105"/>
    </row>
    <row r="783" spans="1:27" hidden="1">
      <c r="A783" s="57"/>
      <c r="I783" s="57"/>
      <c r="J783" s="105"/>
      <c r="K783" s="105"/>
      <c r="R783" s="105"/>
      <c r="S783" s="105"/>
      <c r="T783" s="105"/>
      <c r="U783" s="150"/>
      <c r="AA783" s="105"/>
    </row>
    <row r="784" spans="1:27" hidden="1">
      <c r="A784" s="57"/>
      <c r="I784" s="57"/>
      <c r="J784" s="105"/>
      <c r="K784" s="105"/>
      <c r="R784" s="105"/>
      <c r="S784" s="105"/>
      <c r="T784" s="105"/>
      <c r="U784" s="150"/>
      <c r="AA784" s="105"/>
    </row>
    <row r="785" spans="1:27" hidden="1">
      <c r="A785" s="57"/>
      <c r="I785" s="57"/>
      <c r="J785" s="105"/>
      <c r="K785" s="105"/>
      <c r="R785" s="105"/>
      <c r="S785" s="105"/>
      <c r="T785" s="105"/>
      <c r="U785" s="150"/>
      <c r="AA785" s="105"/>
    </row>
    <row r="786" spans="1:27" hidden="1">
      <c r="A786" s="57"/>
      <c r="I786" s="57"/>
      <c r="J786" s="105"/>
      <c r="K786" s="105"/>
      <c r="R786" s="105"/>
      <c r="S786" s="105"/>
      <c r="T786" s="105"/>
      <c r="U786" s="150"/>
      <c r="AA786" s="105"/>
    </row>
    <row r="787" spans="1:27" hidden="1">
      <c r="A787" s="57"/>
      <c r="I787" s="57"/>
      <c r="J787" s="105"/>
      <c r="K787" s="105"/>
      <c r="R787" s="105"/>
      <c r="S787" s="105"/>
      <c r="T787" s="105"/>
      <c r="U787" s="150"/>
      <c r="AA787" s="105"/>
    </row>
    <row r="788" spans="1:27" hidden="1">
      <c r="A788" s="57"/>
      <c r="I788" s="57"/>
      <c r="J788" s="105"/>
      <c r="K788" s="105"/>
      <c r="R788" s="105"/>
      <c r="S788" s="105"/>
      <c r="T788" s="105"/>
      <c r="U788" s="150"/>
      <c r="AA788" s="105"/>
    </row>
    <row r="789" spans="1:27" hidden="1">
      <c r="A789" s="57"/>
      <c r="I789" s="57"/>
      <c r="J789" s="105"/>
      <c r="K789" s="105"/>
      <c r="R789" s="105"/>
      <c r="S789" s="105"/>
      <c r="T789" s="105"/>
      <c r="U789" s="150"/>
      <c r="AA789" s="105"/>
    </row>
    <row r="790" spans="1:27" hidden="1">
      <c r="A790" s="57"/>
      <c r="I790" s="57"/>
      <c r="J790" s="105"/>
      <c r="K790" s="105"/>
      <c r="R790" s="105"/>
      <c r="S790" s="105"/>
      <c r="T790" s="105"/>
      <c r="U790" s="150"/>
      <c r="AA790" s="105"/>
    </row>
    <row r="791" spans="1:27" hidden="1">
      <c r="A791" s="57"/>
      <c r="I791" s="57"/>
      <c r="J791" s="105"/>
      <c r="K791" s="105"/>
      <c r="R791" s="105"/>
      <c r="S791" s="105"/>
      <c r="T791" s="105"/>
      <c r="U791" s="150"/>
      <c r="AA791" s="105"/>
    </row>
    <row r="792" spans="1:27" hidden="1">
      <c r="A792" s="57"/>
      <c r="I792" s="57"/>
      <c r="J792" s="105"/>
      <c r="K792" s="105"/>
      <c r="R792" s="105"/>
      <c r="S792" s="105"/>
      <c r="T792" s="105"/>
      <c r="U792" s="150"/>
      <c r="AA792" s="105"/>
    </row>
    <row r="793" spans="1:27" hidden="1">
      <c r="A793" s="57"/>
      <c r="I793" s="57"/>
      <c r="J793" s="105"/>
      <c r="K793" s="105"/>
      <c r="R793" s="105"/>
      <c r="S793" s="105"/>
      <c r="T793" s="105"/>
      <c r="U793" s="150"/>
      <c r="AA793" s="105"/>
    </row>
    <row r="794" spans="1:27" hidden="1">
      <c r="A794" s="57"/>
      <c r="I794" s="57"/>
      <c r="J794" s="105"/>
      <c r="K794" s="105"/>
      <c r="R794" s="105"/>
      <c r="S794" s="105"/>
      <c r="T794" s="105"/>
      <c r="U794" s="150"/>
      <c r="AA794" s="105"/>
    </row>
    <row r="795" spans="1:27" hidden="1">
      <c r="A795" s="57"/>
      <c r="I795" s="57"/>
      <c r="J795" s="105"/>
      <c r="K795" s="105"/>
      <c r="R795" s="105"/>
      <c r="S795" s="105"/>
      <c r="T795" s="105"/>
      <c r="U795" s="150"/>
      <c r="AA795" s="105"/>
    </row>
    <row r="796" spans="1:27" hidden="1">
      <c r="A796" s="57"/>
      <c r="I796" s="57"/>
      <c r="J796" s="105"/>
      <c r="K796" s="105"/>
      <c r="R796" s="105"/>
      <c r="S796" s="105"/>
      <c r="T796" s="105"/>
      <c r="U796" s="150"/>
      <c r="AA796" s="105"/>
    </row>
    <row r="797" spans="1:27" hidden="1">
      <c r="A797" s="57"/>
      <c r="I797" s="57"/>
      <c r="J797" s="105"/>
      <c r="K797" s="105"/>
      <c r="R797" s="105"/>
      <c r="S797" s="105"/>
      <c r="T797" s="105"/>
      <c r="U797" s="150"/>
      <c r="AA797" s="105"/>
    </row>
    <row r="798" spans="1:27" hidden="1">
      <c r="A798" s="57"/>
      <c r="I798" s="57"/>
      <c r="J798" s="105"/>
      <c r="K798" s="105"/>
      <c r="R798" s="105"/>
      <c r="S798" s="105"/>
      <c r="T798" s="105"/>
      <c r="U798" s="150"/>
      <c r="AA798" s="105"/>
    </row>
    <row r="799" spans="1:27" hidden="1">
      <c r="A799" s="57"/>
      <c r="I799" s="57"/>
      <c r="J799" s="105"/>
      <c r="K799" s="105"/>
      <c r="R799" s="105"/>
      <c r="S799" s="105"/>
      <c r="T799" s="105"/>
      <c r="U799" s="150"/>
      <c r="AA799" s="105"/>
    </row>
    <row r="800" spans="1:27" hidden="1">
      <c r="A800" s="57"/>
      <c r="I800" s="57"/>
      <c r="J800" s="105"/>
      <c r="K800" s="105"/>
      <c r="R800" s="105"/>
      <c r="S800" s="105"/>
      <c r="T800" s="105"/>
      <c r="U800" s="150"/>
      <c r="AA800" s="105"/>
    </row>
    <row r="801" spans="1:27" hidden="1">
      <c r="A801" s="57"/>
      <c r="I801" s="57"/>
      <c r="J801" s="105"/>
      <c r="K801" s="105"/>
      <c r="R801" s="105"/>
      <c r="S801" s="105"/>
      <c r="T801" s="105"/>
      <c r="U801" s="150"/>
      <c r="AA801" s="105"/>
    </row>
    <row r="802" spans="1:27" hidden="1">
      <c r="A802" s="57"/>
      <c r="I802" s="57"/>
      <c r="J802" s="105"/>
      <c r="K802" s="105"/>
      <c r="R802" s="105"/>
      <c r="S802" s="105"/>
      <c r="T802" s="105"/>
      <c r="U802" s="150"/>
      <c r="AA802" s="105"/>
    </row>
    <row r="803" spans="1:27" hidden="1">
      <c r="A803" s="57"/>
      <c r="I803" s="57"/>
      <c r="J803" s="105"/>
      <c r="K803" s="105"/>
      <c r="R803" s="105"/>
      <c r="S803" s="105"/>
      <c r="T803" s="105"/>
      <c r="U803" s="150"/>
      <c r="AA803" s="105"/>
    </row>
    <row r="804" spans="1:27" hidden="1">
      <c r="A804" s="57"/>
      <c r="I804" s="57"/>
      <c r="J804" s="105"/>
      <c r="K804" s="105"/>
      <c r="R804" s="105"/>
      <c r="S804" s="105"/>
      <c r="T804" s="105"/>
      <c r="U804" s="150"/>
      <c r="AA804" s="105"/>
    </row>
    <row r="805" spans="1:27" hidden="1">
      <c r="A805" s="57"/>
      <c r="I805" s="57"/>
      <c r="J805" s="105"/>
      <c r="K805" s="105"/>
      <c r="R805" s="105"/>
      <c r="S805" s="105"/>
      <c r="T805" s="105"/>
      <c r="U805" s="150"/>
      <c r="AA805" s="105"/>
    </row>
    <row r="806" spans="1:27" hidden="1">
      <c r="A806" s="57"/>
      <c r="I806" s="57"/>
      <c r="J806" s="105"/>
      <c r="K806" s="105"/>
      <c r="R806" s="105"/>
      <c r="S806" s="105"/>
      <c r="T806" s="105"/>
      <c r="U806" s="150"/>
      <c r="AA806" s="105"/>
    </row>
    <row r="807" spans="1:27" hidden="1">
      <c r="A807" s="57"/>
      <c r="I807" s="57"/>
      <c r="J807" s="105"/>
      <c r="K807" s="105"/>
      <c r="R807" s="105"/>
      <c r="S807" s="105"/>
      <c r="T807" s="105"/>
      <c r="U807" s="150"/>
      <c r="AA807" s="105"/>
    </row>
    <row r="808" spans="1:27" hidden="1">
      <c r="A808" s="57"/>
      <c r="I808" s="57"/>
      <c r="J808" s="105"/>
      <c r="K808" s="105"/>
      <c r="R808" s="105"/>
      <c r="S808" s="105"/>
      <c r="T808" s="105"/>
      <c r="U808" s="150"/>
      <c r="AA808" s="105"/>
    </row>
    <row r="809" spans="1:27" hidden="1">
      <c r="A809" s="57"/>
      <c r="I809" s="57"/>
      <c r="J809" s="105"/>
      <c r="K809" s="105"/>
      <c r="R809" s="105"/>
      <c r="S809" s="105"/>
      <c r="T809" s="105"/>
      <c r="U809" s="150"/>
      <c r="AA809" s="105"/>
    </row>
    <row r="810" spans="1:27" hidden="1">
      <c r="A810" s="57"/>
      <c r="I810" s="57"/>
      <c r="J810" s="105"/>
      <c r="K810" s="105"/>
      <c r="R810" s="105"/>
      <c r="S810" s="105"/>
      <c r="T810" s="105"/>
      <c r="U810" s="150"/>
      <c r="AA810" s="105"/>
    </row>
    <row r="811" spans="1:27" hidden="1">
      <c r="A811" s="57"/>
      <c r="I811" s="57"/>
      <c r="J811" s="105"/>
      <c r="K811" s="105"/>
      <c r="R811" s="105"/>
      <c r="S811" s="105"/>
      <c r="T811" s="105"/>
      <c r="U811" s="150"/>
      <c r="AA811" s="105"/>
    </row>
    <row r="812" spans="1:27" hidden="1">
      <c r="A812" s="57"/>
      <c r="I812" s="57"/>
      <c r="J812" s="105"/>
      <c r="K812" s="105"/>
      <c r="R812" s="105"/>
      <c r="S812" s="105"/>
      <c r="T812" s="105"/>
      <c r="U812" s="150"/>
      <c r="AA812" s="105"/>
    </row>
    <row r="813" spans="1:27" hidden="1">
      <c r="A813" s="57"/>
      <c r="I813" s="57"/>
      <c r="J813" s="105"/>
      <c r="K813" s="105"/>
      <c r="R813" s="105"/>
      <c r="S813" s="105"/>
      <c r="T813" s="105"/>
      <c r="U813" s="150"/>
      <c r="AA813" s="105"/>
    </row>
    <row r="814" spans="1:27" hidden="1">
      <c r="A814" s="57"/>
      <c r="I814" s="57"/>
      <c r="J814" s="105"/>
      <c r="K814" s="105"/>
      <c r="R814" s="105"/>
      <c r="S814" s="105"/>
      <c r="T814" s="105"/>
      <c r="U814" s="150"/>
      <c r="AA814" s="105"/>
    </row>
    <row r="815" spans="1:27" hidden="1">
      <c r="A815" s="57"/>
      <c r="I815" s="57"/>
      <c r="J815" s="105"/>
      <c r="K815" s="105"/>
      <c r="R815" s="105"/>
      <c r="S815" s="105"/>
      <c r="T815" s="105"/>
      <c r="U815" s="150"/>
      <c r="AA815" s="105"/>
    </row>
    <row r="816" spans="1:27" hidden="1">
      <c r="A816" s="57"/>
      <c r="I816" s="57"/>
      <c r="J816" s="105"/>
      <c r="K816" s="105"/>
      <c r="R816" s="105"/>
      <c r="S816" s="105"/>
      <c r="T816" s="105"/>
      <c r="U816" s="150"/>
      <c r="AA816" s="105"/>
    </row>
    <row r="817" spans="1:27" hidden="1">
      <c r="A817" s="57"/>
      <c r="I817" s="57"/>
      <c r="J817" s="105"/>
      <c r="K817" s="105"/>
      <c r="R817" s="105"/>
      <c r="S817" s="105"/>
      <c r="T817" s="105"/>
      <c r="U817" s="150"/>
      <c r="AA817" s="105"/>
    </row>
    <row r="818" spans="1:27" hidden="1">
      <c r="A818" s="57"/>
      <c r="I818" s="57"/>
      <c r="J818" s="105"/>
      <c r="K818" s="105"/>
      <c r="R818" s="105"/>
      <c r="S818" s="105"/>
      <c r="T818" s="105"/>
      <c r="U818" s="150"/>
      <c r="AA818" s="105"/>
    </row>
    <row r="819" spans="1:27" hidden="1">
      <c r="A819" s="57"/>
      <c r="I819" s="57"/>
      <c r="J819" s="105"/>
      <c r="K819" s="105"/>
      <c r="R819" s="105"/>
      <c r="S819" s="105"/>
      <c r="T819" s="105"/>
      <c r="U819" s="150"/>
      <c r="AA819" s="105"/>
    </row>
    <row r="820" spans="1:27" hidden="1">
      <c r="A820" s="57"/>
      <c r="I820" s="57"/>
      <c r="J820" s="105"/>
      <c r="K820" s="105"/>
      <c r="R820" s="105"/>
      <c r="S820" s="105"/>
      <c r="T820" s="105"/>
      <c r="U820" s="150"/>
      <c r="AA820" s="105"/>
    </row>
    <row r="821" spans="1:27" hidden="1">
      <c r="A821" s="57"/>
      <c r="I821" s="57"/>
      <c r="J821" s="105"/>
      <c r="K821" s="105"/>
      <c r="R821" s="105"/>
      <c r="S821" s="105"/>
      <c r="T821" s="105"/>
      <c r="U821" s="150"/>
      <c r="AA821" s="105"/>
    </row>
    <row r="822" spans="1:27" hidden="1">
      <c r="A822" s="57"/>
      <c r="I822" s="57"/>
      <c r="J822" s="105"/>
      <c r="K822" s="105"/>
      <c r="R822" s="105"/>
      <c r="S822" s="105"/>
      <c r="T822" s="105"/>
      <c r="U822" s="150"/>
      <c r="AA822" s="105"/>
    </row>
    <row r="823" spans="1:27" hidden="1">
      <c r="A823" s="57"/>
      <c r="I823" s="57"/>
      <c r="J823" s="105"/>
      <c r="K823" s="105"/>
      <c r="R823" s="105"/>
      <c r="S823" s="105"/>
      <c r="T823" s="105"/>
      <c r="U823" s="150"/>
      <c r="AA823" s="105"/>
    </row>
    <row r="824" spans="1:27" hidden="1">
      <c r="A824" s="57"/>
      <c r="I824" s="57"/>
      <c r="J824" s="105"/>
      <c r="K824" s="105"/>
      <c r="R824" s="105"/>
      <c r="S824" s="105"/>
      <c r="T824" s="105"/>
      <c r="U824" s="150"/>
      <c r="AA824" s="105"/>
    </row>
    <row r="825" spans="1:27" hidden="1">
      <c r="A825" s="57"/>
      <c r="I825" s="57"/>
      <c r="J825" s="105"/>
      <c r="K825" s="105"/>
      <c r="R825" s="105"/>
      <c r="S825" s="105"/>
      <c r="T825" s="105"/>
      <c r="U825" s="150"/>
      <c r="AA825" s="105"/>
    </row>
    <row r="826" spans="1:27" hidden="1">
      <c r="A826" s="57"/>
      <c r="I826" s="57"/>
      <c r="J826" s="105"/>
      <c r="K826" s="105"/>
      <c r="R826" s="105"/>
      <c r="S826" s="105"/>
      <c r="T826" s="105"/>
      <c r="U826" s="150"/>
      <c r="AA826" s="105"/>
    </row>
    <row r="827" spans="1:27" hidden="1">
      <c r="A827" s="57"/>
      <c r="I827" s="57"/>
      <c r="J827" s="105"/>
      <c r="K827" s="105"/>
      <c r="R827" s="105"/>
      <c r="S827" s="105"/>
      <c r="T827" s="105"/>
      <c r="U827" s="150"/>
      <c r="AA827" s="105"/>
    </row>
    <row r="828" spans="1:27" hidden="1">
      <c r="A828" s="57"/>
      <c r="I828" s="57"/>
      <c r="J828" s="105"/>
      <c r="K828" s="105"/>
      <c r="R828" s="105"/>
      <c r="S828" s="105"/>
      <c r="T828" s="105"/>
      <c r="U828" s="150"/>
      <c r="AA828" s="105"/>
    </row>
    <row r="829" spans="1:27" hidden="1">
      <c r="A829" s="57"/>
      <c r="I829" s="57"/>
      <c r="J829" s="105"/>
      <c r="K829" s="105"/>
      <c r="R829" s="105"/>
      <c r="S829" s="105"/>
      <c r="T829" s="105"/>
      <c r="U829" s="150"/>
      <c r="AA829" s="105"/>
    </row>
    <row r="830" spans="1:27" hidden="1">
      <c r="A830" s="57"/>
      <c r="I830" s="57"/>
      <c r="J830" s="105"/>
      <c r="K830" s="105"/>
      <c r="R830" s="105"/>
      <c r="S830" s="105"/>
      <c r="T830" s="105"/>
      <c r="U830" s="150"/>
      <c r="AA830" s="105"/>
    </row>
    <row r="831" spans="1:27" hidden="1">
      <c r="A831" s="57"/>
      <c r="I831" s="57"/>
      <c r="J831" s="105"/>
      <c r="K831" s="105"/>
      <c r="R831" s="105"/>
      <c r="S831" s="105"/>
      <c r="T831" s="105"/>
      <c r="U831" s="150"/>
      <c r="AA831" s="105"/>
    </row>
    <row r="832" spans="1:27" hidden="1">
      <c r="A832" s="57"/>
      <c r="I832" s="57"/>
      <c r="J832" s="105"/>
      <c r="K832" s="105"/>
      <c r="R832" s="105"/>
      <c r="S832" s="105"/>
      <c r="T832" s="105"/>
      <c r="U832" s="150"/>
      <c r="AA832" s="105"/>
    </row>
    <row r="833" spans="1:27" hidden="1">
      <c r="A833" s="57"/>
      <c r="I833" s="57"/>
      <c r="J833" s="105"/>
      <c r="K833" s="105"/>
      <c r="R833" s="105"/>
      <c r="S833" s="105"/>
      <c r="T833" s="105"/>
      <c r="U833" s="150"/>
      <c r="AA833" s="105"/>
    </row>
    <row r="834" spans="1:27" hidden="1">
      <c r="A834" s="57"/>
      <c r="I834" s="57"/>
      <c r="J834" s="105"/>
      <c r="K834" s="105"/>
      <c r="R834" s="105"/>
      <c r="S834" s="105"/>
      <c r="T834" s="105"/>
      <c r="U834" s="150"/>
      <c r="AA834" s="105"/>
    </row>
    <row r="835" spans="1:27" hidden="1">
      <c r="A835" s="57"/>
      <c r="I835" s="57"/>
      <c r="J835" s="105"/>
      <c r="K835" s="105"/>
      <c r="R835" s="105"/>
      <c r="S835" s="105"/>
      <c r="T835" s="105"/>
      <c r="U835" s="150"/>
      <c r="AA835" s="105"/>
    </row>
    <row r="836" spans="1:27" hidden="1">
      <c r="A836" s="57"/>
      <c r="I836" s="57"/>
      <c r="J836" s="105"/>
      <c r="K836" s="105"/>
      <c r="R836" s="105"/>
      <c r="S836" s="105"/>
      <c r="T836" s="105"/>
      <c r="U836" s="150"/>
      <c r="AA836" s="105"/>
    </row>
    <row r="837" spans="1:27" hidden="1">
      <c r="A837" s="57"/>
      <c r="I837" s="57"/>
      <c r="J837" s="105"/>
      <c r="K837" s="105"/>
      <c r="R837" s="105"/>
      <c r="S837" s="105"/>
      <c r="T837" s="105"/>
      <c r="U837" s="150"/>
      <c r="AA837" s="105"/>
    </row>
    <row r="838" spans="1:27" hidden="1">
      <c r="A838" s="57"/>
      <c r="I838" s="57"/>
      <c r="J838" s="105"/>
      <c r="K838" s="105"/>
      <c r="R838" s="105"/>
      <c r="S838" s="105"/>
      <c r="T838" s="105"/>
      <c r="U838" s="150"/>
      <c r="AA838" s="105"/>
    </row>
    <row r="839" spans="1:27" hidden="1">
      <c r="A839" s="57"/>
      <c r="I839" s="57"/>
      <c r="J839" s="105"/>
      <c r="K839" s="105"/>
      <c r="R839" s="105"/>
      <c r="S839" s="105"/>
      <c r="T839" s="105"/>
      <c r="U839" s="150"/>
      <c r="AA839" s="105"/>
    </row>
    <row r="840" spans="1:27" hidden="1">
      <c r="A840" s="57"/>
      <c r="I840" s="57"/>
      <c r="J840" s="105"/>
      <c r="K840" s="105"/>
      <c r="R840" s="105"/>
      <c r="S840" s="105"/>
      <c r="T840" s="105"/>
      <c r="U840" s="150"/>
      <c r="AA840" s="105"/>
    </row>
    <row r="841" spans="1:27" hidden="1">
      <c r="A841" s="57"/>
      <c r="I841" s="57"/>
      <c r="J841" s="105"/>
      <c r="K841" s="105"/>
      <c r="R841" s="105"/>
      <c r="S841" s="105"/>
      <c r="T841" s="105"/>
      <c r="U841" s="150"/>
      <c r="AA841" s="105"/>
    </row>
    <row r="842" spans="1:27" hidden="1">
      <c r="A842" s="57"/>
      <c r="I842" s="57"/>
      <c r="J842" s="105"/>
      <c r="K842" s="105"/>
      <c r="R842" s="105"/>
      <c r="S842" s="105"/>
      <c r="T842" s="105"/>
      <c r="U842" s="150"/>
      <c r="AA842" s="105"/>
    </row>
    <row r="843" spans="1:27" hidden="1">
      <c r="A843" s="57"/>
      <c r="I843" s="57"/>
      <c r="J843" s="105"/>
      <c r="K843" s="105"/>
      <c r="R843" s="105"/>
      <c r="S843" s="105"/>
      <c r="T843" s="105"/>
      <c r="U843" s="150"/>
      <c r="AA843" s="105"/>
    </row>
    <row r="844" spans="1:27" hidden="1">
      <c r="A844" s="57"/>
      <c r="I844" s="57"/>
      <c r="J844" s="105"/>
      <c r="K844" s="105"/>
      <c r="R844" s="105"/>
      <c r="S844" s="105"/>
      <c r="T844" s="105"/>
      <c r="U844" s="150"/>
      <c r="AA844" s="105"/>
    </row>
    <row r="845" spans="1:27" hidden="1">
      <c r="A845" s="57"/>
      <c r="I845" s="57"/>
      <c r="J845" s="105"/>
      <c r="K845" s="105"/>
      <c r="R845" s="105"/>
      <c r="S845" s="105"/>
      <c r="T845" s="105"/>
      <c r="U845" s="150"/>
      <c r="AA845" s="105"/>
    </row>
    <row r="846" spans="1:27" hidden="1">
      <c r="A846" s="57"/>
      <c r="I846" s="57"/>
      <c r="J846" s="105"/>
      <c r="K846" s="105"/>
      <c r="R846" s="105"/>
      <c r="S846" s="105"/>
      <c r="T846" s="105"/>
      <c r="U846" s="150"/>
      <c r="AA846" s="105"/>
    </row>
    <row r="847" spans="1:27" hidden="1">
      <c r="A847" s="57"/>
      <c r="I847" s="57"/>
      <c r="J847" s="105"/>
      <c r="K847" s="105"/>
      <c r="R847" s="105"/>
      <c r="S847" s="105"/>
      <c r="T847" s="105"/>
      <c r="U847" s="150"/>
      <c r="AA847" s="105"/>
    </row>
    <row r="848" spans="1:27" hidden="1">
      <c r="A848" s="57"/>
      <c r="I848" s="57"/>
      <c r="J848" s="105"/>
      <c r="K848" s="105"/>
      <c r="R848" s="105"/>
      <c r="S848" s="105"/>
      <c r="T848" s="105"/>
      <c r="U848" s="150"/>
      <c r="AA848" s="105"/>
    </row>
    <row r="849" spans="1:27" hidden="1">
      <c r="A849" s="57"/>
      <c r="I849" s="57"/>
      <c r="J849" s="105"/>
      <c r="K849" s="105"/>
      <c r="R849" s="105"/>
      <c r="S849" s="105"/>
      <c r="T849" s="105"/>
      <c r="U849" s="150"/>
      <c r="AA849" s="105"/>
    </row>
    <row r="850" spans="1:27" hidden="1">
      <c r="A850" s="57"/>
      <c r="I850" s="57"/>
      <c r="J850" s="105"/>
      <c r="K850" s="105"/>
      <c r="R850" s="105"/>
      <c r="S850" s="105"/>
      <c r="T850" s="105"/>
      <c r="U850" s="150"/>
      <c r="AA850" s="105"/>
    </row>
    <row r="851" spans="1:27" hidden="1">
      <c r="A851" s="57"/>
      <c r="I851" s="57"/>
      <c r="J851" s="105"/>
      <c r="K851" s="105"/>
      <c r="R851" s="105"/>
      <c r="S851" s="105"/>
      <c r="T851" s="105"/>
      <c r="U851" s="150"/>
      <c r="AA851" s="105"/>
    </row>
    <row r="852" spans="1:27" hidden="1">
      <c r="A852" s="57"/>
      <c r="I852" s="57"/>
      <c r="J852" s="105"/>
      <c r="K852" s="105"/>
      <c r="R852" s="105"/>
      <c r="S852" s="105"/>
      <c r="T852" s="105"/>
      <c r="U852" s="150"/>
      <c r="AA852" s="105"/>
    </row>
    <row r="853" spans="1:27" hidden="1">
      <c r="A853" s="57"/>
      <c r="I853" s="57"/>
      <c r="J853" s="105"/>
      <c r="K853" s="105"/>
      <c r="R853" s="105"/>
      <c r="S853" s="105"/>
      <c r="T853" s="105"/>
      <c r="U853" s="150"/>
      <c r="AA853" s="105"/>
    </row>
    <row r="854" spans="1:27" hidden="1">
      <c r="A854" s="57"/>
      <c r="I854" s="57"/>
      <c r="J854" s="105"/>
      <c r="K854" s="105"/>
      <c r="R854" s="105"/>
      <c r="S854" s="105"/>
      <c r="T854" s="105"/>
      <c r="U854" s="150"/>
      <c r="AA854" s="105"/>
    </row>
    <row r="855" spans="1:27" hidden="1">
      <c r="A855" s="57"/>
      <c r="I855" s="57"/>
      <c r="J855" s="105"/>
      <c r="K855" s="105"/>
      <c r="R855" s="105"/>
      <c r="S855" s="105"/>
      <c r="T855" s="105"/>
      <c r="U855" s="150"/>
      <c r="AA855" s="105"/>
    </row>
    <row r="856" spans="1:27" hidden="1">
      <c r="A856" s="57"/>
      <c r="I856" s="57"/>
      <c r="J856" s="105"/>
      <c r="K856" s="105"/>
      <c r="R856" s="105"/>
      <c r="S856" s="105"/>
      <c r="T856" s="105"/>
      <c r="U856" s="150"/>
      <c r="AA856" s="105"/>
    </row>
    <row r="857" spans="1:27" hidden="1">
      <c r="A857" s="57"/>
      <c r="I857" s="57"/>
      <c r="J857" s="105"/>
      <c r="K857" s="105"/>
      <c r="R857" s="105"/>
      <c r="S857" s="105"/>
      <c r="T857" s="105"/>
      <c r="U857" s="150"/>
      <c r="AA857" s="105"/>
    </row>
    <row r="858" spans="1:27" hidden="1">
      <c r="A858" s="57"/>
      <c r="I858" s="57"/>
      <c r="J858" s="105"/>
      <c r="K858" s="105"/>
      <c r="R858" s="105"/>
      <c r="S858" s="105"/>
      <c r="T858" s="105"/>
      <c r="U858" s="150"/>
      <c r="AA858" s="105"/>
    </row>
    <row r="859" spans="1:27" hidden="1">
      <c r="A859" s="57"/>
      <c r="I859" s="57"/>
      <c r="J859" s="105"/>
      <c r="K859" s="105"/>
      <c r="R859" s="105"/>
      <c r="S859" s="105"/>
      <c r="T859" s="105"/>
      <c r="U859" s="150"/>
      <c r="AA859" s="105"/>
    </row>
    <row r="860" spans="1:27" hidden="1">
      <c r="A860" s="57"/>
      <c r="I860" s="57"/>
      <c r="J860" s="105"/>
      <c r="K860" s="105"/>
      <c r="R860" s="105"/>
      <c r="S860" s="105"/>
      <c r="T860" s="105"/>
      <c r="U860" s="150"/>
      <c r="AA860" s="105"/>
    </row>
    <row r="861" spans="1:27" hidden="1">
      <c r="A861" s="57"/>
      <c r="I861" s="57"/>
      <c r="J861" s="105"/>
      <c r="K861" s="105"/>
      <c r="R861" s="105"/>
      <c r="S861" s="105"/>
      <c r="T861" s="105"/>
      <c r="U861" s="150"/>
      <c r="AA861" s="105"/>
    </row>
    <row r="862" spans="1:27" hidden="1">
      <c r="A862" s="57"/>
      <c r="I862" s="57"/>
      <c r="J862" s="105"/>
      <c r="K862" s="105"/>
      <c r="R862" s="105"/>
      <c r="S862" s="105"/>
      <c r="T862" s="105"/>
      <c r="U862" s="150"/>
      <c r="AA862" s="105"/>
    </row>
    <row r="863" spans="1:27" hidden="1">
      <c r="A863" s="57"/>
      <c r="I863" s="57"/>
      <c r="J863" s="105"/>
      <c r="K863" s="105"/>
      <c r="R863" s="105"/>
      <c r="S863" s="105"/>
      <c r="T863" s="105"/>
      <c r="U863" s="150"/>
      <c r="AA863" s="105"/>
    </row>
    <row r="864" spans="1:27" hidden="1">
      <c r="A864" s="57"/>
      <c r="I864" s="57"/>
      <c r="J864" s="105"/>
      <c r="K864" s="105"/>
      <c r="R864" s="105"/>
      <c r="S864" s="105"/>
      <c r="T864" s="105"/>
      <c r="U864" s="150"/>
      <c r="AA864" s="105"/>
    </row>
    <row r="865" spans="1:27" hidden="1">
      <c r="A865" s="57"/>
      <c r="I865" s="57"/>
      <c r="J865" s="105"/>
      <c r="K865" s="105"/>
      <c r="R865" s="105"/>
      <c r="S865" s="105"/>
      <c r="T865" s="105"/>
      <c r="U865" s="150"/>
      <c r="AA865" s="105"/>
    </row>
    <row r="866" spans="1:27" hidden="1">
      <c r="A866" s="57"/>
      <c r="I866" s="57"/>
      <c r="J866" s="105"/>
      <c r="K866" s="105"/>
      <c r="R866" s="105"/>
      <c r="S866" s="105"/>
      <c r="T866" s="105"/>
      <c r="U866" s="150"/>
      <c r="AA866" s="105"/>
    </row>
    <row r="867" spans="1:27" hidden="1">
      <c r="A867" s="57"/>
      <c r="I867" s="57"/>
      <c r="J867" s="105"/>
      <c r="K867" s="105"/>
      <c r="R867" s="105"/>
      <c r="S867" s="105"/>
      <c r="T867" s="105"/>
      <c r="U867" s="150"/>
      <c r="AA867" s="105"/>
    </row>
    <row r="868" spans="1:27" hidden="1">
      <c r="A868" s="57"/>
      <c r="I868" s="57"/>
      <c r="J868" s="105"/>
      <c r="K868" s="105"/>
      <c r="R868" s="105"/>
      <c r="S868" s="105"/>
      <c r="T868" s="105"/>
      <c r="U868" s="150"/>
      <c r="AA868" s="105"/>
    </row>
    <row r="869" spans="1:27" hidden="1">
      <c r="A869" s="57"/>
      <c r="I869" s="57"/>
      <c r="J869" s="105"/>
      <c r="K869" s="105"/>
      <c r="R869" s="105"/>
      <c r="S869" s="105"/>
      <c r="T869" s="105"/>
      <c r="U869" s="150"/>
      <c r="AA869" s="105"/>
    </row>
    <row r="870" spans="1:27" hidden="1">
      <c r="A870" s="57"/>
      <c r="I870" s="57"/>
      <c r="J870" s="105"/>
      <c r="K870" s="105"/>
      <c r="R870" s="105"/>
      <c r="S870" s="105"/>
      <c r="T870" s="105"/>
      <c r="U870" s="150"/>
      <c r="AA870" s="105"/>
    </row>
    <row r="871" spans="1:27" hidden="1">
      <c r="A871" s="57"/>
      <c r="I871" s="57"/>
      <c r="J871" s="105"/>
      <c r="K871" s="105"/>
      <c r="R871" s="105"/>
      <c r="S871" s="105"/>
      <c r="T871" s="105"/>
      <c r="U871" s="150"/>
      <c r="AA871" s="105"/>
    </row>
    <row r="872" spans="1:27" hidden="1">
      <c r="A872" s="57"/>
      <c r="I872" s="57"/>
      <c r="J872" s="105"/>
      <c r="K872" s="105"/>
      <c r="R872" s="105"/>
      <c r="S872" s="105"/>
      <c r="T872" s="105"/>
      <c r="U872" s="150"/>
      <c r="AA872" s="105"/>
    </row>
    <row r="873" spans="1:27" hidden="1">
      <c r="A873" s="57"/>
      <c r="I873" s="57"/>
      <c r="J873" s="105"/>
      <c r="K873" s="105"/>
      <c r="R873" s="105"/>
      <c r="S873" s="105"/>
      <c r="T873" s="105"/>
      <c r="U873" s="150"/>
      <c r="AA873" s="105"/>
    </row>
    <row r="874" spans="1:27" hidden="1">
      <c r="A874" s="57"/>
      <c r="I874" s="57"/>
      <c r="J874" s="105"/>
      <c r="K874" s="105"/>
      <c r="R874" s="105"/>
      <c r="S874" s="105"/>
      <c r="T874" s="105"/>
      <c r="U874" s="150"/>
      <c r="AA874" s="105"/>
    </row>
    <row r="875" spans="1:27" hidden="1">
      <c r="A875" s="57"/>
      <c r="I875" s="57"/>
      <c r="J875" s="105"/>
      <c r="K875" s="105"/>
      <c r="R875" s="105"/>
      <c r="S875" s="105"/>
      <c r="T875" s="105"/>
      <c r="U875" s="150"/>
      <c r="AA875" s="105"/>
    </row>
    <row r="876" spans="1:27" hidden="1">
      <c r="A876" s="57"/>
      <c r="I876" s="57"/>
      <c r="J876" s="105"/>
      <c r="K876" s="105"/>
      <c r="R876" s="105"/>
      <c r="S876" s="105"/>
      <c r="T876" s="105"/>
      <c r="U876" s="150"/>
      <c r="AA876" s="105"/>
    </row>
    <row r="877" spans="1:27" hidden="1">
      <c r="A877" s="57"/>
      <c r="I877" s="57"/>
      <c r="J877" s="105"/>
      <c r="K877" s="105"/>
      <c r="R877" s="105"/>
      <c r="S877" s="105"/>
      <c r="T877" s="105"/>
      <c r="U877" s="150"/>
      <c r="AA877" s="105"/>
    </row>
    <row r="878" spans="1:27" hidden="1">
      <c r="A878" s="57"/>
      <c r="I878" s="57"/>
      <c r="J878" s="105"/>
      <c r="K878" s="105"/>
      <c r="R878" s="105"/>
      <c r="S878" s="105"/>
      <c r="T878" s="105"/>
      <c r="U878" s="150"/>
      <c r="AA878" s="105"/>
    </row>
    <row r="879" spans="1:27" hidden="1">
      <c r="A879" s="57"/>
      <c r="I879" s="57"/>
      <c r="J879" s="105"/>
      <c r="K879" s="105"/>
      <c r="R879" s="105"/>
      <c r="S879" s="105"/>
      <c r="T879" s="105"/>
      <c r="U879" s="150"/>
      <c r="AA879" s="105"/>
    </row>
    <row r="880" spans="1:27" hidden="1">
      <c r="A880" s="57"/>
      <c r="I880" s="57"/>
      <c r="J880" s="105"/>
      <c r="K880" s="105"/>
      <c r="R880" s="105"/>
      <c r="S880" s="105"/>
      <c r="T880" s="105"/>
      <c r="U880" s="150"/>
      <c r="AA880" s="105"/>
    </row>
    <row r="881" spans="1:27" hidden="1">
      <c r="A881" s="57"/>
      <c r="I881" s="57"/>
      <c r="J881" s="105"/>
      <c r="K881" s="105"/>
      <c r="R881" s="105"/>
      <c r="S881" s="105"/>
      <c r="T881" s="105"/>
      <c r="U881" s="150"/>
      <c r="AA881" s="105"/>
    </row>
    <row r="882" spans="1:27" hidden="1">
      <c r="A882" s="57"/>
      <c r="I882" s="57"/>
      <c r="J882" s="105"/>
      <c r="K882" s="105"/>
      <c r="R882" s="105"/>
      <c r="S882" s="105"/>
      <c r="T882" s="105"/>
      <c r="U882" s="150"/>
      <c r="AA882" s="105"/>
    </row>
    <row r="883" spans="1:27" hidden="1">
      <c r="A883" s="57"/>
      <c r="I883" s="57"/>
      <c r="J883" s="105"/>
      <c r="K883" s="105"/>
      <c r="R883" s="105"/>
      <c r="S883" s="105"/>
      <c r="T883" s="105"/>
      <c r="U883" s="150"/>
      <c r="AA883" s="105"/>
    </row>
    <row r="884" spans="1:27" hidden="1">
      <c r="A884" s="57"/>
      <c r="I884" s="57"/>
      <c r="J884" s="105"/>
      <c r="K884" s="105"/>
      <c r="R884" s="105"/>
      <c r="S884" s="105"/>
      <c r="T884" s="105"/>
      <c r="U884" s="150"/>
      <c r="AA884" s="105"/>
    </row>
    <row r="885" spans="1:27" hidden="1">
      <c r="A885" s="57"/>
      <c r="I885" s="57"/>
      <c r="J885" s="105"/>
      <c r="K885" s="105"/>
      <c r="R885" s="105"/>
      <c r="S885" s="105"/>
      <c r="T885" s="105"/>
      <c r="U885" s="150"/>
      <c r="AA885" s="105"/>
    </row>
    <row r="886" spans="1:27" hidden="1">
      <c r="A886" s="57"/>
      <c r="I886" s="57"/>
      <c r="J886" s="105"/>
      <c r="K886" s="105"/>
      <c r="R886" s="105"/>
      <c r="S886" s="105"/>
      <c r="T886" s="105"/>
      <c r="U886" s="150"/>
      <c r="AA886" s="105"/>
    </row>
    <row r="887" spans="1:27" hidden="1">
      <c r="A887" s="57"/>
      <c r="I887" s="57"/>
      <c r="J887" s="105"/>
      <c r="K887" s="105"/>
      <c r="R887" s="105"/>
      <c r="S887" s="105"/>
      <c r="T887" s="105"/>
      <c r="U887" s="150"/>
      <c r="AA887" s="105"/>
    </row>
    <row r="888" spans="1:27" hidden="1">
      <c r="A888" s="57"/>
      <c r="I888" s="57"/>
      <c r="J888" s="105"/>
      <c r="K888" s="105"/>
      <c r="R888" s="105"/>
      <c r="S888" s="105"/>
      <c r="T888" s="105"/>
      <c r="U888" s="150"/>
      <c r="AA888" s="105"/>
    </row>
    <row r="889" spans="1:27" hidden="1">
      <c r="A889" s="57"/>
      <c r="I889" s="57"/>
      <c r="J889" s="105"/>
      <c r="K889" s="105"/>
      <c r="R889" s="105"/>
      <c r="S889" s="105"/>
      <c r="T889" s="105"/>
      <c r="U889" s="150"/>
      <c r="AA889" s="105"/>
    </row>
    <row r="890" spans="1:27" hidden="1">
      <c r="A890" s="57"/>
      <c r="I890" s="57"/>
      <c r="J890" s="105"/>
      <c r="K890" s="105"/>
      <c r="R890" s="105"/>
      <c r="S890" s="105"/>
      <c r="T890" s="105"/>
      <c r="U890" s="150"/>
      <c r="AA890" s="105"/>
    </row>
    <row r="891" spans="1:27" hidden="1">
      <c r="A891" s="57"/>
      <c r="I891" s="57"/>
      <c r="J891" s="105"/>
      <c r="K891" s="105"/>
      <c r="R891" s="105"/>
      <c r="S891" s="105"/>
      <c r="T891" s="105"/>
      <c r="U891" s="150"/>
      <c r="AA891" s="105"/>
    </row>
    <row r="892" spans="1:27" hidden="1">
      <c r="A892" s="57"/>
      <c r="I892" s="57"/>
      <c r="J892" s="105"/>
      <c r="K892" s="105"/>
      <c r="R892" s="105"/>
      <c r="S892" s="105"/>
      <c r="T892" s="105"/>
      <c r="U892" s="150"/>
      <c r="AA892" s="105"/>
    </row>
    <row r="893" spans="1:27" hidden="1">
      <c r="A893" s="57"/>
      <c r="I893" s="57"/>
      <c r="J893" s="105"/>
      <c r="K893" s="105"/>
      <c r="R893" s="105"/>
      <c r="S893" s="105"/>
      <c r="T893" s="105"/>
      <c r="U893" s="150"/>
      <c r="AA893" s="105"/>
    </row>
    <row r="894" spans="1:27" hidden="1">
      <c r="A894" s="57"/>
      <c r="I894" s="57"/>
      <c r="J894" s="105"/>
      <c r="K894" s="105"/>
      <c r="R894" s="105"/>
      <c r="S894" s="105"/>
      <c r="T894" s="105"/>
      <c r="U894" s="150"/>
      <c r="AA894" s="105"/>
    </row>
    <row r="895" spans="1:27" hidden="1">
      <c r="A895" s="57"/>
      <c r="I895" s="57"/>
      <c r="J895" s="105"/>
      <c r="K895" s="105"/>
      <c r="R895" s="105"/>
      <c r="S895" s="105"/>
      <c r="T895" s="105"/>
      <c r="U895" s="150"/>
      <c r="AA895" s="105"/>
    </row>
    <row r="896" spans="1:27" hidden="1">
      <c r="A896" s="57"/>
      <c r="I896" s="57"/>
      <c r="J896" s="105"/>
      <c r="K896" s="105"/>
      <c r="R896" s="105"/>
      <c r="S896" s="105"/>
      <c r="T896" s="105"/>
      <c r="U896" s="150"/>
      <c r="AA896" s="105"/>
    </row>
    <row r="897" spans="1:27" hidden="1">
      <c r="A897" s="57"/>
      <c r="I897" s="57"/>
      <c r="J897" s="105"/>
      <c r="K897" s="105"/>
      <c r="R897" s="105"/>
      <c r="S897" s="105"/>
      <c r="T897" s="105"/>
      <c r="U897" s="150"/>
      <c r="AA897" s="105"/>
    </row>
    <row r="898" spans="1:27" hidden="1">
      <c r="A898" s="57"/>
      <c r="I898" s="57"/>
      <c r="J898" s="105"/>
      <c r="K898" s="105"/>
      <c r="R898" s="105"/>
      <c r="S898" s="105"/>
      <c r="T898" s="105"/>
      <c r="U898" s="150"/>
      <c r="AA898" s="105"/>
    </row>
    <row r="899" spans="1:27" hidden="1">
      <c r="A899" s="57"/>
      <c r="I899" s="57"/>
      <c r="J899" s="105"/>
      <c r="K899" s="105"/>
      <c r="R899" s="105"/>
      <c r="S899" s="105"/>
      <c r="T899" s="105"/>
      <c r="U899" s="150"/>
      <c r="AA899" s="105"/>
    </row>
    <row r="900" spans="1:27" hidden="1">
      <c r="A900" s="57"/>
      <c r="I900" s="57"/>
      <c r="J900" s="105"/>
      <c r="K900" s="105"/>
      <c r="R900" s="105"/>
      <c r="S900" s="105"/>
      <c r="T900" s="105"/>
      <c r="U900" s="150"/>
      <c r="AA900" s="105"/>
    </row>
    <row r="901" spans="1:27" hidden="1">
      <c r="A901" s="57"/>
      <c r="I901" s="57"/>
      <c r="J901" s="105"/>
      <c r="K901" s="105"/>
      <c r="R901" s="105"/>
      <c r="S901" s="105"/>
      <c r="T901" s="105"/>
      <c r="U901" s="150"/>
      <c r="AA901" s="105"/>
    </row>
    <row r="902" spans="1:27" hidden="1">
      <c r="A902" s="57"/>
      <c r="I902" s="57"/>
      <c r="J902" s="105"/>
      <c r="K902" s="105"/>
      <c r="R902" s="105"/>
      <c r="S902" s="105"/>
      <c r="T902" s="105"/>
      <c r="U902" s="150"/>
      <c r="AA902" s="105"/>
    </row>
    <row r="903" spans="1:27" hidden="1">
      <c r="A903" s="57"/>
      <c r="I903" s="57"/>
      <c r="J903" s="105"/>
      <c r="K903" s="105"/>
      <c r="R903" s="105"/>
      <c r="S903" s="105"/>
      <c r="T903" s="105"/>
      <c r="U903" s="150"/>
      <c r="AA903" s="105"/>
    </row>
    <row r="904" spans="1:27" hidden="1">
      <c r="A904" s="57"/>
      <c r="I904" s="57"/>
      <c r="J904" s="105"/>
      <c r="K904" s="105"/>
      <c r="R904" s="105"/>
      <c r="S904" s="105"/>
      <c r="T904" s="105"/>
      <c r="U904" s="150"/>
      <c r="AA904" s="105"/>
    </row>
    <row r="905" spans="1:27" hidden="1">
      <c r="A905" s="57"/>
      <c r="I905" s="57"/>
      <c r="J905" s="105"/>
      <c r="K905" s="105"/>
      <c r="R905" s="105"/>
      <c r="S905" s="105"/>
      <c r="T905" s="105"/>
      <c r="U905" s="150"/>
      <c r="AA905" s="105"/>
    </row>
    <row r="906" spans="1:27" hidden="1">
      <c r="A906" s="57"/>
      <c r="I906" s="57"/>
      <c r="J906" s="105"/>
      <c r="K906" s="105"/>
      <c r="R906" s="105"/>
      <c r="S906" s="105"/>
      <c r="T906" s="105"/>
      <c r="U906" s="150"/>
      <c r="AA906" s="105"/>
    </row>
    <row r="907" spans="1:27" hidden="1">
      <c r="A907" s="57"/>
      <c r="I907" s="57"/>
      <c r="J907" s="105"/>
      <c r="K907" s="105"/>
      <c r="R907" s="105"/>
      <c r="S907" s="105"/>
      <c r="T907" s="105"/>
      <c r="U907" s="150"/>
      <c r="AA907" s="105"/>
    </row>
    <row r="908" spans="1:27" hidden="1">
      <c r="A908" s="57"/>
      <c r="I908" s="57"/>
      <c r="J908" s="105"/>
      <c r="K908" s="105"/>
      <c r="R908" s="105"/>
      <c r="S908" s="105"/>
      <c r="T908" s="105"/>
      <c r="U908" s="150"/>
      <c r="AA908" s="105"/>
    </row>
    <row r="909" spans="1:27" hidden="1">
      <c r="A909" s="57"/>
      <c r="I909" s="57"/>
      <c r="J909" s="105"/>
      <c r="K909" s="105"/>
      <c r="R909" s="105"/>
      <c r="S909" s="105"/>
      <c r="T909" s="105"/>
      <c r="U909" s="150"/>
      <c r="AA909" s="105"/>
    </row>
    <row r="910" spans="1:27" hidden="1">
      <c r="A910" s="57"/>
      <c r="I910" s="57"/>
      <c r="J910" s="105"/>
      <c r="K910" s="105"/>
      <c r="R910" s="105"/>
      <c r="S910" s="105"/>
      <c r="T910" s="105"/>
      <c r="U910" s="150"/>
      <c r="AA910" s="105"/>
    </row>
    <row r="911" spans="1:27" hidden="1">
      <c r="A911" s="57"/>
      <c r="I911" s="57"/>
      <c r="J911" s="105"/>
      <c r="K911" s="105"/>
      <c r="R911" s="105"/>
      <c r="S911" s="105"/>
      <c r="T911" s="105"/>
      <c r="U911" s="150"/>
      <c r="AA911" s="105"/>
    </row>
    <row r="912" spans="1:27" hidden="1">
      <c r="A912" s="57"/>
      <c r="I912" s="57"/>
      <c r="J912" s="105"/>
      <c r="K912" s="105"/>
      <c r="R912" s="105"/>
      <c r="S912" s="105"/>
      <c r="T912" s="105"/>
      <c r="U912" s="150"/>
      <c r="AA912" s="105"/>
    </row>
    <row r="913" spans="1:27" hidden="1">
      <c r="A913" s="57"/>
      <c r="I913" s="57"/>
      <c r="J913" s="105"/>
      <c r="K913" s="105"/>
      <c r="R913" s="105"/>
      <c r="S913" s="105"/>
      <c r="T913" s="105"/>
      <c r="U913" s="150"/>
      <c r="AA913" s="105"/>
    </row>
    <row r="914" spans="1:27" hidden="1">
      <c r="A914" s="57"/>
      <c r="I914" s="57"/>
      <c r="J914" s="105"/>
      <c r="K914" s="105"/>
      <c r="R914" s="105"/>
      <c r="S914" s="105"/>
      <c r="T914" s="105"/>
      <c r="U914" s="150"/>
      <c r="AA914" s="105"/>
    </row>
    <row r="915" spans="1:27" hidden="1">
      <c r="A915" s="57"/>
      <c r="I915" s="57"/>
      <c r="J915" s="105"/>
      <c r="K915" s="105"/>
      <c r="R915" s="105"/>
      <c r="S915" s="105"/>
      <c r="T915" s="105"/>
      <c r="U915" s="150"/>
      <c r="AA915" s="105"/>
    </row>
    <row r="916" spans="1:27" hidden="1">
      <c r="A916" s="57"/>
      <c r="I916" s="57"/>
      <c r="J916" s="105"/>
      <c r="K916" s="105"/>
      <c r="R916" s="105"/>
      <c r="S916" s="105"/>
      <c r="T916" s="105"/>
      <c r="U916" s="150"/>
      <c r="AA916" s="105"/>
    </row>
    <row r="917" spans="1:27" hidden="1">
      <c r="A917" s="57"/>
      <c r="I917" s="57"/>
      <c r="J917" s="105"/>
      <c r="K917" s="105"/>
      <c r="R917" s="105"/>
      <c r="S917" s="105"/>
      <c r="T917" s="105"/>
      <c r="U917" s="150"/>
      <c r="AA917" s="105"/>
    </row>
    <row r="918" spans="1:27" hidden="1">
      <c r="A918" s="57"/>
      <c r="I918" s="57"/>
      <c r="J918" s="105"/>
      <c r="K918" s="105"/>
      <c r="R918" s="105"/>
      <c r="S918" s="105"/>
      <c r="T918" s="105"/>
      <c r="U918" s="150"/>
      <c r="AA918" s="105"/>
    </row>
    <row r="919" spans="1:27" hidden="1">
      <c r="A919" s="57"/>
      <c r="I919" s="57"/>
      <c r="J919" s="105"/>
      <c r="K919" s="105"/>
      <c r="R919" s="105"/>
      <c r="S919" s="105"/>
      <c r="T919" s="105"/>
      <c r="U919" s="150"/>
      <c r="AA919" s="105"/>
    </row>
    <row r="920" spans="1:27" hidden="1">
      <c r="A920" s="57"/>
      <c r="I920" s="57"/>
      <c r="J920" s="105"/>
      <c r="K920" s="105"/>
      <c r="R920" s="105"/>
      <c r="S920" s="105"/>
      <c r="T920" s="105"/>
      <c r="U920" s="150"/>
      <c r="AA920" s="105"/>
    </row>
    <row r="921" spans="1:27" hidden="1">
      <c r="A921" s="57"/>
      <c r="I921" s="57"/>
      <c r="J921" s="105"/>
      <c r="K921" s="105"/>
      <c r="R921" s="105"/>
      <c r="S921" s="105"/>
      <c r="T921" s="105"/>
      <c r="U921" s="150"/>
      <c r="AA921" s="105"/>
    </row>
    <row r="922" spans="1:27" hidden="1">
      <c r="A922" s="57"/>
      <c r="I922" s="57"/>
      <c r="J922" s="105"/>
      <c r="K922" s="105"/>
      <c r="R922" s="105"/>
      <c r="S922" s="105"/>
      <c r="T922" s="105"/>
      <c r="U922" s="150"/>
      <c r="AA922" s="105"/>
    </row>
    <row r="923" spans="1:27" hidden="1">
      <c r="A923" s="57"/>
      <c r="I923" s="57"/>
      <c r="J923" s="105"/>
      <c r="K923" s="105"/>
      <c r="R923" s="105"/>
      <c r="S923" s="105"/>
      <c r="T923" s="105"/>
      <c r="U923" s="150"/>
      <c r="AA923" s="105"/>
    </row>
    <row r="924" spans="1:27" hidden="1">
      <c r="A924" s="57"/>
      <c r="I924" s="57"/>
      <c r="J924" s="105"/>
      <c r="K924" s="105"/>
      <c r="R924" s="105"/>
      <c r="S924" s="105"/>
      <c r="T924" s="105"/>
      <c r="U924" s="150"/>
      <c r="AA924" s="105"/>
    </row>
    <row r="925" spans="1:27" hidden="1">
      <c r="A925" s="57"/>
      <c r="I925" s="57"/>
      <c r="J925" s="105"/>
      <c r="K925" s="105"/>
      <c r="R925" s="105"/>
      <c r="S925" s="105"/>
      <c r="T925" s="105"/>
      <c r="U925" s="150"/>
      <c r="AA925" s="105"/>
    </row>
    <row r="926" spans="1:27" hidden="1">
      <c r="A926" s="57"/>
      <c r="I926" s="57"/>
      <c r="J926" s="105"/>
      <c r="K926" s="105"/>
      <c r="R926" s="105"/>
      <c r="S926" s="105"/>
      <c r="T926" s="105"/>
      <c r="U926" s="150"/>
      <c r="AA926" s="105"/>
    </row>
    <row r="927" spans="1:27" hidden="1">
      <c r="A927" s="57"/>
      <c r="I927" s="57"/>
      <c r="J927" s="105"/>
      <c r="K927" s="105"/>
      <c r="R927" s="105"/>
      <c r="S927" s="105"/>
      <c r="T927" s="105"/>
      <c r="U927" s="150"/>
      <c r="AA927" s="105"/>
    </row>
    <row r="928" spans="1:27" hidden="1">
      <c r="A928" s="57"/>
      <c r="I928" s="57"/>
      <c r="J928" s="105"/>
      <c r="K928" s="105"/>
      <c r="R928" s="105"/>
      <c r="S928" s="105"/>
      <c r="T928" s="105"/>
      <c r="U928" s="150"/>
      <c r="AA928" s="105"/>
    </row>
    <row r="929" spans="1:27" hidden="1">
      <c r="A929" s="57"/>
      <c r="I929" s="57"/>
      <c r="J929" s="105"/>
      <c r="K929" s="105"/>
      <c r="R929" s="105"/>
      <c r="S929" s="105"/>
      <c r="T929" s="105"/>
      <c r="U929" s="150"/>
      <c r="AA929" s="105"/>
    </row>
    <row r="930" spans="1:27" hidden="1">
      <c r="A930" s="57"/>
      <c r="I930" s="57"/>
      <c r="J930" s="105"/>
      <c r="K930" s="105"/>
      <c r="R930" s="105"/>
      <c r="S930" s="105"/>
      <c r="T930" s="105"/>
      <c r="U930" s="150"/>
      <c r="AA930" s="105"/>
    </row>
    <row r="931" spans="1:27" hidden="1">
      <c r="A931" s="57"/>
      <c r="I931" s="57"/>
      <c r="J931" s="105"/>
      <c r="K931" s="105"/>
      <c r="R931" s="105"/>
      <c r="S931" s="105"/>
      <c r="T931" s="105"/>
      <c r="U931" s="150"/>
      <c r="AA931" s="105"/>
    </row>
    <row r="932" spans="1:27" hidden="1">
      <c r="A932" s="57"/>
      <c r="I932" s="57"/>
      <c r="J932" s="105"/>
      <c r="K932" s="105"/>
      <c r="R932" s="105"/>
      <c r="S932" s="105"/>
      <c r="T932" s="105"/>
      <c r="U932" s="150"/>
      <c r="AA932" s="105"/>
    </row>
    <row r="933" spans="1:27" hidden="1">
      <c r="A933" s="57"/>
      <c r="I933" s="57"/>
      <c r="J933" s="105"/>
      <c r="K933" s="105"/>
      <c r="R933" s="105"/>
      <c r="S933" s="105"/>
      <c r="T933" s="105"/>
      <c r="U933" s="150"/>
      <c r="AA933" s="105"/>
    </row>
    <row r="934" spans="1:27" hidden="1">
      <c r="A934" s="57"/>
      <c r="I934" s="57"/>
      <c r="J934" s="105"/>
      <c r="K934" s="105"/>
      <c r="T934" s="105"/>
      <c r="U934" s="150"/>
    </row>
    <row r="935" spans="1:27" hidden="1">
      <c r="A935" s="57"/>
      <c r="I935" s="57"/>
      <c r="J935" s="105"/>
      <c r="K935" s="105"/>
      <c r="T935" s="105"/>
      <c r="U935" s="150"/>
    </row>
    <row r="936" spans="1:27" hidden="1">
      <c r="A936" s="57"/>
      <c r="I936" s="57"/>
      <c r="J936" s="105"/>
      <c r="K936" s="105"/>
      <c r="T936" s="105"/>
      <c r="U936" s="150"/>
    </row>
    <row r="937" spans="1:27" hidden="1">
      <c r="A937" s="57"/>
      <c r="I937" s="57"/>
      <c r="J937" s="105"/>
      <c r="K937" s="105"/>
      <c r="T937" s="105"/>
      <c r="U937" s="150"/>
    </row>
    <row r="938" spans="1:27" hidden="1">
      <c r="A938" s="57"/>
      <c r="I938" s="57"/>
      <c r="J938" s="105"/>
      <c r="K938" s="105"/>
      <c r="T938" s="105"/>
      <c r="U938" s="150"/>
    </row>
    <row r="939" spans="1:27" hidden="1">
      <c r="A939" s="57"/>
      <c r="I939" s="57"/>
      <c r="J939" s="105"/>
      <c r="K939" s="105"/>
      <c r="T939" s="105"/>
      <c r="U939" s="150"/>
    </row>
    <row r="940" spans="1:27" hidden="1">
      <c r="A940" s="57"/>
      <c r="I940" s="57"/>
      <c r="J940" s="105"/>
      <c r="K940" s="105"/>
      <c r="T940" s="105"/>
      <c r="U940" s="150"/>
    </row>
    <row r="941" spans="1:27" hidden="1">
      <c r="A941" s="57"/>
      <c r="I941" s="57"/>
      <c r="J941" s="105"/>
      <c r="K941" s="105"/>
      <c r="T941" s="105"/>
      <c r="U941" s="150"/>
    </row>
    <row r="942" spans="1:27" hidden="1">
      <c r="A942" s="57"/>
      <c r="I942" s="57"/>
      <c r="J942" s="105"/>
      <c r="K942" s="105"/>
      <c r="T942" s="105"/>
      <c r="U942" s="150"/>
    </row>
    <row r="943" spans="1:27" hidden="1">
      <c r="A943" s="57"/>
      <c r="I943" s="57"/>
      <c r="J943" s="105"/>
      <c r="K943" s="105"/>
      <c r="T943" s="105"/>
      <c r="U943" s="150"/>
    </row>
    <row r="944" spans="1:27" hidden="1">
      <c r="A944" s="57"/>
      <c r="I944" s="57"/>
      <c r="J944" s="105"/>
      <c r="K944" s="105"/>
      <c r="T944" s="105"/>
      <c r="U944" s="150"/>
    </row>
    <row r="945" spans="1:21" hidden="1">
      <c r="A945" s="57"/>
      <c r="I945" s="57"/>
      <c r="J945" s="105"/>
      <c r="K945" s="105"/>
      <c r="T945" s="105"/>
      <c r="U945" s="150"/>
    </row>
    <row r="946" spans="1:21" hidden="1">
      <c r="A946" s="57"/>
      <c r="I946" s="57"/>
      <c r="J946" s="105"/>
      <c r="K946" s="105"/>
      <c r="T946" s="105"/>
      <c r="U946" s="150"/>
    </row>
    <row r="947" spans="1:21" hidden="1">
      <c r="A947" s="57"/>
      <c r="I947" s="57"/>
      <c r="J947" s="105"/>
      <c r="K947" s="105"/>
      <c r="T947" s="105"/>
      <c r="U947" s="150"/>
    </row>
    <row r="948" spans="1:21" hidden="1">
      <c r="A948" s="57"/>
      <c r="I948" s="57"/>
      <c r="J948" s="105"/>
      <c r="K948" s="105"/>
      <c r="T948" s="105"/>
      <c r="U948" s="150"/>
    </row>
    <row r="949" spans="1:21" hidden="1">
      <c r="A949" s="57"/>
      <c r="I949" s="57"/>
      <c r="J949" s="105"/>
      <c r="K949" s="105"/>
      <c r="T949" s="105"/>
      <c r="U949" s="150"/>
    </row>
    <row r="950" spans="1:21" hidden="1">
      <c r="A950" s="57"/>
      <c r="I950" s="57"/>
      <c r="J950" s="105"/>
      <c r="K950" s="105"/>
      <c r="T950" s="105"/>
      <c r="U950" s="150"/>
    </row>
    <row r="951" spans="1:21" hidden="1">
      <c r="A951" s="57"/>
      <c r="I951" s="57"/>
      <c r="J951" s="105"/>
      <c r="K951" s="105"/>
      <c r="T951" s="105"/>
      <c r="U951" s="150"/>
    </row>
    <row r="952" spans="1:21" hidden="1">
      <c r="A952" s="57"/>
      <c r="I952" s="57"/>
      <c r="J952" s="105"/>
      <c r="K952" s="105"/>
      <c r="T952" s="105"/>
      <c r="U952" s="150"/>
    </row>
    <row r="953" spans="1:21" hidden="1">
      <c r="A953" s="57"/>
      <c r="I953" s="57"/>
      <c r="J953" s="105"/>
      <c r="K953" s="105"/>
      <c r="T953" s="105"/>
      <c r="U953" s="150"/>
    </row>
    <row r="954" spans="1:21" hidden="1">
      <c r="A954" s="57"/>
      <c r="I954" s="57"/>
      <c r="J954" s="105"/>
      <c r="K954" s="105"/>
      <c r="T954" s="105"/>
      <c r="U954" s="150"/>
    </row>
    <row r="955" spans="1:21" hidden="1">
      <c r="A955" s="57"/>
      <c r="I955" s="57"/>
      <c r="J955" s="105"/>
      <c r="K955" s="105"/>
      <c r="T955" s="105"/>
      <c r="U955" s="150"/>
    </row>
    <row r="956" spans="1:21" hidden="1">
      <c r="A956" s="57"/>
      <c r="I956" s="57"/>
      <c r="J956" s="105"/>
      <c r="K956" s="105"/>
      <c r="T956" s="105"/>
      <c r="U956" s="150"/>
    </row>
    <row r="957" spans="1:21" hidden="1">
      <c r="A957" s="57"/>
      <c r="I957" s="57"/>
      <c r="J957" s="105"/>
      <c r="K957" s="105"/>
      <c r="T957" s="105"/>
      <c r="U957" s="150"/>
    </row>
    <row r="958" spans="1:21" hidden="1">
      <c r="A958" s="57"/>
      <c r="I958" s="57"/>
      <c r="J958" s="105"/>
      <c r="K958" s="105"/>
      <c r="T958" s="105"/>
      <c r="U958" s="150"/>
    </row>
    <row r="959" spans="1:21" hidden="1">
      <c r="A959" s="57"/>
      <c r="I959" s="57"/>
      <c r="J959" s="105"/>
      <c r="K959" s="105"/>
      <c r="T959" s="105"/>
      <c r="U959" s="150"/>
    </row>
    <row r="960" spans="1:21" hidden="1">
      <c r="A960" s="57"/>
      <c r="I960" s="57"/>
      <c r="J960" s="105"/>
      <c r="K960" s="105"/>
      <c r="T960" s="105"/>
      <c r="U960" s="150"/>
    </row>
    <row r="961" spans="1:21" hidden="1">
      <c r="A961" s="57"/>
      <c r="I961" s="57"/>
      <c r="J961" s="105"/>
      <c r="K961" s="105"/>
      <c r="T961" s="105"/>
      <c r="U961" s="150"/>
    </row>
    <row r="962" spans="1:21" hidden="1">
      <c r="A962" s="57"/>
      <c r="I962" s="57"/>
      <c r="J962" s="105"/>
      <c r="K962" s="105"/>
      <c r="T962" s="105"/>
      <c r="U962" s="150"/>
    </row>
    <row r="963" spans="1:21" hidden="1">
      <c r="A963" s="57"/>
      <c r="I963" s="57"/>
      <c r="J963" s="105"/>
      <c r="K963" s="105"/>
      <c r="T963" s="105"/>
      <c r="U963" s="150"/>
    </row>
    <row r="964" spans="1:21" hidden="1">
      <c r="A964" s="57"/>
      <c r="I964" s="57"/>
      <c r="J964" s="105"/>
      <c r="K964" s="105"/>
      <c r="T964" s="105"/>
      <c r="U964" s="150"/>
    </row>
    <row r="965" spans="1:21" hidden="1">
      <c r="A965" s="57"/>
      <c r="I965" s="57"/>
      <c r="J965" s="105"/>
      <c r="K965" s="105"/>
      <c r="T965" s="105"/>
      <c r="U965" s="150"/>
    </row>
    <row r="966" spans="1:21" hidden="1">
      <c r="A966" s="57"/>
      <c r="I966" s="57"/>
      <c r="J966" s="105"/>
      <c r="K966" s="105"/>
      <c r="T966" s="105"/>
      <c r="U966" s="150"/>
    </row>
    <row r="967" spans="1:21" hidden="1">
      <c r="A967" s="57"/>
      <c r="I967" s="57"/>
      <c r="J967" s="105"/>
      <c r="K967" s="105"/>
      <c r="T967" s="105"/>
      <c r="U967" s="150"/>
    </row>
    <row r="968" spans="1:21" hidden="1">
      <c r="A968" s="57"/>
      <c r="I968" s="57"/>
      <c r="J968" s="105"/>
      <c r="K968" s="105"/>
      <c r="T968" s="105"/>
      <c r="U968" s="150"/>
    </row>
    <row r="969" spans="1:21" hidden="1">
      <c r="A969" s="57"/>
      <c r="I969" s="57"/>
      <c r="J969" s="105"/>
      <c r="K969" s="105"/>
      <c r="T969" s="105"/>
      <c r="U969" s="150"/>
    </row>
    <row r="970" spans="1:21" hidden="1">
      <c r="A970" s="57"/>
      <c r="I970" s="57"/>
      <c r="J970" s="105"/>
      <c r="K970" s="105"/>
      <c r="T970" s="105"/>
      <c r="U970" s="150"/>
    </row>
    <row r="971" spans="1:21" hidden="1">
      <c r="A971" s="57"/>
      <c r="I971" s="57"/>
      <c r="J971" s="105"/>
      <c r="K971" s="105"/>
      <c r="T971" s="105"/>
      <c r="U971" s="150"/>
    </row>
    <row r="972" spans="1:21" hidden="1">
      <c r="A972" s="57"/>
      <c r="I972" s="57"/>
      <c r="J972" s="105"/>
      <c r="K972" s="105"/>
      <c r="T972" s="105"/>
      <c r="U972" s="150"/>
    </row>
    <row r="973" spans="1:21" hidden="1">
      <c r="A973" s="57"/>
      <c r="I973" s="57"/>
      <c r="J973" s="105"/>
      <c r="K973" s="105"/>
      <c r="T973" s="105"/>
      <c r="U973" s="150"/>
    </row>
    <row r="974" spans="1:21" hidden="1">
      <c r="A974" s="57"/>
      <c r="I974" s="57"/>
      <c r="J974" s="105"/>
      <c r="K974" s="105"/>
      <c r="T974" s="105"/>
      <c r="U974" s="150"/>
    </row>
    <row r="975" spans="1:21" hidden="1">
      <c r="A975" s="57"/>
      <c r="I975" s="57"/>
      <c r="J975" s="105"/>
      <c r="K975" s="105"/>
      <c r="T975" s="105"/>
      <c r="U975" s="150"/>
    </row>
    <row r="976" spans="1:21" hidden="1">
      <c r="A976" s="57"/>
      <c r="I976" s="57"/>
      <c r="J976" s="105"/>
      <c r="K976" s="105"/>
      <c r="T976" s="105"/>
      <c r="U976" s="150"/>
    </row>
    <row r="977" spans="1:21" hidden="1">
      <c r="A977" s="57"/>
      <c r="I977" s="57"/>
      <c r="J977" s="105"/>
      <c r="K977" s="105"/>
      <c r="T977" s="105"/>
      <c r="U977" s="150"/>
    </row>
    <row r="978" spans="1:21" hidden="1">
      <c r="A978" s="57"/>
      <c r="I978" s="57"/>
      <c r="J978" s="105"/>
      <c r="K978" s="105"/>
      <c r="T978" s="105"/>
      <c r="U978" s="150"/>
    </row>
    <row r="979" spans="1:21" hidden="1">
      <c r="A979" s="57"/>
      <c r="I979" s="57"/>
      <c r="J979" s="105"/>
      <c r="K979" s="105"/>
      <c r="T979" s="105"/>
      <c r="U979" s="150"/>
    </row>
    <row r="980" spans="1:21" hidden="1">
      <c r="A980" s="57"/>
      <c r="I980" s="57"/>
      <c r="J980" s="105"/>
      <c r="K980" s="105"/>
      <c r="T980" s="105"/>
      <c r="U980" s="150"/>
    </row>
    <row r="981" spans="1:21" hidden="1">
      <c r="A981" s="57"/>
      <c r="I981" s="57"/>
      <c r="J981" s="105"/>
      <c r="K981" s="105"/>
      <c r="T981" s="105"/>
      <c r="U981" s="150"/>
    </row>
    <row r="982" spans="1:21" hidden="1">
      <c r="A982" s="57"/>
      <c r="I982" s="57"/>
      <c r="J982" s="105"/>
      <c r="K982" s="105"/>
      <c r="T982" s="105"/>
      <c r="U982" s="150"/>
    </row>
    <row r="983" spans="1:21" hidden="1">
      <c r="A983" s="57"/>
      <c r="I983" s="57"/>
      <c r="J983" s="105"/>
      <c r="K983" s="105"/>
      <c r="T983" s="105"/>
      <c r="U983" s="150"/>
    </row>
    <row r="984" spans="1:21" hidden="1">
      <c r="A984" s="57"/>
      <c r="I984" s="57"/>
      <c r="J984" s="105"/>
      <c r="K984" s="105"/>
      <c r="T984" s="105"/>
      <c r="U984" s="150"/>
    </row>
    <row r="985" spans="1:21" hidden="1">
      <c r="A985" s="57"/>
      <c r="I985" s="57"/>
      <c r="J985" s="105"/>
      <c r="K985" s="105"/>
      <c r="T985" s="105"/>
      <c r="U985" s="150"/>
    </row>
    <row r="986" spans="1:21" hidden="1">
      <c r="A986" s="57"/>
      <c r="I986" s="57"/>
      <c r="J986" s="105"/>
      <c r="K986" s="105"/>
      <c r="T986" s="105"/>
      <c r="U986" s="150"/>
    </row>
    <row r="987" spans="1:21" hidden="1">
      <c r="A987" s="57"/>
      <c r="I987" s="57"/>
      <c r="J987" s="105"/>
      <c r="K987" s="105"/>
      <c r="T987" s="105"/>
      <c r="U987" s="150"/>
    </row>
    <row r="988" spans="1:21" hidden="1">
      <c r="A988" s="57"/>
      <c r="I988" s="57"/>
      <c r="J988" s="105"/>
      <c r="K988" s="105"/>
      <c r="T988" s="105"/>
      <c r="U988" s="150"/>
    </row>
    <row r="989" spans="1:21" hidden="1">
      <c r="A989" s="57"/>
      <c r="I989" s="57"/>
      <c r="J989" s="105"/>
      <c r="K989" s="105"/>
      <c r="T989" s="105"/>
      <c r="U989" s="150"/>
    </row>
    <row r="990" spans="1:21" hidden="1">
      <c r="A990" s="57"/>
      <c r="I990" s="57"/>
      <c r="J990" s="105"/>
      <c r="K990" s="105"/>
      <c r="T990" s="105"/>
      <c r="U990" s="150"/>
    </row>
    <row r="991" spans="1:21" hidden="1">
      <c r="A991" s="57"/>
      <c r="I991" s="57"/>
      <c r="J991" s="105"/>
      <c r="K991" s="105"/>
      <c r="T991" s="105"/>
      <c r="U991" s="150"/>
    </row>
    <row r="992" spans="1:21" hidden="1">
      <c r="A992" s="57"/>
      <c r="I992" s="57"/>
      <c r="J992" s="105"/>
      <c r="K992" s="105"/>
      <c r="T992" s="105"/>
      <c r="U992" s="150"/>
    </row>
    <row r="993" spans="1:21" hidden="1">
      <c r="A993" s="57"/>
      <c r="I993" s="57"/>
      <c r="J993" s="105"/>
      <c r="K993" s="105"/>
      <c r="T993" s="105"/>
      <c r="U993" s="150"/>
    </row>
    <row r="994" spans="1:21" hidden="1">
      <c r="A994" s="57"/>
      <c r="I994" s="57"/>
      <c r="J994" s="105"/>
      <c r="K994" s="105"/>
      <c r="T994" s="105"/>
      <c r="U994" s="150"/>
    </row>
    <row r="995" spans="1:21" hidden="1">
      <c r="A995" s="57"/>
      <c r="I995" s="57"/>
      <c r="J995" s="105"/>
      <c r="K995" s="105"/>
      <c r="T995" s="105"/>
      <c r="U995" s="150"/>
    </row>
    <row r="996" spans="1:21" hidden="1">
      <c r="A996" s="57"/>
      <c r="I996" s="57"/>
      <c r="J996" s="105"/>
      <c r="K996" s="105"/>
      <c r="T996" s="105"/>
      <c r="U996" s="150"/>
    </row>
    <row r="997" spans="1:21" hidden="1">
      <c r="A997" s="57"/>
      <c r="I997" s="57"/>
      <c r="J997" s="105"/>
      <c r="K997" s="105"/>
      <c r="T997" s="105"/>
      <c r="U997" s="150"/>
    </row>
    <row r="998" spans="1:21" hidden="1">
      <c r="A998" s="57"/>
      <c r="I998" s="57"/>
      <c r="J998" s="105"/>
      <c r="K998" s="105"/>
      <c r="T998" s="105"/>
      <c r="U998" s="150"/>
    </row>
    <row r="999" spans="1:21" hidden="1">
      <c r="A999" s="57"/>
      <c r="I999" s="57"/>
      <c r="J999" s="105"/>
      <c r="K999" s="105"/>
      <c r="T999" s="105"/>
      <c r="U999" s="150"/>
    </row>
    <row r="1000" spans="1:21" hidden="1">
      <c r="A1000" s="57"/>
      <c r="I1000" s="57"/>
      <c r="J1000" s="105"/>
      <c r="K1000" s="105"/>
      <c r="T1000" s="105"/>
      <c r="U1000" s="150"/>
    </row>
    <row r="1001" spans="1:21" hidden="1">
      <c r="A1001" s="57"/>
      <c r="I1001" s="57"/>
      <c r="J1001" s="105"/>
      <c r="K1001" s="105"/>
      <c r="T1001" s="105"/>
      <c r="U1001" s="150"/>
    </row>
    <row r="1002" spans="1:21" hidden="1">
      <c r="A1002" s="57"/>
      <c r="I1002" s="57"/>
      <c r="J1002" s="105"/>
      <c r="K1002" s="105"/>
      <c r="T1002" s="105"/>
      <c r="U1002" s="150"/>
    </row>
    <row r="1003" spans="1:21" hidden="1">
      <c r="A1003" s="57"/>
      <c r="I1003" s="57"/>
      <c r="J1003" s="105"/>
      <c r="K1003" s="105"/>
      <c r="T1003" s="105"/>
      <c r="U1003" s="150"/>
    </row>
    <row r="1004" spans="1:21" hidden="1">
      <c r="A1004" s="57"/>
      <c r="I1004" s="57"/>
      <c r="J1004" s="105"/>
      <c r="K1004" s="105"/>
      <c r="T1004" s="105"/>
      <c r="U1004" s="150"/>
    </row>
    <row r="1005" spans="1:21" hidden="1">
      <c r="A1005" s="57"/>
      <c r="I1005" s="57"/>
      <c r="J1005" s="105"/>
      <c r="K1005" s="105"/>
      <c r="T1005" s="105"/>
      <c r="U1005" s="150"/>
    </row>
    <row r="1006" spans="1:21" hidden="1">
      <c r="A1006" s="57"/>
      <c r="I1006" s="57"/>
      <c r="J1006" s="105"/>
      <c r="K1006" s="105"/>
      <c r="T1006" s="105"/>
      <c r="U1006" s="150"/>
    </row>
    <row r="1007" spans="1:21" hidden="1">
      <c r="A1007" s="57"/>
      <c r="I1007" s="57"/>
      <c r="J1007" s="105"/>
      <c r="K1007" s="105"/>
      <c r="T1007" s="105"/>
      <c r="U1007" s="150"/>
    </row>
    <row r="1008" spans="1:21" hidden="1">
      <c r="A1008" s="57"/>
      <c r="I1008" s="57"/>
      <c r="J1008" s="105"/>
      <c r="K1008" s="105"/>
      <c r="T1008" s="105"/>
      <c r="U1008" s="150"/>
    </row>
    <row r="1009" spans="1:21" hidden="1">
      <c r="A1009" s="57"/>
      <c r="I1009" s="57"/>
      <c r="J1009" s="105"/>
      <c r="K1009" s="105"/>
      <c r="T1009" s="105"/>
      <c r="U1009" s="150"/>
    </row>
    <row r="1010" spans="1:21" hidden="1">
      <c r="A1010" s="57"/>
      <c r="I1010" s="57"/>
      <c r="J1010" s="105"/>
      <c r="K1010" s="105"/>
      <c r="T1010" s="105"/>
      <c r="U1010" s="150"/>
    </row>
    <row r="1011" spans="1:21" hidden="1">
      <c r="A1011" s="57"/>
      <c r="I1011" s="57"/>
      <c r="J1011" s="105"/>
      <c r="K1011" s="105"/>
      <c r="T1011" s="105"/>
      <c r="U1011" s="150"/>
    </row>
    <row r="1012" spans="1:21" hidden="1">
      <c r="A1012" s="57"/>
      <c r="I1012" s="57"/>
      <c r="J1012" s="105"/>
      <c r="K1012" s="105"/>
      <c r="T1012" s="105"/>
      <c r="U1012" s="150"/>
    </row>
    <row r="1013" spans="1:21" hidden="1">
      <c r="A1013" s="57"/>
      <c r="I1013" s="57"/>
      <c r="J1013" s="105"/>
      <c r="K1013" s="105"/>
      <c r="T1013" s="105"/>
      <c r="U1013" s="150"/>
    </row>
    <row r="1014" spans="1:21" hidden="1">
      <c r="A1014" s="57"/>
      <c r="I1014" s="57"/>
      <c r="J1014" s="105"/>
      <c r="K1014" s="105"/>
      <c r="T1014" s="105"/>
      <c r="U1014" s="150"/>
    </row>
    <row r="1015" spans="1:21" hidden="1">
      <c r="A1015" s="57"/>
      <c r="I1015" s="57"/>
      <c r="J1015" s="105"/>
      <c r="K1015" s="105"/>
      <c r="T1015" s="105"/>
      <c r="U1015" s="150"/>
    </row>
    <row r="1016" spans="1:21" hidden="1">
      <c r="A1016" s="57"/>
      <c r="I1016" s="57"/>
      <c r="J1016" s="105"/>
      <c r="K1016" s="105"/>
      <c r="T1016" s="105"/>
      <c r="U1016" s="150"/>
    </row>
    <row r="1017" spans="1:21" hidden="1">
      <c r="A1017" s="57"/>
      <c r="I1017" s="57"/>
      <c r="J1017" s="105"/>
      <c r="K1017" s="105"/>
      <c r="T1017" s="105"/>
      <c r="U1017" s="150"/>
    </row>
    <row r="1018" spans="1:21" hidden="1">
      <c r="A1018" s="57"/>
      <c r="I1018" s="57"/>
      <c r="J1018" s="105"/>
      <c r="K1018" s="105"/>
      <c r="T1018" s="105"/>
      <c r="U1018" s="150"/>
    </row>
    <row r="1019" spans="1:21" hidden="1">
      <c r="A1019" s="57"/>
      <c r="I1019" s="57"/>
      <c r="J1019" s="105"/>
      <c r="K1019" s="105"/>
      <c r="T1019" s="105"/>
      <c r="U1019" s="150"/>
    </row>
    <row r="1020" spans="1:21" hidden="1">
      <c r="A1020" s="57"/>
      <c r="I1020" s="57"/>
      <c r="J1020" s="105"/>
      <c r="K1020" s="105"/>
      <c r="T1020" s="105"/>
      <c r="U1020" s="150"/>
    </row>
    <row r="1021" spans="1:21" hidden="1">
      <c r="A1021" s="57"/>
      <c r="I1021" s="57"/>
      <c r="J1021" s="105"/>
      <c r="K1021" s="105"/>
      <c r="T1021" s="105"/>
      <c r="U1021" s="150"/>
    </row>
    <row r="1022" spans="1:21" hidden="1">
      <c r="A1022" s="57"/>
      <c r="I1022" s="57"/>
      <c r="J1022" s="105"/>
      <c r="K1022" s="105"/>
      <c r="T1022" s="105"/>
      <c r="U1022" s="150"/>
    </row>
    <row r="1023" spans="1:21" hidden="1">
      <c r="A1023" s="57"/>
      <c r="I1023" s="57"/>
      <c r="J1023" s="105"/>
      <c r="K1023" s="105"/>
      <c r="T1023" s="105"/>
      <c r="U1023" s="150"/>
    </row>
    <row r="1024" spans="1:21" hidden="1">
      <c r="A1024" s="57"/>
      <c r="I1024" s="57"/>
      <c r="J1024" s="105"/>
      <c r="K1024" s="105"/>
      <c r="T1024" s="105"/>
      <c r="U1024" s="150"/>
    </row>
    <row r="1025" spans="1:21" hidden="1">
      <c r="A1025" s="57"/>
      <c r="I1025" s="57"/>
      <c r="J1025" s="105"/>
      <c r="K1025" s="105"/>
      <c r="T1025" s="105"/>
      <c r="U1025" s="150"/>
    </row>
    <row r="1026" spans="1:21" hidden="1">
      <c r="A1026" s="57"/>
      <c r="I1026" s="57"/>
      <c r="J1026" s="105"/>
      <c r="K1026" s="105"/>
      <c r="T1026" s="105"/>
      <c r="U1026" s="150"/>
    </row>
    <row r="1027" spans="1:21" hidden="1">
      <c r="A1027" s="57"/>
      <c r="I1027" s="57"/>
      <c r="J1027" s="105"/>
      <c r="K1027" s="105"/>
      <c r="T1027" s="105"/>
      <c r="U1027" s="150"/>
    </row>
    <row r="1028" spans="1:21" hidden="1">
      <c r="A1028" s="57"/>
      <c r="I1028" s="57"/>
      <c r="J1028" s="105"/>
      <c r="K1028" s="105"/>
      <c r="T1028" s="105"/>
      <c r="U1028" s="150"/>
    </row>
    <row r="1029" spans="1:21" hidden="1">
      <c r="A1029" s="57"/>
      <c r="I1029" s="57"/>
      <c r="J1029" s="105"/>
      <c r="K1029" s="105"/>
      <c r="T1029" s="105"/>
      <c r="U1029" s="150"/>
    </row>
    <row r="1030" spans="1:21" hidden="1">
      <c r="A1030" s="57"/>
    </row>
    <row r="1031" spans="1:21" hidden="1">
      <c r="A1031" s="57"/>
    </row>
    <row r="1032" spans="1:21" hidden="1">
      <c r="A1032" s="57"/>
    </row>
    <row r="1033" spans="1:21" hidden="1">
      <c r="A1033" s="57"/>
    </row>
    <row r="1034" spans="1:21" hidden="1">
      <c r="A1034" s="57"/>
    </row>
    <row r="1035" spans="1:21" hidden="1">
      <c r="A1035" s="57"/>
    </row>
    <row r="1036" spans="1:21" hidden="1">
      <c r="A1036" s="57"/>
    </row>
    <row r="1037" spans="1:21" hidden="1">
      <c r="A1037" s="57"/>
    </row>
    <row r="1038" spans="1:21" hidden="1">
      <c r="A1038" s="57"/>
    </row>
    <row r="1039" spans="1:21" hidden="1">
      <c r="A1039" s="57"/>
    </row>
    <row r="1040" spans="1:21" hidden="1">
      <c r="A1040" s="57"/>
    </row>
    <row r="1041" spans="1:1" hidden="1">
      <c r="A1041" s="57"/>
    </row>
    <row r="1042" spans="1:1" hidden="1">
      <c r="A1042" s="57"/>
    </row>
    <row r="1043" spans="1:1" hidden="1">
      <c r="A1043" s="57"/>
    </row>
    <row r="1044" spans="1:1" hidden="1">
      <c r="A1044" s="57"/>
    </row>
    <row r="1045" spans="1:1" hidden="1">
      <c r="A1045" s="57"/>
    </row>
    <row r="1046" spans="1:1" hidden="1">
      <c r="A1046" s="57"/>
    </row>
    <row r="1047" spans="1:1" hidden="1">
      <c r="A1047" s="57"/>
    </row>
    <row r="1048" spans="1:1" hidden="1">
      <c r="A1048" s="57"/>
    </row>
    <row r="1049" spans="1:1" hidden="1">
      <c r="A1049" s="57"/>
    </row>
    <row r="1050" spans="1:1" hidden="1">
      <c r="A1050" s="57"/>
    </row>
    <row r="1051" spans="1:1" hidden="1">
      <c r="A1051" s="57"/>
    </row>
    <row r="1052" spans="1:1" hidden="1">
      <c r="A1052" s="57"/>
    </row>
    <row r="1053" spans="1:1" hidden="1">
      <c r="A1053" s="57"/>
    </row>
    <row r="1054" spans="1:1" hidden="1">
      <c r="A1054" s="57"/>
    </row>
    <row r="1055" spans="1:1" hidden="1">
      <c r="A1055" s="57"/>
    </row>
    <row r="1056" spans="1:1" hidden="1">
      <c r="A1056" s="57"/>
    </row>
    <row r="1057" spans="1:1" hidden="1">
      <c r="A1057" s="57"/>
    </row>
    <row r="1058" spans="1:1" hidden="1">
      <c r="A1058" s="57"/>
    </row>
    <row r="1059" spans="1:1" hidden="1">
      <c r="A1059" s="57"/>
    </row>
    <row r="1060" spans="1:1" hidden="1">
      <c r="A1060" s="57"/>
    </row>
    <row r="1061" spans="1:1" hidden="1">
      <c r="A1061" s="57"/>
    </row>
    <row r="1062" spans="1:1" hidden="1">
      <c r="A1062" s="57"/>
    </row>
    <row r="1063" spans="1:1" hidden="1">
      <c r="A1063" s="57"/>
    </row>
    <row r="1064" spans="1:1" hidden="1">
      <c r="A1064" s="57"/>
    </row>
    <row r="1065" spans="1:1" hidden="1">
      <c r="A1065" s="57"/>
    </row>
    <row r="1066" spans="1:1" hidden="1">
      <c r="A1066" s="57"/>
    </row>
    <row r="1067" spans="1:1" hidden="1">
      <c r="A1067" s="57"/>
    </row>
    <row r="1068" spans="1:1" hidden="1">
      <c r="A1068" s="57"/>
    </row>
    <row r="1069" spans="1:1" hidden="1">
      <c r="A1069" s="57"/>
    </row>
    <row r="1070" spans="1:1" hidden="1">
      <c r="A1070" s="57"/>
    </row>
    <row r="1071" spans="1:1" hidden="1">
      <c r="A1071" s="57"/>
    </row>
    <row r="1072" spans="1:1" hidden="1">
      <c r="A1072" s="57"/>
    </row>
    <row r="1073" spans="1:1" hidden="1">
      <c r="A1073" s="57"/>
    </row>
    <row r="1074" spans="1:1" hidden="1">
      <c r="A1074" s="57"/>
    </row>
    <row r="1075" spans="1:1" hidden="1">
      <c r="A1075" s="57"/>
    </row>
    <row r="1076" spans="1:1" hidden="1">
      <c r="A1076" s="57"/>
    </row>
    <row r="1077" spans="1:1" hidden="1">
      <c r="A1077" s="57"/>
    </row>
    <row r="1078" spans="1:1" hidden="1">
      <c r="A1078" s="57"/>
    </row>
    <row r="1079" spans="1:1" hidden="1">
      <c r="A1079" s="57"/>
    </row>
    <row r="1080" spans="1:1" hidden="1">
      <c r="A1080" s="57"/>
    </row>
    <row r="1081" spans="1:1" hidden="1">
      <c r="A1081" s="57"/>
    </row>
    <row r="1082" spans="1:1" hidden="1">
      <c r="A1082" s="57"/>
    </row>
    <row r="1083" spans="1:1" hidden="1">
      <c r="A1083" s="57"/>
    </row>
    <row r="1084" spans="1:1" hidden="1">
      <c r="A1084" s="57"/>
    </row>
    <row r="1085" spans="1:1" hidden="1">
      <c r="A1085" s="57"/>
    </row>
    <row r="1086" spans="1:1" hidden="1">
      <c r="A1086" s="57"/>
    </row>
    <row r="1087" spans="1:1" hidden="1">
      <c r="A1087" s="57"/>
    </row>
    <row r="1088" spans="1:1" hidden="1">
      <c r="A1088" s="57"/>
    </row>
    <row r="1089" spans="1:1" hidden="1">
      <c r="A1089" s="57"/>
    </row>
    <row r="1090" spans="1:1" hidden="1">
      <c r="A1090" s="57"/>
    </row>
    <row r="1091" spans="1:1" hidden="1">
      <c r="A1091" s="57"/>
    </row>
    <row r="1092" spans="1:1" hidden="1">
      <c r="A1092" s="57"/>
    </row>
    <row r="1093" spans="1:1" hidden="1">
      <c r="A1093" s="57"/>
    </row>
    <row r="1094" spans="1:1" hidden="1">
      <c r="A1094" s="57"/>
    </row>
    <row r="1095" spans="1:1" hidden="1">
      <c r="A1095" s="57"/>
    </row>
    <row r="1096" spans="1:1" hidden="1">
      <c r="A1096" s="57"/>
    </row>
    <row r="1097" spans="1:1" hidden="1">
      <c r="A1097" s="57"/>
    </row>
    <row r="1098" spans="1:1" hidden="1">
      <c r="A1098" s="57"/>
    </row>
    <row r="1099" spans="1:1" hidden="1">
      <c r="A1099" s="57"/>
    </row>
    <row r="1100" spans="1:1" hidden="1">
      <c r="A1100" s="57"/>
    </row>
    <row r="1101" spans="1:1" hidden="1">
      <c r="A1101" s="57"/>
    </row>
    <row r="1102" spans="1:1" hidden="1">
      <c r="A1102" s="57"/>
    </row>
    <row r="1103" spans="1:1" hidden="1">
      <c r="A1103" s="57"/>
    </row>
    <row r="1104" spans="1:1" hidden="1">
      <c r="A1104" s="57"/>
    </row>
    <row r="1105" spans="1:1" hidden="1">
      <c r="A1105" s="57"/>
    </row>
    <row r="1106" spans="1:1" hidden="1">
      <c r="A1106" s="57"/>
    </row>
    <row r="1107" spans="1:1" hidden="1">
      <c r="A1107" s="57"/>
    </row>
    <row r="1108" spans="1:1" hidden="1">
      <c r="A1108" s="57"/>
    </row>
    <row r="1109" spans="1:1" hidden="1">
      <c r="A1109" s="57"/>
    </row>
    <row r="1110" spans="1:1" hidden="1">
      <c r="A1110" s="57"/>
    </row>
    <row r="1111" spans="1:1" hidden="1">
      <c r="A1111" s="57"/>
    </row>
    <row r="1112" spans="1:1" hidden="1">
      <c r="A1112" s="57"/>
    </row>
    <row r="1113" spans="1:1" hidden="1">
      <c r="A1113" s="57"/>
    </row>
    <row r="1114" spans="1:1" hidden="1">
      <c r="A1114" s="57"/>
    </row>
    <row r="1115" spans="1:1" hidden="1">
      <c r="A1115" s="57"/>
    </row>
    <row r="1116" spans="1:1" hidden="1">
      <c r="A1116" s="57"/>
    </row>
    <row r="1117" spans="1:1" hidden="1">
      <c r="A1117" s="57"/>
    </row>
    <row r="1118" spans="1:1" hidden="1">
      <c r="A1118" s="57"/>
    </row>
    <row r="1119" spans="1:1" hidden="1">
      <c r="A1119" s="57"/>
    </row>
    <row r="1120" spans="1:1" hidden="1">
      <c r="A1120" s="57"/>
    </row>
    <row r="1121" spans="1:1" hidden="1">
      <c r="A1121" s="57"/>
    </row>
    <row r="1122" spans="1:1" hidden="1">
      <c r="A1122" s="57"/>
    </row>
    <row r="1123" spans="1:1" hidden="1">
      <c r="A1123" s="57"/>
    </row>
    <row r="1124" spans="1:1" hidden="1">
      <c r="A1124" s="57"/>
    </row>
    <row r="1125" spans="1:1" hidden="1">
      <c r="A1125" s="57"/>
    </row>
    <row r="1126" spans="1:1" hidden="1">
      <c r="A1126" s="57"/>
    </row>
    <row r="1127" spans="1:1" hidden="1">
      <c r="A1127" s="57"/>
    </row>
    <row r="1128" spans="1:1" hidden="1">
      <c r="A1128" s="57"/>
    </row>
    <row r="1129" spans="1:1" hidden="1">
      <c r="A1129" s="57"/>
    </row>
    <row r="1130" spans="1:1" hidden="1">
      <c r="A1130" s="57"/>
    </row>
    <row r="1131" spans="1:1" hidden="1">
      <c r="A1131" s="57"/>
    </row>
    <row r="1132" spans="1:1" hidden="1">
      <c r="A1132" s="57"/>
    </row>
    <row r="1133" spans="1:1" hidden="1">
      <c r="A1133" s="57"/>
    </row>
    <row r="1134" spans="1:1" hidden="1">
      <c r="A1134" s="57"/>
    </row>
    <row r="1135" spans="1:1" hidden="1">
      <c r="A1135" s="57"/>
    </row>
    <row r="1136" spans="1:1" hidden="1">
      <c r="A1136" s="57"/>
    </row>
    <row r="1137" spans="1:1" hidden="1">
      <c r="A1137" s="57"/>
    </row>
    <row r="1138" spans="1:1" hidden="1">
      <c r="A1138" s="57"/>
    </row>
    <row r="1139" spans="1:1" hidden="1">
      <c r="A1139" s="57"/>
    </row>
    <row r="1140" spans="1:1" hidden="1">
      <c r="A1140" s="57"/>
    </row>
    <row r="1141" spans="1:1" hidden="1">
      <c r="A1141" s="57"/>
    </row>
    <row r="1142" spans="1:1" hidden="1">
      <c r="A1142" s="57"/>
    </row>
    <row r="1143" spans="1:1" hidden="1">
      <c r="A1143" s="57"/>
    </row>
    <row r="1144" spans="1:1" hidden="1">
      <c r="A1144" s="57"/>
    </row>
    <row r="1145" spans="1:1" hidden="1">
      <c r="A1145" s="57"/>
    </row>
    <row r="1146" spans="1:1" hidden="1">
      <c r="A1146" s="57"/>
    </row>
    <row r="1147" spans="1:1" hidden="1">
      <c r="A1147" s="57"/>
    </row>
    <row r="1148" spans="1:1" hidden="1">
      <c r="A1148" s="57"/>
    </row>
    <row r="1149" spans="1:1" hidden="1">
      <c r="A1149" s="57"/>
    </row>
    <row r="1150" spans="1:1" hidden="1">
      <c r="A1150" s="57"/>
    </row>
    <row r="1151" spans="1:1" hidden="1">
      <c r="A1151" s="57"/>
    </row>
    <row r="1152" spans="1:1" hidden="1">
      <c r="A1152" s="57"/>
    </row>
    <row r="1153" spans="1:1" hidden="1">
      <c r="A1153" s="57"/>
    </row>
    <row r="1154" spans="1:1" hidden="1">
      <c r="A1154" s="57"/>
    </row>
    <row r="1155" spans="1:1" hidden="1">
      <c r="A1155" s="57"/>
    </row>
    <row r="1156" spans="1:1" hidden="1">
      <c r="A1156" s="57"/>
    </row>
    <row r="1157" spans="1:1" hidden="1">
      <c r="A1157" s="57"/>
    </row>
    <row r="1158" spans="1:1" hidden="1">
      <c r="A1158" s="57"/>
    </row>
    <row r="1159" spans="1:1" hidden="1">
      <c r="A1159" s="57"/>
    </row>
    <row r="1160" spans="1:1" hidden="1">
      <c r="A1160" s="57"/>
    </row>
    <row r="1161" spans="1:1" hidden="1">
      <c r="A1161" s="57"/>
    </row>
    <row r="1162" spans="1:1" hidden="1">
      <c r="A1162" s="57"/>
    </row>
  </sheetData>
  <sheetProtection algorithmName="SHA-512" hashValue="ij3wNbnFDveY8mS5tWgk3CpfNfs0eHSjBiTEvVJwDNMUn7sAn57+jpdPyQKDzG1DnutAc/uqL9RwygrrYvr1SQ==" saltValue="1PixZ39L12ZPMMnf/k395w==" spinCount="100000" sheet="1" selectLockedCells="1" sort="0" autoFilter="0"/>
  <mergeCells count="412">
    <mergeCell ref="C6:H6"/>
    <mergeCell ref="B7:H7"/>
    <mergeCell ref="K182:R182"/>
    <mergeCell ref="K183:R200"/>
    <mergeCell ref="O170:R170"/>
    <mergeCell ref="M7:Q7"/>
    <mergeCell ref="M8:R8"/>
    <mergeCell ref="M9:R9"/>
    <mergeCell ref="M10:R10"/>
    <mergeCell ref="G56:H56"/>
    <mergeCell ref="B58:H58"/>
    <mergeCell ref="G57:H57"/>
    <mergeCell ref="B62:E62"/>
    <mergeCell ref="F62:H62"/>
    <mergeCell ref="B76:H76"/>
    <mergeCell ref="B78:H78"/>
    <mergeCell ref="B77:H77"/>
    <mergeCell ref="G91:H91"/>
    <mergeCell ref="G92:H92"/>
    <mergeCell ref="K54:L56"/>
    <mergeCell ref="K65:N65"/>
    <mergeCell ref="K59:K60"/>
    <mergeCell ref="L59:N59"/>
    <mergeCell ref="L60:N60"/>
    <mergeCell ref="O2:Q3"/>
    <mergeCell ref="M17:R18"/>
    <mergeCell ref="M19:R19"/>
    <mergeCell ref="M20:R20"/>
    <mergeCell ref="M23:P23"/>
    <mergeCell ref="P172:P173"/>
    <mergeCell ref="Q95:Q96"/>
    <mergeCell ref="K149:O149"/>
    <mergeCell ref="K147:M147"/>
    <mergeCell ref="R153:R154"/>
    <mergeCell ref="P153:P154"/>
    <mergeCell ref="O147:R147"/>
    <mergeCell ref="Q153:Q154"/>
    <mergeCell ref="O57:Q57"/>
    <mergeCell ref="K57:N57"/>
    <mergeCell ref="P54:Q54"/>
    <mergeCell ref="O62:Q62"/>
    <mergeCell ref="O59:Q59"/>
    <mergeCell ref="O60:Q60"/>
    <mergeCell ref="R95:R96"/>
    <mergeCell ref="M53:N53"/>
    <mergeCell ref="M54:N54"/>
    <mergeCell ref="M55:N55"/>
    <mergeCell ref="M56:N56"/>
    <mergeCell ref="B383:F383"/>
    <mergeCell ref="V19:Z19"/>
    <mergeCell ref="U147:Y147"/>
    <mergeCell ref="V17:Z18"/>
    <mergeCell ref="V20:Z20"/>
    <mergeCell ref="U172:Y173"/>
    <mergeCell ref="V170:Z170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O95:O96"/>
    <mergeCell ref="P95:P96"/>
    <mergeCell ref="U57:W57"/>
    <mergeCell ref="X57:Z57"/>
    <mergeCell ref="U59:U60"/>
    <mergeCell ref="V59:W59"/>
    <mergeCell ref="K174:R180"/>
    <mergeCell ref="G55:H55"/>
    <mergeCell ref="K62:N62"/>
    <mergeCell ref="K63:N63"/>
    <mergeCell ref="M95:M96"/>
    <mergeCell ref="L95:L96"/>
    <mergeCell ref="K95:K96"/>
    <mergeCell ref="N95:N96"/>
    <mergeCell ref="K94:R94"/>
    <mergeCell ref="B54:D56"/>
    <mergeCell ref="B59:C60"/>
    <mergeCell ref="O69:Q69"/>
    <mergeCell ref="F65:H65"/>
    <mergeCell ref="K67:N67"/>
    <mergeCell ref="O67:Q67"/>
    <mergeCell ref="F69:H69"/>
    <mergeCell ref="K69:N69"/>
    <mergeCell ref="D59:E59"/>
    <mergeCell ref="D60:E60"/>
    <mergeCell ref="B65:E65"/>
    <mergeCell ref="O64:Q64"/>
    <mergeCell ref="O65:Q65"/>
    <mergeCell ref="K64:N64"/>
    <mergeCell ref="O63:Q63"/>
    <mergeCell ref="B63:E63"/>
    <mergeCell ref="F63:H63"/>
    <mergeCell ref="M50:N50"/>
    <mergeCell ref="K47:K49"/>
    <mergeCell ref="M47:N47"/>
    <mergeCell ref="M44:N44"/>
    <mergeCell ref="P50:Q50"/>
    <mergeCell ref="U44:U46"/>
    <mergeCell ref="U50:V50"/>
    <mergeCell ref="K44:K46"/>
    <mergeCell ref="M45:N45"/>
    <mergeCell ref="M46:N46"/>
    <mergeCell ref="M48:N48"/>
    <mergeCell ref="M49:N49"/>
    <mergeCell ref="K50:L50"/>
    <mergeCell ref="B24:E24"/>
    <mergeCell ref="B20:E20"/>
    <mergeCell ref="F18:H18"/>
    <mergeCell ref="F19:H19"/>
    <mergeCell ref="K19:K20"/>
    <mergeCell ref="U21:U22"/>
    <mergeCell ref="M40:N40"/>
    <mergeCell ref="M41:N41"/>
    <mergeCell ref="B25:E25"/>
    <mergeCell ref="F25:H25"/>
    <mergeCell ref="B26:E26"/>
    <mergeCell ref="F26:H26"/>
    <mergeCell ref="F24:H24"/>
    <mergeCell ref="B18:E18"/>
    <mergeCell ref="B19:E19"/>
    <mergeCell ref="B31:H31"/>
    <mergeCell ref="B32:H32"/>
    <mergeCell ref="B33:H33"/>
    <mergeCell ref="B34:H34"/>
    <mergeCell ref="B35:H35"/>
    <mergeCell ref="B36:H36"/>
    <mergeCell ref="B37:G37"/>
    <mergeCell ref="B14:E14"/>
    <mergeCell ref="F20:H20"/>
    <mergeCell ref="B9:E9"/>
    <mergeCell ref="B11:E11"/>
    <mergeCell ref="B10:E10"/>
    <mergeCell ref="F10:H10"/>
    <mergeCell ref="F13:H13"/>
    <mergeCell ref="F17:H17"/>
    <mergeCell ref="F16:H16"/>
    <mergeCell ref="B44:C46"/>
    <mergeCell ref="B47:C49"/>
    <mergeCell ref="B50:D50"/>
    <mergeCell ref="B51:D53"/>
    <mergeCell ref="P43:Q43"/>
    <mergeCell ref="K39:Q39"/>
    <mergeCell ref="P40:Q40"/>
    <mergeCell ref="P42:Q42"/>
    <mergeCell ref="P41:Q41"/>
    <mergeCell ref="G47:H47"/>
    <mergeCell ref="G46:H46"/>
    <mergeCell ref="G48:H48"/>
    <mergeCell ref="G43:H43"/>
    <mergeCell ref="M42:N42"/>
    <mergeCell ref="M43:N43"/>
    <mergeCell ref="B40:C40"/>
    <mergeCell ref="B41:C43"/>
    <mergeCell ref="G45:H45"/>
    <mergeCell ref="G44:H44"/>
    <mergeCell ref="G50:H50"/>
    <mergeCell ref="G41:H41"/>
    <mergeCell ref="G42:H42"/>
    <mergeCell ref="M51:N51"/>
    <mergeCell ref="M52:N52"/>
    <mergeCell ref="R2:R3"/>
    <mergeCell ref="K41:K43"/>
    <mergeCell ref="K12:K14"/>
    <mergeCell ref="G40:H40"/>
    <mergeCell ref="F14:H14"/>
    <mergeCell ref="F22:H22"/>
    <mergeCell ref="F23:H23"/>
    <mergeCell ref="B39:H39"/>
    <mergeCell ref="B22:E22"/>
    <mergeCell ref="B21:E21"/>
    <mergeCell ref="B23:E23"/>
    <mergeCell ref="F15:H15"/>
    <mergeCell ref="B15:E15"/>
    <mergeCell ref="F9:H9"/>
    <mergeCell ref="B8:E8"/>
    <mergeCell ref="F8:H8"/>
    <mergeCell ref="F11:H11"/>
    <mergeCell ref="F12:H12"/>
    <mergeCell ref="B12:E12"/>
    <mergeCell ref="B13:E13"/>
    <mergeCell ref="B17:E17"/>
    <mergeCell ref="B28:H28"/>
    <mergeCell ref="B29:H29"/>
    <mergeCell ref="B30:H30"/>
    <mergeCell ref="H172:H173"/>
    <mergeCell ref="B170:D170"/>
    <mergeCell ref="F59:H59"/>
    <mergeCell ref="F60:H60"/>
    <mergeCell ref="B64:E64"/>
    <mergeCell ref="B67:E67"/>
    <mergeCell ref="B69:E69"/>
    <mergeCell ref="B72:G72"/>
    <mergeCell ref="F64:H64"/>
    <mergeCell ref="F67:H67"/>
    <mergeCell ref="C156:D156"/>
    <mergeCell ref="C157:D157"/>
    <mergeCell ref="C158:D158"/>
    <mergeCell ref="C159:D159"/>
    <mergeCell ref="C160:D160"/>
    <mergeCell ref="C161:D161"/>
    <mergeCell ref="B94:H94"/>
    <mergeCell ref="B86:H86"/>
    <mergeCell ref="B95:B96"/>
    <mergeCell ref="C95:C96"/>
    <mergeCell ref="E95:E96"/>
    <mergeCell ref="F95:F96"/>
    <mergeCell ref="H95:H96"/>
    <mergeCell ref="G88:H88"/>
    <mergeCell ref="B182:H182"/>
    <mergeCell ref="B183:H200"/>
    <mergeCell ref="B153:B154"/>
    <mergeCell ref="E153:E154"/>
    <mergeCell ref="F153:F154"/>
    <mergeCell ref="B174:H180"/>
    <mergeCell ref="K172:O173"/>
    <mergeCell ref="H153:H154"/>
    <mergeCell ref="B172:G173"/>
    <mergeCell ref="G153:G154"/>
    <mergeCell ref="M159:N159"/>
    <mergeCell ref="C169:D169"/>
    <mergeCell ref="L153:L154"/>
    <mergeCell ref="C153:D154"/>
    <mergeCell ref="C155:D155"/>
    <mergeCell ref="M153:N154"/>
    <mergeCell ref="M155:N155"/>
    <mergeCell ref="M156:N156"/>
    <mergeCell ref="M157:N157"/>
    <mergeCell ref="O153:O154"/>
    <mergeCell ref="M158:N158"/>
    <mergeCell ref="M164:N164"/>
    <mergeCell ref="C164:D164"/>
    <mergeCell ref="C165:D165"/>
    <mergeCell ref="W23:X23"/>
    <mergeCell ref="P55:Q55"/>
    <mergeCell ref="P56:Q56"/>
    <mergeCell ref="K51:L53"/>
    <mergeCell ref="Z2:Z3"/>
    <mergeCell ref="U39:Z39"/>
    <mergeCell ref="Y40:Z40"/>
    <mergeCell ref="U41:U43"/>
    <mergeCell ref="Y41:Z41"/>
    <mergeCell ref="Y42:Z42"/>
    <mergeCell ref="Y43:Z43"/>
    <mergeCell ref="Y44:Z44"/>
    <mergeCell ref="P44:Q44"/>
    <mergeCell ref="P45:Q45"/>
    <mergeCell ref="P46:Q46"/>
    <mergeCell ref="P51:Q51"/>
    <mergeCell ref="P52:Q52"/>
    <mergeCell ref="P53:Q53"/>
    <mergeCell ref="P47:Q47"/>
    <mergeCell ref="P48:Q48"/>
    <mergeCell ref="P49:Q49"/>
    <mergeCell ref="K2:K3"/>
    <mergeCell ref="L2:M3"/>
    <mergeCell ref="X2:Y3"/>
    <mergeCell ref="Y45:Z45"/>
    <mergeCell ref="Y46:Z46"/>
    <mergeCell ref="U47:U49"/>
    <mergeCell ref="Y47:Z47"/>
    <mergeCell ref="Y48:Z48"/>
    <mergeCell ref="Y49:Z49"/>
    <mergeCell ref="Y50:Z50"/>
    <mergeCell ref="W95:W96"/>
    <mergeCell ref="X59:Z59"/>
    <mergeCell ref="V60:W60"/>
    <mergeCell ref="X60:Z60"/>
    <mergeCell ref="U63:W63"/>
    <mergeCell ref="X63:Z63"/>
    <mergeCell ref="U62:W62"/>
    <mergeCell ref="X62:Z62"/>
    <mergeCell ref="U64:W64"/>
    <mergeCell ref="U12:U14"/>
    <mergeCell ref="U54:V56"/>
    <mergeCell ref="Y54:Z54"/>
    <mergeCell ref="Y55:Z55"/>
    <mergeCell ref="Y56:Z56"/>
    <mergeCell ref="U51:V53"/>
    <mergeCell ref="Y51:Z51"/>
    <mergeCell ref="Z172:Z173"/>
    <mergeCell ref="U174:Z180"/>
    <mergeCell ref="X125:Y125"/>
    <mergeCell ref="X126:Y126"/>
    <mergeCell ref="U151:Z152"/>
    <mergeCell ref="U153:U154"/>
    <mergeCell ref="U149:X149"/>
    <mergeCell ref="X144:Y144"/>
    <mergeCell ref="X145:Y145"/>
    <mergeCell ref="X146:Y146"/>
    <mergeCell ref="V153:Y154"/>
    <mergeCell ref="X135:Y135"/>
    <mergeCell ref="X142:Y142"/>
    <mergeCell ref="X143:Y143"/>
    <mergeCell ref="X134:Y134"/>
    <mergeCell ref="X112:Y112"/>
    <mergeCell ref="X113:Y113"/>
    <mergeCell ref="B80:H80"/>
    <mergeCell ref="B75:H75"/>
    <mergeCell ref="U182:Z182"/>
    <mergeCell ref="U183:Z200"/>
    <mergeCell ref="X116:Y116"/>
    <mergeCell ref="X117:Y117"/>
    <mergeCell ref="X64:Z64"/>
    <mergeCell ref="U65:W65"/>
    <mergeCell ref="X65:Z65"/>
    <mergeCell ref="U67:W67"/>
    <mergeCell ref="X67:Z67"/>
    <mergeCell ref="U69:W69"/>
    <mergeCell ref="X69:Z69"/>
    <mergeCell ref="U94:Z94"/>
    <mergeCell ref="U95:U96"/>
    <mergeCell ref="V95:V96"/>
    <mergeCell ref="Z95:Z96"/>
    <mergeCell ref="X95:Y96"/>
    <mergeCell ref="X136:Y136"/>
    <mergeCell ref="X137:Y137"/>
    <mergeCell ref="X138:Y138"/>
    <mergeCell ref="X139:Y139"/>
    <mergeCell ref="X140:Y140"/>
    <mergeCell ref="X141:Y141"/>
    <mergeCell ref="X122:Y122"/>
    <mergeCell ref="C162:D162"/>
    <mergeCell ref="M163:N163"/>
    <mergeCell ref="V155:Y155"/>
    <mergeCell ref="V156:Y156"/>
    <mergeCell ref="V157:Y157"/>
    <mergeCell ref="V158:Y158"/>
    <mergeCell ref="K153:K154"/>
    <mergeCell ref="B149:G149"/>
    <mergeCell ref="B151:H152"/>
    <mergeCell ref="V159:Y159"/>
    <mergeCell ref="K151:R152"/>
    <mergeCell ref="B147:G147"/>
    <mergeCell ref="C163:D163"/>
    <mergeCell ref="X123:Y123"/>
    <mergeCell ref="X124:Y124"/>
    <mergeCell ref="V168:Y168"/>
    <mergeCell ref="C168:D168"/>
    <mergeCell ref="Y52:Z52"/>
    <mergeCell ref="Y53:Z53"/>
    <mergeCell ref="X107:Y107"/>
    <mergeCell ref="X108:Y108"/>
    <mergeCell ref="X109:Y109"/>
    <mergeCell ref="X110:Y110"/>
    <mergeCell ref="X111:Y111"/>
    <mergeCell ref="X106:Y106"/>
    <mergeCell ref="Z153:Z154"/>
    <mergeCell ref="X127:Y127"/>
    <mergeCell ref="X128:Y128"/>
    <mergeCell ref="X129:Y129"/>
    <mergeCell ref="X130:Y130"/>
    <mergeCell ref="X131:Y131"/>
    <mergeCell ref="X132:Y132"/>
    <mergeCell ref="X133:Y133"/>
    <mergeCell ref="X114:Y114"/>
    <mergeCell ref="X115:Y115"/>
    <mergeCell ref="X118:Y118"/>
    <mergeCell ref="X119:Y119"/>
    <mergeCell ref="X120:Y120"/>
    <mergeCell ref="X121:Y121"/>
    <mergeCell ref="K397:O397"/>
    <mergeCell ref="K409:O409"/>
    <mergeCell ref="C4:D4"/>
    <mergeCell ref="V169:Y169"/>
    <mergeCell ref="M169:N169"/>
    <mergeCell ref="K170:L170"/>
    <mergeCell ref="M170:N170"/>
    <mergeCell ref="M168:N168"/>
    <mergeCell ref="M160:N160"/>
    <mergeCell ref="M161:N161"/>
    <mergeCell ref="M162:N162"/>
    <mergeCell ref="M165:N165"/>
    <mergeCell ref="M166:N166"/>
    <mergeCell ref="M167:N167"/>
    <mergeCell ref="V160:Y160"/>
    <mergeCell ref="V161:Y161"/>
    <mergeCell ref="V162:Y162"/>
    <mergeCell ref="V163:Y163"/>
    <mergeCell ref="V164:Y164"/>
    <mergeCell ref="V165:Y165"/>
    <mergeCell ref="V166:Y166"/>
    <mergeCell ref="V167:Y167"/>
    <mergeCell ref="F21:H21"/>
    <mergeCell ref="C166:D166"/>
    <mergeCell ref="G49:H49"/>
    <mergeCell ref="B57:F57"/>
    <mergeCell ref="G51:H51"/>
    <mergeCell ref="G52:H52"/>
    <mergeCell ref="G53:H53"/>
    <mergeCell ref="G54:H54"/>
    <mergeCell ref="K385:O385"/>
    <mergeCell ref="C167:D167"/>
    <mergeCell ref="G95:G96"/>
    <mergeCell ref="G87:H87"/>
    <mergeCell ref="B87:E87"/>
    <mergeCell ref="B88:E88"/>
    <mergeCell ref="B89:E89"/>
    <mergeCell ref="B90:E90"/>
    <mergeCell ref="B91:E91"/>
    <mergeCell ref="B92:E92"/>
    <mergeCell ref="G89:H89"/>
    <mergeCell ref="G90:H90"/>
    <mergeCell ref="B73:F73"/>
    <mergeCell ref="D95:D96"/>
    <mergeCell ref="B74:H74"/>
    <mergeCell ref="B79:H79"/>
    <mergeCell ref="B82:H83"/>
    <mergeCell ref="B81:H81"/>
  </mergeCells>
  <conditionalFormatting sqref="B58:H58">
    <cfRule type="expression" dxfId="47" priority="5">
      <formula>G57&gt;2000</formula>
    </cfRule>
  </conditionalFormatting>
  <conditionalFormatting sqref="C123:D123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24:D124">
    <cfRule type="colorScale" priority="52">
      <colorScale>
        <cfvo type="min"/>
        <cfvo type="max"/>
        <color rgb="FFFF7128"/>
        <color rgb="FFFFEF9C"/>
      </colorScale>
    </cfRule>
  </conditionalFormatting>
  <conditionalFormatting sqref="C125:D125">
    <cfRule type="colorScale" priority="49">
      <colorScale>
        <cfvo type="min"/>
        <cfvo type="max"/>
        <color rgb="FFFF7128"/>
        <color rgb="FFFFEF9C"/>
      </colorScale>
    </cfRule>
  </conditionalFormatting>
  <conditionalFormatting sqref="C126:D127">
    <cfRule type="colorScale" priority="60">
      <colorScale>
        <cfvo type="min"/>
        <cfvo type="max"/>
        <color rgb="FFFF7128"/>
        <color rgb="FFFFEF9C"/>
      </colorScale>
    </cfRule>
  </conditionalFormatting>
  <conditionalFormatting sqref="C128:D143">
    <cfRule type="colorScale" priority="63">
      <colorScale>
        <cfvo type="min"/>
        <cfvo type="max"/>
        <color rgb="FFFF7128"/>
        <color rgb="FFFFEF9C"/>
      </colorScale>
    </cfRule>
  </conditionalFormatting>
  <conditionalFormatting sqref="C145:D145">
    <cfRule type="colorScale" priority="94">
      <colorScale>
        <cfvo type="min"/>
        <cfvo type="max"/>
        <color rgb="FFFF7128"/>
        <color rgb="FFFFEF9C"/>
      </colorScale>
    </cfRule>
  </conditionalFormatting>
  <conditionalFormatting sqref="E41:F56 M41:O56 W41:X56">
    <cfRule type="cellIs" dxfId="46" priority="2" operator="equal">
      <formula>0</formula>
    </cfRule>
  </conditionalFormatting>
  <conditionalFormatting sqref="G97:G146">
    <cfRule type="expression" dxfId="45" priority="45">
      <formula>B97="Part Pay"</formula>
    </cfRule>
    <cfRule type="expression" dxfId="44" priority="46">
      <formula>B97="No"</formula>
    </cfRule>
  </conditionalFormatting>
  <conditionalFormatting sqref="H37">
    <cfRule type="containsText" dxfId="43" priority="1" operator="containsText" text="Yes">
      <formula>NOT(ISERROR(SEARCH("Yes",H37)))</formula>
    </cfRule>
  </conditionalFormatting>
  <conditionalFormatting sqref="H72">
    <cfRule type="containsText" dxfId="42" priority="3" operator="containsText" text="Yes">
      <formula>NOT(ISERROR(SEARCH("Yes",H72)))</formula>
    </cfRule>
  </conditionalFormatting>
  <conditionalFormatting sqref="K97:K146">
    <cfRule type="expression" dxfId="41" priority="82">
      <formula>K97="Part Pay"</formula>
    </cfRule>
    <cfRule type="expression" dxfId="40" priority="90">
      <formula>K97="No"</formula>
    </cfRule>
  </conditionalFormatting>
  <conditionalFormatting sqref="K155:K169">
    <cfRule type="expression" dxfId="39" priority="75">
      <formula>K155="No"</formula>
    </cfRule>
    <cfRule type="expression" dxfId="38" priority="70">
      <formula>K155="Part Pay"</formula>
    </cfRule>
  </conditionalFormatting>
  <conditionalFormatting sqref="L97:L146 V155:V169">
    <cfRule type="expression" dxfId="37" priority="81">
      <formula>K97="Part Pay"</formula>
    </cfRule>
    <cfRule type="expression" dxfId="36" priority="89">
      <formula>K97="No"</formula>
    </cfRule>
  </conditionalFormatting>
  <conditionalFormatting sqref="L155:L169">
    <cfRule type="expression" dxfId="35" priority="69">
      <formula>K155="Part Pay"</formula>
    </cfRule>
    <cfRule type="expression" dxfId="34" priority="74">
      <formula>K155="No"</formula>
    </cfRule>
  </conditionalFormatting>
  <conditionalFormatting sqref="M97:M146">
    <cfRule type="expression" dxfId="33" priority="87">
      <formula>K97="No"</formula>
    </cfRule>
    <cfRule type="expression" dxfId="32" priority="80">
      <formula>K97="Part Pay"</formula>
    </cfRule>
  </conditionalFormatting>
  <conditionalFormatting sqref="M155:M169">
    <cfRule type="expression" dxfId="31" priority="12">
      <formula>J155="Part Pay"</formula>
    </cfRule>
    <cfRule type="expression" dxfId="30" priority="13">
      <formula>J155="No"</formula>
    </cfRule>
  </conditionalFormatting>
  <conditionalFormatting sqref="N97:N146">
    <cfRule type="expression" dxfId="29" priority="86">
      <formula>K97="No"</formula>
    </cfRule>
    <cfRule type="expression" dxfId="28" priority="79">
      <formula>K97="Part Pay"</formula>
    </cfRule>
  </conditionalFormatting>
  <conditionalFormatting sqref="O97:O146">
    <cfRule type="expression" dxfId="27" priority="85">
      <formula>K97="No"</formula>
    </cfRule>
    <cfRule type="expression" dxfId="26" priority="78">
      <formula>K97="Part Pay"</formula>
    </cfRule>
  </conditionalFormatting>
  <conditionalFormatting sqref="O155:P169">
    <cfRule type="expression" dxfId="25" priority="72">
      <formula>J155="No"</formula>
    </cfRule>
    <cfRule type="expression" dxfId="24" priority="67">
      <formula>J155="Part Pay"</formula>
    </cfRule>
  </conditionalFormatting>
  <conditionalFormatting sqref="O69:Q69">
    <cfRule type="expression" dxfId="23" priority="7">
      <formula>$O$69&gt;$F$65</formula>
    </cfRule>
  </conditionalFormatting>
  <conditionalFormatting sqref="P97:P146 W97:W146">
    <cfRule type="expression" dxfId="22" priority="84">
      <formula>K97="No"</formula>
    </cfRule>
    <cfRule type="expression" dxfId="21" priority="77">
      <formula>K97="Part Pay"</formula>
    </cfRule>
  </conditionalFormatting>
  <conditionalFormatting sqref="P97:P146">
    <cfRule type="expression" dxfId="20" priority="4">
      <formula>AND(G97="No", P97="Yes")</formula>
    </cfRule>
  </conditionalFormatting>
  <conditionalFormatting sqref="R97:R146">
    <cfRule type="expression" dxfId="19" priority="95">
      <formula>K97="Part Pay"</formula>
    </cfRule>
    <cfRule type="expression" dxfId="18" priority="96">
      <formula>K97="No"</formula>
    </cfRule>
  </conditionalFormatting>
  <conditionalFormatting sqref="R155:R169">
    <cfRule type="expression" dxfId="17" priority="71">
      <formula>K155="No"</formula>
    </cfRule>
    <cfRule type="expression" dxfId="16" priority="66">
      <formula>K155="Part Pay"</formula>
    </cfRule>
  </conditionalFormatting>
  <conditionalFormatting sqref="U97:U146">
    <cfRule type="expression" dxfId="15" priority="44">
      <formula>U97="No"</formula>
    </cfRule>
    <cfRule type="expression" dxfId="14" priority="37">
      <formula>U97="Part Pay"</formula>
    </cfRule>
  </conditionalFormatting>
  <conditionalFormatting sqref="U155:U169">
    <cfRule type="expression" dxfId="13" priority="30">
      <formula>U155="No"</formula>
    </cfRule>
    <cfRule type="expression" dxfId="12" priority="25">
      <formula>U155="Part Pay"</formula>
    </cfRule>
  </conditionalFormatting>
  <conditionalFormatting sqref="V97:V146">
    <cfRule type="expression" dxfId="11" priority="43">
      <formula>U97="No"</formula>
    </cfRule>
    <cfRule type="expression" dxfId="10" priority="36">
      <formula>U97="Part Pay"</formula>
    </cfRule>
  </conditionalFormatting>
  <conditionalFormatting sqref="X69:Z69">
    <cfRule type="expression" dxfId="9" priority="6">
      <formula>$X$69&gt;$F$65</formula>
    </cfRule>
  </conditionalFormatting>
  <conditionalFormatting sqref="Z97:Z146">
    <cfRule type="expression" dxfId="8" priority="97">
      <formula>Z97&gt;H97</formula>
    </cfRule>
    <cfRule type="expression" dxfId="7" priority="98">
      <formula>R97="Yes"</formula>
    </cfRule>
    <cfRule type="expression" dxfId="6" priority="99">
      <formula>R97="No"</formula>
    </cfRule>
  </conditionalFormatting>
  <conditionalFormatting sqref="Z149">
    <cfRule type="expression" dxfId="5" priority="100">
      <formula>Z149&gt;H149</formula>
    </cfRule>
    <cfRule type="expression" dxfId="4" priority="101">
      <formula>R149="Yes"</formula>
    </cfRule>
    <cfRule type="expression" dxfId="3" priority="102">
      <formula>R149="No"</formula>
    </cfRule>
  </conditionalFormatting>
  <conditionalFormatting sqref="Z155:Z169">
    <cfRule type="expression" dxfId="2" priority="103">
      <formula>Z155&gt;E155</formula>
    </cfRule>
    <cfRule type="expression" dxfId="1" priority="104">
      <formula>R155="Yes"</formula>
    </cfRule>
    <cfRule type="expression" dxfId="0" priority="105">
      <formula>R155 = "No"</formula>
    </cfRule>
  </conditionalFormatting>
  <dataValidations count="17">
    <dataValidation type="decimal" allowBlank="1" showInputMessage="1" showErrorMessage="1" sqref="H97:H146 L97:L146" xr:uid="{00000000-0002-0000-0000-000000000000}">
      <formula1>0.01</formula1>
      <formula2>24</formula2>
    </dataValidation>
    <dataValidation type="whole" allowBlank="1" showInputMessage="1" showErrorMessage="1" sqref="H149 P149 Y149:Z149" xr:uid="{00000000-0002-0000-0000-000001000000}">
      <formula1>0</formula1>
      <formula2>10000</formula2>
    </dataValidation>
    <dataValidation type="date" operator="greaterThan" allowBlank="1" showInputMessage="1" showErrorMessage="1" sqref="B155:B169" xr:uid="{00000000-0002-0000-0000-000002000000}">
      <formula1>36983</formula1>
    </dataValidation>
    <dataValidation type="list" allowBlank="1" showInputMessage="1" showErrorMessage="1" sqref="F15:H15 Q23 K15 R149 C155:D169 R88:R92 Y23 G155:H169 G97:G146 R173 U15 R97:R146 P97:P146 R155:R169 O155:P169" xr:uid="{00000000-0002-0000-0000-000003000000}">
      <formula1>"Yes, No"</formula1>
    </dataValidation>
    <dataValidation type="date" allowBlank="1" showInputMessage="1" showErrorMessage="1" sqref="B97:B146" xr:uid="{00000000-0002-0000-0000-000004000000}">
      <formula1>36983</formula1>
      <formula2>2958465</formula2>
    </dataValidation>
    <dataValidation type="list" allowBlank="1" showInputMessage="1" showErrorMessage="1" sqref="K88:K92 U88:U92 G88:H92 M97:M146 C97:C146" xr:uid="{00000000-0002-0000-0000-000005000000}">
      <formula1>"A, B, C"</formula1>
    </dataValidation>
    <dataValidation type="list" allowBlank="1" showInputMessage="1" showErrorMessage="1" sqref="R7 H72 H37" xr:uid="{00000000-0002-0000-0000-000006000000}">
      <formula1>"Yes"</formula1>
    </dataValidation>
    <dataValidation type="list" allowBlank="1" showInputMessage="1" showErrorMessage="1" sqref="E97:E146" xr:uid="{00000000-0002-0000-0000-000007000000}">
      <formula1>"Preparation, Travel, Waiting, Attendance at Court"</formula1>
    </dataValidation>
    <dataValidation operator="greaterThan" allowBlank="1" showInputMessage="1" showErrorMessage="1" sqref="U155:U169" xr:uid="{00000000-0002-0000-0000-000009000000}"/>
    <dataValidation type="list" allowBlank="1" showInputMessage="1" showErrorMessage="1" sqref="H172:H173 Z172:Z173 P172:P173" xr:uid="{00000000-0002-0000-0000-00000A000000}">
      <formula1>$N$310:$N$330</formula1>
    </dataValidation>
    <dataValidation type="textLength" allowBlank="1" showInputMessage="1" showErrorMessage="1" sqref="F20:H20" xr:uid="{00000000-0002-0000-0000-00000C000000}">
      <formula1>0</formula1>
      <formula2>20</formula2>
    </dataValidation>
    <dataValidation type="list" allowBlank="1" showInputMessage="1" showErrorMessage="1" sqref="K97:K146" xr:uid="{00000000-0002-0000-0000-00000D000000}">
      <formula1>"Yes, No, Part Pay"</formula1>
    </dataValidation>
    <dataValidation type="list" allowBlank="1" showInputMessage="1" showErrorMessage="1" sqref="K155:K169" xr:uid="{00000000-0002-0000-0000-00000E000000}">
      <formula1>"Yes, Part Pay, No"</formula1>
    </dataValidation>
    <dataValidation type="list" allowBlank="1" showInputMessage="1" showErrorMessage="1" sqref="D97:D146" xr:uid="{00000000-0002-0000-0000-00000F000000}">
      <formula1>$F$88:$F$92</formula1>
    </dataValidation>
    <dataValidation type="date" allowBlank="1" showInputMessage="1" showErrorMessage="1" errorTitle="Incorrect Form" error="This form is for the submission of claims were the main hearing is on or after 31/10/22 and the order was dated between 17/09/20 and 29/09/22 " sqref="F21:H21" xr:uid="{0F122F00-5104-45DB-B171-A51F75CF7C5C}">
      <formula1>44091</formula1>
      <formula2>44833</formula2>
    </dataValidation>
    <dataValidation type="date" operator="greaterThan" allowBlank="1" showInputMessage="1" showErrorMessage="1" sqref="F23:H24 F26:H26" xr:uid="{5340DD83-C31B-4152-B9AC-20EBD83B1880}">
      <formula1>1</formula1>
    </dataValidation>
    <dataValidation type="date" operator="greaterThanOrEqual" allowBlank="1" showInputMessage="1" showErrorMessage="1" errorTitle="Incorrect Form" error="This form is for the submission of claims were the main hearing is on or after 31/10/22 and the order was dated between 17/09/20 and 29/09/22 " sqref="F25:H25" xr:uid="{4D932D9B-3FA2-497D-B751-F6284854DF4F}">
      <formula1>44865</formula1>
    </dataValidation>
  </dataValidations>
  <hyperlinks>
    <hyperlink ref="C4" r:id="rId1" xr:uid="{00000000-0004-0000-0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2"/>
  <headerFooter>
    <oddHeader>&amp;C&amp;"Calibri"&amp;12&amp;K000000 OFFICIAL&amp;1#_x000D_</oddHeader>
    <oddFooter>&amp;C_x000D_&amp;1#&amp;"Calibri"&amp;12&amp;K000000 OFFICIAL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61"/>
  <sheetViews>
    <sheetView zoomScaleNormal="100" zoomScalePageLayoutView="80" workbookViewId="0">
      <selection activeCell="F22" sqref="F22"/>
    </sheetView>
  </sheetViews>
  <sheetFormatPr defaultColWidth="8.81640625" defaultRowHeight="14.5"/>
  <cols>
    <col min="1" max="1" width="1.7265625" style="1" customWidth="1"/>
    <col min="2" max="16384" width="8.81640625" style="1"/>
  </cols>
  <sheetData>
    <row r="1" spans="1:23" ht="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15" customHeight="1">
      <c r="A2" s="2"/>
      <c r="B2" s="2"/>
      <c r="C2" s="2"/>
      <c r="D2" s="551" t="s">
        <v>76</v>
      </c>
      <c r="E2" s="551"/>
      <c r="F2" s="551"/>
      <c r="G2" s="551"/>
      <c r="H2" s="551"/>
      <c r="I2" s="551"/>
      <c r="J2" s="551"/>
      <c r="K2" s="551"/>
      <c r="L2" s="551"/>
      <c r="M2" s="551"/>
      <c r="N2" s="2"/>
      <c r="O2" s="2"/>
    </row>
    <row r="3" spans="1:23">
      <c r="A3" s="2"/>
      <c r="B3" s="2"/>
      <c r="C3" s="2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2"/>
      <c r="O3" s="2"/>
    </row>
    <row r="4" spans="1:23">
      <c r="A4" s="2"/>
      <c r="B4" s="2"/>
      <c r="C4" s="2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2"/>
      <c r="O4" s="2"/>
    </row>
    <row r="5" spans="1:23">
      <c r="A5" s="2"/>
      <c r="B5" s="2"/>
      <c r="C5" s="2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2"/>
      <c r="O5" s="2"/>
    </row>
    <row r="6" spans="1:23">
      <c r="A6" s="2"/>
      <c r="B6" s="2"/>
      <c r="C6" s="2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2"/>
      <c r="O6" s="2"/>
    </row>
    <row r="7" spans="1:23" ht="15.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9"/>
      <c r="P7" s="19"/>
      <c r="Q7" s="19"/>
      <c r="R7" s="19"/>
      <c r="S7" s="19"/>
      <c r="T7" s="19"/>
      <c r="U7" s="19"/>
      <c r="V7" s="19"/>
      <c r="W7" s="19"/>
    </row>
    <row r="8" spans="1:23" ht="15.5">
      <c r="A8" s="2"/>
      <c r="B8" s="2"/>
      <c r="C8" s="3"/>
      <c r="D8" s="549" t="s">
        <v>75</v>
      </c>
      <c r="E8" s="549"/>
      <c r="F8" s="549"/>
      <c r="G8" s="3"/>
      <c r="H8" s="550" t="s">
        <v>74</v>
      </c>
      <c r="I8" s="550"/>
      <c r="J8" s="550"/>
      <c r="K8" s="3"/>
      <c r="L8" s="3"/>
      <c r="M8" s="3"/>
      <c r="N8" s="3"/>
      <c r="O8" s="19"/>
      <c r="P8" s="19"/>
      <c r="Q8" s="19"/>
      <c r="R8" s="19"/>
      <c r="S8" s="19"/>
      <c r="T8" s="19"/>
      <c r="U8" s="19"/>
      <c r="V8" s="19"/>
      <c r="W8" s="19"/>
    </row>
    <row r="9" spans="1:23" ht="15.5">
      <c r="A9" s="2"/>
      <c r="B9" s="2"/>
      <c r="C9" s="3"/>
      <c r="D9" s="549"/>
      <c r="E9" s="549"/>
      <c r="F9" s="549"/>
      <c r="G9" s="3"/>
      <c r="H9" s="550"/>
      <c r="I9" s="550"/>
      <c r="J9" s="550"/>
      <c r="K9" s="3"/>
      <c r="L9" s="3"/>
      <c r="M9" s="3"/>
      <c r="N9" s="3"/>
      <c r="O9" s="19"/>
      <c r="P9" s="19"/>
      <c r="Q9" s="19"/>
      <c r="R9" s="19"/>
      <c r="S9" s="19"/>
      <c r="T9" s="19"/>
      <c r="U9" s="19"/>
      <c r="V9" s="19"/>
      <c r="W9" s="19"/>
    </row>
    <row r="10" spans="1:23" ht="15.5">
      <c r="A10" s="2"/>
      <c r="B10" s="2"/>
      <c r="C10" s="3"/>
      <c r="D10" s="549"/>
      <c r="E10" s="549"/>
      <c r="F10" s="549"/>
      <c r="G10" s="3"/>
      <c r="H10" s="550"/>
      <c r="I10" s="550"/>
      <c r="J10" s="550"/>
      <c r="K10" s="3"/>
      <c r="L10" s="3"/>
      <c r="M10" s="3"/>
      <c r="N10" s="3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5.5">
      <c r="A11" s="2"/>
      <c r="B11" s="2"/>
      <c r="C11" s="3"/>
      <c r="D11" s="3"/>
      <c r="E11" s="21"/>
      <c r="F11" s="2"/>
      <c r="G11" s="3"/>
      <c r="H11" s="3"/>
      <c r="I11" s="20">
        <f>(E11-INT(E11))*24</f>
        <v>0</v>
      </c>
      <c r="J11" s="3"/>
      <c r="K11" s="3"/>
      <c r="L11" s="3"/>
      <c r="M11" s="3"/>
      <c r="N11" s="3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5.5">
      <c r="A12" s="2"/>
      <c r="B12" s="2"/>
      <c r="C12" s="3"/>
      <c r="D12" s="3"/>
      <c r="E12" s="21"/>
      <c r="F12" s="2"/>
      <c r="G12" s="3"/>
      <c r="H12" s="3"/>
      <c r="I12" s="20">
        <f>(E12-INT(E12))*24</f>
        <v>0</v>
      </c>
      <c r="J12" s="3"/>
      <c r="K12" s="3"/>
      <c r="L12" s="3"/>
      <c r="M12" s="3"/>
      <c r="N12" s="3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5">
      <c r="A13" s="2"/>
      <c r="B13" s="2"/>
      <c r="C13" s="3"/>
      <c r="D13" s="3"/>
      <c r="E13" s="21"/>
      <c r="F13" s="2"/>
      <c r="G13" s="3"/>
      <c r="H13" s="3"/>
      <c r="I13" s="20">
        <f>(E13-INT(E13))*24</f>
        <v>0</v>
      </c>
      <c r="J13" s="3"/>
      <c r="K13" s="3"/>
      <c r="L13" s="3"/>
      <c r="M13" s="3"/>
      <c r="N13" s="3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5.5">
      <c r="A14" s="2"/>
      <c r="B14" s="2"/>
      <c r="C14" s="3"/>
      <c r="D14" s="3"/>
      <c r="E14" s="21"/>
      <c r="F14" s="2"/>
      <c r="G14" s="3"/>
      <c r="H14" s="3"/>
      <c r="I14" s="20">
        <f t="shared" ref="I14:I77" si="0">(E14-INT(E14))*24</f>
        <v>0</v>
      </c>
      <c r="J14" s="3"/>
      <c r="K14" s="3"/>
      <c r="L14" s="3"/>
      <c r="M14" s="3"/>
      <c r="N14" s="3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5.5">
      <c r="A15" s="2"/>
      <c r="B15" s="2"/>
      <c r="C15" s="3"/>
      <c r="D15" s="3"/>
      <c r="E15" s="21"/>
      <c r="F15" s="2"/>
      <c r="G15" s="3"/>
      <c r="H15" s="3"/>
      <c r="I15" s="20">
        <f t="shared" si="0"/>
        <v>0</v>
      </c>
      <c r="J15" s="3"/>
      <c r="K15" s="3"/>
      <c r="L15" s="3"/>
      <c r="M15" s="3"/>
      <c r="N15" s="3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5.5">
      <c r="A16" s="2"/>
      <c r="B16" s="2"/>
      <c r="C16" s="3"/>
      <c r="D16" s="3"/>
      <c r="E16" s="21"/>
      <c r="F16" s="2"/>
      <c r="G16" s="3"/>
      <c r="H16" s="3"/>
      <c r="I16" s="20">
        <f t="shared" si="0"/>
        <v>0</v>
      </c>
      <c r="J16" s="3"/>
      <c r="K16" s="3"/>
      <c r="L16" s="3"/>
      <c r="M16" s="3"/>
      <c r="N16" s="3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.5">
      <c r="A17" s="2"/>
      <c r="B17" s="2"/>
      <c r="C17" s="3"/>
      <c r="D17" s="3"/>
      <c r="E17" s="21"/>
      <c r="F17" s="2"/>
      <c r="G17" s="3"/>
      <c r="H17" s="3"/>
      <c r="I17" s="20">
        <f t="shared" si="0"/>
        <v>0</v>
      </c>
      <c r="J17" s="3"/>
      <c r="K17" s="3"/>
      <c r="L17" s="3"/>
      <c r="M17" s="3"/>
      <c r="N17" s="3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.5">
      <c r="A18" s="2"/>
      <c r="B18" s="2"/>
      <c r="C18" s="3"/>
      <c r="D18" s="3"/>
      <c r="E18" s="21"/>
      <c r="F18" s="2"/>
      <c r="G18" s="3"/>
      <c r="H18" s="3"/>
      <c r="I18" s="20">
        <f t="shared" si="0"/>
        <v>0</v>
      </c>
      <c r="J18" s="3"/>
      <c r="K18" s="3"/>
      <c r="L18" s="3"/>
      <c r="M18" s="3"/>
      <c r="N18" s="3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5">
      <c r="A19" s="2"/>
      <c r="B19" s="2"/>
      <c r="C19" s="3"/>
      <c r="D19" s="3"/>
      <c r="E19" s="21"/>
      <c r="F19" s="2"/>
      <c r="G19" s="3"/>
      <c r="H19" s="3"/>
      <c r="I19" s="20">
        <f t="shared" si="0"/>
        <v>0</v>
      </c>
      <c r="J19" s="3"/>
      <c r="K19" s="3"/>
      <c r="L19" s="3"/>
      <c r="M19" s="3"/>
      <c r="N19" s="3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5.5">
      <c r="A20" s="2"/>
      <c r="B20" s="2"/>
      <c r="C20" s="3"/>
      <c r="D20" s="3"/>
      <c r="E20" s="21"/>
      <c r="F20" s="2"/>
      <c r="G20" s="3"/>
      <c r="H20" s="3"/>
      <c r="I20" s="20">
        <f t="shared" si="0"/>
        <v>0</v>
      </c>
      <c r="J20" s="3"/>
      <c r="K20" s="3"/>
      <c r="L20" s="3"/>
      <c r="M20" s="3"/>
      <c r="N20" s="3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5.5">
      <c r="A21" s="2"/>
      <c r="B21" s="2"/>
      <c r="C21" s="3"/>
      <c r="D21" s="3"/>
      <c r="E21" s="21"/>
      <c r="F21" s="2"/>
      <c r="G21" s="3"/>
      <c r="H21" s="3"/>
      <c r="I21" s="20">
        <f t="shared" si="0"/>
        <v>0</v>
      </c>
      <c r="J21" s="3"/>
      <c r="K21" s="3"/>
      <c r="L21" s="3"/>
      <c r="M21" s="3"/>
      <c r="N21" s="3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5.5">
      <c r="A22" s="2"/>
      <c r="B22" s="2"/>
      <c r="C22" s="3"/>
      <c r="D22" s="3"/>
      <c r="E22" s="21"/>
      <c r="F22" s="2"/>
      <c r="G22" s="3"/>
      <c r="H22" s="3"/>
      <c r="I22" s="20">
        <f t="shared" si="0"/>
        <v>0</v>
      </c>
      <c r="J22" s="3"/>
      <c r="K22" s="3"/>
      <c r="L22" s="3"/>
      <c r="M22" s="3"/>
      <c r="N22" s="3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5.5">
      <c r="A23" s="2"/>
      <c r="B23" s="2"/>
      <c r="C23" s="3"/>
      <c r="D23" s="3"/>
      <c r="E23" s="21"/>
      <c r="F23" s="2"/>
      <c r="G23" s="3"/>
      <c r="H23" s="3"/>
      <c r="I23" s="20">
        <f t="shared" si="0"/>
        <v>0</v>
      </c>
      <c r="J23" s="3"/>
      <c r="K23" s="3"/>
      <c r="L23" s="3"/>
      <c r="M23" s="3"/>
      <c r="N23" s="3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5.5">
      <c r="A24" s="2"/>
      <c r="B24" s="2"/>
      <c r="C24" s="3"/>
      <c r="D24" s="3"/>
      <c r="E24" s="21"/>
      <c r="F24" s="2"/>
      <c r="G24" s="3"/>
      <c r="H24" s="3"/>
      <c r="I24" s="20">
        <f t="shared" si="0"/>
        <v>0</v>
      </c>
      <c r="J24" s="3"/>
      <c r="K24" s="3"/>
      <c r="L24" s="3"/>
      <c r="M24" s="3"/>
      <c r="N24" s="3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5.5">
      <c r="A25" s="2"/>
      <c r="B25" s="2"/>
      <c r="C25" s="3"/>
      <c r="D25" s="3"/>
      <c r="E25" s="21"/>
      <c r="F25" s="2"/>
      <c r="G25" s="3"/>
      <c r="H25" s="3"/>
      <c r="I25" s="20">
        <f t="shared" si="0"/>
        <v>0</v>
      </c>
      <c r="J25" s="3"/>
      <c r="K25" s="3"/>
      <c r="L25" s="3"/>
      <c r="M25" s="3"/>
      <c r="N25" s="3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.5">
      <c r="A26" s="2"/>
      <c r="B26" s="2"/>
      <c r="C26" s="3"/>
      <c r="D26" s="3"/>
      <c r="E26" s="21"/>
      <c r="F26" s="2"/>
      <c r="G26" s="3"/>
      <c r="H26" s="3"/>
      <c r="I26" s="20">
        <f t="shared" si="0"/>
        <v>0</v>
      </c>
      <c r="J26" s="3"/>
      <c r="K26" s="3"/>
      <c r="L26" s="3"/>
      <c r="M26" s="3"/>
      <c r="N26" s="3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5.5">
      <c r="A27" s="2"/>
      <c r="B27" s="2"/>
      <c r="C27" s="3"/>
      <c r="D27" s="3"/>
      <c r="E27" s="21"/>
      <c r="F27" s="2"/>
      <c r="G27" s="3"/>
      <c r="H27" s="3"/>
      <c r="I27" s="20">
        <f t="shared" si="0"/>
        <v>0</v>
      </c>
      <c r="J27" s="3"/>
      <c r="K27" s="3"/>
      <c r="L27" s="3"/>
      <c r="M27" s="3"/>
      <c r="N27" s="3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5.5">
      <c r="A28" s="2"/>
      <c r="B28" s="2"/>
      <c r="C28" s="3"/>
      <c r="D28" s="3"/>
      <c r="E28" s="21"/>
      <c r="F28" s="2"/>
      <c r="G28" s="3"/>
      <c r="H28" s="3"/>
      <c r="I28" s="20">
        <f t="shared" si="0"/>
        <v>0</v>
      </c>
      <c r="J28" s="3"/>
      <c r="K28" s="3"/>
      <c r="L28" s="3"/>
      <c r="M28" s="3"/>
      <c r="N28" s="3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5.5">
      <c r="A29" s="2"/>
      <c r="B29" s="2"/>
      <c r="C29" s="3"/>
      <c r="D29" s="3"/>
      <c r="E29" s="21"/>
      <c r="F29" s="2"/>
      <c r="G29" s="3"/>
      <c r="H29" s="3"/>
      <c r="I29" s="20">
        <f t="shared" si="0"/>
        <v>0</v>
      </c>
      <c r="J29" s="3"/>
      <c r="K29" s="3"/>
      <c r="L29" s="3"/>
      <c r="M29" s="3"/>
      <c r="N29" s="3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15.5">
      <c r="A30" s="2"/>
      <c r="B30" s="2"/>
      <c r="C30" s="3"/>
      <c r="D30" s="3"/>
      <c r="E30" s="21"/>
      <c r="F30" s="2"/>
      <c r="G30" s="3"/>
      <c r="H30" s="3"/>
      <c r="I30" s="20">
        <f t="shared" si="0"/>
        <v>0</v>
      </c>
      <c r="J30" s="3"/>
      <c r="K30" s="3"/>
      <c r="L30" s="3"/>
      <c r="M30" s="3"/>
      <c r="N30" s="3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5.5">
      <c r="A31" s="2"/>
      <c r="B31" s="2"/>
      <c r="C31" s="3"/>
      <c r="D31" s="3"/>
      <c r="E31" s="21"/>
      <c r="F31" s="2"/>
      <c r="G31" s="3"/>
      <c r="H31" s="3"/>
      <c r="I31" s="20">
        <f t="shared" si="0"/>
        <v>0</v>
      </c>
      <c r="J31" s="3"/>
      <c r="K31" s="3"/>
      <c r="L31" s="3"/>
      <c r="M31" s="3"/>
      <c r="N31" s="3"/>
      <c r="O31" s="19"/>
      <c r="P31" s="19"/>
      <c r="Q31" s="19"/>
      <c r="R31" s="19"/>
      <c r="S31" s="19"/>
      <c r="T31" s="19"/>
      <c r="U31" s="19"/>
      <c r="V31" s="19"/>
      <c r="W31" s="19"/>
    </row>
    <row r="32" spans="1:23" ht="15.5">
      <c r="A32" s="2"/>
      <c r="B32" s="2"/>
      <c r="C32" s="3"/>
      <c r="D32" s="3"/>
      <c r="E32" s="21"/>
      <c r="F32" s="2"/>
      <c r="G32" s="3"/>
      <c r="H32" s="3"/>
      <c r="I32" s="20">
        <f t="shared" si="0"/>
        <v>0</v>
      </c>
      <c r="J32" s="3"/>
      <c r="K32" s="3"/>
      <c r="L32" s="3"/>
      <c r="M32" s="3"/>
      <c r="N32" s="3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15.5">
      <c r="A33" s="2"/>
      <c r="B33" s="2"/>
      <c r="C33" s="3"/>
      <c r="D33" s="3"/>
      <c r="E33" s="21"/>
      <c r="F33" s="2"/>
      <c r="G33" s="3"/>
      <c r="H33" s="3"/>
      <c r="I33" s="20">
        <f t="shared" si="0"/>
        <v>0</v>
      </c>
      <c r="J33" s="3"/>
      <c r="K33" s="3"/>
      <c r="L33" s="3"/>
      <c r="M33" s="3"/>
      <c r="N33" s="3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5.5">
      <c r="A34" s="2"/>
      <c r="B34" s="2"/>
      <c r="C34" s="3"/>
      <c r="D34" s="3"/>
      <c r="E34" s="21"/>
      <c r="F34" s="2"/>
      <c r="G34" s="3"/>
      <c r="H34" s="3"/>
      <c r="I34" s="20">
        <f t="shared" si="0"/>
        <v>0</v>
      </c>
      <c r="J34" s="3"/>
      <c r="K34" s="3"/>
      <c r="L34" s="3"/>
      <c r="M34" s="3"/>
      <c r="N34" s="3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5.5">
      <c r="A35" s="2"/>
      <c r="B35" s="2"/>
      <c r="C35" s="3"/>
      <c r="D35" s="3"/>
      <c r="E35" s="21"/>
      <c r="F35" s="2"/>
      <c r="G35" s="3"/>
      <c r="H35" s="3"/>
      <c r="I35" s="20">
        <f t="shared" si="0"/>
        <v>0</v>
      </c>
      <c r="J35" s="3"/>
      <c r="K35" s="3"/>
      <c r="L35" s="3"/>
      <c r="M35" s="3"/>
      <c r="N35" s="3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5.5">
      <c r="A36" s="2"/>
      <c r="B36" s="2"/>
      <c r="C36" s="3"/>
      <c r="D36" s="3"/>
      <c r="E36" s="21"/>
      <c r="F36" s="2"/>
      <c r="G36" s="3"/>
      <c r="H36" s="3"/>
      <c r="I36" s="20">
        <f t="shared" si="0"/>
        <v>0</v>
      </c>
      <c r="J36" s="3"/>
      <c r="K36" s="3"/>
      <c r="L36" s="3"/>
      <c r="M36" s="3"/>
      <c r="N36" s="3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5.5">
      <c r="A37" s="2"/>
      <c r="B37" s="2"/>
      <c r="C37" s="3"/>
      <c r="D37" s="3"/>
      <c r="E37" s="21"/>
      <c r="F37" s="2"/>
      <c r="G37" s="3"/>
      <c r="H37" s="3"/>
      <c r="I37" s="20">
        <f t="shared" si="0"/>
        <v>0</v>
      </c>
      <c r="J37" s="3"/>
      <c r="K37" s="3"/>
      <c r="L37" s="3"/>
      <c r="M37" s="3"/>
      <c r="N37" s="3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5.5">
      <c r="A38" s="2"/>
      <c r="B38" s="2"/>
      <c r="C38" s="3"/>
      <c r="D38" s="3"/>
      <c r="E38" s="21"/>
      <c r="F38" s="2"/>
      <c r="G38" s="3"/>
      <c r="H38" s="3"/>
      <c r="I38" s="20">
        <f t="shared" si="0"/>
        <v>0</v>
      </c>
      <c r="J38" s="3"/>
      <c r="K38" s="3"/>
      <c r="L38" s="3"/>
      <c r="M38" s="3"/>
      <c r="N38" s="3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5.5">
      <c r="A39" s="2"/>
      <c r="B39" s="2"/>
      <c r="C39" s="3"/>
      <c r="D39" s="3"/>
      <c r="E39" s="21"/>
      <c r="F39" s="2"/>
      <c r="G39" s="3"/>
      <c r="H39" s="3"/>
      <c r="I39" s="20">
        <f t="shared" si="0"/>
        <v>0</v>
      </c>
      <c r="J39" s="3"/>
      <c r="K39" s="3"/>
      <c r="L39" s="3"/>
      <c r="M39" s="3"/>
      <c r="N39" s="3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15.5">
      <c r="A40" s="2"/>
      <c r="B40" s="2"/>
      <c r="C40" s="3"/>
      <c r="D40" s="3"/>
      <c r="E40" s="21"/>
      <c r="F40" s="2"/>
      <c r="G40" s="3"/>
      <c r="H40" s="3"/>
      <c r="I40" s="20">
        <f t="shared" si="0"/>
        <v>0</v>
      </c>
      <c r="J40" s="3"/>
      <c r="K40" s="3"/>
      <c r="L40" s="3"/>
      <c r="M40" s="3"/>
      <c r="N40" s="3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5.5">
      <c r="A41" s="2"/>
      <c r="B41" s="2"/>
      <c r="C41" s="3"/>
      <c r="D41" s="3"/>
      <c r="E41" s="21"/>
      <c r="F41" s="2"/>
      <c r="G41" s="3"/>
      <c r="H41" s="3"/>
      <c r="I41" s="20">
        <f t="shared" si="0"/>
        <v>0</v>
      </c>
      <c r="J41" s="3"/>
      <c r="K41" s="3"/>
      <c r="L41" s="3"/>
      <c r="M41" s="3"/>
      <c r="N41" s="3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15.5">
      <c r="A42" s="2"/>
      <c r="B42" s="2"/>
      <c r="C42" s="3"/>
      <c r="D42" s="3"/>
      <c r="E42" s="21"/>
      <c r="F42" s="2"/>
      <c r="G42" s="3"/>
      <c r="H42" s="3"/>
      <c r="I42" s="20">
        <f t="shared" si="0"/>
        <v>0</v>
      </c>
      <c r="J42" s="3"/>
      <c r="K42" s="3"/>
      <c r="L42" s="3"/>
      <c r="M42" s="3"/>
      <c r="N42" s="3"/>
      <c r="O42" s="19"/>
      <c r="P42" s="19"/>
      <c r="Q42" s="19"/>
      <c r="R42" s="19"/>
      <c r="S42" s="19"/>
      <c r="T42" s="19"/>
      <c r="U42" s="19"/>
      <c r="V42" s="19"/>
      <c r="W42" s="19"/>
    </row>
    <row r="43" spans="1:23" ht="15.5">
      <c r="A43" s="2"/>
      <c r="B43" s="2"/>
      <c r="C43" s="3"/>
      <c r="D43" s="3"/>
      <c r="E43" s="21"/>
      <c r="F43" s="2"/>
      <c r="G43" s="3"/>
      <c r="H43" s="3"/>
      <c r="I43" s="20">
        <f t="shared" si="0"/>
        <v>0</v>
      </c>
      <c r="J43" s="3"/>
      <c r="K43" s="3"/>
      <c r="L43" s="3"/>
      <c r="M43" s="3"/>
      <c r="N43" s="3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15.5">
      <c r="A44" s="2"/>
      <c r="B44" s="2"/>
      <c r="C44" s="3"/>
      <c r="D44" s="3"/>
      <c r="E44" s="21"/>
      <c r="F44" s="2"/>
      <c r="G44" s="3"/>
      <c r="H44" s="3"/>
      <c r="I44" s="20">
        <f t="shared" si="0"/>
        <v>0</v>
      </c>
      <c r="J44" s="3"/>
      <c r="K44" s="3"/>
      <c r="L44" s="3"/>
      <c r="M44" s="3"/>
      <c r="N44" s="3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15.5">
      <c r="A45" s="2"/>
      <c r="B45" s="2"/>
      <c r="C45" s="3"/>
      <c r="D45" s="3"/>
      <c r="E45" s="21"/>
      <c r="F45" s="2"/>
      <c r="G45" s="3"/>
      <c r="H45" s="3"/>
      <c r="I45" s="20">
        <f t="shared" si="0"/>
        <v>0</v>
      </c>
      <c r="J45" s="3"/>
      <c r="K45" s="3"/>
      <c r="L45" s="3"/>
      <c r="M45" s="3"/>
      <c r="N45" s="3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15.5">
      <c r="A46" s="2"/>
      <c r="B46" s="2"/>
      <c r="C46" s="3"/>
      <c r="D46" s="3"/>
      <c r="E46" s="21"/>
      <c r="F46" s="2"/>
      <c r="G46" s="3"/>
      <c r="H46" s="3"/>
      <c r="I46" s="20">
        <f t="shared" si="0"/>
        <v>0</v>
      </c>
      <c r="J46" s="3"/>
      <c r="K46" s="3"/>
      <c r="L46" s="3"/>
      <c r="M46" s="3"/>
      <c r="N46" s="3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15.5">
      <c r="A47" s="2"/>
      <c r="B47" s="2"/>
      <c r="C47" s="3"/>
      <c r="D47" s="3"/>
      <c r="E47" s="21"/>
      <c r="F47" s="2"/>
      <c r="G47" s="3"/>
      <c r="H47" s="3"/>
      <c r="I47" s="20">
        <f t="shared" si="0"/>
        <v>0</v>
      </c>
      <c r="J47" s="3"/>
      <c r="K47" s="3"/>
      <c r="L47" s="3"/>
      <c r="M47" s="3"/>
      <c r="N47" s="3"/>
      <c r="O47" s="19"/>
      <c r="P47" s="19"/>
      <c r="Q47" s="19"/>
      <c r="R47" s="19"/>
      <c r="S47" s="19"/>
      <c r="T47" s="19"/>
      <c r="U47" s="19"/>
      <c r="V47" s="19"/>
      <c r="W47" s="19"/>
    </row>
    <row r="48" spans="1:23" ht="15.5">
      <c r="A48" s="2"/>
      <c r="B48" s="2"/>
      <c r="C48" s="3"/>
      <c r="D48" s="3"/>
      <c r="E48" s="21"/>
      <c r="F48" s="2"/>
      <c r="G48" s="3"/>
      <c r="H48" s="3"/>
      <c r="I48" s="20">
        <f t="shared" si="0"/>
        <v>0</v>
      </c>
      <c r="J48" s="3"/>
      <c r="K48" s="3"/>
      <c r="L48" s="3"/>
      <c r="M48" s="3"/>
      <c r="N48" s="3"/>
      <c r="O48" s="19"/>
      <c r="P48" s="19"/>
      <c r="Q48" s="19"/>
      <c r="R48" s="19"/>
      <c r="S48" s="19"/>
      <c r="T48" s="19"/>
      <c r="U48" s="19"/>
      <c r="V48" s="19"/>
      <c r="W48" s="19"/>
    </row>
    <row r="49" spans="1:23" ht="15.5">
      <c r="A49" s="2"/>
      <c r="B49" s="2"/>
      <c r="C49" s="3"/>
      <c r="D49" s="3"/>
      <c r="E49" s="21"/>
      <c r="F49" s="2"/>
      <c r="G49" s="3"/>
      <c r="H49" s="3"/>
      <c r="I49" s="20">
        <f t="shared" si="0"/>
        <v>0</v>
      </c>
      <c r="J49" s="3"/>
      <c r="K49" s="3"/>
      <c r="L49" s="3"/>
      <c r="M49" s="3"/>
      <c r="N49" s="3"/>
      <c r="O49" s="19"/>
      <c r="P49" s="19"/>
      <c r="Q49" s="19"/>
      <c r="R49" s="19"/>
      <c r="S49" s="19"/>
      <c r="T49" s="19"/>
      <c r="U49" s="19"/>
      <c r="V49" s="19"/>
      <c r="W49" s="19"/>
    </row>
    <row r="50" spans="1:23" ht="15.5">
      <c r="A50" s="2"/>
      <c r="B50" s="2"/>
      <c r="C50" s="3"/>
      <c r="D50" s="3"/>
      <c r="E50" s="21"/>
      <c r="F50" s="2"/>
      <c r="G50" s="3"/>
      <c r="H50" s="3"/>
      <c r="I50" s="20">
        <f t="shared" si="0"/>
        <v>0</v>
      </c>
      <c r="J50" s="3"/>
      <c r="K50" s="3"/>
      <c r="L50" s="3"/>
      <c r="M50" s="3"/>
      <c r="N50" s="3"/>
      <c r="O50" s="19"/>
      <c r="P50" s="19"/>
      <c r="Q50" s="19"/>
      <c r="R50" s="19"/>
      <c r="S50" s="19"/>
      <c r="T50" s="19"/>
      <c r="U50" s="19"/>
      <c r="V50" s="19"/>
      <c r="W50" s="19"/>
    </row>
    <row r="51" spans="1:23" ht="15.5">
      <c r="A51" s="2"/>
      <c r="B51" s="2"/>
      <c r="C51" s="3"/>
      <c r="D51" s="3"/>
      <c r="E51" s="21"/>
      <c r="F51" s="2"/>
      <c r="G51" s="3"/>
      <c r="H51" s="3"/>
      <c r="I51" s="20">
        <f t="shared" si="0"/>
        <v>0</v>
      </c>
      <c r="J51" s="3"/>
      <c r="K51" s="3"/>
      <c r="L51" s="3"/>
      <c r="M51" s="3"/>
      <c r="N51" s="3"/>
      <c r="O51" s="19"/>
      <c r="P51" s="19"/>
      <c r="Q51" s="19"/>
      <c r="R51" s="19"/>
      <c r="S51" s="19"/>
      <c r="T51" s="19"/>
      <c r="U51" s="19"/>
      <c r="V51" s="19"/>
      <c r="W51" s="19"/>
    </row>
    <row r="52" spans="1:23" ht="15.5">
      <c r="A52" s="2"/>
      <c r="B52" s="2"/>
      <c r="C52" s="3"/>
      <c r="D52" s="3"/>
      <c r="E52" s="21"/>
      <c r="F52" s="2"/>
      <c r="G52" s="3"/>
      <c r="H52" s="3"/>
      <c r="I52" s="20">
        <f t="shared" si="0"/>
        <v>0</v>
      </c>
      <c r="J52" s="3"/>
      <c r="K52" s="3"/>
      <c r="L52" s="3"/>
      <c r="M52" s="3"/>
      <c r="N52" s="3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15.5">
      <c r="A53" s="2"/>
      <c r="B53" s="2"/>
      <c r="C53" s="3"/>
      <c r="D53" s="3"/>
      <c r="E53" s="21"/>
      <c r="F53" s="2"/>
      <c r="G53" s="3"/>
      <c r="H53" s="3"/>
      <c r="I53" s="20">
        <f t="shared" si="0"/>
        <v>0</v>
      </c>
      <c r="J53" s="3"/>
      <c r="K53" s="3"/>
      <c r="L53" s="3"/>
      <c r="M53" s="3"/>
      <c r="N53" s="3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15.5">
      <c r="A54" s="2"/>
      <c r="B54" s="2"/>
      <c r="C54" s="3"/>
      <c r="D54" s="3"/>
      <c r="E54" s="21"/>
      <c r="F54" s="2"/>
      <c r="G54" s="3"/>
      <c r="H54" s="3"/>
      <c r="I54" s="20">
        <f t="shared" si="0"/>
        <v>0</v>
      </c>
      <c r="J54" s="3"/>
      <c r="K54" s="3"/>
      <c r="L54" s="3"/>
      <c r="M54" s="3"/>
      <c r="N54" s="3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15.5">
      <c r="A55" s="2"/>
      <c r="B55" s="2"/>
      <c r="C55" s="3"/>
      <c r="D55" s="3"/>
      <c r="E55" s="21"/>
      <c r="F55" s="2"/>
      <c r="G55" s="3"/>
      <c r="H55" s="3"/>
      <c r="I55" s="20">
        <f t="shared" si="0"/>
        <v>0</v>
      </c>
      <c r="J55" s="3"/>
      <c r="K55" s="3"/>
      <c r="L55" s="3"/>
      <c r="M55" s="3"/>
      <c r="N55" s="3"/>
      <c r="O55" s="19"/>
      <c r="P55" s="19"/>
      <c r="Q55" s="19"/>
      <c r="R55" s="19"/>
      <c r="S55" s="19"/>
      <c r="T55" s="19"/>
      <c r="U55" s="19"/>
      <c r="V55" s="19"/>
      <c r="W55" s="19"/>
    </row>
    <row r="56" spans="1:23" ht="15.5">
      <c r="A56" s="2"/>
      <c r="B56" s="2"/>
      <c r="C56" s="3"/>
      <c r="D56" s="3"/>
      <c r="E56" s="21"/>
      <c r="F56" s="2"/>
      <c r="G56" s="3"/>
      <c r="H56" s="3"/>
      <c r="I56" s="20">
        <f t="shared" si="0"/>
        <v>0</v>
      </c>
      <c r="J56" s="3"/>
      <c r="K56" s="3"/>
      <c r="L56" s="3"/>
      <c r="M56" s="3"/>
      <c r="N56" s="3"/>
      <c r="O56" s="19"/>
      <c r="P56" s="19"/>
      <c r="Q56" s="19"/>
      <c r="R56" s="19"/>
      <c r="S56" s="19"/>
      <c r="T56" s="19"/>
      <c r="U56" s="19"/>
      <c r="V56" s="19"/>
      <c r="W56" s="19"/>
    </row>
    <row r="57" spans="1:23" ht="15.5">
      <c r="A57" s="2"/>
      <c r="B57" s="2"/>
      <c r="C57" s="3"/>
      <c r="D57" s="3"/>
      <c r="E57" s="21"/>
      <c r="F57" s="2"/>
      <c r="G57" s="3"/>
      <c r="H57" s="3"/>
      <c r="I57" s="20">
        <f t="shared" si="0"/>
        <v>0</v>
      </c>
      <c r="J57" s="3"/>
      <c r="K57" s="3"/>
      <c r="L57" s="3"/>
      <c r="M57" s="3"/>
      <c r="N57" s="3"/>
      <c r="O57" s="19"/>
      <c r="P57" s="19"/>
      <c r="Q57" s="19"/>
      <c r="R57" s="19"/>
      <c r="S57" s="19"/>
      <c r="T57" s="19"/>
      <c r="U57" s="19"/>
      <c r="V57" s="19"/>
      <c r="W57" s="19"/>
    </row>
    <row r="58" spans="1:23" ht="15.5">
      <c r="A58" s="2"/>
      <c r="B58" s="2"/>
      <c r="C58" s="3"/>
      <c r="D58" s="3"/>
      <c r="E58" s="21"/>
      <c r="F58" s="2"/>
      <c r="G58" s="3"/>
      <c r="H58" s="3"/>
      <c r="I58" s="20">
        <f t="shared" si="0"/>
        <v>0</v>
      </c>
      <c r="J58" s="3"/>
      <c r="K58" s="3"/>
      <c r="L58" s="3"/>
      <c r="M58" s="3"/>
      <c r="N58" s="3"/>
      <c r="O58" s="19"/>
      <c r="P58" s="19"/>
      <c r="Q58" s="19"/>
      <c r="R58" s="19"/>
      <c r="S58" s="19"/>
      <c r="T58" s="19"/>
      <c r="U58" s="19"/>
      <c r="V58" s="19"/>
      <c r="W58" s="19"/>
    </row>
    <row r="59" spans="1:23" ht="15.5">
      <c r="A59" s="2"/>
      <c r="B59" s="2"/>
      <c r="C59" s="3"/>
      <c r="D59" s="3"/>
      <c r="E59" s="21"/>
      <c r="F59" s="2"/>
      <c r="G59" s="3"/>
      <c r="H59" s="3"/>
      <c r="I59" s="20">
        <f t="shared" si="0"/>
        <v>0</v>
      </c>
      <c r="J59" s="3"/>
      <c r="K59" s="3"/>
      <c r="L59" s="3"/>
      <c r="M59" s="3"/>
      <c r="N59" s="3"/>
      <c r="O59" s="19"/>
      <c r="P59" s="19"/>
      <c r="Q59" s="19"/>
      <c r="R59" s="19"/>
      <c r="S59" s="19"/>
      <c r="T59" s="19"/>
      <c r="U59" s="19"/>
      <c r="V59" s="19"/>
      <c r="W59" s="19"/>
    </row>
    <row r="60" spans="1:23" ht="15.5">
      <c r="A60" s="2"/>
      <c r="B60" s="2"/>
      <c r="C60" s="3"/>
      <c r="D60" s="3"/>
      <c r="E60" s="21"/>
      <c r="F60" s="2"/>
      <c r="G60" s="3"/>
      <c r="H60" s="3"/>
      <c r="I60" s="20">
        <f t="shared" si="0"/>
        <v>0</v>
      </c>
      <c r="J60" s="3"/>
      <c r="K60" s="3"/>
      <c r="L60" s="3"/>
      <c r="M60" s="3"/>
      <c r="N60" s="3"/>
      <c r="O60" s="19"/>
      <c r="P60" s="19"/>
      <c r="Q60" s="19"/>
      <c r="R60" s="19"/>
      <c r="S60" s="19"/>
      <c r="T60" s="19"/>
      <c r="U60" s="19"/>
      <c r="V60" s="19"/>
      <c r="W60" s="19"/>
    </row>
    <row r="61" spans="1:23" ht="15.5">
      <c r="A61" s="2"/>
      <c r="B61" s="2"/>
      <c r="C61" s="3"/>
      <c r="D61" s="3"/>
      <c r="E61" s="21"/>
      <c r="F61" s="2"/>
      <c r="G61" s="3"/>
      <c r="H61" s="3"/>
      <c r="I61" s="20">
        <f t="shared" si="0"/>
        <v>0</v>
      </c>
      <c r="J61" s="3"/>
      <c r="K61" s="3"/>
      <c r="L61" s="3"/>
      <c r="M61" s="3"/>
      <c r="N61" s="3"/>
      <c r="O61" s="19"/>
      <c r="P61" s="19"/>
      <c r="Q61" s="19"/>
      <c r="R61" s="19"/>
      <c r="S61" s="19"/>
      <c r="T61" s="19"/>
      <c r="U61" s="19"/>
      <c r="V61" s="19"/>
      <c r="W61" s="19"/>
    </row>
    <row r="62" spans="1:23" ht="15.5">
      <c r="A62" s="2"/>
      <c r="B62" s="2"/>
      <c r="C62" s="3"/>
      <c r="D62" s="3"/>
      <c r="E62" s="21"/>
      <c r="F62" s="2"/>
      <c r="G62" s="3"/>
      <c r="H62" s="3"/>
      <c r="I62" s="20">
        <f t="shared" si="0"/>
        <v>0</v>
      </c>
      <c r="J62" s="3"/>
      <c r="K62" s="3"/>
      <c r="L62" s="3"/>
      <c r="M62" s="3"/>
      <c r="N62" s="3"/>
      <c r="O62" s="19"/>
      <c r="P62" s="19"/>
      <c r="Q62" s="19"/>
      <c r="R62" s="19"/>
      <c r="S62" s="19"/>
      <c r="T62" s="19"/>
      <c r="U62" s="19"/>
      <c r="V62" s="19"/>
      <c r="W62" s="19"/>
    </row>
    <row r="63" spans="1:23" ht="15.5">
      <c r="A63" s="2"/>
      <c r="B63" s="2"/>
      <c r="C63" s="3"/>
      <c r="D63" s="3"/>
      <c r="E63" s="21"/>
      <c r="F63" s="2"/>
      <c r="G63" s="3"/>
      <c r="H63" s="3"/>
      <c r="I63" s="20">
        <f t="shared" si="0"/>
        <v>0</v>
      </c>
      <c r="J63" s="3"/>
      <c r="K63" s="3"/>
      <c r="L63" s="3"/>
      <c r="M63" s="3"/>
      <c r="N63" s="3"/>
      <c r="O63" s="19"/>
      <c r="P63" s="19"/>
      <c r="Q63" s="19"/>
      <c r="R63" s="19"/>
      <c r="S63" s="19"/>
      <c r="T63" s="19"/>
      <c r="U63" s="19"/>
      <c r="V63" s="19"/>
      <c r="W63" s="19"/>
    </row>
    <row r="64" spans="1:23" ht="15.5">
      <c r="A64" s="2"/>
      <c r="B64" s="2"/>
      <c r="C64" s="3"/>
      <c r="D64" s="3"/>
      <c r="E64" s="21"/>
      <c r="F64" s="2"/>
      <c r="G64" s="3"/>
      <c r="H64" s="3"/>
      <c r="I64" s="20">
        <f t="shared" si="0"/>
        <v>0</v>
      </c>
      <c r="J64" s="3"/>
      <c r="K64" s="3"/>
      <c r="L64" s="3"/>
      <c r="M64" s="3"/>
      <c r="N64" s="3"/>
      <c r="O64" s="19"/>
      <c r="P64" s="19"/>
      <c r="Q64" s="19"/>
      <c r="R64" s="19"/>
      <c r="S64" s="19"/>
      <c r="T64" s="19"/>
      <c r="U64" s="19"/>
      <c r="V64" s="19"/>
      <c r="W64" s="19"/>
    </row>
    <row r="65" spans="1:23" ht="15.5">
      <c r="A65" s="2"/>
      <c r="B65" s="2"/>
      <c r="C65" s="3"/>
      <c r="D65" s="3"/>
      <c r="E65" s="21"/>
      <c r="F65" s="2"/>
      <c r="G65" s="3"/>
      <c r="H65" s="3"/>
      <c r="I65" s="20">
        <f t="shared" si="0"/>
        <v>0</v>
      </c>
      <c r="J65" s="3"/>
      <c r="K65" s="3"/>
      <c r="L65" s="3"/>
      <c r="M65" s="3"/>
      <c r="N65" s="3"/>
      <c r="O65" s="19"/>
      <c r="P65" s="19"/>
      <c r="Q65" s="19"/>
      <c r="R65" s="19"/>
      <c r="S65" s="19"/>
      <c r="T65" s="19"/>
      <c r="U65" s="19"/>
      <c r="V65" s="19"/>
      <c r="W65" s="19"/>
    </row>
    <row r="66" spans="1:23" ht="15.5">
      <c r="A66" s="2"/>
      <c r="B66" s="2"/>
      <c r="C66" s="3"/>
      <c r="D66" s="3"/>
      <c r="E66" s="21"/>
      <c r="F66" s="2"/>
      <c r="G66" s="3"/>
      <c r="H66" s="3"/>
      <c r="I66" s="20">
        <f t="shared" si="0"/>
        <v>0</v>
      </c>
      <c r="J66" s="3"/>
      <c r="K66" s="3"/>
      <c r="L66" s="3"/>
      <c r="M66" s="3"/>
      <c r="N66" s="3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15.5">
      <c r="A67" s="2"/>
      <c r="B67" s="2"/>
      <c r="C67" s="3"/>
      <c r="D67" s="3"/>
      <c r="E67" s="21"/>
      <c r="F67" s="2"/>
      <c r="G67" s="3"/>
      <c r="H67" s="3"/>
      <c r="I67" s="20">
        <f t="shared" si="0"/>
        <v>0</v>
      </c>
      <c r="J67" s="3"/>
      <c r="K67" s="3"/>
      <c r="L67" s="3"/>
      <c r="M67" s="3"/>
      <c r="N67" s="3"/>
      <c r="O67" s="19"/>
      <c r="P67" s="19"/>
      <c r="Q67" s="19"/>
      <c r="R67" s="19"/>
      <c r="S67" s="19"/>
      <c r="T67" s="19"/>
      <c r="U67" s="19"/>
      <c r="V67" s="19"/>
      <c r="W67" s="19"/>
    </row>
    <row r="68" spans="1:23" ht="15.5">
      <c r="A68" s="2"/>
      <c r="B68" s="2"/>
      <c r="C68" s="3"/>
      <c r="D68" s="3"/>
      <c r="E68" s="21"/>
      <c r="F68" s="2"/>
      <c r="G68" s="3"/>
      <c r="H68" s="3"/>
      <c r="I68" s="20">
        <f t="shared" si="0"/>
        <v>0</v>
      </c>
      <c r="J68" s="3"/>
      <c r="K68" s="3"/>
      <c r="L68" s="3"/>
      <c r="M68" s="3"/>
      <c r="N68" s="3"/>
      <c r="O68" s="19"/>
      <c r="P68" s="19"/>
      <c r="Q68" s="19"/>
      <c r="R68" s="19"/>
      <c r="S68" s="19"/>
      <c r="T68" s="19"/>
      <c r="U68" s="19"/>
      <c r="V68" s="19"/>
      <c r="W68" s="19"/>
    </row>
    <row r="69" spans="1:23" ht="15.5">
      <c r="A69" s="2"/>
      <c r="B69" s="2"/>
      <c r="C69" s="3"/>
      <c r="D69" s="3"/>
      <c r="E69" s="21"/>
      <c r="F69" s="2"/>
      <c r="G69" s="3"/>
      <c r="H69" s="3"/>
      <c r="I69" s="20">
        <f t="shared" si="0"/>
        <v>0</v>
      </c>
      <c r="J69" s="3"/>
      <c r="K69" s="3"/>
      <c r="L69" s="3"/>
      <c r="M69" s="3"/>
      <c r="N69" s="3"/>
      <c r="O69" s="19"/>
      <c r="P69" s="19"/>
      <c r="Q69" s="19"/>
      <c r="R69" s="19"/>
      <c r="S69" s="19"/>
      <c r="T69" s="19"/>
      <c r="U69" s="19"/>
      <c r="V69" s="19"/>
      <c r="W69" s="19"/>
    </row>
    <row r="70" spans="1:23" ht="15.5">
      <c r="A70" s="2"/>
      <c r="B70" s="2"/>
      <c r="C70" s="3"/>
      <c r="D70" s="3"/>
      <c r="E70" s="21"/>
      <c r="F70" s="2"/>
      <c r="G70" s="3"/>
      <c r="H70" s="3"/>
      <c r="I70" s="20">
        <f t="shared" si="0"/>
        <v>0</v>
      </c>
      <c r="J70" s="3"/>
      <c r="K70" s="3"/>
      <c r="L70" s="3"/>
      <c r="M70" s="3"/>
      <c r="N70" s="3"/>
      <c r="O70" s="19"/>
      <c r="P70" s="19"/>
      <c r="Q70" s="19"/>
      <c r="R70" s="19"/>
      <c r="S70" s="19"/>
      <c r="T70" s="19"/>
      <c r="U70" s="19"/>
      <c r="V70" s="19"/>
      <c r="W70" s="19"/>
    </row>
    <row r="71" spans="1:23" ht="15.5">
      <c r="A71" s="2"/>
      <c r="B71" s="2"/>
      <c r="C71" s="3"/>
      <c r="D71" s="3"/>
      <c r="E71" s="21"/>
      <c r="F71" s="2"/>
      <c r="G71" s="3"/>
      <c r="H71" s="3"/>
      <c r="I71" s="20">
        <f t="shared" si="0"/>
        <v>0</v>
      </c>
      <c r="J71" s="3"/>
      <c r="K71" s="3"/>
      <c r="L71" s="3"/>
      <c r="M71" s="3"/>
      <c r="N71" s="3"/>
      <c r="O71" s="19"/>
      <c r="P71" s="19"/>
      <c r="Q71" s="19"/>
      <c r="R71" s="19"/>
      <c r="S71" s="19"/>
      <c r="T71" s="19"/>
      <c r="U71" s="19"/>
      <c r="V71" s="19"/>
      <c r="W71" s="19"/>
    </row>
    <row r="72" spans="1:23" ht="15.5">
      <c r="A72" s="2"/>
      <c r="B72" s="2"/>
      <c r="C72" s="3"/>
      <c r="D72" s="3"/>
      <c r="E72" s="21"/>
      <c r="F72" s="2"/>
      <c r="G72" s="3"/>
      <c r="H72" s="3"/>
      <c r="I72" s="20">
        <f t="shared" si="0"/>
        <v>0</v>
      </c>
      <c r="J72" s="3"/>
      <c r="K72" s="3"/>
      <c r="L72" s="3"/>
      <c r="M72" s="3"/>
      <c r="N72" s="3"/>
      <c r="O72" s="19"/>
      <c r="P72" s="19"/>
      <c r="Q72" s="19"/>
      <c r="R72" s="19"/>
      <c r="S72" s="19"/>
      <c r="T72" s="19"/>
      <c r="U72" s="19"/>
      <c r="V72" s="19"/>
      <c r="W72" s="19"/>
    </row>
    <row r="73" spans="1:23" ht="15.5">
      <c r="A73" s="2"/>
      <c r="B73" s="2"/>
      <c r="C73" s="3"/>
      <c r="D73" s="3"/>
      <c r="E73" s="21"/>
      <c r="F73" s="2"/>
      <c r="G73" s="3"/>
      <c r="H73" s="3"/>
      <c r="I73" s="20">
        <f t="shared" si="0"/>
        <v>0</v>
      </c>
      <c r="J73" s="3"/>
      <c r="K73" s="3"/>
      <c r="L73" s="3"/>
      <c r="M73" s="3"/>
      <c r="N73" s="3"/>
      <c r="O73" s="19"/>
      <c r="P73" s="19"/>
      <c r="Q73" s="19"/>
      <c r="R73" s="19"/>
      <c r="S73" s="19"/>
      <c r="T73" s="19"/>
      <c r="U73" s="19"/>
      <c r="V73" s="19"/>
      <c r="W73" s="19"/>
    </row>
    <row r="74" spans="1:23" ht="15.5">
      <c r="A74" s="2"/>
      <c r="B74" s="2"/>
      <c r="C74" s="3"/>
      <c r="D74" s="3"/>
      <c r="E74" s="21"/>
      <c r="F74" s="2"/>
      <c r="G74" s="3"/>
      <c r="H74" s="3"/>
      <c r="I74" s="20">
        <f t="shared" si="0"/>
        <v>0</v>
      </c>
      <c r="J74" s="3"/>
      <c r="K74" s="3"/>
      <c r="L74" s="3"/>
      <c r="M74" s="3"/>
      <c r="N74" s="3"/>
      <c r="O74" s="19"/>
      <c r="P74" s="19"/>
      <c r="Q74" s="19"/>
      <c r="R74" s="19"/>
      <c r="S74" s="19"/>
      <c r="T74" s="19"/>
      <c r="U74" s="19"/>
      <c r="V74" s="19"/>
      <c r="W74" s="19"/>
    </row>
    <row r="75" spans="1:23" ht="15.5">
      <c r="A75" s="2"/>
      <c r="B75" s="2"/>
      <c r="C75" s="3"/>
      <c r="D75" s="3"/>
      <c r="E75" s="21"/>
      <c r="F75" s="2"/>
      <c r="G75" s="3"/>
      <c r="H75" s="3"/>
      <c r="I75" s="20">
        <f t="shared" si="0"/>
        <v>0</v>
      </c>
      <c r="J75" s="3"/>
      <c r="K75" s="3"/>
      <c r="L75" s="3"/>
      <c r="M75" s="3"/>
      <c r="N75" s="3"/>
      <c r="O75" s="19"/>
      <c r="P75" s="19"/>
      <c r="Q75" s="19"/>
      <c r="R75" s="19"/>
      <c r="S75" s="19"/>
      <c r="T75" s="19"/>
      <c r="U75" s="19"/>
      <c r="V75" s="19"/>
      <c r="W75" s="19"/>
    </row>
    <row r="76" spans="1:23" ht="15.5">
      <c r="A76" s="2"/>
      <c r="B76" s="2"/>
      <c r="C76" s="3"/>
      <c r="D76" s="3"/>
      <c r="E76" s="21"/>
      <c r="F76" s="2"/>
      <c r="G76" s="3"/>
      <c r="H76" s="3"/>
      <c r="I76" s="20">
        <f t="shared" si="0"/>
        <v>0</v>
      </c>
      <c r="J76" s="3"/>
      <c r="K76" s="3"/>
      <c r="L76" s="3"/>
      <c r="M76" s="3"/>
      <c r="N76" s="3"/>
      <c r="O76" s="19"/>
      <c r="P76" s="19"/>
      <c r="Q76" s="19"/>
      <c r="R76" s="19"/>
      <c r="S76" s="19"/>
      <c r="T76" s="19"/>
      <c r="U76" s="19"/>
      <c r="V76" s="19"/>
      <c r="W76" s="19"/>
    </row>
    <row r="77" spans="1:23" ht="15.5">
      <c r="A77" s="2"/>
      <c r="B77" s="2"/>
      <c r="C77" s="3"/>
      <c r="D77" s="3"/>
      <c r="E77" s="21"/>
      <c r="F77" s="2"/>
      <c r="G77" s="3"/>
      <c r="H77" s="3"/>
      <c r="I77" s="20">
        <f t="shared" si="0"/>
        <v>0</v>
      </c>
      <c r="J77" s="3"/>
      <c r="K77" s="3"/>
      <c r="L77" s="3"/>
      <c r="M77" s="3"/>
      <c r="N77" s="3"/>
      <c r="O77" s="19"/>
      <c r="P77" s="19"/>
      <c r="Q77" s="19"/>
      <c r="R77" s="19"/>
      <c r="S77" s="19"/>
      <c r="T77" s="19"/>
      <c r="U77" s="19"/>
      <c r="V77" s="19"/>
      <c r="W77" s="19"/>
    </row>
    <row r="78" spans="1:23" ht="15.5">
      <c r="A78" s="2"/>
      <c r="B78" s="2"/>
      <c r="C78" s="3"/>
      <c r="D78" s="3"/>
      <c r="E78" s="21"/>
      <c r="F78" s="2"/>
      <c r="G78" s="3"/>
      <c r="H78" s="3"/>
      <c r="I78" s="20">
        <f t="shared" ref="I78:I141" si="1">(E78-INT(E78))*24</f>
        <v>0</v>
      </c>
      <c r="J78" s="3"/>
      <c r="K78" s="3"/>
      <c r="L78" s="3"/>
      <c r="M78" s="3"/>
      <c r="N78" s="3"/>
      <c r="O78" s="19"/>
      <c r="P78" s="19"/>
      <c r="Q78" s="19"/>
      <c r="R78" s="19"/>
      <c r="S78" s="19"/>
      <c r="T78" s="19"/>
      <c r="U78" s="19"/>
      <c r="V78" s="19"/>
      <c r="W78" s="19"/>
    </row>
    <row r="79" spans="1:23" ht="15.5">
      <c r="A79" s="2"/>
      <c r="B79" s="2"/>
      <c r="C79" s="3"/>
      <c r="D79" s="3"/>
      <c r="E79" s="21"/>
      <c r="F79" s="2"/>
      <c r="G79" s="3"/>
      <c r="H79" s="3"/>
      <c r="I79" s="20">
        <f t="shared" si="1"/>
        <v>0</v>
      </c>
      <c r="J79" s="3"/>
      <c r="K79" s="3"/>
      <c r="L79" s="3"/>
      <c r="M79" s="3"/>
      <c r="N79" s="3"/>
      <c r="O79" s="19"/>
      <c r="P79" s="19"/>
      <c r="Q79" s="19"/>
      <c r="R79" s="19"/>
      <c r="S79" s="19"/>
      <c r="T79" s="19"/>
      <c r="U79" s="19"/>
      <c r="V79" s="19"/>
      <c r="W79" s="19"/>
    </row>
    <row r="80" spans="1:23" ht="15.5">
      <c r="A80" s="2"/>
      <c r="B80" s="2"/>
      <c r="C80" s="3"/>
      <c r="D80" s="3"/>
      <c r="E80" s="21"/>
      <c r="F80" s="2"/>
      <c r="G80" s="3"/>
      <c r="H80" s="3"/>
      <c r="I80" s="20">
        <f t="shared" si="1"/>
        <v>0</v>
      </c>
      <c r="J80" s="3"/>
      <c r="K80" s="3"/>
      <c r="L80" s="3"/>
      <c r="M80" s="3"/>
      <c r="N80" s="3"/>
      <c r="O80" s="19"/>
      <c r="P80" s="19"/>
      <c r="Q80" s="19"/>
      <c r="R80" s="19"/>
      <c r="S80" s="19"/>
      <c r="T80" s="19"/>
      <c r="U80" s="19"/>
      <c r="V80" s="19"/>
      <c r="W80" s="19"/>
    </row>
    <row r="81" spans="1:23" ht="15.5">
      <c r="A81" s="2"/>
      <c r="B81" s="2"/>
      <c r="C81" s="3"/>
      <c r="D81" s="3"/>
      <c r="E81" s="21"/>
      <c r="F81" s="2"/>
      <c r="G81" s="3"/>
      <c r="H81" s="3"/>
      <c r="I81" s="20">
        <f t="shared" si="1"/>
        <v>0</v>
      </c>
      <c r="J81" s="3"/>
      <c r="K81" s="3"/>
      <c r="L81" s="3"/>
      <c r="M81" s="3"/>
      <c r="N81" s="3"/>
      <c r="O81" s="19"/>
      <c r="P81" s="19"/>
      <c r="Q81" s="19"/>
      <c r="R81" s="19"/>
      <c r="S81" s="19"/>
      <c r="T81" s="19"/>
      <c r="U81" s="19"/>
      <c r="V81" s="19"/>
      <c r="W81" s="19"/>
    </row>
    <row r="82" spans="1:23" ht="15.5">
      <c r="A82" s="2"/>
      <c r="B82" s="2"/>
      <c r="C82" s="3"/>
      <c r="D82" s="3"/>
      <c r="E82" s="21"/>
      <c r="F82" s="2"/>
      <c r="G82" s="3"/>
      <c r="H82" s="3"/>
      <c r="I82" s="20">
        <f t="shared" si="1"/>
        <v>0</v>
      </c>
      <c r="J82" s="3"/>
      <c r="K82" s="3"/>
      <c r="L82" s="3"/>
      <c r="M82" s="3"/>
      <c r="N82" s="3"/>
      <c r="O82" s="19"/>
      <c r="P82" s="19"/>
      <c r="Q82" s="19"/>
      <c r="R82" s="19"/>
      <c r="S82" s="19"/>
      <c r="T82" s="19"/>
      <c r="U82" s="19"/>
      <c r="V82" s="19"/>
      <c r="W82" s="19"/>
    </row>
    <row r="83" spans="1:23" ht="15.5">
      <c r="A83" s="2"/>
      <c r="B83" s="2"/>
      <c r="C83" s="3"/>
      <c r="D83" s="3"/>
      <c r="E83" s="21"/>
      <c r="F83" s="2"/>
      <c r="G83" s="3"/>
      <c r="H83" s="3"/>
      <c r="I83" s="20">
        <f t="shared" si="1"/>
        <v>0</v>
      </c>
      <c r="J83" s="3"/>
      <c r="K83" s="3"/>
      <c r="L83" s="3"/>
      <c r="M83" s="3"/>
      <c r="N83" s="3"/>
      <c r="O83" s="19"/>
      <c r="P83" s="19"/>
      <c r="Q83" s="19"/>
      <c r="R83" s="19"/>
      <c r="S83" s="19"/>
      <c r="T83" s="19"/>
      <c r="U83" s="19"/>
      <c r="V83" s="19"/>
      <c r="W83" s="19"/>
    </row>
    <row r="84" spans="1:23" ht="15.5">
      <c r="A84" s="2"/>
      <c r="B84" s="2"/>
      <c r="C84" s="3"/>
      <c r="D84" s="3"/>
      <c r="E84" s="21"/>
      <c r="F84" s="2"/>
      <c r="G84" s="3"/>
      <c r="H84" s="3"/>
      <c r="I84" s="20">
        <f t="shared" si="1"/>
        <v>0</v>
      </c>
      <c r="J84" s="3"/>
      <c r="K84" s="3"/>
      <c r="L84" s="3"/>
      <c r="M84" s="3"/>
      <c r="N84" s="3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5.5">
      <c r="A85" s="2"/>
      <c r="B85" s="2"/>
      <c r="C85" s="3"/>
      <c r="D85" s="3"/>
      <c r="E85" s="21"/>
      <c r="F85" s="2"/>
      <c r="G85" s="3"/>
      <c r="H85" s="3"/>
      <c r="I85" s="20">
        <f t="shared" si="1"/>
        <v>0</v>
      </c>
      <c r="J85" s="3"/>
      <c r="K85" s="3"/>
      <c r="L85" s="3"/>
      <c r="M85" s="3"/>
      <c r="N85" s="3"/>
      <c r="O85" s="19"/>
      <c r="P85" s="19"/>
      <c r="Q85" s="19"/>
      <c r="R85" s="19"/>
      <c r="S85" s="19"/>
      <c r="T85" s="19"/>
      <c r="U85" s="19"/>
      <c r="V85" s="19"/>
      <c r="W85" s="19"/>
    </row>
    <row r="86" spans="1:23" ht="15.5">
      <c r="A86" s="2"/>
      <c r="B86" s="2"/>
      <c r="C86" s="3"/>
      <c r="D86" s="3"/>
      <c r="E86" s="21"/>
      <c r="F86" s="2"/>
      <c r="G86" s="3"/>
      <c r="H86" s="3"/>
      <c r="I86" s="20">
        <f t="shared" si="1"/>
        <v>0</v>
      </c>
      <c r="J86" s="3"/>
      <c r="K86" s="3"/>
      <c r="L86" s="3"/>
      <c r="M86" s="3"/>
      <c r="N86" s="3"/>
      <c r="O86" s="19"/>
      <c r="P86" s="19"/>
      <c r="Q86" s="19"/>
      <c r="R86" s="19"/>
      <c r="S86" s="19"/>
      <c r="T86" s="19"/>
      <c r="U86" s="19"/>
      <c r="V86" s="19"/>
      <c r="W86" s="19"/>
    </row>
    <row r="87" spans="1:23" ht="15.5">
      <c r="A87" s="2"/>
      <c r="B87" s="2"/>
      <c r="C87" s="3"/>
      <c r="D87" s="3"/>
      <c r="E87" s="21"/>
      <c r="F87" s="2"/>
      <c r="G87" s="3"/>
      <c r="H87" s="3"/>
      <c r="I87" s="20">
        <f t="shared" si="1"/>
        <v>0</v>
      </c>
      <c r="J87" s="3"/>
      <c r="K87" s="3"/>
      <c r="L87" s="3"/>
      <c r="M87" s="3"/>
      <c r="N87" s="3"/>
      <c r="O87" s="19"/>
      <c r="P87" s="19"/>
      <c r="Q87" s="19"/>
      <c r="R87" s="19"/>
      <c r="S87" s="19"/>
      <c r="T87" s="19"/>
      <c r="U87" s="19"/>
      <c r="V87" s="19"/>
      <c r="W87" s="19"/>
    </row>
    <row r="88" spans="1:23" ht="15.5">
      <c r="A88" s="2"/>
      <c r="B88" s="2"/>
      <c r="C88" s="3"/>
      <c r="D88" s="3"/>
      <c r="E88" s="21"/>
      <c r="F88" s="2"/>
      <c r="G88" s="3"/>
      <c r="H88" s="3"/>
      <c r="I88" s="20">
        <f t="shared" si="1"/>
        <v>0</v>
      </c>
      <c r="J88" s="3"/>
      <c r="K88" s="3"/>
      <c r="L88" s="3"/>
      <c r="M88" s="3"/>
      <c r="N88" s="3"/>
      <c r="O88" s="19"/>
      <c r="P88" s="19"/>
      <c r="Q88" s="19"/>
      <c r="R88" s="19"/>
      <c r="S88" s="19"/>
      <c r="T88" s="19"/>
      <c r="U88" s="19"/>
      <c r="V88" s="19"/>
      <c r="W88" s="19"/>
    </row>
    <row r="89" spans="1:23" ht="15.5">
      <c r="A89" s="2"/>
      <c r="B89" s="2"/>
      <c r="C89" s="3"/>
      <c r="D89" s="3"/>
      <c r="E89" s="21"/>
      <c r="F89" s="2"/>
      <c r="G89" s="3"/>
      <c r="H89" s="3"/>
      <c r="I89" s="20">
        <f t="shared" si="1"/>
        <v>0</v>
      </c>
      <c r="J89" s="3"/>
      <c r="K89" s="3"/>
      <c r="L89" s="3"/>
      <c r="M89" s="3"/>
      <c r="N89" s="3"/>
      <c r="O89" s="19"/>
      <c r="P89" s="19"/>
      <c r="Q89" s="19"/>
      <c r="R89" s="19"/>
      <c r="S89" s="19"/>
      <c r="T89" s="19"/>
      <c r="U89" s="19"/>
      <c r="V89" s="19"/>
      <c r="W89" s="19"/>
    </row>
    <row r="90" spans="1:23" ht="15.5">
      <c r="A90" s="2"/>
      <c r="B90" s="2"/>
      <c r="C90" s="3"/>
      <c r="D90" s="3"/>
      <c r="E90" s="21"/>
      <c r="F90" s="2"/>
      <c r="G90" s="3"/>
      <c r="H90" s="3"/>
      <c r="I90" s="20">
        <f t="shared" si="1"/>
        <v>0</v>
      </c>
      <c r="J90" s="3"/>
      <c r="K90" s="3"/>
      <c r="L90" s="3"/>
      <c r="M90" s="3"/>
      <c r="N90" s="3"/>
      <c r="O90" s="19"/>
      <c r="P90" s="19"/>
      <c r="Q90" s="19"/>
      <c r="R90" s="19"/>
      <c r="S90" s="19"/>
      <c r="T90" s="19"/>
      <c r="U90" s="19"/>
      <c r="V90" s="19"/>
      <c r="W90" s="19"/>
    </row>
    <row r="91" spans="1:23" ht="15.5">
      <c r="A91" s="2"/>
      <c r="B91" s="2"/>
      <c r="C91" s="3"/>
      <c r="D91" s="3"/>
      <c r="E91" s="21"/>
      <c r="F91" s="2"/>
      <c r="G91" s="3"/>
      <c r="H91" s="3"/>
      <c r="I91" s="20">
        <f t="shared" si="1"/>
        <v>0</v>
      </c>
      <c r="J91" s="3"/>
      <c r="K91" s="3"/>
      <c r="L91" s="3"/>
      <c r="M91" s="3"/>
      <c r="N91" s="3"/>
      <c r="O91" s="19"/>
      <c r="P91" s="19"/>
      <c r="Q91" s="19"/>
      <c r="R91" s="19"/>
      <c r="S91" s="19"/>
      <c r="T91" s="19"/>
      <c r="U91" s="19"/>
      <c r="V91" s="19"/>
      <c r="W91" s="19"/>
    </row>
    <row r="92" spans="1:23" ht="15.5">
      <c r="A92" s="2"/>
      <c r="B92" s="2"/>
      <c r="C92" s="3"/>
      <c r="D92" s="3"/>
      <c r="E92" s="21"/>
      <c r="F92" s="2"/>
      <c r="G92" s="3"/>
      <c r="H92" s="3"/>
      <c r="I92" s="20">
        <f t="shared" si="1"/>
        <v>0</v>
      </c>
      <c r="J92" s="3"/>
      <c r="K92" s="3"/>
      <c r="L92" s="3"/>
      <c r="M92" s="3"/>
      <c r="N92" s="3"/>
      <c r="O92" s="19"/>
      <c r="P92" s="19"/>
      <c r="Q92" s="19"/>
      <c r="R92" s="19"/>
      <c r="S92" s="19"/>
      <c r="T92" s="19"/>
      <c r="U92" s="19"/>
      <c r="V92" s="19"/>
      <c r="W92" s="19"/>
    </row>
    <row r="93" spans="1:23" ht="15.5">
      <c r="A93" s="2"/>
      <c r="B93" s="2"/>
      <c r="C93" s="3"/>
      <c r="D93" s="3"/>
      <c r="E93" s="21"/>
      <c r="F93" s="2"/>
      <c r="G93" s="3"/>
      <c r="H93" s="3"/>
      <c r="I93" s="20">
        <f t="shared" si="1"/>
        <v>0</v>
      </c>
      <c r="J93" s="3"/>
      <c r="K93" s="3"/>
      <c r="L93" s="3"/>
      <c r="M93" s="3"/>
      <c r="N93" s="3"/>
      <c r="O93" s="19"/>
      <c r="P93" s="19"/>
      <c r="Q93" s="19"/>
      <c r="R93" s="19"/>
      <c r="S93" s="19"/>
      <c r="T93" s="19"/>
      <c r="U93" s="19"/>
      <c r="V93" s="19"/>
      <c r="W93" s="19"/>
    </row>
    <row r="94" spans="1:23" ht="15.5">
      <c r="A94" s="2"/>
      <c r="B94" s="2"/>
      <c r="C94" s="3"/>
      <c r="D94" s="3"/>
      <c r="E94" s="21"/>
      <c r="F94" s="2"/>
      <c r="G94" s="3"/>
      <c r="H94" s="3"/>
      <c r="I94" s="20">
        <f t="shared" si="1"/>
        <v>0</v>
      </c>
      <c r="J94" s="3"/>
      <c r="K94" s="3"/>
      <c r="L94" s="3"/>
      <c r="M94" s="3"/>
      <c r="N94" s="3"/>
      <c r="O94" s="19"/>
      <c r="P94" s="19"/>
      <c r="Q94" s="19"/>
      <c r="R94" s="19"/>
      <c r="S94" s="19"/>
      <c r="T94" s="19"/>
      <c r="U94" s="19"/>
      <c r="V94" s="19"/>
      <c r="W94" s="19"/>
    </row>
    <row r="95" spans="1:23" ht="15.5">
      <c r="A95" s="2"/>
      <c r="B95" s="2"/>
      <c r="C95" s="3"/>
      <c r="D95" s="3"/>
      <c r="E95" s="21"/>
      <c r="F95" s="2"/>
      <c r="G95" s="3"/>
      <c r="H95" s="3"/>
      <c r="I95" s="20">
        <f t="shared" si="1"/>
        <v>0</v>
      </c>
      <c r="J95" s="3"/>
      <c r="K95" s="3"/>
      <c r="L95" s="3"/>
      <c r="M95" s="3"/>
      <c r="N95" s="3"/>
      <c r="O95" s="19"/>
      <c r="P95" s="19"/>
      <c r="Q95" s="19"/>
      <c r="R95" s="19"/>
      <c r="S95" s="19"/>
      <c r="T95" s="19"/>
      <c r="U95" s="19"/>
      <c r="V95" s="19"/>
      <c r="W95" s="19"/>
    </row>
    <row r="96" spans="1:23" ht="15.5">
      <c r="A96" s="2"/>
      <c r="B96" s="2"/>
      <c r="C96" s="3"/>
      <c r="D96" s="3"/>
      <c r="E96" s="21"/>
      <c r="F96" s="2"/>
      <c r="G96" s="3"/>
      <c r="H96" s="3"/>
      <c r="I96" s="20">
        <f t="shared" si="1"/>
        <v>0</v>
      </c>
      <c r="J96" s="3"/>
      <c r="K96" s="3"/>
      <c r="L96" s="3"/>
      <c r="M96" s="3"/>
      <c r="N96" s="3"/>
      <c r="O96" s="19"/>
      <c r="P96" s="19"/>
      <c r="Q96" s="19"/>
      <c r="R96" s="19"/>
      <c r="S96" s="19"/>
      <c r="T96" s="19"/>
      <c r="U96" s="19"/>
      <c r="V96" s="19"/>
      <c r="W96" s="19"/>
    </row>
    <row r="97" spans="1:23" ht="15.5">
      <c r="A97" s="2"/>
      <c r="B97" s="2"/>
      <c r="C97" s="3"/>
      <c r="D97" s="3"/>
      <c r="E97" s="21"/>
      <c r="F97" s="2"/>
      <c r="G97" s="3"/>
      <c r="H97" s="3"/>
      <c r="I97" s="20">
        <f t="shared" si="1"/>
        <v>0</v>
      </c>
      <c r="J97" s="3"/>
      <c r="K97" s="3"/>
      <c r="L97" s="3"/>
      <c r="M97" s="3"/>
      <c r="N97" s="3"/>
      <c r="O97" s="19"/>
      <c r="P97" s="19"/>
      <c r="Q97" s="19"/>
      <c r="R97" s="19"/>
      <c r="S97" s="19"/>
      <c r="T97" s="19"/>
      <c r="U97" s="19"/>
      <c r="V97" s="19"/>
      <c r="W97" s="19"/>
    </row>
    <row r="98" spans="1:23" ht="15.5">
      <c r="A98" s="2"/>
      <c r="B98" s="2"/>
      <c r="C98" s="3"/>
      <c r="D98" s="3"/>
      <c r="E98" s="21"/>
      <c r="F98" s="3"/>
      <c r="G98" s="3"/>
      <c r="H98" s="3"/>
      <c r="I98" s="20">
        <f t="shared" si="1"/>
        <v>0</v>
      </c>
      <c r="J98" s="3"/>
      <c r="K98" s="3"/>
      <c r="L98" s="3"/>
      <c r="M98" s="3"/>
      <c r="N98" s="3"/>
      <c r="O98" s="19"/>
      <c r="P98" s="19"/>
      <c r="Q98" s="19"/>
      <c r="R98" s="19"/>
      <c r="S98" s="19"/>
      <c r="T98" s="19"/>
      <c r="U98" s="19"/>
      <c r="V98" s="19"/>
      <c r="W98" s="19"/>
    </row>
    <row r="99" spans="1:23" ht="15.5">
      <c r="A99" s="2"/>
      <c r="B99" s="2"/>
      <c r="C99" s="3"/>
      <c r="D99" s="3"/>
      <c r="E99" s="21"/>
      <c r="F99" s="3"/>
      <c r="G99" s="3"/>
      <c r="H99" s="3"/>
      <c r="I99" s="20">
        <f t="shared" si="1"/>
        <v>0</v>
      </c>
      <c r="J99" s="3"/>
      <c r="K99" s="3"/>
      <c r="L99" s="3"/>
      <c r="M99" s="3"/>
      <c r="N99" s="3"/>
      <c r="O99" s="19"/>
      <c r="P99" s="19"/>
      <c r="Q99" s="19"/>
      <c r="R99" s="19"/>
      <c r="S99" s="19"/>
      <c r="T99" s="19"/>
      <c r="U99" s="19"/>
      <c r="V99" s="19"/>
      <c r="W99" s="19"/>
    </row>
    <row r="100" spans="1:23" ht="15.5">
      <c r="A100" s="2"/>
      <c r="B100" s="2"/>
      <c r="C100" s="3"/>
      <c r="D100" s="3"/>
      <c r="E100" s="21"/>
      <c r="F100" s="3"/>
      <c r="G100" s="3"/>
      <c r="H100" s="3"/>
      <c r="I100" s="20">
        <f t="shared" si="1"/>
        <v>0</v>
      </c>
      <c r="J100" s="3"/>
      <c r="K100" s="3"/>
      <c r="L100" s="3"/>
      <c r="M100" s="3"/>
      <c r="N100" s="3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1:23" ht="15.5">
      <c r="A101" s="2"/>
      <c r="B101" s="2"/>
      <c r="C101" s="3"/>
      <c r="D101" s="3"/>
      <c r="E101" s="21"/>
      <c r="F101" s="3"/>
      <c r="G101" s="3"/>
      <c r="H101" s="3"/>
      <c r="I101" s="20">
        <f t="shared" si="1"/>
        <v>0</v>
      </c>
      <c r="J101" s="3"/>
      <c r="K101" s="3"/>
      <c r="L101" s="3"/>
      <c r="M101" s="3"/>
      <c r="N101" s="3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23" ht="15.5">
      <c r="A102" s="2"/>
      <c r="B102" s="2"/>
      <c r="C102" s="3"/>
      <c r="D102" s="3"/>
      <c r="E102" s="21"/>
      <c r="F102" s="3"/>
      <c r="G102" s="3"/>
      <c r="H102" s="3"/>
      <c r="I102" s="20">
        <f t="shared" si="1"/>
        <v>0</v>
      </c>
      <c r="J102" s="3"/>
      <c r="K102" s="3"/>
      <c r="L102" s="3"/>
      <c r="M102" s="3"/>
      <c r="N102" s="3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1:23" ht="15.5">
      <c r="A103" s="2"/>
      <c r="B103" s="2"/>
      <c r="C103" s="3"/>
      <c r="D103" s="3"/>
      <c r="E103" s="21"/>
      <c r="F103" s="3"/>
      <c r="G103" s="3"/>
      <c r="H103" s="3"/>
      <c r="I103" s="20">
        <f t="shared" si="1"/>
        <v>0</v>
      </c>
      <c r="J103" s="3"/>
      <c r="K103" s="3"/>
      <c r="L103" s="3"/>
      <c r="M103" s="3"/>
      <c r="N103" s="3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1:23" ht="15.5">
      <c r="A104" s="2"/>
      <c r="B104" s="2"/>
      <c r="C104" s="3"/>
      <c r="D104" s="3"/>
      <c r="E104" s="21"/>
      <c r="F104" s="3"/>
      <c r="G104" s="3"/>
      <c r="H104" s="3"/>
      <c r="I104" s="20">
        <f t="shared" si="1"/>
        <v>0</v>
      </c>
      <c r="J104" s="3"/>
      <c r="K104" s="3"/>
      <c r="L104" s="3"/>
      <c r="M104" s="3"/>
      <c r="N104" s="3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1:23" ht="15.5">
      <c r="A105" s="2"/>
      <c r="B105" s="2"/>
      <c r="C105" s="3"/>
      <c r="D105" s="3"/>
      <c r="E105" s="21"/>
      <c r="F105" s="3"/>
      <c r="G105" s="3"/>
      <c r="H105" s="3"/>
      <c r="I105" s="20">
        <f t="shared" si="1"/>
        <v>0</v>
      </c>
      <c r="J105" s="3"/>
      <c r="K105" s="3"/>
      <c r="L105" s="3"/>
      <c r="M105" s="3"/>
      <c r="N105" s="3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3" ht="15.5">
      <c r="A106" s="2"/>
      <c r="B106" s="2"/>
      <c r="C106" s="3"/>
      <c r="D106" s="3"/>
      <c r="E106" s="21"/>
      <c r="F106" s="3"/>
      <c r="G106" s="3"/>
      <c r="H106" s="3"/>
      <c r="I106" s="20">
        <f t="shared" si="1"/>
        <v>0</v>
      </c>
      <c r="J106" s="3"/>
      <c r="K106" s="3"/>
      <c r="L106" s="3"/>
      <c r="M106" s="3"/>
      <c r="N106" s="3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1:23" ht="15.5">
      <c r="A107" s="2"/>
      <c r="B107" s="2"/>
      <c r="C107" s="3"/>
      <c r="D107" s="3"/>
      <c r="E107" s="21"/>
      <c r="F107" s="3"/>
      <c r="G107" s="3"/>
      <c r="H107" s="3"/>
      <c r="I107" s="20">
        <f t="shared" si="1"/>
        <v>0</v>
      </c>
      <c r="J107" s="3"/>
      <c r="K107" s="3"/>
      <c r="L107" s="3"/>
      <c r="M107" s="3"/>
      <c r="N107" s="3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1:23" ht="15.5">
      <c r="A108" s="2"/>
      <c r="B108" s="2"/>
      <c r="C108" s="3"/>
      <c r="D108" s="3"/>
      <c r="E108" s="21"/>
      <c r="F108" s="3"/>
      <c r="G108" s="3"/>
      <c r="H108" s="3"/>
      <c r="I108" s="20">
        <f t="shared" si="1"/>
        <v>0</v>
      </c>
      <c r="J108" s="3"/>
      <c r="K108" s="3"/>
      <c r="L108" s="3"/>
      <c r="M108" s="3"/>
      <c r="N108" s="3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1:23" ht="15.5">
      <c r="A109" s="2"/>
      <c r="B109" s="2"/>
      <c r="C109" s="3"/>
      <c r="D109" s="3"/>
      <c r="E109" s="21"/>
      <c r="F109" s="3"/>
      <c r="G109" s="3"/>
      <c r="H109" s="3"/>
      <c r="I109" s="20">
        <f t="shared" si="1"/>
        <v>0</v>
      </c>
      <c r="J109" s="3"/>
      <c r="K109" s="3"/>
      <c r="L109" s="3"/>
      <c r="M109" s="3"/>
      <c r="N109" s="3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1:23" ht="15.5">
      <c r="A110" s="2"/>
      <c r="B110" s="2"/>
      <c r="C110" s="3"/>
      <c r="D110" s="3"/>
      <c r="E110" s="21"/>
      <c r="F110" s="3"/>
      <c r="G110" s="3"/>
      <c r="H110" s="3"/>
      <c r="I110" s="20">
        <f t="shared" si="1"/>
        <v>0</v>
      </c>
      <c r="J110" s="3"/>
      <c r="K110" s="3"/>
      <c r="L110" s="3"/>
      <c r="M110" s="3"/>
      <c r="N110" s="3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3" ht="15.5">
      <c r="A111" s="2"/>
      <c r="B111" s="2"/>
      <c r="C111" s="3"/>
      <c r="D111" s="3"/>
      <c r="E111" s="21"/>
      <c r="F111" s="3"/>
      <c r="G111" s="3"/>
      <c r="H111" s="3"/>
      <c r="I111" s="20">
        <f t="shared" si="1"/>
        <v>0</v>
      </c>
      <c r="J111" s="3"/>
      <c r="K111" s="3"/>
      <c r="L111" s="3"/>
      <c r="M111" s="3"/>
      <c r="N111" s="3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1:23" ht="15.5">
      <c r="A112" s="2"/>
      <c r="B112" s="2"/>
      <c r="C112" s="3"/>
      <c r="D112" s="3"/>
      <c r="E112" s="21"/>
      <c r="F112" s="3"/>
      <c r="G112" s="3"/>
      <c r="H112" s="3"/>
      <c r="I112" s="20">
        <f t="shared" si="1"/>
        <v>0</v>
      </c>
      <c r="J112" s="3"/>
      <c r="K112" s="3"/>
      <c r="L112" s="3"/>
      <c r="M112" s="3"/>
      <c r="N112" s="3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1:23" ht="15.5">
      <c r="A113" s="2"/>
      <c r="B113" s="2"/>
      <c r="C113" s="3"/>
      <c r="D113" s="3"/>
      <c r="E113" s="21"/>
      <c r="F113" s="3"/>
      <c r="G113" s="3"/>
      <c r="H113" s="3"/>
      <c r="I113" s="20">
        <f t="shared" si="1"/>
        <v>0</v>
      </c>
      <c r="J113" s="3"/>
      <c r="K113" s="3"/>
      <c r="L113" s="3"/>
      <c r="M113" s="3"/>
      <c r="N113" s="3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:23" ht="15.5">
      <c r="A114" s="2"/>
      <c r="B114" s="2"/>
      <c r="C114" s="3"/>
      <c r="D114" s="3"/>
      <c r="E114" s="21"/>
      <c r="F114" s="3"/>
      <c r="G114" s="3"/>
      <c r="H114" s="3"/>
      <c r="I114" s="20">
        <f t="shared" si="1"/>
        <v>0</v>
      </c>
      <c r="J114" s="3"/>
      <c r="K114" s="3"/>
      <c r="L114" s="3"/>
      <c r="M114" s="3"/>
      <c r="N114" s="3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1:23" ht="15.5">
      <c r="A115" s="2"/>
      <c r="B115" s="2"/>
      <c r="C115" s="3"/>
      <c r="D115" s="3"/>
      <c r="E115" s="21"/>
      <c r="F115" s="3"/>
      <c r="G115" s="3"/>
      <c r="H115" s="3"/>
      <c r="I115" s="20">
        <f t="shared" si="1"/>
        <v>0</v>
      </c>
      <c r="J115" s="3"/>
      <c r="K115" s="3"/>
      <c r="L115" s="3"/>
      <c r="M115" s="3"/>
      <c r="N115" s="3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1:23" ht="15.5">
      <c r="A116" s="2"/>
      <c r="B116" s="2"/>
      <c r="C116" s="3"/>
      <c r="D116" s="3"/>
      <c r="E116" s="21"/>
      <c r="F116" s="3"/>
      <c r="G116" s="3"/>
      <c r="H116" s="3"/>
      <c r="I116" s="20">
        <f t="shared" si="1"/>
        <v>0</v>
      </c>
      <c r="J116" s="3"/>
      <c r="K116" s="3"/>
      <c r="L116" s="3"/>
      <c r="M116" s="3"/>
      <c r="N116" s="3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ht="15.5">
      <c r="A117" s="2"/>
      <c r="B117" s="2"/>
      <c r="C117" s="3"/>
      <c r="D117" s="3"/>
      <c r="E117" s="21"/>
      <c r="F117" s="3"/>
      <c r="G117" s="3"/>
      <c r="H117" s="3"/>
      <c r="I117" s="20">
        <f t="shared" si="1"/>
        <v>0</v>
      </c>
      <c r="J117" s="3"/>
      <c r="K117" s="3"/>
      <c r="L117" s="3"/>
      <c r="M117" s="3"/>
      <c r="N117" s="3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 ht="15.5">
      <c r="A118" s="2"/>
      <c r="B118" s="2"/>
      <c r="C118" s="3"/>
      <c r="D118" s="3"/>
      <c r="E118" s="21"/>
      <c r="F118" s="3"/>
      <c r="G118" s="3"/>
      <c r="H118" s="3"/>
      <c r="I118" s="20">
        <f t="shared" si="1"/>
        <v>0</v>
      </c>
      <c r="J118" s="3"/>
      <c r="K118" s="3"/>
      <c r="L118" s="3"/>
      <c r="M118" s="3"/>
      <c r="N118" s="3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1:23" ht="15.5">
      <c r="A119" s="2"/>
      <c r="B119" s="2"/>
      <c r="C119" s="3"/>
      <c r="D119" s="3"/>
      <c r="E119" s="21"/>
      <c r="F119" s="3"/>
      <c r="G119" s="3"/>
      <c r="H119" s="3"/>
      <c r="I119" s="20">
        <f t="shared" si="1"/>
        <v>0</v>
      </c>
      <c r="J119" s="3"/>
      <c r="K119" s="3"/>
      <c r="L119" s="3"/>
      <c r="M119" s="3"/>
      <c r="N119" s="3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1:23" ht="15.5">
      <c r="A120" s="2"/>
      <c r="B120" s="2"/>
      <c r="C120" s="3"/>
      <c r="D120" s="3"/>
      <c r="E120" s="21"/>
      <c r="F120" s="3"/>
      <c r="G120" s="3"/>
      <c r="H120" s="3"/>
      <c r="I120" s="20">
        <f t="shared" si="1"/>
        <v>0</v>
      </c>
      <c r="J120" s="3"/>
      <c r="K120" s="3"/>
      <c r="L120" s="3"/>
      <c r="M120" s="3"/>
      <c r="N120" s="3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1:23" ht="15.5">
      <c r="A121" s="2"/>
      <c r="B121" s="2"/>
      <c r="C121" s="3"/>
      <c r="D121" s="3"/>
      <c r="E121" s="21"/>
      <c r="F121" s="3"/>
      <c r="G121" s="3"/>
      <c r="H121" s="3"/>
      <c r="I121" s="20">
        <f t="shared" si="1"/>
        <v>0</v>
      </c>
      <c r="J121" s="3"/>
      <c r="K121" s="3"/>
      <c r="L121" s="3"/>
      <c r="M121" s="3"/>
      <c r="N121" s="3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1:23" ht="15.5">
      <c r="A122" s="2"/>
      <c r="B122" s="2"/>
      <c r="C122" s="3"/>
      <c r="D122" s="3"/>
      <c r="E122" s="21"/>
      <c r="F122" s="3"/>
      <c r="G122" s="3"/>
      <c r="H122" s="3"/>
      <c r="I122" s="20">
        <f t="shared" si="1"/>
        <v>0</v>
      </c>
      <c r="J122" s="3"/>
      <c r="K122" s="3"/>
      <c r="L122" s="3"/>
      <c r="M122" s="3"/>
      <c r="N122" s="3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1:23" ht="15.5">
      <c r="A123" s="2"/>
      <c r="B123" s="2"/>
      <c r="C123" s="3"/>
      <c r="D123" s="3"/>
      <c r="E123" s="21"/>
      <c r="F123" s="3"/>
      <c r="G123" s="3"/>
      <c r="H123" s="3"/>
      <c r="I123" s="20">
        <f t="shared" si="1"/>
        <v>0</v>
      </c>
      <c r="J123" s="3"/>
      <c r="K123" s="3"/>
      <c r="L123" s="3"/>
      <c r="M123" s="3"/>
      <c r="N123" s="3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1:23" ht="15.5">
      <c r="A124" s="2"/>
      <c r="B124" s="2"/>
      <c r="C124" s="3"/>
      <c r="D124" s="3"/>
      <c r="E124" s="21"/>
      <c r="F124" s="3"/>
      <c r="G124" s="3"/>
      <c r="H124" s="3"/>
      <c r="I124" s="20">
        <f t="shared" si="1"/>
        <v>0</v>
      </c>
      <c r="J124" s="3"/>
      <c r="K124" s="3"/>
      <c r="L124" s="3"/>
      <c r="M124" s="3"/>
      <c r="N124" s="3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1:23" ht="15.5">
      <c r="A125" s="2"/>
      <c r="B125" s="2"/>
      <c r="C125" s="3"/>
      <c r="D125" s="3"/>
      <c r="E125" s="21"/>
      <c r="F125" s="3"/>
      <c r="G125" s="3"/>
      <c r="H125" s="3"/>
      <c r="I125" s="20">
        <f t="shared" si="1"/>
        <v>0</v>
      </c>
      <c r="J125" s="3"/>
      <c r="K125" s="3"/>
      <c r="L125" s="3"/>
      <c r="M125" s="3"/>
      <c r="N125" s="3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1:23" ht="15.5">
      <c r="A126" s="2"/>
      <c r="B126" s="2"/>
      <c r="C126" s="3"/>
      <c r="D126" s="3"/>
      <c r="E126" s="21"/>
      <c r="F126" s="3"/>
      <c r="G126" s="3"/>
      <c r="H126" s="3"/>
      <c r="I126" s="20">
        <f t="shared" si="1"/>
        <v>0</v>
      </c>
      <c r="J126" s="3"/>
      <c r="K126" s="3"/>
      <c r="L126" s="3"/>
      <c r="M126" s="3"/>
      <c r="N126" s="3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 ht="15.5">
      <c r="A127" s="2"/>
      <c r="B127" s="2"/>
      <c r="C127" s="3"/>
      <c r="D127" s="3"/>
      <c r="E127" s="21"/>
      <c r="F127" s="3"/>
      <c r="G127" s="3"/>
      <c r="H127" s="3"/>
      <c r="I127" s="20">
        <f t="shared" si="1"/>
        <v>0</v>
      </c>
      <c r="J127" s="3"/>
      <c r="K127" s="3"/>
      <c r="L127" s="3"/>
      <c r="M127" s="3"/>
      <c r="N127" s="3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 ht="15.5">
      <c r="A128" s="2"/>
      <c r="B128" s="2"/>
      <c r="C128" s="3"/>
      <c r="D128" s="3"/>
      <c r="E128" s="21"/>
      <c r="F128" s="3"/>
      <c r="G128" s="3"/>
      <c r="H128" s="3"/>
      <c r="I128" s="20">
        <f t="shared" si="1"/>
        <v>0</v>
      </c>
      <c r="J128" s="3"/>
      <c r="K128" s="3"/>
      <c r="L128" s="3"/>
      <c r="M128" s="3"/>
      <c r="N128" s="3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 ht="15.5">
      <c r="A129" s="2"/>
      <c r="B129" s="2"/>
      <c r="C129" s="3"/>
      <c r="D129" s="3"/>
      <c r="E129" s="21"/>
      <c r="F129" s="3"/>
      <c r="G129" s="3"/>
      <c r="H129" s="3"/>
      <c r="I129" s="20">
        <f t="shared" si="1"/>
        <v>0</v>
      </c>
      <c r="J129" s="3"/>
      <c r="K129" s="3"/>
      <c r="L129" s="3"/>
      <c r="M129" s="3"/>
      <c r="N129" s="3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1:23" ht="15.5">
      <c r="A130" s="2"/>
      <c r="B130" s="2"/>
      <c r="C130" s="3"/>
      <c r="D130" s="3"/>
      <c r="E130" s="21"/>
      <c r="F130" s="3"/>
      <c r="G130" s="3"/>
      <c r="H130" s="3"/>
      <c r="I130" s="20">
        <f t="shared" si="1"/>
        <v>0</v>
      </c>
      <c r="J130" s="3"/>
      <c r="K130" s="3"/>
      <c r="L130" s="3"/>
      <c r="M130" s="3"/>
      <c r="N130" s="3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1:23" ht="15.5">
      <c r="A131" s="2"/>
      <c r="B131" s="2"/>
      <c r="C131" s="3"/>
      <c r="D131" s="3"/>
      <c r="E131" s="21"/>
      <c r="F131" s="3"/>
      <c r="G131" s="3"/>
      <c r="H131" s="3"/>
      <c r="I131" s="20">
        <f t="shared" si="1"/>
        <v>0</v>
      </c>
      <c r="J131" s="3"/>
      <c r="K131" s="3"/>
      <c r="L131" s="3"/>
      <c r="M131" s="3"/>
      <c r="N131" s="3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1:23" ht="15.5">
      <c r="A132" s="2"/>
      <c r="B132" s="2"/>
      <c r="C132" s="3"/>
      <c r="D132" s="3"/>
      <c r="E132" s="21"/>
      <c r="F132" s="3"/>
      <c r="G132" s="3"/>
      <c r="H132" s="3"/>
      <c r="I132" s="20">
        <f t="shared" si="1"/>
        <v>0</v>
      </c>
      <c r="J132" s="3"/>
      <c r="K132" s="3"/>
      <c r="L132" s="3"/>
      <c r="M132" s="3"/>
      <c r="N132" s="3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1:23" ht="15.5">
      <c r="A133" s="2"/>
      <c r="B133" s="2"/>
      <c r="C133" s="3"/>
      <c r="D133" s="3"/>
      <c r="E133" s="21"/>
      <c r="F133" s="3"/>
      <c r="G133" s="3"/>
      <c r="H133" s="3"/>
      <c r="I133" s="20">
        <f t="shared" si="1"/>
        <v>0</v>
      </c>
      <c r="J133" s="3"/>
      <c r="K133" s="3"/>
      <c r="L133" s="3"/>
      <c r="M133" s="3"/>
      <c r="N133" s="3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1:23" ht="15.5">
      <c r="A134" s="2"/>
      <c r="B134" s="2"/>
      <c r="C134" s="3"/>
      <c r="D134" s="3"/>
      <c r="E134" s="21"/>
      <c r="F134" s="3"/>
      <c r="G134" s="3"/>
      <c r="H134" s="3"/>
      <c r="I134" s="20">
        <f t="shared" si="1"/>
        <v>0</v>
      </c>
      <c r="J134" s="3"/>
      <c r="K134" s="3"/>
      <c r="L134" s="3"/>
      <c r="M134" s="3"/>
      <c r="N134" s="3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1:23" ht="15.5">
      <c r="A135" s="2"/>
      <c r="B135" s="2"/>
      <c r="C135" s="3"/>
      <c r="D135" s="3"/>
      <c r="E135" s="21"/>
      <c r="F135" s="3"/>
      <c r="G135" s="3"/>
      <c r="H135" s="3"/>
      <c r="I135" s="20">
        <f t="shared" si="1"/>
        <v>0</v>
      </c>
      <c r="J135" s="3"/>
      <c r="K135" s="3"/>
      <c r="L135" s="3"/>
      <c r="M135" s="3"/>
      <c r="N135" s="3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1:23" ht="15.5">
      <c r="A136" s="2"/>
      <c r="B136" s="2"/>
      <c r="C136" s="3"/>
      <c r="D136" s="3"/>
      <c r="E136" s="21"/>
      <c r="F136" s="3"/>
      <c r="G136" s="3"/>
      <c r="H136" s="3"/>
      <c r="I136" s="20">
        <f t="shared" si="1"/>
        <v>0</v>
      </c>
      <c r="J136" s="3"/>
      <c r="K136" s="3"/>
      <c r="L136" s="3"/>
      <c r="M136" s="3"/>
      <c r="N136" s="3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1:23" ht="15.5">
      <c r="A137" s="2"/>
      <c r="B137" s="2"/>
      <c r="C137" s="3"/>
      <c r="D137" s="3"/>
      <c r="E137" s="21"/>
      <c r="F137" s="3"/>
      <c r="G137" s="3"/>
      <c r="H137" s="3"/>
      <c r="I137" s="20">
        <f t="shared" si="1"/>
        <v>0</v>
      </c>
      <c r="J137" s="3"/>
      <c r="K137" s="3"/>
      <c r="L137" s="3"/>
      <c r="M137" s="3"/>
      <c r="N137" s="3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1:23" ht="15.5">
      <c r="A138" s="2"/>
      <c r="B138" s="2"/>
      <c r="C138" s="3"/>
      <c r="D138" s="3"/>
      <c r="E138" s="21"/>
      <c r="F138" s="3"/>
      <c r="G138" s="3"/>
      <c r="H138" s="3"/>
      <c r="I138" s="20">
        <f t="shared" si="1"/>
        <v>0</v>
      </c>
      <c r="J138" s="3"/>
      <c r="K138" s="3"/>
      <c r="L138" s="3"/>
      <c r="M138" s="3"/>
      <c r="N138" s="3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1:23" ht="15.5">
      <c r="A139" s="2"/>
      <c r="B139" s="2"/>
      <c r="C139" s="3"/>
      <c r="D139" s="3"/>
      <c r="E139" s="21"/>
      <c r="F139" s="3"/>
      <c r="G139" s="3"/>
      <c r="H139" s="3"/>
      <c r="I139" s="20">
        <f t="shared" si="1"/>
        <v>0</v>
      </c>
      <c r="J139" s="3"/>
      <c r="K139" s="3"/>
      <c r="L139" s="3"/>
      <c r="M139" s="3"/>
      <c r="N139" s="3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1:23" ht="15.5">
      <c r="A140" s="2"/>
      <c r="B140" s="2"/>
      <c r="C140" s="3"/>
      <c r="D140" s="3"/>
      <c r="E140" s="21"/>
      <c r="F140" s="3"/>
      <c r="G140" s="3"/>
      <c r="H140" s="3"/>
      <c r="I140" s="20">
        <f t="shared" si="1"/>
        <v>0</v>
      </c>
      <c r="J140" s="3"/>
      <c r="K140" s="3"/>
      <c r="L140" s="3"/>
      <c r="M140" s="3"/>
      <c r="N140" s="3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 ht="15.5">
      <c r="A141" s="2"/>
      <c r="B141" s="2"/>
      <c r="C141" s="3"/>
      <c r="D141" s="3"/>
      <c r="E141" s="21"/>
      <c r="F141" s="3"/>
      <c r="G141" s="3"/>
      <c r="H141" s="3"/>
      <c r="I141" s="20">
        <f t="shared" si="1"/>
        <v>0</v>
      </c>
      <c r="J141" s="3"/>
      <c r="K141" s="3"/>
      <c r="L141" s="3"/>
      <c r="M141" s="3"/>
      <c r="N141" s="3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ht="15.5">
      <c r="A142" s="2"/>
      <c r="B142" s="2"/>
      <c r="C142" s="3"/>
      <c r="D142" s="3"/>
      <c r="E142" s="21"/>
      <c r="F142" s="3"/>
      <c r="G142" s="3"/>
      <c r="H142" s="3"/>
      <c r="I142" s="20">
        <f t="shared" ref="I142:I200" si="2">(E142-INT(E142))*24</f>
        <v>0</v>
      </c>
      <c r="J142" s="3"/>
      <c r="K142" s="3"/>
      <c r="L142" s="3"/>
      <c r="M142" s="3"/>
      <c r="N142" s="3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1:23" ht="15.5">
      <c r="A143" s="2"/>
      <c r="B143" s="2"/>
      <c r="C143" s="3"/>
      <c r="D143" s="3"/>
      <c r="E143" s="21"/>
      <c r="F143" s="3"/>
      <c r="G143" s="3"/>
      <c r="H143" s="3"/>
      <c r="I143" s="20">
        <f t="shared" si="2"/>
        <v>0</v>
      </c>
      <c r="J143" s="3"/>
      <c r="K143" s="3"/>
      <c r="L143" s="3"/>
      <c r="M143" s="3"/>
      <c r="N143" s="3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1:23" ht="15.5">
      <c r="A144" s="2"/>
      <c r="B144" s="2"/>
      <c r="C144" s="3"/>
      <c r="D144" s="3"/>
      <c r="E144" s="21"/>
      <c r="F144" s="3"/>
      <c r="G144" s="3"/>
      <c r="H144" s="3"/>
      <c r="I144" s="20">
        <f t="shared" si="2"/>
        <v>0</v>
      </c>
      <c r="J144" s="3"/>
      <c r="K144" s="3"/>
      <c r="L144" s="3"/>
      <c r="M144" s="3"/>
      <c r="N144" s="3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1:23" ht="15.5">
      <c r="A145" s="2"/>
      <c r="B145" s="2"/>
      <c r="C145" s="3"/>
      <c r="D145" s="3"/>
      <c r="E145" s="21"/>
      <c r="F145" s="3"/>
      <c r="G145" s="3"/>
      <c r="H145" s="3"/>
      <c r="I145" s="20">
        <f t="shared" si="2"/>
        <v>0</v>
      </c>
      <c r="J145" s="3"/>
      <c r="K145" s="3"/>
      <c r="L145" s="3"/>
      <c r="M145" s="3"/>
      <c r="N145" s="3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1:23" ht="15.5">
      <c r="A146" s="2"/>
      <c r="B146" s="2"/>
      <c r="C146" s="3"/>
      <c r="D146" s="3"/>
      <c r="E146" s="21"/>
      <c r="F146" s="3"/>
      <c r="G146" s="3"/>
      <c r="H146" s="3"/>
      <c r="I146" s="20">
        <f t="shared" si="2"/>
        <v>0</v>
      </c>
      <c r="J146" s="3"/>
      <c r="K146" s="3"/>
      <c r="L146" s="3"/>
      <c r="M146" s="3"/>
      <c r="N146" s="3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1:23" ht="15.5">
      <c r="A147" s="2"/>
      <c r="B147" s="2"/>
      <c r="C147" s="3"/>
      <c r="D147" s="3"/>
      <c r="E147" s="21"/>
      <c r="F147" s="3"/>
      <c r="G147" s="3"/>
      <c r="H147" s="3"/>
      <c r="I147" s="20">
        <f t="shared" si="2"/>
        <v>0</v>
      </c>
      <c r="J147" s="3"/>
      <c r="K147" s="3"/>
      <c r="L147" s="3"/>
      <c r="M147" s="3"/>
      <c r="N147" s="3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1:23" ht="15.5">
      <c r="A148" s="2"/>
      <c r="B148" s="2"/>
      <c r="C148" s="3"/>
      <c r="D148" s="3"/>
      <c r="E148" s="21"/>
      <c r="F148" s="3"/>
      <c r="G148" s="3"/>
      <c r="H148" s="3"/>
      <c r="I148" s="20">
        <f t="shared" si="2"/>
        <v>0</v>
      </c>
      <c r="J148" s="3"/>
      <c r="K148" s="3"/>
      <c r="L148" s="3"/>
      <c r="M148" s="3"/>
      <c r="N148" s="3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1:23" ht="15.5">
      <c r="A149" s="2"/>
      <c r="B149" s="2"/>
      <c r="C149" s="3"/>
      <c r="D149" s="3"/>
      <c r="E149" s="21"/>
      <c r="F149" s="3"/>
      <c r="G149" s="3"/>
      <c r="H149" s="3"/>
      <c r="I149" s="20">
        <f t="shared" si="2"/>
        <v>0</v>
      </c>
      <c r="J149" s="3"/>
      <c r="K149" s="3"/>
      <c r="L149" s="3"/>
      <c r="M149" s="3"/>
      <c r="N149" s="3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1:23" ht="15.5">
      <c r="A150" s="2"/>
      <c r="B150" s="2"/>
      <c r="C150" s="3"/>
      <c r="D150" s="3"/>
      <c r="E150" s="21"/>
      <c r="F150" s="3"/>
      <c r="G150" s="3"/>
      <c r="H150" s="3"/>
      <c r="I150" s="20">
        <f t="shared" si="2"/>
        <v>0</v>
      </c>
      <c r="J150" s="3"/>
      <c r="K150" s="3"/>
      <c r="L150" s="3"/>
      <c r="M150" s="3"/>
      <c r="N150" s="3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1:23" ht="15.5">
      <c r="A151" s="2"/>
      <c r="B151" s="2"/>
      <c r="C151" s="3"/>
      <c r="D151" s="3"/>
      <c r="E151" s="21"/>
      <c r="F151" s="3"/>
      <c r="G151" s="3"/>
      <c r="H151" s="3"/>
      <c r="I151" s="20">
        <f t="shared" si="2"/>
        <v>0</v>
      </c>
      <c r="J151" s="3"/>
      <c r="K151" s="3"/>
      <c r="L151" s="3"/>
      <c r="M151" s="3"/>
      <c r="N151" s="3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1:23" ht="15.5">
      <c r="A152" s="2"/>
      <c r="B152" s="2"/>
      <c r="C152" s="3"/>
      <c r="D152" s="3"/>
      <c r="E152" s="21"/>
      <c r="F152" s="3"/>
      <c r="G152" s="3"/>
      <c r="H152" s="3"/>
      <c r="I152" s="20">
        <f t="shared" si="2"/>
        <v>0</v>
      </c>
      <c r="J152" s="3"/>
      <c r="K152" s="3"/>
      <c r="L152" s="3"/>
      <c r="M152" s="3"/>
      <c r="N152" s="3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1:23" ht="15.5">
      <c r="A153" s="2"/>
      <c r="B153" s="2"/>
      <c r="C153" s="3"/>
      <c r="D153" s="3"/>
      <c r="E153" s="21"/>
      <c r="F153" s="3"/>
      <c r="G153" s="3"/>
      <c r="H153" s="3"/>
      <c r="I153" s="20">
        <f t="shared" si="2"/>
        <v>0</v>
      </c>
      <c r="J153" s="3"/>
      <c r="K153" s="3"/>
      <c r="L153" s="3"/>
      <c r="M153" s="3"/>
      <c r="N153" s="3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1:23" ht="15.5">
      <c r="A154" s="2"/>
      <c r="B154" s="2"/>
      <c r="C154" s="3"/>
      <c r="D154" s="3"/>
      <c r="E154" s="21"/>
      <c r="F154" s="3"/>
      <c r="G154" s="3"/>
      <c r="H154" s="3"/>
      <c r="I154" s="20">
        <f t="shared" si="2"/>
        <v>0</v>
      </c>
      <c r="J154" s="3"/>
      <c r="K154" s="3"/>
      <c r="L154" s="3"/>
      <c r="M154" s="3"/>
      <c r="N154" s="3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1:23" ht="15.5">
      <c r="A155" s="2"/>
      <c r="B155" s="2"/>
      <c r="C155" s="3"/>
      <c r="D155" s="3"/>
      <c r="E155" s="21"/>
      <c r="F155" s="3"/>
      <c r="G155" s="3"/>
      <c r="H155" s="3"/>
      <c r="I155" s="20">
        <f t="shared" si="2"/>
        <v>0</v>
      </c>
      <c r="J155" s="3"/>
      <c r="K155" s="3"/>
      <c r="L155" s="3"/>
      <c r="M155" s="3"/>
      <c r="N155" s="3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1:23" ht="15.5">
      <c r="A156" s="2"/>
      <c r="B156" s="2"/>
      <c r="C156" s="3"/>
      <c r="D156" s="3"/>
      <c r="E156" s="21"/>
      <c r="F156" s="3"/>
      <c r="G156" s="3"/>
      <c r="H156" s="3"/>
      <c r="I156" s="20">
        <f t="shared" si="2"/>
        <v>0</v>
      </c>
      <c r="J156" s="3"/>
      <c r="K156" s="3"/>
      <c r="L156" s="3"/>
      <c r="M156" s="3"/>
      <c r="N156" s="3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1:23" ht="15.5">
      <c r="A157" s="2"/>
      <c r="B157" s="2"/>
      <c r="C157" s="3"/>
      <c r="D157" s="3"/>
      <c r="E157" s="21"/>
      <c r="F157" s="3"/>
      <c r="G157" s="3"/>
      <c r="H157" s="3"/>
      <c r="I157" s="20">
        <f t="shared" si="2"/>
        <v>0</v>
      </c>
      <c r="J157" s="3"/>
      <c r="K157" s="3"/>
      <c r="L157" s="3"/>
      <c r="M157" s="3"/>
      <c r="N157" s="3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1:23" ht="15.5">
      <c r="A158" s="2"/>
      <c r="B158" s="2"/>
      <c r="C158" s="3"/>
      <c r="D158" s="3"/>
      <c r="E158" s="21"/>
      <c r="F158" s="3"/>
      <c r="G158" s="3"/>
      <c r="H158" s="3"/>
      <c r="I158" s="20">
        <f t="shared" si="2"/>
        <v>0</v>
      </c>
      <c r="J158" s="3"/>
      <c r="K158" s="3"/>
      <c r="L158" s="3"/>
      <c r="M158" s="3"/>
      <c r="N158" s="3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1:23" ht="15.5">
      <c r="A159" s="2"/>
      <c r="B159" s="2"/>
      <c r="C159" s="3"/>
      <c r="D159" s="3"/>
      <c r="E159" s="21"/>
      <c r="F159" s="3"/>
      <c r="G159" s="3"/>
      <c r="H159" s="3"/>
      <c r="I159" s="20">
        <f t="shared" si="2"/>
        <v>0</v>
      </c>
      <c r="J159" s="3"/>
      <c r="K159" s="3"/>
      <c r="L159" s="3"/>
      <c r="M159" s="3"/>
      <c r="N159" s="3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1:23" ht="15.5">
      <c r="A160" s="2"/>
      <c r="B160" s="2"/>
      <c r="C160" s="3"/>
      <c r="D160" s="3"/>
      <c r="E160" s="21"/>
      <c r="F160" s="3"/>
      <c r="G160" s="3"/>
      <c r="H160" s="3"/>
      <c r="I160" s="20">
        <f t="shared" si="2"/>
        <v>0</v>
      </c>
      <c r="J160" s="3"/>
      <c r="K160" s="3"/>
      <c r="L160" s="3"/>
      <c r="M160" s="3"/>
      <c r="N160" s="3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1:23" ht="15.5">
      <c r="A161" s="2"/>
      <c r="B161" s="2"/>
      <c r="C161" s="3"/>
      <c r="D161" s="3"/>
      <c r="E161" s="21"/>
      <c r="F161" s="3"/>
      <c r="G161" s="3"/>
      <c r="H161" s="3"/>
      <c r="I161" s="20">
        <f t="shared" si="2"/>
        <v>0</v>
      </c>
      <c r="J161" s="3"/>
      <c r="K161" s="3"/>
      <c r="L161" s="3"/>
      <c r="M161" s="3"/>
      <c r="N161" s="3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1:23" ht="15.5">
      <c r="A162" s="2"/>
      <c r="B162" s="2"/>
      <c r="C162" s="3"/>
      <c r="D162" s="3"/>
      <c r="E162" s="21"/>
      <c r="F162" s="3"/>
      <c r="G162" s="3"/>
      <c r="H162" s="3"/>
      <c r="I162" s="20">
        <f t="shared" si="2"/>
        <v>0</v>
      </c>
      <c r="J162" s="3"/>
      <c r="K162" s="3"/>
      <c r="L162" s="3"/>
      <c r="M162" s="3"/>
      <c r="N162" s="3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 ht="15.5">
      <c r="A163" s="2"/>
      <c r="B163" s="2"/>
      <c r="C163" s="3"/>
      <c r="D163" s="3"/>
      <c r="E163" s="21"/>
      <c r="F163" s="3"/>
      <c r="G163" s="3"/>
      <c r="H163" s="3"/>
      <c r="I163" s="20">
        <f t="shared" si="2"/>
        <v>0</v>
      </c>
      <c r="J163" s="3"/>
      <c r="K163" s="3"/>
      <c r="L163" s="3"/>
      <c r="M163" s="3"/>
      <c r="N163" s="3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 ht="15.5">
      <c r="A164" s="2"/>
      <c r="B164" s="2"/>
      <c r="C164" s="3"/>
      <c r="D164" s="3"/>
      <c r="E164" s="21"/>
      <c r="F164" s="3"/>
      <c r="G164" s="3"/>
      <c r="H164" s="3"/>
      <c r="I164" s="20">
        <f t="shared" si="2"/>
        <v>0</v>
      </c>
      <c r="J164" s="3"/>
      <c r="K164" s="3"/>
      <c r="L164" s="3"/>
      <c r="M164" s="3"/>
      <c r="N164" s="3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1:23" ht="15.5">
      <c r="A165" s="2"/>
      <c r="B165" s="2"/>
      <c r="C165" s="3"/>
      <c r="D165" s="3"/>
      <c r="E165" s="21"/>
      <c r="F165" s="3"/>
      <c r="G165" s="3"/>
      <c r="H165" s="3"/>
      <c r="I165" s="20">
        <f t="shared" si="2"/>
        <v>0</v>
      </c>
      <c r="J165" s="3"/>
      <c r="K165" s="3"/>
      <c r="L165" s="3"/>
      <c r="M165" s="3"/>
      <c r="N165" s="3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1:23" ht="15.5">
      <c r="A166" s="2"/>
      <c r="B166" s="2"/>
      <c r="C166" s="3"/>
      <c r="D166" s="3"/>
      <c r="E166" s="21"/>
      <c r="F166" s="3"/>
      <c r="G166" s="3"/>
      <c r="H166" s="3"/>
      <c r="I166" s="20">
        <f t="shared" si="2"/>
        <v>0</v>
      </c>
      <c r="J166" s="3"/>
      <c r="K166" s="3"/>
      <c r="L166" s="3"/>
      <c r="M166" s="3"/>
      <c r="N166" s="3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1:23" ht="15.5">
      <c r="A167" s="2"/>
      <c r="B167" s="2"/>
      <c r="C167" s="3"/>
      <c r="D167" s="3"/>
      <c r="E167" s="21"/>
      <c r="F167" s="3"/>
      <c r="G167" s="3"/>
      <c r="H167" s="3"/>
      <c r="I167" s="20">
        <f t="shared" si="2"/>
        <v>0</v>
      </c>
      <c r="J167" s="3"/>
      <c r="K167" s="3"/>
      <c r="L167" s="3"/>
      <c r="M167" s="3"/>
      <c r="N167" s="3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1:23" ht="15.5">
      <c r="A168" s="2"/>
      <c r="B168" s="2"/>
      <c r="C168" s="3"/>
      <c r="D168" s="3"/>
      <c r="E168" s="21"/>
      <c r="F168" s="3"/>
      <c r="G168" s="3"/>
      <c r="H168" s="3"/>
      <c r="I168" s="20">
        <f t="shared" si="2"/>
        <v>0</v>
      </c>
      <c r="J168" s="3"/>
      <c r="K168" s="3"/>
      <c r="L168" s="3"/>
      <c r="M168" s="3"/>
      <c r="N168" s="3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1:23" ht="15.5">
      <c r="A169" s="2"/>
      <c r="B169" s="2"/>
      <c r="C169" s="3"/>
      <c r="D169" s="3"/>
      <c r="E169" s="21"/>
      <c r="F169" s="3"/>
      <c r="G169" s="3"/>
      <c r="H169" s="3"/>
      <c r="I169" s="20">
        <f t="shared" si="2"/>
        <v>0</v>
      </c>
      <c r="J169" s="3"/>
      <c r="K169" s="3"/>
      <c r="L169" s="3"/>
      <c r="M169" s="3"/>
      <c r="N169" s="3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1:23" ht="15.5">
      <c r="A170" s="2"/>
      <c r="B170" s="2"/>
      <c r="C170" s="3"/>
      <c r="D170" s="3"/>
      <c r="E170" s="21"/>
      <c r="F170" s="3"/>
      <c r="G170" s="3"/>
      <c r="H170" s="3"/>
      <c r="I170" s="20">
        <f t="shared" si="2"/>
        <v>0</v>
      </c>
      <c r="J170" s="3"/>
      <c r="K170" s="3"/>
      <c r="L170" s="3"/>
      <c r="M170" s="3"/>
      <c r="N170" s="3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1:23" ht="15.5">
      <c r="A171" s="2"/>
      <c r="B171" s="2"/>
      <c r="C171" s="3"/>
      <c r="D171" s="3"/>
      <c r="E171" s="21"/>
      <c r="F171" s="3"/>
      <c r="G171" s="3"/>
      <c r="H171" s="3"/>
      <c r="I171" s="20">
        <f t="shared" si="2"/>
        <v>0</v>
      </c>
      <c r="J171" s="3"/>
      <c r="K171" s="3"/>
      <c r="L171" s="3"/>
      <c r="M171" s="3"/>
      <c r="N171" s="3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1:23" ht="15.5">
      <c r="A172" s="2"/>
      <c r="B172" s="2"/>
      <c r="C172" s="3"/>
      <c r="D172" s="3"/>
      <c r="E172" s="21"/>
      <c r="F172" s="3"/>
      <c r="G172" s="3"/>
      <c r="H172" s="3"/>
      <c r="I172" s="20">
        <f t="shared" si="2"/>
        <v>0</v>
      </c>
      <c r="J172" s="3"/>
      <c r="K172" s="3"/>
      <c r="L172" s="3"/>
      <c r="M172" s="3"/>
      <c r="N172" s="3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1:23" ht="15.5">
      <c r="A173" s="2"/>
      <c r="B173" s="2"/>
      <c r="C173" s="3"/>
      <c r="D173" s="3"/>
      <c r="E173" s="21"/>
      <c r="F173" s="3"/>
      <c r="G173" s="3"/>
      <c r="H173" s="3"/>
      <c r="I173" s="20">
        <f t="shared" si="2"/>
        <v>0</v>
      </c>
      <c r="J173" s="3"/>
      <c r="K173" s="3"/>
      <c r="L173" s="3"/>
      <c r="M173" s="3"/>
      <c r="N173" s="3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 ht="15.5">
      <c r="A174" s="2"/>
      <c r="B174" s="2"/>
      <c r="C174" s="3"/>
      <c r="D174" s="3"/>
      <c r="E174" s="21"/>
      <c r="F174" s="3"/>
      <c r="G174" s="3"/>
      <c r="H174" s="3"/>
      <c r="I174" s="20">
        <f t="shared" si="2"/>
        <v>0</v>
      </c>
      <c r="J174" s="3"/>
      <c r="K174" s="3"/>
      <c r="L174" s="3"/>
      <c r="M174" s="3"/>
      <c r="N174" s="3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 ht="15.5">
      <c r="A175" s="2"/>
      <c r="B175" s="2"/>
      <c r="C175" s="3"/>
      <c r="D175" s="3"/>
      <c r="E175" s="21"/>
      <c r="F175" s="3"/>
      <c r="G175" s="3"/>
      <c r="H175" s="3"/>
      <c r="I175" s="20">
        <f t="shared" si="2"/>
        <v>0</v>
      </c>
      <c r="J175" s="3"/>
      <c r="K175" s="3"/>
      <c r="L175" s="3"/>
      <c r="M175" s="3"/>
      <c r="N175" s="3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1:23" ht="15.5">
      <c r="A176" s="2"/>
      <c r="B176" s="2"/>
      <c r="C176" s="3"/>
      <c r="D176" s="3"/>
      <c r="E176" s="21"/>
      <c r="F176" s="3"/>
      <c r="G176" s="3"/>
      <c r="H176" s="3"/>
      <c r="I176" s="20">
        <f t="shared" si="2"/>
        <v>0</v>
      </c>
      <c r="J176" s="3"/>
      <c r="K176" s="3"/>
      <c r="L176" s="3"/>
      <c r="M176" s="3"/>
      <c r="N176" s="3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1:23" ht="15.5">
      <c r="A177" s="2"/>
      <c r="B177" s="2"/>
      <c r="C177" s="3"/>
      <c r="D177" s="3"/>
      <c r="E177" s="21"/>
      <c r="F177" s="3"/>
      <c r="G177" s="3"/>
      <c r="H177" s="3"/>
      <c r="I177" s="20">
        <f t="shared" si="2"/>
        <v>0</v>
      </c>
      <c r="J177" s="3"/>
      <c r="K177" s="3"/>
      <c r="L177" s="3"/>
      <c r="M177" s="3"/>
      <c r="N177" s="3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1:23" ht="15.5">
      <c r="A178" s="2"/>
      <c r="B178" s="2"/>
      <c r="C178" s="3"/>
      <c r="D178" s="3"/>
      <c r="E178" s="21"/>
      <c r="F178" s="3"/>
      <c r="G178" s="3"/>
      <c r="H178" s="3"/>
      <c r="I178" s="20">
        <f t="shared" si="2"/>
        <v>0</v>
      </c>
      <c r="J178" s="3"/>
      <c r="K178" s="3"/>
      <c r="L178" s="3"/>
      <c r="M178" s="3"/>
      <c r="N178" s="3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1:23" ht="15.5">
      <c r="A179" s="2"/>
      <c r="B179" s="2"/>
      <c r="C179" s="3"/>
      <c r="D179" s="3"/>
      <c r="E179" s="21"/>
      <c r="F179" s="3"/>
      <c r="G179" s="3"/>
      <c r="H179" s="3"/>
      <c r="I179" s="20">
        <f t="shared" si="2"/>
        <v>0</v>
      </c>
      <c r="J179" s="3"/>
      <c r="K179" s="3"/>
      <c r="L179" s="3"/>
      <c r="M179" s="3"/>
      <c r="N179" s="3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1:23" ht="15.5">
      <c r="A180" s="2"/>
      <c r="B180" s="2"/>
      <c r="C180" s="3"/>
      <c r="D180" s="3"/>
      <c r="E180" s="21"/>
      <c r="F180" s="3"/>
      <c r="G180" s="3"/>
      <c r="H180" s="3"/>
      <c r="I180" s="20">
        <f t="shared" si="2"/>
        <v>0</v>
      </c>
      <c r="J180" s="3"/>
      <c r="K180" s="3"/>
      <c r="L180" s="3"/>
      <c r="M180" s="3"/>
      <c r="N180" s="3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1:23" ht="15.5">
      <c r="A181" s="2"/>
      <c r="B181" s="2"/>
      <c r="C181" s="3"/>
      <c r="D181" s="3"/>
      <c r="E181" s="21"/>
      <c r="F181" s="3"/>
      <c r="G181" s="3"/>
      <c r="H181" s="3"/>
      <c r="I181" s="20">
        <f t="shared" si="2"/>
        <v>0</v>
      </c>
      <c r="J181" s="3"/>
      <c r="K181" s="3"/>
      <c r="L181" s="3"/>
      <c r="M181" s="3"/>
      <c r="N181" s="3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1:23" ht="15.5">
      <c r="A182" s="2"/>
      <c r="B182" s="2"/>
      <c r="C182" s="3"/>
      <c r="D182" s="3"/>
      <c r="E182" s="21"/>
      <c r="F182" s="3"/>
      <c r="G182" s="3"/>
      <c r="H182" s="3"/>
      <c r="I182" s="20">
        <f t="shared" si="2"/>
        <v>0</v>
      </c>
      <c r="J182" s="3"/>
      <c r="K182" s="3"/>
      <c r="L182" s="3"/>
      <c r="M182" s="3"/>
      <c r="N182" s="3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1:23" ht="15.5">
      <c r="A183" s="2"/>
      <c r="B183" s="2"/>
      <c r="C183" s="3"/>
      <c r="D183" s="3"/>
      <c r="E183" s="21"/>
      <c r="F183" s="3"/>
      <c r="G183" s="3"/>
      <c r="H183" s="3"/>
      <c r="I183" s="20">
        <f t="shared" si="2"/>
        <v>0</v>
      </c>
      <c r="J183" s="3"/>
      <c r="K183" s="3"/>
      <c r="L183" s="3"/>
      <c r="M183" s="3"/>
      <c r="N183" s="3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 ht="15.5">
      <c r="A184" s="2"/>
      <c r="B184" s="2"/>
      <c r="C184" s="3"/>
      <c r="D184" s="3"/>
      <c r="E184" s="21"/>
      <c r="F184" s="3"/>
      <c r="G184" s="3"/>
      <c r="H184" s="3"/>
      <c r="I184" s="20">
        <f t="shared" si="2"/>
        <v>0</v>
      </c>
      <c r="J184" s="3"/>
      <c r="K184" s="3"/>
      <c r="L184" s="3"/>
      <c r="M184" s="3"/>
      <c r="N184" s="3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1:23" ht="15.5">
      <c r="A185" s="2"/>
      <c r="B185" s="2"/>
      <c r="C185" s="3"/>
      <c r="D185" s="3"/>
      <c r="E185" s="21"/>
      <c r="F185" s="3"/>
      <c r="G185" s="3"/>
      <c r="H185" s="3"/>
      <c r="I185" s="20">
        <f t="shared" si="2"/>
        <v>0</v>
      </c>
      <c r="J185" s="3"/>
      <c r="K185" s="3"/>
      <c r="L185" s="3"/>
      <c r="M185" s="3"/>
      <c r="N185" s="3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1:23" ht="15.5">
      <c r="A186" s="2"/>
      <c r="B186" s="2"/>
      <c r="C186" s="3"/>
      <c r="D186" s="3"/>
      <c r="E186" s="21"/>
      <c r="F186" s="3"/>
      <c r="G186" s="3"/>
      <c r="H186" s="3"/>
      <c r="I186" s="20">
        <f t="shared" si="2"/>
        <v>0</v>
      </c>
      <c r="J186" s="3"/>
      <c r="K186" s="3"/>
      <c r="L186" s="3"/>
      <c r="M186" s="3"/>
      <c r="N186" s="3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1:23" ht="15.5">
      <c r="A187" s="2"/>
      <c r="B187" s="2"/>
      <c r="C187" s="3"/>
      <c r="D187" s="3"/>
      <c r="E187" s="21"/>
      <c r="F187" s="3"/>
      <c r="G187" s="3"/>
      <c r="H187" s="3"/>
      <c r="I187" s="20">
        <f t="shared" si="2"/>
        <v>0</v>
      </c>
      <c r="J187" s="3"/>
      <c r="K187" s="3"/>
      <c r="L187" s="3"/>
      <c r="M187" s="3"/>
      <c r="N187" s="3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1:23" ht="15.5">
      <c r="A188" s="2"/>
      <c r="B188" s="2"/>
      <c r="C188" s="3"/>
      <c r="D188" s="3"/>
      <c r="E188" s="21"/>
      <c r="F188" s="3"/>
      <c r="G188" s="3"/>
      <c r="H188" s="3"/>
      <c r="I188" s="20">
        <f t="shared" si="2"/>
        <v>0</v>
      </c>
      <c r="J188" s="3"/>
      <c r="K188" s="3"/>
      <c r="L188" s="3"/>
      <c r="M188" s="3"/>
      <c r="N188" s="3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1:23" ht="15.5">
      <c r="A189" s="2"/>
      <c r="B189" s="2"/>
      <c r="C189" s="3"/>
      <c r="D189" s="3"/>
      <c r="E189" s="21"/>
      <c r="F189" s="3"/>
      <c r="G189" s="3"/>
      <c r="H189" s="3"/>
      <c r="I189" s="20">
        <f t="shared" si="2"/>
        <v>0</v>
      </c>
      <c r="J189" s="3"/>
      <c r="K189" s="3"/>
      <c r="L189" s="3"/>
      <c r="M189" s="3"/>
      <c r="N189" s="3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1:23" ht="15.5">
      <c r="A190" s="2"/>
      <c r="B190" s="2"/>
      <c r="C190" s="3"/>
      <c r="D190" s="3"/>
      <c r="E190" s="21"/>
      <c r="F190" s="3"/>
      <c r="G190" s="3"/>
      <c r="H190" s="3"/>
      <c r="I190" s="20">
        <f t="shared" si="2"/>
        <v>0</v>
      </c>
      <c r="J190" s="3"/>
      <c r="K190" s="3"/>
      <c r="L190" s="3"/>
      <c r="M190" s="3"/>
      <c r="N190" s="3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ht="15.5">
      <c r="A191" s="2"/>
      <c r="B191" s="2"/>
      <c r="C191" s="3"/>
      <c r="D191" s="3"/>
      <c r="E191" s="21"/>
      <c r="F191" s="3"/>
      <c r="G191" s="3"/>
      <c r="H191" s="3"/>
      <c r="I191" s="20">
        <f t="shared" si="2"/>
        <v>0</v>
      </c>
      <c r="J191" s="3"/>
      <c r="K191" s="3"/>
      <c r="L191" s="3"/>
      <c r="M191" s="3"/>
      <c r="N191" s="3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ht="15.5">
      <c r="A192" s="2"/>
      <c r="B192" s="2"/>
      <c r="C192" s="3"/>
      <c r="D192" s="3"/>
      <c r="E192" s="21"/>
      <c r="F192" s="3"/>
      <c r="G192" s="3"/>
      <c r="H192" s="3"/>
      <c r="I192" s="20">
        <f t="shared" si="2"/>
        <v>0</v>
      </c>
      <c r="J192" s="3"/>
      <c r="K192" s="3"/>
      <c r="L192" s="3"/>
      <c r="M192" s="3"/>
      <c r="N192" s="3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1:23" ht="15.5">
      <c r="A193" s="2"/>
      <c r="B193" s="2"/>
      <c r="C193" s="3"/>
      <c r="D193" s="3"/>
      <c r="E193" s="21"/>
      <c r="F193" s="3"/>
      <c r="G193" s="3"/>
      <c r="H193" s="3"/>
      <c r="I193" s="20">
        <f t="shared" si="2"/>
        <v>0</v>
      </c>
      <c r="J193" s="3"/>
      <c r="K193" s="3"/>
      <c r="L193" s="3"/>
      <c r="M193" s="3"/>
      <c r="N193" s="3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1:23" ht="15.5">
      <c r="A194" s="2"/>
      <c r="B194" s="2"/>
      <c r="C194" s="3"/>
      <c r="D194" s="3"/>
      <c r="E194" s="21"/>
      <c r="F194" s="3"/>
      <c r="G194" s="3"/>
      <c r="H194" s="3"/>
      <c r="I194" s="20">
        <f t="shared" si="2"/>
        <v>0</v>
      </c>
      <c r="J194" s="3"/>
      <c r="K194" s="3"/>
      <c r="L194" s="3"/>
      <c r="M194" s="3"/>
      <c r="N194" s="3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1:23" ht="15.5">
      <c r="A195" s="2"/>
      <c r="B195" s="2"/>
      <c r="C195" s="3"/>
      <c r="D195" s="3"/>
      <c r="E195" s="21"/>
      <c r="F195" s="3"/>
      <c r="G195" s="3"/>
      <c r="H195" s="3"/>
      <c r="I195" s="20">
        <f t="shared" si="2"/>
        <v>0</v>
      </c>
      <c r="J195" s="3"/>
      <c r="K195" s="3"/>
      <c r="L195" s="3"/>
      <c r="M195" s="3"/>
      <c r="N195" s="3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3" ht="15.5">
      <c r="A196" s="2"/>
      <c r="B196" s="2"/>
      <c r="C196" s="3"/>
      <c r="D196" s="3"/>
      <c r="E196" s="21"/>
      <c r="F196" s="3"/>
      <c r="G196" s="3"/>
      <c r="H196" s="3"/>
      <c r="I196" s="20">
        <f t="shared" si="2"/>
        <v>0</v>
      </c>
      <c r="J196" s="3"/>
      <c r="K196" s="3"/>
      <c r="L196" s="3"/>
      <c r="M196" s="3"/>
      <c r="N196" s="3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1:23" ht="15.5">
      <c r="A197" s="2"/>
      <c r="B197" s="2"/>
      <c r="C197" s="3"/>
      <c r="D197" s="3"/>
      <c r="E197" s="21"/>
      <c r="F197" s="3"/>
      <c r="G197" s="3"/>
      <c r="H197" s="3"/>
      <c r="I197" s="20">
        <f t="shared" si="2"/>
        <v>0</v>
      </c>
      <c r="J197" s="3"/>
      <c r="K197" s="3"/>
      <c r="L197" s="3"/>
      <c r="M197" s="3"/>
      <c r="N197" s="3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1:23" ht="15.5">
      <c r="A198" s="2"/>
      <c r="B198" s="2"/>
      <c r="C198" s="3"/>
      <c r="D198" s="3"/>
      <c r="E198" s="21"/>
      <c r="F198" s="3"/>
      <c r="G198" s="3"/>
      <c r="H198" s="3"/>
      <c r="I198" s="20">
        <f t="shared" si="2"/>
        <v>0</v>
      </c>
      <c r="J198" s="3"/>
      <c r="K198" s="3"/>
      <c r="L198" s="3"/>
      <c r="M198" s="3"/>
      <c r="N198" s="3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1:23" ht="15.5">
      <c r="A199" s="2"/>
      <c r="B199" s="2"/>
      <c r="C199" s="3"/>
      <c r="D199" s="3"/>
      <c r="E199" s="21"/>
      <c r="F199" s="3"/>
      <c r="G199" s="3"/>
      <c r="H199" s="3"/>
      <c r="I199" s="20">
        <f t="shared" si="2"/>
        <v>0</v>
      </c>
      <c r="J199" s="3"/>
      <c r="K199" s="3"/>
      <c r="L199" s="3"/>
      <c r="M199" s="3"/>
      <c r="N199" s="3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1:23" ht="15.5">
      <c r="A200" s="2"/>
      <c r="B200" s="2"/>
      <c r="C200" s="3"/>
      <c r="D200" s="3"/>
      <c r="E200" s="21"/>
      <c r="F200" s="3"/>
      <c r="G200" s="3"/>
      <c r="H200" s="3"/>
      <c r="I200" s="20">
        <f t="shared" si="2"/>
        <v>0</v>
      </c>
      <c r="J200" s="3"/>
      <c r="K200" s="3"/>
      <c r="L200" s="3"/>
      <c r="M200" s="3"/>
      <c r="N200" s="3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1:23" ht="15.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1:23" ht="15.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1:23" ht="15.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1:23" ht="15.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1:23" ht="15.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ht="15.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ht="15.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1:23" ht="15.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1:23" ht="15.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1:23" ht="15.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1:23" ht="15.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1:23" ht="15.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1:23" ht="15.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1:23" ht="15.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1:23" ht="15.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1:23" ht="15.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ht="15.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ht="15.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9"/>
      <c r="P218" s="19"/>
      <c r="Q218" s="19"/>
      <c r="R218" s="19"/>
      <c r="S218" s="19"/>
      <c r="T218" s="19"/>
      <c r="U218" s="19"/>
      <c r="V218" s="19"/>
      <c r="W218" s="19"/>
    </row>
    <row r="219" spans="1:23" ht="15.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9"/>
      <c r="P219" s="19"/>
      <c r="Q219" s="19"/>
      <c r="R219" s="19"/>
      <c r="S219" s="19"/>
      <c r="T219" s="19"/>
      <c r="U219" s="19"/>
      <c r="V219" s="19"/>
      <c r="W219" s="19"/>
    </row>
    <row r="220" spans="1:23" ht="15.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9"/>
      <c r="P220" s="19"/>
      <c r="Q220" s="19"/>
      <c r="R220" s="19"/>
      <c r="S220" s="19"/>
      <c r="T220" s="19"/>
      <c r="U220" s="19"/>
      <c r="V220" s="19"/>
      <c r="W220" s="19"/>
    </row>
    <row r="221" spans="1:23" ht="15.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9"/>
      <c r="P221" s="19"/>
      <c r="Q221" s="19"/>
      <c r="R221" s="19"/>
      <c r="S221" s="19"/>
      <c r="T221" s="19"/>
      <c r="U221" s="19"/>
      <c r="V221" s="19"/>
      <c r="W221" s="19"/>
    </row>
    <row r="222" spans="1:23" ht="15.5">
      <c r="A222" s="2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9"/>
      <c r="P222" s="19"/>
      <c r="Q222" s="19"/>
      <c r="R222" s="19"/>
      <c r="S222" s="19"/>
      <c r="T222" s="19"/>
      <c r="U222" s="19"/>
      <c r="V222" s="19"/>
      <c r="W222" s="19"/>
    </row>
    <row r="223" spans="1:23" ht="15.5">
      <c r="A223" s="2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23" ht="15.5">
      <c r="A224" s="2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ht="15.5">
      <c r="A225" s="2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ht="15.5">
      <c r="A226" s="2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9"/>
      <c r="P226" s="19"/>
      <c r="Q226" s="19"/>
      <c r="R226" s="19"/>
      <c r="S226" s="19"/>
      <c r="T226" s="19"/>
      <c r="U226" s="19"/>
      <c r="V226" s="19"/>
      <c r="W226" s="19"/>
    </row>
    <row r="227" spans="1:23" ht="15.5">
      <c r="A227" s="2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 ht="15.5">
      <c r="A228" s="2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9"/>
      <c r="P228" s="19"/>
      <c r="Q228" s="19"/>
      <c r="R228" s="19"/>
      <c r="S228" s="19"/>
      <c r="T228" s="19"/>
      <c r="U228" s="19"/>
      <c r="V228" s="19"/>
      <c r="W228" s="19"/>
    </row>
    <row r="229" spans="1:23" ht="15.5">
      <c r="A229" s="2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9"/>
      <c r="P229" s="19"/>
      <c r="Q229" s="19"/>
      <c r="R229" s="19"/>
      <c r="S229" s="19"/>
      <c r="T229" s="19"/>
      <c r="U229" s="19"/>
      <c r="V229" s="19"/>
      <c r="W229" s="19"/>
    </row>
    <row r="230" spans="1:23" ht="15.5">
      <c r="A230" s="2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 ht="15.5">
      <c r="A231" s="2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9"/>
      <c r="P231" s="19"/>
      <c r="Q231" s="19"/>
      <c r="R231" s="19"/>
      <c r="S231" s="19"/>
      <c r="T231" s="19"/>
      <c r="U231" s="19"/>
      <c r="V231" s="19"/>
      <c r="W231" s="19"/>
    </row>
    <row r="232" spans="1:23" ht="15.5">
      <c r="A232" s="2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9"/>
      <c r="P232" s="19"/>
      <c r="Q232" s="19"/>
      <c r="R232" s="19"/>
      <c r="S232" s="19"/>
      <c r="T232" s="19"/>
      <c r="U232" s="19"/>
      <c r="V232" s="19"/>
      <c r="W232" s="19"/>
    </row>
    <row r="233" spans="1:23" ht="15.5">
      <c r="A233" s="2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9"/>
      <c r="P233" s="19"/>
      <c r="Q233" s="19"/>
      <c r="R233" s="19"/>
      <c r="S233" s="19"/>
      <c r="T233" s="19"/>
      <c r="U233" s="19"/>
      <c r="V233" s="19"/>
      <c r="W233" s="19"/>
    </row>
    <row r="234" spans="1:23" ht="15.5">
      <c r="A234" s="2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9"/>
      <c r="P234" s="19"/>
      <c r="Q234" s="19"/>
      <c r="R234" s="19"/>
      <c r="S234" s="19"/>
      <c r="T234" s="19"/>
      <c r="U234" s="19"/>
      <c r="V234" s="19"/>
      <c r="W234" s="19"/>
    </row>
    <row r="235" spans="1:23" ht="15.5">
      <c r="A235" s="2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 ht="15.5">
      <c r="A236" s="2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 ht="15.5">
      <c r="A237" s="2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9"/>
      <c r="P237" s="19"/>
      <c r="Q237" s="19"/>
      <c r="R237" s="19"/>
      <c r="S237" s="19"/>
      <c r="T237" s="19"/>
      <c r="U237" s="19"/>
      <c r="V237" s="19"/>
      <c r="W237" s="19"/>
    </row>
    <row r="238" spans="1:23" ht="15.5">
      <c r="A238" s="2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 ht="15.5">
      <c r="A239" s="2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9"/>
      <c r="P239" s="19"/>
      <c r="Q239" s="19"/>
      <c r="R239" s="19"/>
      <c r="S239" s="19"/>
      <c r="T239" s="19"/>
      <c r="U239" s="19"/>
      <c r="V239" s="19"/>
      <c r="W239" s="19"/>
    </row>
    <row r="240" spans="1:23" ht="15.5">
      <c r="A240" s="2"/>
      <c r="B240" s="2"/>
      <c r="C240" s="2"/>
      <c r="D240" s="2"/>
      <c r="E240" s="2"/>
      <c r="F240" s="2"/>
      <c r="G240" s="3"/>
      <c r="H240" s="3"/>
      <c r="I240" s="2"/>
      <c r="J240" s="2"/>
      <c r="K240" s="2"/>
      <c r="L240" s="2"/>
      <c r="M240" s="2"/>
      <c r="N240" s="2"/>
      <c r="O240" s="19"/>
      <c r="P240" s="19"/>
      <c r="Q240" s="19"/>
      <c r="R240" s="19"/>
      <c r="S240" s="19"/>
      <c r="T240" s="19"/>
      <c r="U240" s="19"/>
      <c r="V240" s="19"/>
      <c r="W240" s="19"/>
    </row>
    <row r="241" spans="1:23" ht="15.5">
      <c r="A241" s="2"/>
      <c r="B241" s="2"/>
      <c r="C241" s="2"/>
      <c r="D241" s="2"/>
      <c r="E241" s="2"/>
      <c r="F241" s="2"/>
      <c r="G241" s="3"/>
      <c r="H241" s="3"/>
      <c r="I241" s="2"/>
      <c r="J241" s="2"/>
      <c r="K241" s="2"/>
      <c r="L241" s="2"/>
      <c r="M241" s="2"/>
      <c r="N241" s="2"/>
      <c r="O241" s="19"/>
      <c r="P241" s="19"/>
      <c r="Q241" s="19"/>
      <c r="R241" s="19"/>
      <c r="S241" s="19"/>
      <c r="T241" s="19"/>
      <c r="U241" s="19"/>
      <c r="V241" s="19"/>
      <c r="W241" s="19"/>
    </row>
    <row r="242" spans="1:23" ht="15.5">
      <c r="A242" s="2"/>
      <c r="B242" s="2"/>
      <c r="C242" s="2"/>
      <c r="D242" s="2"/>
      <c r="E242" s="2"/>
      <c r="F242" s="2"/>
      <c r="G242" s="3"/>
      <c r="H242" s="3"/>
      <c r="I242" s="2"/>
      <c r="J242" s="2"/>
      <c r="K242" s="2"/>
      <c r="L242" s="2"/>
      <c r="M242" s="2"/>
      <c r="N242" s="2"/>
      <c r="O242" s="19"/>
      <c r="P242" s="19"/>
      <c r="Q242" s="19"/>
      <c r="R242" s="19"/>
      <c r="S242" s="19"/>
      <c r="T242" s="19"/>
      <c r="U242" s="19"/>
      <c r="V242" s="19"/>
      <c r="W242" s="19"/>
    </row>
    <row r="243" spans="1:23" ht="15.5">
      <c r="A243" s="2"/>
      <c r="B243" s="2"/>
      <c r="C243" s="2"/>
      <c r="D243" s="2"/>
      <c r="E243" s="2"/>
      <c r="F243" s="2"/>
      <c r="G243" s="3"/>
      <c r="H243" s="3"/>
      <c r="I243" s="2"/>
      <c r="J243" s="2"/>
      <c r="K243" s="2"/>
      <c r="L243" s="2"/>
      <c r="M243" s="2"/>
      <c r="N243" s="2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 ht="15.5">
      <c r="A244" s="2"/>
      <c r="B244" s="2"/>
      <c r="C244" s="2"/>
      <c r="D244" s="2"/>
      <c r="E244" s="2"/>
      <c r="F244" s="2"/>
      <c r="G244" s="3"/>
      <c r="H244" s="3"/>
      <c r="I244" s="2"/>
      <c r="J244" s="2"/>
      <c r="K244" s="2"/>
      <c r="L244" s="2"/>
      <c r="M244" s="2"/>
      <c r="N244" s="2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 ht="15.5">
      <c r="A245" s="2"/>
      <c r="B245" s="2"/>
      <c r="C245" s="2"/>
      <c r="D245" s="2"/>
      <c r="E245" s="2"/>
      <c r="F245" s="2"/>
      <c r="G245" s="3"/>
      <c r="H245" s="3"/>
      <c r="I245" s="2"/>
      <c r="J245" s="2"/>
      <c r="K245" s="2"/>
      <c r="L245" s="2"/>
      <c r="M245" s="2"/>
      <c r="N245" s="2"/>
      <c r="O245" s="19"/>
      <c r="P245" s="19"/>
      <c r="Q245" s="19"/>
      <c r="R245" s="19"/>
      <c r="S245" s="19"/>
      <c r="T245" s="19"/>
      <c r="U245" s="19"/>
      <c r="V245" s="19"/>
      <c r="W245" s="19"/>
    </row>
    <row r="246" spans="1:23" ht="15.5">
      <c r="A246" s="2"/>
      <c r="B246" s="2"/>
      <c r="C246" s="2"/>
      <c r="D246" s="2"/>
      <c r="E246" s="2"/>
      <c r="F246" s="2"/>
      <c r="G246" s="3"/>
      <c r="H246" s="3"/>
      <c r="I246" s="2"/>
      <c r="J246" s="2"/>
      <c r="K246" s="2"/>
      <c r="L246" s="2"/>
      <c r="M246" s="2"/>
      <c r="N246" s="2"/>
      <c r="O246" s="19"/>
      <c r="P246" s="19"/>
      <c r="Q246" s="19"/>
      <c r="R246" s="19"/>
      <c r="S246" s="19"/>
      <c r="T246" s="19"/>
      <c r="U246" s="19"/>
      <c r="V246" s="19"/>
      <c r="W246" s="19"/>
    </row>
    <row r="247" spans="1:23" ht="15.5">
      <c r="A247" s="2"/>
      <c r="B247" s="2"/>
      <c r="C247" s="2"/>
      <c r="D247" s="2"/>
      <c r="E247" s="2"/>
      <c r="F247" s="2"/>
      <c r="G247" s="3"/>
      <c r="H247" s="3"/>
      <c r="I247" s="2"/>
      <c r="J247" s="2"/>
      <c r="K247" s="2"/>
      <c r="L247" s="2"/>
      <c r="M247" s="2"/>
      <c r="N247" s="2"/>
      <c r="O247" s="19"/>
      <c r="P247" s="19"/>
      <c r="Q247" s="19"/>
      <c r="R247" s="19"/>
      <c r="S247" s="19"/>
      <c r="T247" s="19"/>
      <c r="U247" s="19"/>
      <c r="V247" s="19"/>
      <c r="W247" s="19"/>
    </row>
    <row r="248" spans="1:23" ht="15.5">
      <c r="A248" s="2"/>
      <c r="B248" s="2"/>
      <c r="C248" s="2"/>
      <c r="D248" s="2"/>
      <c r="E248" s="2"/>
      <c r="F248" s="2"/>
      <c r="G248" s="3"/>
      <c r="H248" s="3"/>
      <c r="I248" s="2"/>
      <c r="J248" s="2"/>
      <c r="K248" s="2"/>
      <c r="L248" s="2"/>
      <c r="M248" s="2"/>
      <c r="N248" s="2"/>
      <c r="O248" s="19"/>
      <c r="P248" s="19"/>
      <c r="Q248" s="19"/>
      <c r="R248" s="19"/>
      <c r="S248" s="19"/>
      <c r="T248" s="19"/>
      <c r="U248" s="19"/>
      <c r="V248" s="19"/>
      <c r="W248" s="19"/>
    </row>
    <row r="249" spans="1:23" ht="15.5">
      <c r="A249" s="2"/>
      <c r="B249" s="2"/>
      <c r="C249" s="2"/>
      <c r="D249" s="2"/>
      <c r="E249" s="2"/>
      <c r="F249" s="2"/>
      <c r="G249" s="3"/>
      <c r="H249" s="3"/>
      <c r="I249" s="2"/>
      <c r="J249" s="2"/>
      <c r="K249" s="2"/>
      <c r="L249" s="2"/>
      <c r="M249" s="2"/>
      <c r="N249" s="2"/>
      <c r="O249" s="19"/>
      <c r="P249" s="19"/>
      <c r="Q249" s="19"/>
      <c r="R249" s="19"/>
      <c r="S249" s="19"/>
      <c r="T249" s="19"/>
      <c r="U249" s="19"/>
      <c r="V249" s="19"/>
      <c r="W249" s="19"/>
    </row>
    <row r="250" spans="1:23" ht="15.5">
      <c r="A250" s="2"/>
      <c r="B250" s="2"/>
      <c r="C250" s="2"/>
      <c r="D250" s="2"/>
      <c r="E250" s="2"/>
      <c r="F250" s="2"/>
      <c r="G250" s="3"/>
      <c r="H250" s="3"/>
      <c r="I250" s="2"/>
      <c r="J250" s="2"/>
      <c r="K250" s="2"/>
      <c r="L250" s="2"/>
      <c r="M250" s="2"/>
      <c r="N250" s="2"/>
      <c r="O250" s="19"/>
      <c r="P250" s="19"/>
      <c r="Q250" s="19"/>
      <c r="R250" s="19"/>
      <c r="S250" s="19"/>
      <c r="T250" s="19"/>
      <c r="U250" s="19"/>
      <c r="V250" s="19"/>
      <c r="W250" s="19"/>
    </row>
    <row r="251" spans="1:23" ht="15.5">
      <c r="A251" s="2"/>
      <c r="B251" s="2"/>
      <c r="C251" s="2"/>
      <c r="D251" s="2"/>
      <c r="E251" s="2"/>
      <c r="F251" s="2"/>
      <c r="G251" s="3"/>
      <c r="H251" s="3"/>
      <c r="I251" s="2"/>
      <c r="J251" s="2"/>
      <c r="K251" s="2"/>
      <c r="L251" s="2"/>
      <c r="M251" s="2"/>
      <c r="N251" s="2"/>
      <c r="O251" s="19"/>
      <c r="P251" s="19"/>
      <c r="Q251" s="19"/>
      <c r="R251" s="19"/>
      <c r="S251" s="19"/>
      <c r="T251" s="19"/>
      <c r="U251" s="19"/>
      <c r="V251" s="19"/>
      <c r="W251" s="19"/>
    </row>
    <row r="252" spans="1:23" ht="15.5">
      <c r="A252" s="2"/>
      <c r="B252" s="2"/>
      <c r="C252" s="2"/>
      <c r="D252" s="2"/>
      <c r="E252" s="2"/>
      <c r="F252" s="2"/>
      <c r="G252" s="3"/>
      <c r="H252" s="3"/>
      <c r="I252" s="2"/>
      <c r="J252" s="2"/>
      <c r="K252" s="2"/>
      <c r="L252" s="2"/>
      <c r="M252" s="2"/>
      <c r="N252" s="2"/>
      <c r="O252" s="19"/>
      <c r="P252" s="19"/>
      <c r="Q252" s="19"/>
      <c r="R252" s="19"/>
      <c r="S252" s="19"/>
      <c r="T252" s="19"/>
      <c r="U252" s="19"/>
      <c r="V252" s="19"/>
      <c r="W252" s="19"/>
    </row>
    <row r="253" spans="1:23" ht="15.5">
      <c r="A253" s="2"/>
      <c r="B253" s="2"/>
      <c r="C253" s="2"/>
      <c r="D253" s="2"/>
      <c r="E253" s="2"/>
      <c r="F253" s="2"/>
      <c r="G253" s="3"/>
      <c r="H253" s="3"/>
      <c r="I253" s="2"/>
      <c r="J253" s="2"/>
      <c r="K253" s="2"/>
      <c r="L253" s="2"/>
      <c r="M253" s="2"/>
      <c r="N253" s="2"/>
      <c r="O253" s="19"/>
      <c r="P253" s="19"/>
      <c r="Q253" s="19"/>
      <c r="R253" s="19"/>
      <c r="S253" s="19"/>
      <c r="T253" s="19"/>
      <c r="U253" s="19"/>
      <c r="V253" s="19"/>
      <c r="W253" s="19"/>
    </row>
    <row r="254" spans="1:23" ht="15.5">
      <c r="A254" s="2"/>
      <c r="B254" s="2"/>
      <c r="C254" s="2"/>
      <c r="D254" s="2"/>
      <c r="E254" s="2"/>
      <c r="F254" s="2"/>
      <c r="G254" s="3"/>
      <c r="H254" s="3"/>
      <c r="I254" s="2"/>
      <c r="J254" s="2"/>
      <c r="K254" s="2"/>
      <c r="L254" s="2"/>
      <c r="M254" s="2"/>
      <c r="N254" s="2"/>
      <c r="O254" s="19"/>
      <c r="P254" s="19"/>
      <c r="Q254" s="19"/>
      <c r="R254" s="19"/>
      <c r="S254" s="19"/>
      <c r="T254" s="19"/>
      <c r="U254" s="19"/>
      <c r="V254" s="19"/>
      <c r="W254" s="19"/>
    </row>
    <row r="255" spans="1:23" ht="15.5">
      <c r="A255" s="2"/>
      <c r="B255" s="2"/>
      <c r="C255" s="2"/>
      <c r="D255" s="2"/>
      <c r="E255" s="2"/>
      <c r="F255" s="2"/>
      <c r="G255" s="3"/>
      <c r="H255" s="3"/>
      <c r="I255" s="2"/>
      <c r="J255" s="2"/>
      <c r="K255" s="2"/>
      <c r="L255" s="2"/>
      <c r="M255" s="2"/>
      <c r="N255" s="2"/>
      <c r="O255" s="19"/>
      <c r="P255" s="19"/>
      <c r="Q255" s="19"/>
      <c r="R255" s="19"/>
      <c r="S255" s="19"/>
      <c r="T255" s="19"/>
      <c r="U255" s="19"/>
      <c r="V255" s="19"/>
      <c r="W255" s="19"/>
    </row>
    <row r="256" spans="1:23" ht="15.5">
      <c r="A256" s="2"/>
      <c r="B256" s="2"/>
      <c r="C256" s="2"/>
      <c r="D256" s="2"/>
      <c r="E256" s="2"/>
      <c r="F256" s="2"/>
      <c r="G256" s="3"/>
      <c r="H256" s="3"/>
      <c r="I256" s="2"/>
      <c r="J256" s="2"/>
      <c r="K256" s="2"/>
      <c r="L256" s="2"/>
      <c r="M256" s="2"/>
      <c r="N256" s="2"/>
      <c r="O256" s="19"/>
      <c r="P256" s="19"/>
      <c r="Q256" s="19"/>
      <c r="R256" s="19"/>
      <c r="S256" s="19"/>
      <c r="T256" s="19"/>
      <c r="U256" s="19"/>
      <c r="V256" s="19"/>
      <c r="W256" s="19"/>
    </row>
    <row r="257" spans="1:23" ht="15.5">
      <c r="A257" s="2"/>
      <c r="B257" s="2"/>
      <c r="C257" s="2"/>
      <c r="D257" s="2"/>
      <c r="E257" s="2"/>
      <c r="F257" s="2"/>
      <c r="G257" s="3"/>
      <c r="H257" s="3"/>
      <c r="I257" s="2"/>
      <c r="J257" s="2"/>
      <c r="K257" s="2"/>
      <c r="L257" s="2"/>
      <c r="M257" s="2"/>
      <c r="N257" s="2"/>
      <c r="O257" s="19"/>
      <c r="P257" s="19"/>
      <c r="Q257" s="19"/>
      <c r="R257" s="19"/>
      <c r="S257" s="19"/>
      <c r="T257" s="19"/>
      <c r="U257" s="19"/>
      <c r="V257" s="19"/>
      <c r="W257" s="19"/>
    </row>
    <row r="258" spans="1:23" ht="15.5">
      <c r="A258" s="2"/>
      <c r="B258" s="2"/>
      <c r="C258" s="2"/>
      <c r="D258" s="2"/>
      <c r="E258" s="2"/>
      <c r="F258" s="2"/>
      <c r="G258" s="3"/>
      <c r="H258" s="3"/>
      <c r="I258" s="2"/>
      <c r="J258" s="2"/>
      <c r="K258" s="2"/>
      <c r="L258" s="2"/>
      <c r="M258" s="2"/>
      <c r="N258" s="2"/>
      <c r="O258" s="19"/>
      <c r="P258" s="19"/>
      <c r="Q258" s="19"/>
      <c r="R258" s="19"/>
      <c r="S258" s="19"/>
      <c r="T258" s="19"/>
      <c r="U258" s="19"/>
      <c r="V258" s="19"/>
      <c r="W258" s="19"/>
    </row>
    <row r="259" spans="1:23" ht="15.5">
      <c r="A259" s="2"/>
      <c r="B259" s="2"/>
      <c r="C259" s="2"/>
      <c r="D259" s="2"/>
      <c r="E259" s="2"/>
      <c r="F259" s="2"/>
      <c r="G259" s="3"/>
      <c r="H259" s="3"/>
      <c r="I259" s="2"/>
      <c r="J259" s="2"/>
      <c r="K259" s="2"/>
      <c r="L259" s="2"/>
      <c r="M259" s="2"/>
      <c r="N259" s="2"/>
      <c r="O259" s="19"/>
      <c r="P259" s="19"/>
      <c r="Q259" s="19"/>
      <c r="R259" s="19"/>
      <c r="S259" s="19"/>
      <c r="T259" s="19"/>
      <c r="U259" s="19"/>
      <c r="V259" s="19"/>
      <c r="W259" s="19"/>
    </row>
    <row r="260" spans="1:23" ht="15.5">
      <c r="A260" s="2"/>
      <c r="B260" s="2"/>
      <c r="C260" s="2"/>
      <c r="D260" s="2"/>
      <c r="E260" s="2"/>
      <c r="F260" s="2"/>
      <c r="G260" s="3"/>
      <c r="H260" s="3"/>
      <c r="I260" s="2"/>
      <c r="J260" s="2"/>
      <c r="K260" s="2"/>
      <c r="L260" s="2"/>
      <c r="M260" s="2"/>
      <c r="N260" s="2"/>
      <c r="O260" s="19"/>
      <c r="P260" s="19"/>
      <c r="Q260" s="19"/>
      <c r="R260" s="19"/>
      <c r="S260" s="19"/>
      <c r="T260" s="19"/>
      <c r="U260" s="19"/>
      <c r="V260" s="19"/>
      <c r="W260" s="19"/>
    </row>
    <row r="261" spans="1:23" ht="15.5">
      <c r="A261" s="2"/>
      <c r="B261" s="2"/>
      <c r="C261" s="2"/>
      <c r="D261" s="2"/>
      <c r="E261" s="2"/>
      <c r="F261" s="2"/>
      <c r="G261" s="3"/>
      <c r="H261" s="3"/>
      <c r="I261" s="2"/>
      <c r="J261" s="2"/>
      <c r="K261" s="2"/>
      <c r="L261" s="2"/>
      <c r="M261" s="2"/>
      <c r="N261" s="2"/>
      <c r="O261" s="19"/>
      <c r="P261" s="19"/>
      <c r="Q261" s="19"/>
      <c r="R261" s="19"/>
      <c r="S261" s="19"/>
      <c r="T261" s="19"/>
      <c r="U261" s="19"/>
      <c r="V261" s="19"/>
      <c r="W261" s="19"/>
    </row>
    <row r="262" spans="1:23" ht="15.5">
      <c r="A262" s="2"/>
      <c r="B262" s="2"/>
      <c r="C262" s="2"/>
      <c r="D262" s="2"/>
      <c r="E262" s="2"/>
      <c r="F262" s="2"/>
      <c r="G262" s="3"/>
      <c r="H262" s="3"/>
      <c r="I262" s="2"/>
      <c r="J262" s="2"/>
      <c r="K262" s="2"/>
      <c r="L262" s="2"/>
      <c r="M262" s="2"/>
      <c r="N262" s="2"/>
      <c r="O262" s="19"/>
      <c r="P262" s="19"/>
      <c r="Q262" s="19"/>
      <c r="R262" s="19"/>
      <c r="S262" s="19"/>
      <c r="T262" s="19"/>
      <c r="U262" s="19"/>
      <c r="V262" s="19"/>
      <c r="W262" s="19"/>
    </row>
    <row r="263" spans="1:23" ht="15.5">
      <c r="A263" s="2"/>
      <c r="B263" s="2"/>
      <c r="C263" s="2"/>
      <c r="D263" s="2"/>
      <c r="E263" s="2"/>
      <c r="F263" s="2"/>
      <c r="G263" s="3"/>
      <c r="H263" s="3"/>
      <c r="I263" s="2"/>
      <c r="J263" s="2"/>
      <c r="K263" s="2"/>
      <c r="L263" s="2"/>
      <c r="M263" s="2"/>
      <c r="N263" s="2"/>
      <c r="O263" s="19"/>
      <c r="P263" s="19"/>
      <c r="Q263" s="19"/>
      <c r="R263" s="19"/>
      <c r="S263" s="19"/>
      <c r="T263" s="19"/>
      <c r="U263" s="19"/>
      <c r="V263" s="19"/>
      <c r="W263" s="19"/>
    </row>
    <row r="264" spans="1:23" ht="15.5">
      <c r="A264" s="2"/>
      <c r="B264" s="2"/>
      <c r="C264" s="2"/>
      <c r="D264" s="2"/>
      <c r="E264" s="2"/>
      <c r="F264" s="2"/>
      <c r="G264" s="3"/>
      <c r="H264" s="3"/>
      <c r="I264" s="2"/>
      <c r="J264" s="2"/>
      <c r="K264" s="2"/>
      <c r="L264" s="2"/>
      <c r="M264" s="2"/>
      <c r="N264" s="2"/>
      <c r="O264" s="19"/>
      <c r="P264" s="19"/>
      <c r="Q264" s="19"/>
      <c r="R264" s="19"/>
      <c r="S264" s="19"/>
      <c r="T264" s="19"/>
      <c r="U264" s="19"/>
      <c r="V264" s="19"/>
      <c r="W264" s="19"/>
    </row>
    <row r="265" spans="1:23" ht="15.5">
      <c r="A265" s="2"/>
      <c r="B265" s="2"/>
      <c r="C265" s="2"/>
      <c r="D265" s="2"/>
      <c r="E265" s="2"/>
      <c r="F265" s="2"/>
      <c r="G265" s="3"/>
      <c r="H265" s="3"/>
      <c r="I265" s="2"/>
      <c r="J265" s="2"/>
      <c r="K265" s="2"/>
      <c r="L265" s="2"/>
      <c r="M265" s="2"/>
      <c r="N265" s="2"/>
      <c r="O265" s="19"/>
      <c r="P265" s="19"/>
      <c r="Q265" s="19"/>
      <c r="R265" s="19"/>
      <c r="S265" s="19"/>
      <c r="T265" s="19"/>
      <c r="U265" s="19"/>
      <c r="V265" s="19"/>
      <c r="W265" s="19"/>
    </row>
    <row r="266" spans="1:23" ht="15.5">
      <c r="A266" s="2"/>
      <c r="B266" s="2"/>
      <c r="C266" s="2"/>
      <c r="D266" s="2"/>
      <c r="E266" s="2"/>
      <c r="F266" s="2"/>
      <c r="G266" s="3"/>
      <c r="H266" s="3"/>
      <c r="I266" s="2"/>
      <c r="J266" s="2"/>
      <c r="K266" s="2"/>
      <c r="L266" s="2"/>
      <c r="M266" s="2"/>
      <c r="N266" s="2"/>
      <c r="O266" s="19"/>
      <c r="P266" s="19"/>
      <c r="Q266" s="19"/>
      <c r="R266" s="19"/>
      <c r="S266" s="19"/>
      <c r="T266" s="19"/>
      <c r="U266" s="19"/>
      <c r="V266" s="19"/>
      <c r="W266" s="19"/>
    </row>
    <row r="267" spans="1:23" ht="15.5">
      <c r="A267" s="2"/>
      <c r="B267" s="2"/>
      <c r="C267" s="2"/>
      <c r="D267" s="2"/>
      <c r="E267" s="2"/>
      <c r="F267" s="2"/>
      <c r="G267" s="3"/>
      <c r="H267" s="3"/>
      <c r="I267" s="2"/>
      <c r="J267" s="2"/>
      <c r="K267" s="2"/>
      <c r="L267" s="2"/>
      <c r="M267" s="2"/>
      <c r="N267" s="2"/>
      <c r="O267" s="19"/>
      <c r="P267" s="19"/>
      <c r="Q267" s="19"/>
      <c r="R267" s="19"/>
      <c r="S267" s="19"/>
      <c r="T267" s="19"/>
      <c r="U267" s="19"/>
      <c r="V267" s="19"/>
      <c r="W267" s="19"/>
    </row>
    <row r="268" spans="1:23" ht="15.5">
      <c r="A268" s="2"/>
      <c r="B268" s="2"/>
      <c r="C268" s="2"/>
      <c r="D268" s="2"/>
      <c r="E268" s="2"/>
      <c r="F268" s="2"/>
      <c r="G268" s="3"/>
      <c r="H268" s="3"/>
      <c r="I268" s="2"/>
      <c r="J268" s="2"/>
      <c r="K268" s="2"/>
      <c r="L268" s="2"/>
      <c r="M268" s="2"/>
      <c r="N268" s="2"/>
      <c r="O268" s="19"/>
      <c r="P268" s="19"/>
      <c r="Q268" s="19"/>
      <c r="R268" s="19"/>
      <c r="S268" s="19"/>
      <c r="T268" s="19"/>
      <c r="U268" s="19"/>
      <c r="V268" s="19"/>
      <c r="W268" s="19"/>
    </row>
    <row r="269" spans="1:23" ht="15.5">
      <c r="A269" s="2"/>
      <c r="B269" s="2"/>
      <c r="C269" s="2"/>
      <c r="D269" s="2"/>
      <c r="E269" s="2"/>
      <c r="F269" s="2"/>
      <c r="G269" s="3"/>
      <c r="H269" s="3"/>
      <c r="I269" s="2"/>
      <c r="J269" s="2"/>
      <c r="K269" s="2"/>
      <c r="L269" s="2"/>
      <c r="M269" s="2"/>
      <c r="N269" s="2"/>
      <c r="O269" s="19"/>
      <c r="P269" s="19"/>
      <c r="Q269" s="19"/>
      <c r="R269" s="19"/>
      <c r="S269" s="19"/>
      <c r="T269" s="19"/>
      <c r="U269" s="19"/>
      <c r="V269" s="19"/>
      <c r="W269" s="19"/>
    </row>
    <row r="270" spans="1:23" ht="15.5">
      <c r="A270" s="2"/>
      <c r="B270" s="2"/>
      <c r="C270" s="2"/>
      <c r="D270" s="2"/>
      <c r="E270" s="2"/>
      <c r="F270" s="2"/>
      <c r="G270" s="3"/>
      <c r="H270" s="3"/>
      <c r="I270" s="2"/>
      <c r="J270" s="2"/>
      <c r="K270" s="2"/>
      <c r="L270" s="2"/>
      <c r="M270" s="2"/>
      <c r="N270" s="2"/>
      <c r="O270" s="19"/>
      <c r="P270" s="19"/>
      <c r="Q270" s="19"/>
      <c r="R270" s="19"/>
      <c r="S270" s="19"/>
      <c r="T270" s="19"/>
      <c r="U270" s="19"/>
      <c r="V270" s="19"/>
      <c r="W270" s="19"/>
    </row>
    <row r="271" spans="1:23" ht="15.5">
      <c r="A271" s="2"/>
      <c r="B271" s="2"/>
      <c r="C271" s="2"/>
      <c r="D271" s="2"/>
      <c r="E271" s="2"/>
      <c r="F271" s="2"/>
      <c r="G271" s="3"/>
      <c r="H271" s="3"/>
      <c r="I271" s="2"/>
      <c r="J271" s="2"/>
      <c r="K271" s="2"/>
      <c r="L271" s="2"/>
      <c r="M271" s="2"/>
      <c r="N271" s="2"/>
      <c r="O271" s="19"/>
      <c r="P271" s="19"/>
      <c r="Q271" s="19"/>
      <c r="R271" s="19"/>
      <c r="S271" s="19"/>
      <c r="T271" s="19"/>
      <c r="U271" s="19"/>
      <c r="V271" s="19"/>
      <c r="W271" s="19"/>
    </row>
    <row r="272" spans="1:23" ht="15.5">
      <c r="A272" s="2"/>
      <c r="B272" s="2"/>
      <c r="C272" s="2"/>
      <c r="D272" s="2"/>
      <c r="E272" s="2"/>
      <c r="F272" s="2"/>
      <c r="G272" s="3"/>
      <c r="H272" s="3"/>
      <c r="I272" s="2"/>
      <c r="J272" s="2"/>
      <c r="K272" s="2"/>
      <c r="L272" s="2"/>
      <c r="M272" s="2"/>
      <c r="N272" s="2"/>
      <c r="O272" s="19"/>
      <c r="P272" s="19"/>
      <c r="Q272" s="19"/>
      <c r="R272" s="19"/>
      <c r="S272" s="19"/>
      <c r="T272" s="19"/>
      <c r="U272" s="19"/>
      <c r="V272" s="19"/>
      <c r="W272" s="19"/>
    </row>
    <row r="273" spans="1:23" ht="15.5">
      <c r="A273" s="2"/>
      <c r="B273" s="2"/>
      <c r="C273" s="2"/>
      <c r="D273" s="2"/>
      <c r="E273" s="2"/>
      <c r="F273" s="2"/>
      <c r="G273" s="3"/>
      <c r="H273" s="3"/>
      <c r="I273" s="2"/>
      <c r="J273" s="2"/>
      <c r="K273" s="2"/>
      <c r="L273" s="2"/>
      <c r="M273" s="2"/>
      <c r="N273" s="2"/>
      <c r="O273" s="19"/>
      <c r="P273" s="19"/>
      <c r="Q273" s="19"/>
      <c r="R273" s="19"/>
      <c r="S273" s="19"/>
      <c r="T273" s="19"/>
      <c r="U273" s="19"/>
      <c r="V273" s="19"/>
      <c r="W273" s="19"/>
    </row>
    <row r="274" spans="1:23" ht="15.5">
      <c r="A274" s="2"/>
      <c r="B274" s="2"/>
      <c r="C274" s="2"/>
      <c r="D274" s="2"/>
      <c r="E274" s="2"/>
      <c r="F274" s="2"/>
      <c r="G274" s="3"/>
      <c r="H274" s="3"/>
      <c r="I274" s="2"/>
      <c r="J274" s="2"/>
      <c r="K274" s="2"/>
      <c r="L274" s="2"/>
      <c r="M274" s="2"/>
      <c r="N274" s="2"/>
      <c r="O274" s="19"/>
      <c r="P274" s="19"/>
      <c r="Q274" s="19"/>
      <c r="R274" s="19"/>
      <c r="S274" s="19"/>
      <c r="T274" s="19"/>
      <c r="U274" s="19"/>
      <c r="V274" s="19"/>
      <c r="W274" s="19"/>
    </row>
    <row r="275" spans="1:23" ht="15.5">
      <c r="A275" s="2"/>
      <c r="B275" s="2"/>
      <c r="C275" s="2"/>
      <c r="D275" s="2"/>
      <c r="E275" s="2"/>
      <c r="F275" s="2"/>
      <c r="G275" s="3"/>
      <c r="H275" s="3"/>
      <c r="I275" s="2"/>
      <c r="J275" s="2"/>
      <c r="K275" s="2"/>
      <c r="L275" s="2"/>
      <c r="M275" s="2"/>
      <c r="N275" s="2"/>
      <c r="O275" s="19"/>
      <c r="P275" s="19"/>
      <c r="Q275" s="19"/>
      <c r="R275" s="19"/>
      <c r="S275" s="19"/>
      <c r="T275" s="19"/>
      <c r="U275" s="19"/>
      <c r="V275" s="19"/>
      <c r="W275" s="19"/>
    </row>
    <row r="276" spans="1:23" ht="15.5">
      <c r="A276" s="2"/>
      <c r="B276" s="2"/>
      <c r="C276" s="2"/>
      <c r="D276" s="2"/>
      <c r="E276" s="2"/>
      <c r="F276" s="2"/>
      <c r="G276" s="3"/>
      <c r="H276" s="3"/>
      <c r="I276" s="2"/>
      <c r="J276" s="2"/>
      <c r="K276" s="2"/>
      <c r="L276" s="2"/>
      <c r="M276" s="2"/>
      <c r="N276" s="2"/>
      <c r="O276" s="19"/>
      <c r="P276" s="19"/>
      <c r="Q276" s="19"/>
      <c r="R276" s="19"/>
      <c r="S276" s="19"/>
      <c r="T276" s="19"/>
      <c r="U276" s="19"/>
      <c r="V276" s="19"/>
      <c r="W276" s="19"/>
    </row>
    <row r="277" spans="1:23" ht="15.5">
      <c r="A277" s="2"/>
      <c r="B277" s="2"/>
      <c r="C277" s="2"/>
      <c r="D277" s="2"/>
      <c r="E277" s="2"/>
      <c r="F277" s="2"/>
      <c r="G277" s="3"/>
      <c r="H277" s="3"/>
      <c r="I277" s="2"/>
      <c r="J277" s="2"/>
      <c r="K277" s="2"/>
      <c r="L277" s="2"/>
      <c r="M277" s="2"/>
      <c r="N277" s="2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ht="15.5">
      <c r="A278" s="2"/>
      <c r="B278" s="2"/>
      <c r="C278" s="2"/>
      <c r="D278" s="2"/>
      <c r="E278" s="2"/>
      <c r="F278" s="2"/>
      <c r="G278" s="3"/>
      <c r="H278" s="3"/>
      <c r="I278" s="2"/>
      <c r="J278" s="2"/>
      <c r="K278" s="2"/>
      <c r="L278" s="2"/>
      <c r="M278" s="2"/>
      <c r="N278" s="2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ht="15.5">
      <c r="A279" s="2"/>
      <c r="B279" s="2"/>
      <c r="C279" s="2"/>
      <c r="D279" s="2"/>
      <c r="E279" s="2"/>
      <c r="F279" s="2"/>
      <c r="G279" s="3"/>
      <c r="H279" s="3"/>
      <c r="I279" s="2"/>
      <c r="J279" s="2"/>
      <c r="K279" s="2"/>
      <c r="L279" s="2"/>
      <c r="M279" s="2"/>
      <c r="N279" s="2"/>
      <c r="O279" s="19"/>
      <c r="P279" s="19"/>
      <c r="Q279" s="19"/>
      <c r="R279" s="19"/>
      <c r="S279" s="19"/>
      <c r="T279" s="19"/>
      <c r="U279" s="19"/>
      <c r="V279" s="19"/>
      <c r="W279" s="19"/>
    </row>
    <row r="280" spans="1:23" ht="15.5">
      <c r="A280" s="2"/>
      <c r="B280" s="2"/>
      <c r="C280" s="2"/>
      <c r="D280" s="2"/>
      <c r="E280" s="2"/>
      <c r="F280" s="2"/>
      <c r="G280" s="3"/>
      <c r="H280" s="3"/>
      <c r="I280" s="2"/>
      <c r="J280" s="2"/>
      <c r="K280" s="2"/>
      <c r="L280" s="2"/>
      <c r="M280" s="2"/>
      <c r="N280" s="2"/>
      <c r="O280" s="19"/>
      <c r="P280" s="19"/>
      <c r="Q280" s="19"/>
      <c r="R280" s="19"/>
      <c r="S280" s="19"/>
      <c r="T280" s="19"/>
      <c r="U280" s="19"/>
      <c r="V280" s="19"/>
      <c r="W280" s="19"/>
    </row>
    <row r="281" spans="1:23" ht="15.5">
      <c r="A281" s="2"/>
      <c r="B281" s="2"/>
      <c r="C281" s="2"/>
      <c r="D281" s="2"/>
      <c r="E281" s="2"/>
      <c r="F281" s="2"/>
      <c r="G281" s="3"/>
      <c r="H281" s="3"/>
      <c r="I281" s="2"/>
      <c r="J281" s="2"/>
      <c r="K281" s="2"/>
      <c r="L281" s="2"/>
      <c r="M281" s="2"/>
      <c r="N281" s="2"/>
      <c r="O281" s="19"/>
      <c r="P281" s="19"/>
      <c r="Q281" s="19"/>
      <c r="R281" s="19"/>
      <c r="S281" s="19"/>
      <c r="T281" s="19"/>
      <c r="U281" s="19"/>
      <c r="V281" s="19"/>
      <c r="W281" s="19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9"/>
      <c r="P282" s="19"/>
      <c r="Q282" s="19"/>
      <c r="R282" s="19"/>
      <c r="S282" s="19"/>
      <c r="T282" s="19"/>
      <c r="U282" s="19"/>
      <c r="V282" s="19"/>
      <c r="W282" s="19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9"/>
      <c r="P283" s="19"/>
      <c r="Q283" s="19"/>
      <c r="R283" s="19"/>
      <c r="S283" s="19"/>
      <c r="T283" s="19"/>
      <c r="U283" s="19"/>
      <c r="V283" s="19"/>
      <c r="W283" s="19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9"/>
      <c r="P284" s="19"/>
      <c r="Q284" s="19"/>
      <c r="R284" s="19"/>
      <c r="S284" s="19"/>
      <c r="T284" s="19"/>
      <c r="U284" s="19"/>
      <c r="V284" s="19"/>
      <c r="W284" s="19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9"/>
      <c r="P285" s="19"/>
      <c r="Q285" s="19"/>
      <c r="R285" s="19"/>
      <c r="S285" s="19"/>
      <c r="T285" s="19"/>
      <c r="U285" s="19"/>
      <c r="V285" s="19"/>
      <c r="W285" s="19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9"/>
      <c r="P286" s="19"/>
      <c r="Q286" s="19"/>
      <c r="R286" s="19"/>
      <c r="S286" s="19"/>
      <c r="T286" s="19"/>
      <c r="U286" s="19"/>
      <c r="V286" s="19"/>
      <c r="W286" s="19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9"/>
      <c r="P287" s="19"/>
      <c r="Q287" s="19"/>
      <c r="R287" s="19"/>
      <c r="S287" s="19"/>
      <c r="T287" s="19"/>
      <c r="U287" s="19"/>
      <c r="V287" s="19"/>
      <c r="W287" s="19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9"/>
      <c r="P288" s="19"/>
      <c r="Q288" s="19"/>
      <c r="R288" s="19"/>
      <c r="S288" s="19"/>
      <c r="T288" s="19"/>
      <c r="U288" s="19"/>
      <c r="V288" s="19"/>
      <c r="W288" s="19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9"/>
      <c r="P289" s="19"/>
      <c r="Q289" s="19"/>
      <c r="R289" s="19"/>
      <c r="S289" s="19"/>
      <c r="T289" s="19"/>
      <c r="U289" s="19"/>
      <c r="V289" s="19"/>
      <c r="W289" s="19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9"/>
      <c r="P290" s="19"/>
      <c r="Q290" s="19"/>
      <c r="R290" s="19"/>
      <c r="S290" s="19"/>
      <c r="T290" s="19"/>
      <c r="U290" s="19"/>
      <c r="V290" s="19"/>
      <c r="W290" s="19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9"/>
      <c r="P291" s="19"/>
      <c r="Q291" s="19"/>
      <c r="R291" s="19"/>
      <c r="S291" s="19"/>
      <c r="T291" s="19"/>
      <c r="U291" s="19"/>
      <c r="V291" s="19"/>
      <c r="W291" s="19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9"/>
      <c r="P292" s="19"/>
      <c r="Q292" s="19"/>
      <c r="R292" s="19"/>
      <c r="S292" s="19"/>
      <c r="T292" s="19"/>
      <c r="U292" s="19"/>
      <c r="V292" s="19"/>
      <c r="W292" s="19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9"/>
      <c r="P293" s="19"/>
      <c r="Q293" s="19"/>
      <c r="R293" s="19"/>
      <c r="S293" s="19"/>
      <c r="T293" s="19"/>
      <c r="U293" s="19"/>
      <c r="V293" s="19"/>
      <c r="W293" s="19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9"/>
      <c r="P294" s="19"/>
      <c r="Q294" s="19"/>
      <c r="R294" s="19"/>
      <c r="S294" s="19"/>
      <c r="T294" s="19"/>
      <c r="U294" s="19"/>
      <c r="V294" s="19"/>
      <c r="W294" s="19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9"/>
      <c r="P295" s="19"/>
      <c r="Q295" s="19"/>
      <c r="R295" s="19"/>
      <c r="S295" s="19"/>
      <c r="T295" s="19"/>
      <c r="U295" s="19"/>
      <c r="V295" s="19"/>
      <c r="W295" s="19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9"/>
      <c r="P296" s="19"/>
      <c r="Q296" s="19"/>
      <c r="R296" s="19"/>
      <c r="S296" s="19"/>
      <c r="T296" s="19"/>
      <c r="U296" s="19"/>
      <c r="V296" s="19"/>
      <c r="W296" s="19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9"/>
      <c r="P297" s="19"/>
      <c r="Q297" s="19"/>
      <c r="R297" s="19"/>
      <c r="S297" s="19"/>
      <c r="T297" s="19"/>
      <c r="U297" s="19"/>
      <c r="V297" s="19"/>
      <c r="W297" s="19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9"/>
      <c r="P298" s="19"/>
      <c r="Q298" s="19"/>
      <c r="R298" s="19"/>
      <c r="S298" s="19"/>
      <c r="T298" s="19"/>
      <c r="U298" s="19"/>
      <c r="V298" s="19"/>
      <c r="W298" s="19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9"/>
      <c r="P299" s="19"/>
      <c r="Q299" s="19"/>
      <c r="R299" s="19"/>
      <c r="S299" s="19"/>
      <c r="T299" s="19"/>
      <c r="U299" s="19"/>
      <c r="V299" s="19"/>
      <c r="W299" s="19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9"/>
      <c r="P300" s="19"/>
      <c r="Q300" s="19"/>
      <c r="R300" s="19"/>
      <c r="S300" s="19"/>
      <c r="T300" s="19"/>
      <c r="U300" s="19"/>
      <c r="V300" s="19"/>
      <c r="W300" s="19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9"/>
      <c r="P301" s="19"/>
      <c r="Q301" s="19"/>
      <c r="R301" s="19"/>
      <c r="S301" s="19"/>
      <c r="T301" s="19"/>
      <c r="U301" s="19"/>
      <c r="V301" s="19"/>
      <c r="W301" s="19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9"/>
      <c r="P302" s="19"/>
      <c r="Q302" s="19"/>
      <c r="R302" s="19"/>
      <c r="S302" s="19"/>
      <c r="T302" s="19"/>
      <c r="U302" s="19"/>
      <c r="V302" s="19"/>
      <c r="W302" s="19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9"/>
      <c r="P303" s="19"/>
      <c r="Q303" s="19"/>
      <c r="R303" s="19"/>
      <c r="S303" s="19"/>
      <c r="T303" s="19"/>
      <c r="U303" s="19"/>
      <c r="V303" s="19"/>
      <c r="W303" s="19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9"/>
      <c r="P304" s="19"/>
      <c r="Q304" s="19"/>
      <c r="R304" s="19"/>
      <c r="S304" s="19"/>
      <c r="T304" s="19"/>
      <c r="U304" s="19"/>
      <c r="V304" s="19"/>
      <c r="W304" s="19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9"/>
      <c r="P305" s="19"/>
      <c r="Q305" s="19"/>
      <c r="R305" s="19"/>
      <c r="S305" s="19"/>
      <c r="T305" s="19"/>
      <c r="U305" s="19"/>
      <c r="V305" s="19"/>
      <c r="W305" s="19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9"/>
      <c r="P306" s="19"/>
      <c r="Q306" s="19"/>
      <c r="R306" s="19"/>
      <c r="S306" s="19"/>
      <c r="T306" s="19"/>
      <c r="U306" s="19"/>
      <c r="V306" s="19"/>
      <c r="W306" s="19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9"/>
      <c r="P307" s="19"/>
      <c r="Q307" s="19"/>
      <c r="R307" s="19"/>
      <c r="S307" s="19"/>
      <c r="T307" s="19"/>
      <c r="U307" s="19"/>
      <c r="V307" s="19"/>
      <c r="W307" s="19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9"/>
      <c r="P308" s="19"/>
      <c r="Q308" s="19"/>
      <c r="R308" s="19"/>
      <c r="S308" s="19"/>
      <c r="T308" s="19"/>
      <c r="U308" s="19"/>
      <c r="V308" s="19"/>
      <c r="W308" s="19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9"/>
      <c r="P309" s="19"/>
      <c r="Q309" s="19"/>
      <c r="R309" s="19"/>
      <c r="S309" s="19"/>
      <c r="T309" s="19"/>
      <c r="U309" s="19"/>
      <c r="V309" s="19"/>
      <c r="W309" s="19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9"/>
      <c r="P310" s="19"/>
      <c r="Q310" s="19"/>
      <c r="R310" s="19"/>
      <c r="S310" s="19"/>
      <c r="T310" s="19"/>
      <c r="U310" s="19"/>
      <c r="V310" s="19"/>
      <c r="W310" s="19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9"/>
      <c r="P311" s="19"/>
      <c r="Q311" s="19"/>
      <c r="R311" s="19"/>
      <c r="S311" s="19"/>
      <c r="T311" s="19"/>
      <c r="U311" s="19"/>
      <c r="V311" s="19"/>
      <c r="W311" s="19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9"/>
      <c r="P312" s="19"/>
      <c r="Q312" s="19"/>
      <c r="R312" s="19"/>
      <c r="S312" s="19"/>
      <c r="T312" s="19"/>
      <c r="U312" s="19"/>
      <c r="V312" s="19"/>
      <c r="W312" s="19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9"/>
      <c r="P313" s="19"/>
      <c r="Q313" s="19"/>
      <c r="R313" s="19"/>
      <c r="S313" s="19"/>
      <c r="T313" s="19"/>
      <c r="U313" s="19"/>
      <c r="V313" s="19"/>
      <c r="W313" s="19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9"/>
      <c r="P314" s="19"/>
      <c r="Q314" s="19"/>
      <c r="R314" s="19"/>
      <c r="S314" s="19"/>
      <c r="T314" s="19"/>
      <c r="U314" s="19"/>
      <c r="V314" s="19"/>
      <c r="W314" s="19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9"/>
      <c r="P315" s="19"/>
      <c r="Q315" s="19"/>
      <c r="R315" s="19"/>
      <c r="S315" s="19"/>
      <c r="T315" s="19"/>
      <c r="U315" s="19"/>
      <c r="V315" s="19"/>
      <c r="W315" s="19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9"/>
      <c r="P316" s="19"/>
      <c r="Q316" s="19"/>
      <c r="R316" s="19"/>
      <c r="S316" s="19"/>
      <c r="T316" s="19"/>
      <c r="U316" s="19"/>
      <c r="V316" s="19"/>
      <c r="W316" s="19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9"/>
      <c r="P317" s="19"/>
      <c r="Q317" s="19"/>
      <c r="R317" s="19"/>
      <c r="S317" s="19"/>
      <c r="T317" s="19"/>
      <c r="U317" s="19"/>
      <c r="V317" s="19"/>
      <c r="W317" s="19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9"/>
      <c r="P318" s="19"/>
      <c r="Q318" s="19"/>
      <c r="R318" s="19"/>
      <c r="S318" s="19"/>
      <c r="T318" s="19"/>
      <c r="U318" s="19"/>
      <c r="V318" s="19"/>
      <c r="W318" s="19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9"/>
      <c r="P319" s="19"/>
      <c r="Q319" s="19"/>
      <c r="R319" s="19"/>
      <c r="S319" s="19"/>
      <c r="T319" s="19"/>
      <c r="U319" s="19"/>
      <c r="V319" s="19"/>
      <c r="W319" s="19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9"/>
      <c r="P320" s="19"/>
      <c r="Q320" s="19"/>
      <c r="R320" s="19"/>
      <c r="S320" s="19"/>
      <c r="T320" s="19"/>
      <c r="U320" s="19"/>
      <c r="V320" s="19"/>
      <c r="W320" s="19"/>
    </row>
    <row r="321" spans="1:2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</row>
    <row r="322" spans="1:2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</row>
    <row r="323" spans="1:2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</row>
    <row r="324" spans="1:2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</row>
    <row r="325" spans="1:2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</row>
    <row r="326" spans="1:2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</row>
    <row r="327" spans="1:2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</row>
    <row r="328" spans="1:2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</row>
    <row r="329" spans="1:2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</row>
    <row r="330" spans="1:2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</row>
    <row r="331" spans="1:2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</row>
    <row r="332" spans="1:2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</row>
    <row r="333" spans="1:2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</row>
    <row r="334" spans="1:2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</row>
    <row r="335" spans="1:2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</row>
    <row r="336" spans="1:2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</row>
    <row r="337" spans="1:2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</row>
    <row r="338" spans="1:2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</row>
    <row r="339" spans="1:2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</row>
    <row r="340" spans="1:2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</row>
    <row r="341" spans="1:2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</row>
    <row r="342" spans="1:2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</row>
    <row r="343" spans="1:2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</row>
    <row r="344" spans="1:2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</row>
    <row r="345" spans="1:2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</row>
    <row r="346" spans="1:2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</row>
    <row r="347" spans="1:2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</row>
    <row r="348" spans="1:2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</row>
    <row r="349" spans="1:2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</row>
    <row r="350" spans="1:2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</row>
    <row r="351" spans="1:2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</row>
    <row r="352" spans="1:2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</row>
    <row r="353" spans="1:2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</row>
    <row r="354" spans="1:2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</row>
    <row r="355" spans="1:2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</row>
    <row r="356" spans="1:2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</row>
    <row r="357" spans="1:2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</row>
    <row r="358" spans="1:2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</row>
    <row r="359" spans="1:2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</row>
    <row r="360" spans="1:2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</row>
    <row r="361" spans="1:2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</row>
    <row r="362" spans="1:2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</row>
    <row r="363" spans="1:2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</row>
    <row r="364" spans="1:2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</row>
    <row r="365" spans="1:2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</row>
    <row r="366" spans="1:2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</row>
    <row r="367" spans="1:2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</row>
    <row r="368" spans="1:2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</row>
    <row r="369" spans="1:2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</row>
    <row r="370" spans="1:2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</row>
    <row r="371" spans="1:2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</row>
    <row r="372" spans="1:2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</row>
    <row r="373" spans="1:2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</row>
    <row r="374" spans="1:2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</row>
    <row r="375" spans="1:2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</row>
    <row r="376" spans="1:2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</row>
    <row r="377" spans="1:2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</row>
    <row r="378" spans="1:2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</row>
    <row r="379" spans="1:2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</row>
    <row r="380" spans="1:2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</row>
    <row r="381" spans="1:2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</row>
    <row r="382" spans="1:2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</row>
    <row r="383" spans="1:2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</row>
    <row r="384" spans="1:2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</row>
    <row r="385" spans="1:2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</row>
    <row r="386" spans="1:2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</row>
    <row r="387" spans="1:2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</row>
    <row r="388" spans="1:2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</row>
    <row r="389" spans="1:2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</row>
    <row r="390" spans="1:2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</row>
    <row r="391" spans="1:2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</row>
    <row r="392" spans="1:2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</row>
    <row r="393" spans="1:2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</row>
    <row r="394" spans="1:2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</row>
    <row r="395" spans="1:2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</row>
    <row r="396" spans="1:2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</row>
    <row r="397" spans="1:2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</row>
    <row r="398" spans="1:2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</row>
    <row r="399" spans="1:2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</row>
    <row r="400" spans="1:2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</row>
    <row r="401" spans="1:2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</row>
    <row r="402" spans="1:2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</row>
    <row r="403" spans="1:2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</row>
    <row r="404" spans="1:2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</row>
    <row r="405" spans="1:2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</row>
    <row r="406" spans="1:2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</row>
    <row r="407" spans="1:2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</row>
    <row r="408" spans="1:2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</row>
    <row r="409" spans="1:2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</row>
    <row r="410" spans="1:2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</row>
    <row r="411" spans="1:2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</row>
    <row r="412" spans="1:2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</row>
    <row r="413" spans="1:2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</row>
    <row r="414" spans="1:2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</row>
    <row r="415" spans="1:2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</row>
    <row r="416" spans="1:2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</row>
    <row r="417" spans="1:2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</row>
    <row r="418" spans="1:2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</row>
    <row r="419" spans="1:2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</row>
    <row r="420" spans="1:2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</row>
    <row r="421" spans="1:2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</row>
    <row r="422" spans="1:2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</row>
    <row r="423" spans="1:2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</row>
    <row r="424" spans="1:2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</row>
    <row r="425" spans="1:2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</row>
    <row r="426" spans="1:2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</row>
    <row r="427" spans="1:2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</row>
    <row r="428" spans="1:2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</row>
    <row r="429" spans="1:2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</row>
    <row r="430" spans="1:2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</row>
    <row r="431" spans="1:2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</row>
    <row r="432" spans="1:2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</row>
    <row r="433" spans="1:2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</row>
    <row r="434" spans="1:2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</row>
    <row r="435" spans="1:2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</row>
    <row r="436" spans="1:2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</row>
    <row r="437" spans="1:2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</row>
    <row r="438" spans="1:2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</row>
    <row r="439" spans="1:2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</row>
    <row r="440" spans="1:2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</row>
    <row r="441" spans="1:2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</row>
    <row r="442" spans="1:2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</row>
    <row r="443" spans="1:2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</row>
    <row r="444" spans="1:2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</row>
    <row r="445" spans="1:2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</row>
    <row r="446" spans="1:2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</row>
    <row r="447" spans="1:2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</row>
    <row r="448" spans="1:2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</row>
    <row r="449" spans="1:2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</row>
    <row r="450" spans="1:2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</row>
    <row r="451" spans="1:2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</row>
    <row r="452" spans="1:2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</row>
    <row r="453" spans="1:2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</row>
    <row r="454" spans="1:2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</row>
    <row r="455" spans="1:2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</row>
    <row r="456" spans="1:2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</row>
    <row r="457" spans="1:2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</row>
    <row r="458" spans="1:2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</row>
    <row r="459" spans="1:2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</row>
    <row r="460" spans="1:2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</row>
    <row r="461" spans="1:2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</row>
    <row r="462" spans="1:2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</row>
    <row r="463" spans="1:2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</row>
    <row r="464" spans="1:2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</row>
    <row r="465" spans="1:2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</row>
    <row r="466" spans="1:2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</row>
    <row r="467" spans="1:2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</row>
    <row r="468" spans="1:2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</row>
    <row r="469" spans="1:2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</row>
    <row r="470" spans="1:2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</row>
    <row r="471" spans="1:2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</row>
    <row r="472" spans="1:2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</row>
    <row r="473" spans="1:2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</row>
    <row r="474" spans="1:2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</row>
    <row r="475" spans="1:2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</row>
    <row r="476" spans="1:2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</row>
    <row r="477" spans="1:2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</row>
    <row r="478" spans="1:2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</row>
    <row r="479" spans="1:2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</row>
    <row r="480" spans="1:2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</row>
    <row r="481" spans="1:2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</row>
    <row r="482" spans="1:2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</row>
    <row r="483" spans="1:2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</row>
    <row r="484" spans="1:2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</row>
    <row r="485" spans="1:2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</row>
    <row r="486" spans="1:2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</row>
    <row r="487" spans="1:2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</row>
    <row r="488" spans="1:2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</row>
    <row r="489" spans="1:2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</row>
    <row r="490" spans="1:2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</row>
    <row r="491" spans="1:2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</row>
    <row r="492" spans="1:2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</row>
    <row r="493" spans="1:2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</row>
    <row r="494" spans="1:2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</row>
    <row r="495" spans="1:2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</row>
    <row r="496" spans="1:2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</row>
    <row r="497" spans="1:2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</row>
    <row r="498" spans="1:2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</row>
    <row r="499" spans="1:2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</row>
    <row r="500" spans="1:2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</row>
    <row r="501" spans="1:2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</row>
    <row r="502" spans="1:2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</row>
    <row r="503" spans="1:2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</row>
    <row r="504" spans="1:2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</row>
    <row r="505" spans="1:2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</row>
    <row r="506" spans="1:2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</row>
    <row r="507" spans="1:2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</row>
    <row r="508" spans="1:2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</row>
    <row r="509" spans="1:2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</row>
    <row r="510" spans="1:2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</row>
    <row r="511" spans="1:2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</row>
    <row r="512" spans="1:2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</row>
    <row r="513" spans="1:2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</row>
    <row r="514" spans="1:2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</row>
    <row r="515" spans="1:2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</row>
    <row r="516" spans="1:2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</row>
    <row r="517" spans="1:2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</row>
    <row r="518" spans="1:2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</row>
    <row r="519" spans="1:2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</row>
    <row r="520" spans="1:2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</row>
    <row r="521" spans="1:2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</row>
    <row r="522" spans="1:2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</row>
    <row r="523" spans="1:2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</row>
    <row r="524" spans="1:2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</row>
    <row r="525" spans="1:2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</row>
    <row r="526" spans="1:2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</row>
    <row r="527" spans="1:2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</row>
    <row r="528" spans="1:2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</row>
    <row r="529" spans="1:2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</row>
    <row r="530" spans="1:2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</row>
    <row r="531" spans="1:2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</row>
    <row r="532" spans="1:2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</row>
    <row r="533" spans="1:2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</row>
    <row r="534" spans="1:2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</row>
    <row r="535" spans="1:2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</row>
    <row r="536" spans="1:2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</row>
    <row r="537" spans="1:2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</row>
    <row r="538" spans="1:2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</row>
    <row r="539" spans="1:2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</row>
    <row r="540" spans="1:2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</row>
    <row r="541" spans="1:2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</row>
    <row r="542" spans="1:2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</row>
    <row r="543" spans="1:2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</row>
    <row r="544" spans="1:2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</row>
    <row r="545" spans="1:2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</row>
    <row r="546" spans="1:2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</row>
    <row r="547" spans="1:2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</row>
    <row r="548" spans="1:2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</row>
    <row r="549" spans="1:2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</row>
    <row r="550" spans="1:2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</row>
    <row r="551" spans="1:2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</row>
    <row r="552" spans="1:2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</row>
    <row r="553" spans="1:2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</row>
    <row r="554" spans="1:2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</row>
    <row r="555" spans="1:2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</row>
    <row r="556" spans="1:2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</row>
    <row r="557" spans="1:2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</row>
    <row r="558" spans="1:2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</row>
    <row r="559" spans="1:2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</row>
    <row r="560" spans="1:2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</row>
    <row r="561" spans="1:2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</row>
    <row r="562" spans="1:2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</row>
    <row r="563" spans="1:2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</row>
    <row r="564" spans="1:2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</row>
    <row r="565" spans="1:2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</row>
    <row r="566" spans="1:2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</row>
    <row r="567" spans="1:2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</row>
    <row r="568" spans="1:2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</row>
    <row r="569" spans="1:2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</row>
    <row r="570" spans="1:2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</row>
    <row r="571" spans="1:2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</row>
    <row r="572" spans="1:2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</row>
    <row r="573" spans="1:2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</row>
    <row r="574" spans="1:2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</row>
    <row r="575" spans="1:2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</row>
    <row r="576" spans="1:2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</row>
    <row r="577" spans="1:2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</row>
    <row r="578" spans="1:2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</row>
    <row r="579" spans="1:2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</row>
    <row r="580" spans="1:2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</row>
    <row r="581" spans="1:2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</row>
    <row r="582" spans="1:2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</row>
    <row r="583" spans="1:2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</row>
    <row r="584" spans="1:2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</row>
    <row r="585" spans="1:2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</row>
    <row r="586" spans="1:2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</row>
    <row r="587" spans="1:2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</row>
    <row r="588" spans="1:2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</row>
    <row r="589" spans="1:2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</row>
    <row r="590" spans="1:2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</row>
    <row r="591" spans="1:2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2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</row>
    <row r="593" spans="1:2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</row>
    <row r="594" spans="1:2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</row>
    <row r="595" spans="1:2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</row>
    <row r="596" spans="1:2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</row>
    <row r="597" spans="1:2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</row>
    <row r="598" spans="1:2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</row>
    <row r="599" spans="1:2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</row>
    <row r="600" spans="1:2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</row>
    <row r="601" spans="1:2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</row>
    <row r="602" spans="1:2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</row>
    <row r="603" spans="1:2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</row>
    <row r="604" spans="1:2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</row>
    <row r="605" spans="1:2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</row>
    <row r="606" spans="1:2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</row>
    <row r="607" spans="1:2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</row>
    <row r="608" spans="1:2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</row>
    <row r="609" spans="1:2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</row>
    <row r="610" spans="1:2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</row>
    <row r="611" spans="1:2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</row>
    <row r="612" spans="1:2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</row>
    <row r="613" spans="1:2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</row>
    <row r="614" spans="1:2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</row>
    <row r="615" spans="1:2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</row>
    <row r="616" spans="1:2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</row>
    <row r="617" spans="1:2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</row>
    <row r="618" spans="1:2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</row>
    <row r="619" spans="1:2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</row>
    <row r="620" spans="1:2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</row>
    <row r="621" spans="1:2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</row>
    <row r="622" spans="1:2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</row>
    <row r="623" spans="1:2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</row>
    <row r="624" spans="1:2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</row>
    <row r="625" spans="1:2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</row>
    <row r="626" spans="1:2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</row>
    <row r="627" spans="1:2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</row>
    <row r="628" spans="1:2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</row>
    <row r="629" spans="1:2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</row>
    <row r="630" spans="1:2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</row>
    <row r="631" spans="1:2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</row>
    <row r="632" spans="1:2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</row>
    <row r="633" spans="1:2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</row>
    <row r="634" spans="1:2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</row>
    <row r="635" spans="1:2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</row>
    <row r="636" spans="1:2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</row>
    <row r="637" spans="1:2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</row>
    <row r="638" spans="1:2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</row>
    <row r="639" spans="1:2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</row>
    <row r="640" spans="1:2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</row>
    <row r="641" spans="1:2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</row>
    <row r="642" spans="1:2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</row>
    <row r="643" spans="1:2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</row>
    <row r="644" spans="1:2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</row>
    <row r="645" spans="1:2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</row>
    <row r="646" spans="1:2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</row>
    <row r="647" spans="1:2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</row>
    <row r="648" spans="1:2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</row>
    <row r="649" spans="1:2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</row>
    <row r="650" spans="1:2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</row>
    <row r="651" spans="1:2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</row>
    <row r="652" spans="1:2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</row>
    <row r="653" spans="1:2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</row>
    <row r="654" spans="1:2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</row>
    <row r="655" spans="1:2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</row>
    <row r="656" spans="1:2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</row>
    <row r="657" spans="1:2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</row>
    <row r="658" spans="1:2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</row>
    <row r="659" spans="1:2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</row>
    <row r="660" spans="1:2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</row>
    <row r="661" spans="1:2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</row>
    <row r="662" spans="1:2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</row>
    <row r="663" spans="1:2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</row>
    <row r="664" spans="1:2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</row>
    <row r="665" spans="1:2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</row>
    <row r="666" spans="1:2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</row>
    <row r="667" spans="1:2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</row>
    <row r="668" spans="1:2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</row>
    <row r="669" spans="1:2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</row>
    <row r="670" spans="1:2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</row>
    <row r="671" spans="1:2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</row>
    <row r="672" spans="1:2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</row>
    <row r="673" spans="1:2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</row>
    <row r="674" spans="1:2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</row>
    <row r="675" spans="1:2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</row>
    <row r="676" spans="1:2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</row>
    <row r="677" spans="1:2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</row>
    <row r="678" spans="1:2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</row>
    <row r="679" spans="1:2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</row>
    <row r="680" spans="1:2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</row>
    <row r="681" spans="1:2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</row>
    <row r="682" spans="1:2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</row>
    <row r="683" spans="1:2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</row>
    <row r="684" spans="1:2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</row>
    <row r="685" spans="1:2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</row>
    <row r="686" spans="1:2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</row>
    <row r="687" spans="1:2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</row>
    <row r="688" spans="1:2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</row>
    <row r="689" spans="1:2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</row>
    <row r="690" spans="1:2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</row>
    <row r="691" spans="1:2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</row>
    <row r="692" spans="1:2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</row>
    <row r="693" spans="1:2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</row>
    <row r="694" spans="1:2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</row>
    <row r="695" spans="1:2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</row>
    <row r="696" spans="1:2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</row>
    <row r="697" spans="1:2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</row>
    <row r="698" spans="1:2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</row>
    <row r="699" spans="1:2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</row>
    <row r="700" spans="1:2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</row>
    <row r="701" spans="1:2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</row>
    <row r="702" spans="1:2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</row>
    <row r="703" spans="1:2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</row>
    <row r="704" spans="1:2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</row>
    <row r="705" spans="1:2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</row>
    <row r="706" spans="1:2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</row>
    <row r="707" spans="1:2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</row>
    <row r="708" spans="1:2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</row>
    <row r="709" spans="1:2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</row>
    <row r="710" spans="1:2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</row>
    <row r="711" spans="1:2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</row>
    <row r="712" spans="1:2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</row>
    <row r="713" spans="1:2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</row>
    <row r="714" spans="1:2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</row>
    <row r="715" spans="1:2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</row>
    <row r="716" spans="1:2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</row>
    <row r="717" spans="1:2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</row>
    <row r="718" spans="1:2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</row>
    <row r="719" spans="1:2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</row>
    <row r="720" spans="1:2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</row>
    <row r="721" spans="1:2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</row>
    <row r="722" spans="1:2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</row>
    <row r="723" spans="1:2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</row>
    <row r="724" spans="1:2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</row>
    <row r="725" spans="1:2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</row>
    <row r="726" spans="1:2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</row>
    <row r="727" spans="1:2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</row>
    <row r="728" spans="1:2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</row>
    <row r="729" spans="1:2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</row>
    <row r="730" spans="1:2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</row>
    <row r="731" spans="1:2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</row>
    <row r="732" spans="1:2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</row>
    <row r="733" spans="1:2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</row>
    <row r="734" spans="1:2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</row>
    <row r="735" spans="1:2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</row>
    <row r="736" spans="1:2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</row>
    <row r="737" spans="1:2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</row>
    <row r="738" spans="1:2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</row>
    <row r="739" spans="1:2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</row>
    <row r="740" spans="1:2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</row>
    <row r="741" spans="1:2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</row>
    <row r="742" spans="1:2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</row>
    <row r="743" spans="1:2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</row>
    <row r="744" spans="1:2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</row>
    <row r="745" spans="1:2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</row>
    <row r="746" spans="1:2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</row>
    <row r="747" spans="1:2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</row>
    <row r="748" spans="1:2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</row>
    <row r="749" spans="1:2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</row>
    <row r="750" spans="1:2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</row>
    <row r="751" spans="1:2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</row>
    <row r="752" spans="1:2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</row>
    <row r="753" spans="1:2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</row>
    <row r="754" spans="1:2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</row>
    <row r="755" spans="1:2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</row>
    <row r="756" spans="1:2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</row>
    <row r="757" spans="1:2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</row>
    <row r="758" spans="1:2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</row>
    <row r="759" spans="1:2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</row>
    <row r="760" spans="1:2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</row>
    <row r="761" spans="1:2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</row>
    <row r="762" spans="1:2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</row>
    <row r="763" spans="1:2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</row>
    <row r="764" spans="1:2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</row>
    <row r="765" spans="1:2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</row>
    <row r="766" spans="1:2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</row>
    <row r="767" spans="1:2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</row>
    <row r="768" spans="1:2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</row>
    <row r="769" spans="1:2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</row>
    <row r="770" spans="1:2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</row>
    <row r="771" spans="1:2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</row>
    <row r="772" spans="1:2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</row>
    <row r="773" spans="1:2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</row>
    <row r="774" spans="1:2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</row>
    <row r="775" spans="1:2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</row>
    <row r="776" spans="1:2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</row>
    <row r="777" spans="1:2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</row>
    <row r="778" spans="1:2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</row>
    <row r="779" spans="1:2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</row>
    <row r="780" spans="1:2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</row>
    <row r="781" spans="1:2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</row>
    <row r="782" spans="1:2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</row>
    <row r="783" spans="1:2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</row>
    <row r="784" spans="1:2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</row>
    <row r="785" spans="1:2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</row>
    <row r="786" spans="1:2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</row>
    <row r="787" spans="1:2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</row>
    <row r="788" spans="1:2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</row>
    <row r="789" spans="1:2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</row>
    <row r="790" spans="1:2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</row>
    <row r="791" spans="1:2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</row>
    <row r="792" spans="1:2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</row>
    <row r="793" spans="1:2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</row>
    <row r="794" spans="1:2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</row>
    <row r="795" spans="1:2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</row>
    <row r="796" spans="1:2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</row>
    <row r="797" spans="1:2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</row>
    <row r="798" spans="1:2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</row>
    <row r="799" spans="1:2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</row>
    <row r="800" spans="1:2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</row>
    <row r="801" spans="1:2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</row>
    <row r="802" spans="1:2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</row>
    <row r="803" spans="1:2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</row>
    <row r="804" spans="1:2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</row>
    <row r="805" spans="1:2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</row>
    <row r="806" spans="1:2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</row>
    <row r="807" spans="1:2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</row>
    <row r="808" spans="1:2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</row>
    <row r="809" spans="1:2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</row>
    <row r="810" spans="1:2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</row>
    <row r="811" spans="1:2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</row>
    <row r="812" spans="1:2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</row>
    <row r="813" spans="1:2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</row>
    <row r="814" spans="1:2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</row>
    <row r="815" spans="1:2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</row>
    <row r="816" spans="1:2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</row>
    <row r="817" spans="1:2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</row>
    <row r="818" spans="1:2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</row>
    <row r="819" spans="1:2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</row>
    <row r="820" spans="1:2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</row>
    <row r="821" spans="1:2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</row>
    <row r="822" spans="1:2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</row>
    <row r="823" spans="1:2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</row>
    <row r="824" spans="1:2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</row>
    <row r="825" spans="1:2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</row>
    <row r="826" spans="1:2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</row>
    <row r="827" spans="1:2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</row>
    <row r="828" spans="1:2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</row>
    <row r="829" spans="1:2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</row>
    <row r="830" spans="1:2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</row>
    <row r="831" spans="1:2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</row>
    <row r="832" spans="1:2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</row>
    <row r="833" spans="1:2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</row>
    <row r="834" spans="1:2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</row>
    <row r="835" spans="1:2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</row>
    <row r="836" spans="1:2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</row>
    <row r="837" spans="1:2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</row>
    <row r="838" spans="1:2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</row>
    <row r="839" spans="1:2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</row>
    <row r="840" spans="1:2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</row>
    <row r="841" spans="1:2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</row>
    <row r="842" spans="1:2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</row>
    <row r="843" spans="1:2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</row>
    <row r="844" spans="1:2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</row>
    <row r="845" spans="1:2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</row>
    <row r="846" spans="1:2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</row>
    <row r="847" spans="1:2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</row>
    <row r="848" spans="1:2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</row>
    <row r="849" spans="1:2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</row>
    <row r="850" spans="1:2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</row>
    <row r="851" spans="1:2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</row>
    <row r="852" spans="1:2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</row>
    <row r="853" spans="1:2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</row>
    <row r="854" spans="1:2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</row>
    <row r="855" spans="1:2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</row>
    <row r="856" spans="1:2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</row>
    <row r="857" spans="1:2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</row>
    <row r="858" spans="1:2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</row>
    <row r="859" spans="1:2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</row>
    <row r="860" spans="1:2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</row>
    <row r="861" spans="1:2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</row>
    <row r="862" spans="1:2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</row>
    <row r="863" spans="1:2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</row>
    <row r="864" spans="1:2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</row>
    <row r="865" spans="1:2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</row>
    <row r="866" spans="1:2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</row>
    <row r="867" spans="1:2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</row>
    <row r="868" spans="1:2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</row>
    <row r="869" spans="1:2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</row>
    <row r="870" spans="1:2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</row>
    <row r="871" spans="1:2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</row>
    <row r="872" spans="1:2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</row>
    <row r="873" spans="1:2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</row>
    <row r="874" spans="1:2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</row>
    <row r="875" spans="1:2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</row>
    <row r="876" spans="1:2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</row>
    <row r="877" spans="1:2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</row>
    <row r="878" spans="1:2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</row>
    <row r="879" spans="1:2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</row>
    <row r="880" spans="1:2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</row>
    <row r="881" spans="1:2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</row>
    <row r="882" spans="1:2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</row>
    <row r="883" spans="1:2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</row>
    <row r="884" spans="1:2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</row>
    <row r="885" spans="1:2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</row>
    <row r="886" spans="1:2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</row>
    <row r="887" spans="1:2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</row>
    <row r="888" spans="1:2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</row>
    <row r="889" spans="1:2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</row>
    <row r="890" spans="1:2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</row>
    <row r="891" spans="1:2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</row>
    <row r="892" spans="1:2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</row>
    <row r="893" spans="1:2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</row>
    <row r="894" spans="1:2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</row>
    <row r="895" spans="1:2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</row>
    <row r="896" spans="1:2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</row>
    <row r="897" spans="1:2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</row>
    <row r="898" spans="1:2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</row>
    <row r="899" spans="1:2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</row>
    <row r="900" spans="1:2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</row>
    <row r="901" spans="1:2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</row>
    <row r="902" spans="1:2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</row>
    <row r="903" spans="1:2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</row>
    <row r="904" spans="1:2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</row>
    <row r="905" spans="1:2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</row>
    <row r="906" spans="1:2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</row>
    <row r="907" spans="1:2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</row>
    <row r="908" spans="1:2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</row>
    <row r="909" spans="1:2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</row>
    <row r="910" spans="1:2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</row>
    <row r="911" spans="1:2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</row>
    <row r="912" spans="1:2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</row>
    <row r="913" spans="1:2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</row>
    <row r="914" spans="1:2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</row>
    <row r="915" spans="1:2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</row>
    <row r="916" spans="1:2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</row>
    <row r="917" spans="1:2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</row>
    <row r="918" spans="1:2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</row>
    <row r="919" spans="1:2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</row>
    <row r="920" spans="1:2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</row>
    <row r="921" spans="1:2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</row>
    <row r="922" spans="1:2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</row>
    <row r="923" spans="1:2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</row>
    <row r="924" spans="1:2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</row>
    <row r="925" spans="1:2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</row>
    <row r="926" spans="1:2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</row>
    <row r="927" spans="1:2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</row>
    <row r="928" spans="1:2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</row>
    <row r="929" spans="1:2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</row>
    <row r="930" spans="1:2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</row>
    <row r="931" spans="1:2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</row>
    <row r="932" spans="1:2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</row>
    <row r="933" spans="1:2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</row>
    <row r="934" spans="1:2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</row>
    <row r="935" spans="1:2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</row>
    <row r="936" spans="1:2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</row>
    <row r="937" spans="1:2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</row>
    <row r="938" spans="1:2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</row>
    <row r="939" spans="1:2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</row>
    <row r="940" spans="1:2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</row>
    <row r="941" spans="1:2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</row>
    <row r="942" spans="1:2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</row>
    <row r="943" spans="1:2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</row>
    <row r="944" spans="1:2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</row>
    <row r="945" spans="1:2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</row>
    <row r="946" spans="1:2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</row>
    <row r="947" spans="1:2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</row>
    <row r="948" spans="1:2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</row>
    <row r="949" spans="1:2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</row>
    <row r="950" spans="1:2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</row>
    <row r="951" spans="1:2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</row>
    <row r="952" spans="1:2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</row>
    <row r="953" spans="1:2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</row>
    <row r="954" spans="1:2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</row>
    <row r="955" spans="1:2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</row>
    <row r="956" spans="1:2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</row>
    <row r="957" spans="1:2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</row>
    <row r="958" spans="1:2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</row>
    <row r="959" spans="1:2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</row>
    <row r="960" spans="1:2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</row>
    <row r="961" spans="1:2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</row>
    <row r="962" spans="1:2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</row>
    <row r="963" spans="1:2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</row>
    <row r="964" spans="1:2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</row>
    <row r="965" spans="1:2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</row>
    <row r="966" spans="1:2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</row>
    <row r="967" spans="1:2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</row>
    <row r="968" spans="1:2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</row>
    <row r="969" spans="1:2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</row>
    <row r="970" spans="1:2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</row>
    <row r="971" spans="1:2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</row>
    <row r="972" spans="1:2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</row>
    <row r="973" spans="1:2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</row>
    <row r="974" spans="1:2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</row>
    <row r="975" spans="1:2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</row>
    <row r="976" spans="1:2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</row>
    <row r="977" spans="1:2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</row>
    <row r="978" spans="1:2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</row>
    <row r="979" spans="1:2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</row>
    <row r="980" spans="1:2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</row>
    <row r="981" spans="1:2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</row>
    <row r="982" spans="1:2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</row>
    <row r="983" spans="1:2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</row>
    <row r="984" spans="1:2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</row>
    <row r="985" spans="1:2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</row>
    <row r="986" spans="1:2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</row>
    <row r="987" spans="1:2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</row>
    <row r="988" spans="1:2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</row>
    <row r="989" spans="1:2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</row>
    <row r="990" spans="1:2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</row>
    <row r="991" spans="1:2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</row>
    <row r="992" spans="1:2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</row>
    <row r="993" spans="1:2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</row>
    <row r="994" spans="1:2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</row>
    <row r="995" spans="1:2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</row>
    <row r="996" spans="1:2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</row>
    <row r="997" spans="1:2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</row>
    <row r="998" spans="1:2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</row>
    <row r="999" spans="1:23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</row>
    <row r="1000" spans="1:23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</row>
    <row r="1001" spans="1:23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</row>
    <row r="1002" spans="1:23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</row>
    <row r="1003" spans="1:23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</row>
    <row r="1004" spans="1:23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</row>
    <row r="1005" spans="1:23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</row>
    <row r="1006" spans="1:23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</row>
    <row r="1007" spans="1:23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</row>
    <row r="1008" spans="1:23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</row>
    <row r="1009" spans="1:23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</row>
    <row r="1010" spans="1:23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</row>
    <row r="1011" spans="1:23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</row>
    <row r="1012" spans="1:23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</row>
    <row r="1013" spans="1:23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</row>
    <row r="1014" spans="1:23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</row>
    <row r="1015" spans="1:23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</row>
    <row r="1016" spans="1:23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</row>
    <row r="1017" spans="1:23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</row>
    <row r="1018" spans="1:23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</row>
    <row r="1019" spans="1:23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</row>
    <row r="1020" spans="1:23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</row>
    <row r="1021" spans="1:23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</row>
    <row r="1022" spans="1:23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</row>
    <row r="1023" spans="1:23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</row>
    <row r="1024" spans="1:23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</row>
    <row r="1025" spans="1:23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</row>
    <row r="1026" spans="1:23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</row>
    <row r="1027" spans="1:23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</row>
    <row r="1028" spans="1:23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</row>
    <row r="1029" spans="1:23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</row>
    <row r="1030" spans="1:23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</row>
    <row r="1031" spans="1:23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</row>
    <row r="1032" spans="1:23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</row>
    <row r="1033" spans="1:23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</row>
    <row r="1034" spans="1:23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</row>
    <row r="1035" spans="1:23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</row>
    <row r="1036" spans="1:23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</row>
    <row r="1037" spans="1:23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</row>
    <row r="1038" spans="1:23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</row>
    <row r="1039" spans="1:23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</row>
    <row r="1040" spans="1:23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</row>
    <row r="1041" spans="1:23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</row>
    <row r="1042" spans="1:23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</row>
    <row r="1043" spans="1:23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</row>
    <row r="1044" spans="1:23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</row>
    <row r="1045" spans="1:23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</row>
    <row r="1046" spans="1:23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</row>
    <row r="1047" spans="1:23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</row>
    <row r="1048" spans="1:23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</row>
    <row r="1049" spans="1:23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</row>
    <row r="1050" spans="1:23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</row>
    <row r="1051" spans="1:23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</row>
    <row r="1052" spans="1:23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</row>
    <row r="1053" spans="1:23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</row>
    <row r="1054" spans="1:23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</row>
    <row r="1055" spans="1:23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</row>
    <row r="1056" spans="1:23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</row>
    <row r="1057" spans="1:23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</row>
    <row r="1058" spans="1:23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</row>
    <row r="1059" spans="1:23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</row>
    <row r="1060" spans="1:23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</row>
    <row r="1061" spans="1:23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</row>
    <row r="1062" spans="1:23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</row>
    <row r="1063" spans="1:23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</row>
    <row r="1064" spans="1:23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</row>
    <row r="1065" spans="1:23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</row>
    <row r="1066" spans="1:23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</row>
    <row r="1067" spans="1:23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</row>
    <row r="1068" spans="1:23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</row>
    <row r="1069" spans="1:23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</row>
    <row r="1070" spans="1:23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</row>
    <row r="1071" spans="1:23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</row>
    <row r="1072" spans="1:23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</row>
    <row r="1073" spans="1:23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</row>
    <row r="1074" spans="1:23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</row>
    <row r="1075" spans="1:23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</row>
    <row r="1076" spans="1:23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</row>
    <row r="1077" spans="1:23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</row>
    <row r="1078" spans="1:23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</row>
    <row r="1079" spans="1:23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</row>
    <row r="1080" spans="1:23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</row>
    <row r="1081" spans="1:23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</row>
    <row r="1082" spans="1:23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</row>
    <row r="1083" spans="1:23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</row>
    <row r="1084" spans="1:23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</row>
    <row r="1085" spans="1:23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</row>
    <row r="1086" spans="1:23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</row>
    <row r="1087" spans="1:23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</row>
    <row r="1088" spans="1:23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</row>
    <row r="1089" spans="1:23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</row>
    <row r="1090" spans="1:23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</row>
    <row r="1091" spans="1:23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</row>
    <row r="1092" spans="1:23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</row>
    <row r="1093" spans="1:23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</row>
    <row r="1094" spans="1:23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</row>
    <row r="1095" spans="1:23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</row>
    <row r="1096" spans="1:23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</row>
    <row r="1097" spans="1:23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</row>
    <row r="1098" spans="1:23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</row>
    <row r="1099" spans="1:23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</row>
    <row r="1100" spans="1:23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</row>
    <row r="1101" spans="1:23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</row>
    <row r="1102" spans="1:23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</row>
    <row r="1103" spans="1:23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</row>
    <row r="1104" spans="1:23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</row>
    <row r="1105" spans="1:23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</row>
    <row r="1106" spans="1:23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</row>
    <row r="1107" spans="1:23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</row>
    <row r="1108" spans="1:23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</row>
    <row r="1109" spans="1:23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</row>
    <row r="1110" spans="1:23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</row>
    <row r="1111" spans="1:23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</row>
    <row r="1112" spans="1:23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</row>
    <row r="1113" spans="1:23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</row>
    <row r="1114" spans="1:23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</row>
    <row r="1115" spans="1:23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</row>
    <row r="1116" spans="1:23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</row>
    <row r="1117" spans="1:23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</row>
    <row r="1118" spans="1:23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</row>
    <row r="1119" spans="1:23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</row>
    <row r="1120" spans="1:23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</row>
    <row r="1121" spans="1:23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</row>
    <row r="1122" spans="1:23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</row>
    <row r="1123" spans="1:23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</row>
    <row r="1124" spans="1:23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</row>
    <row r="1125" spans="1:23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</row>
    <row r="1126" spans="1:23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</row>
    <row r="1127" spans="1:23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</row>
    <row r="1128" spans="1:23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</row>
    <row r="1129" spans="1:23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</row>
    <row r="1130" spans="1:23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</row>
    <row r="1131" spans="1:23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</row>
    <row r="1132" spans="1:23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</row>
    <row r="1133" spans="1:23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</row>
    <row r="1134" spans="1:23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</row>
    <row r="1135" spans="1:23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</row>
    <row r="1136" spans="1:23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</row>
    <row r="1137" spans="1:23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</row>
    <row r="1138" spans="1:23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</row>
    <row r="1139" spans="1:23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</row>
    <row r="1140" spans="1:23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</row>
    <row r="1141" spans="1:23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</row>
    <row r="1142" spans="1:23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</row>
    <row r="1143" spans="1:23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</row>
    <row r="1144" spans="1:23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</row>
    <row r="1145" spans="1:23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</row>
    <row r="1146" spans="1:23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</row>
    <row r="1147" spans="1:23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</row>
    <row r="1148" spans="1:23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</row>
    <row r="1149" spans="1:23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</row>
    <row r="1150" spans="1:23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</row>
    <row r="1151" spans="1:23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</row>
    <row r="1152" spans="1:23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</row>
    <row r="1153" spans="1:23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</row>
    <row r="1154" spans="1:23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</row>
    <row r="1155" spans="1:23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</row>
    <row r="1156" spans="1:23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</row>
    <row r="1157" spans="1:23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</row>
    <row r="1158" spans="1:23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</row>
    <row r="1159" spans="1:23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</row>
    <row r="1160" spans="1:23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</row>
    <row r="1161" spans="1:23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</row>
    <row r="1162" spans="1:23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</row>
    <row r="1163" spans="1:23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</row>
    <row r="1164" spans="1:23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</row>
    <row r="1165" spans="1:23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</row>
    <row r="1166" spans="1:23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</row>
    <row r="1167" spans="1:23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</row>
    <row r="1168" spans="1:23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</row>
    <row r="1169" spans="1:23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</row>
    <row r="1170" spans="1:23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</row>
    <row r="1171" spans="1:23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</row>
    <row r="1172" spans="1:23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</row>
    <row r="1173" spans="1:23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</row>
    <row r="1174" spans="1:23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</row>
    <row r="1175" spans="1:23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</row>
    <row r="1176" spans="1:23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</row>
    <row r="1177" spans="1:23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</row>
    <row r="1178" spans="1:23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</row>
    <row r="1179" spans="1:23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</row>
    <row r="1180" spans="1:23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</row>
    <row r="1181" spans="1:23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</row>
    <row r="1182" spans="1:23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</row>
    <row r="1183" spans="1:23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</row>
    <row r="1184" spans="1:23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</row>
    <row r="1185" spans="1:23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</row>
    <row r="1186" spans="1:23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</row>
    <row r="1187" spans="1:23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</row>
    <row r="1188" spans="1:23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</row>
    <row r="1189" spans="1:23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</row>
    <row r="1190" spans="1:23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</row>
    <row r="1191" spans="1:23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</row>
    <row r="1192" spans="1:23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</row>
    <row r="1193" spans="1:23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</row>
    <row r="1194" spans="1:23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</row>
    <row r="1195" spans="1:23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</row>
    <row r="1196" spans="1:23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</row>
    <row r="1197" spans="1:23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</row>
    <row r="1198" spans="1:23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</row>
    <row r="1199" spans="1:23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</row>
    <row r="1200" spans="1:23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</row>
    <row r="1201" spans="1:23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</row>
    <row r="1202" spans="1:23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</row>
    <row r="1203" spans="1:23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</row>
    <row r="1204" spans="1:23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</row>
    <row r="1205" spans="1:23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</row>
    <row r="1206" spans="1:23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</row>
    <row r="1207" spans="1:23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</row>
    <row r="1208" spans="1:23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</row>
    <row r="1209" spans="1:23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</row>
    <row r="1210" spans="1:23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</row>
    <row r="1211" spans="1:23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</row>
    <row r="1212" spans="1:23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</row>
    <row r="1213" spans="1:23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</row>
    <row r="1214" spans="1:23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</row>
    <row r="1215" spans="1:23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</row>
    <row r="1216" spans="1:23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</row>
    <row r="1217" spans="1:23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</row>
    <row r="1218" spans="1:23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</row>
    <row r="1219" spans="1:23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</row>
    <row r="1220" spans="1:23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</row>
    <row r="1221" spans="1:23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</row>
    <row r="1222" spans="1:23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</row>
    <row r="1223" spans="1:23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</row>
    <row r="1224" spans="1:23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</row>
    <row r="1225" spans="1:23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</row>
    <row r="1226" spans="1:23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</row>
    <row r="1227" spans="1:23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</row>
    <row r="1228" spans="1:23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</row>
    <row r="1229" spans="1:23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</row>
    <row r="1230" spans="1:23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</row>
    <row r="1231" spans="1:23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</row>
    <row r="1232" spans="1:23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</row>
    <row r="1233" spans="1:23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</row>
    <row r="1234" spans="1:23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</row>
    <row r="1235" spans="1:23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</row>
    <row r="1236" spans="1:23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</row>
    <row r="1237" spans="1:23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</row>
    <row r="1238" spans="1:23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</row>
    <row r="1239" spans="1:23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</row>
    <row r="1240" spans="1:23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</row>
    <row r="1241" spans="1:23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</row>
    <row r="1242" spans="1:23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</row>
    <row r="1243" spans="1:23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</row>
    <row r="1244" spans="1:23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</row>
    <row r="1245" spans="1:23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</row>
    <row r="1246" spans="1:23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</row>
    <row r="1247" spans="1:23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</row>
    <row r="1248" spans="1:23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</row>
    <row r="1249" spans="1:23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</row>
    <row r="1250" spans="1:23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</row>
    <row r="1251" spans="1:23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</row>
    <row r="1252" spans="1:23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</row>
    <row r="1253" spans="1:23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</row>
    <row r="1254" spans="1:23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</row>
    <row r="1255" spans="1:23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</row>
    <row r="1256" spans="1:23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</row>
    <row r="1257" spans="1:23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</row>
    <row r="1258" spans="1:23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</row>
    <row r="1259" spans="1:23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</row>
    <row r="1260" spans="1:23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</row>
    <row r="1261" spans="1:23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</row>
    <row r="1262" spans="1:23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</row>
    <row r="1263" spans="1:23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</row>
    <row r="1264" spans="1:23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</row>
    <row r="1265" spans="1:23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</row>
    <row r="1266" spans="1:23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</row>
    <row r="1267" spans="1:23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</row>
    <row r="1268" spans="1:23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</row>
    <row r="1269" spans="1:23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</row>
    <row r="1270" spans="1:23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</row>
    <row r="1271" spans="1:23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</row>
    <row r="1272" spans="1:23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</row>
    <row r="1273" spans="1:23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</row>
    <row r="1274" spans="1:23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</row>
    <row r="1275" spans="1:23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</row>
    <row r="1276" spans="1:23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</row>
    <row r="1277" spans="1:23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</row>
    <row r="1278" spans="1:23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</row>
    <row r="1279" spans="1:23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</row>
    <row r="1280" spans="1:23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</row>
    <row r="1281" spans="1:23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</row>
    <row r="1282" spans="1:23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</row>
    <row r="1283" spans="1:23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</row>
    <row r="1284" spans="1:23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</row>
    <row r="1285" spans="1:23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</row>
    <row r="1286" spans="1:23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</row>
    <row r="1287" spans="1:23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</row>
    <row r="1288" spans="1:23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</row>
    <row r="1289" spans="1:23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</row>
    <row r="1290" spans="1:23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</row>
    <row r="1291" spans="1:23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</row>
    <row r="1292" spans="1:23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</row>
    <row r="1293" spans="1:23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</row>
    <row r="1294" spans="1:23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</row>
    <row r="1295" spans="1:23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</row>
    <row r="1296" spans="1:23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</row>
    <row r="1297" spans="1:23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</row>
    <row r="1298" spans="1:23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</row>
    <row r="1299" spans="1:23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</row>
    <row r="1300" spans="1:23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</row>
    <row r="1301" spans="1:23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</row>
    <row r="1302" spans="1:23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</row>
    <row r="1303" spans="1:23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</row>
    <row r="1304" spans="1:23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</row>
    <row r="1305" spans="1:23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</row>
    <row r="1306" spans="1:23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</row>
    <row r="1307" spans="1:23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</row>
    <row r="1308" spans="1:23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</row>
    <row r="1309" spans="1:23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</row>
    <row r="1310" spans="1:23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</row>
    <row r="1311" spans="1:23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</row>
    <row r="1312" spans="1:23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</row>
    <row r="1313" spans="1:23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</row>
    <row r="1314" spans="1:23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</row>
    <row r="1315" spans="1:23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</row>
    <row r="1316" spans="1:23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</row>
    <row r="1317" spans="1:23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</row>
    <row r="1318" spans="1:23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</row>
    <row r="1319" spans="1:23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</row>
    <row r="1320" spans="1:23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</row>
    <row r="1321" spans="1:23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</row>
    <row r="1322" spans="1:23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</row>
    <row r="1323" spans="1:23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</row>
    <row r="1324" spans="1:23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</row>
    <row r="1325" spans="1:23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</row>
    <row r="1326" spans="1:23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</row>
    <row r="1327" spans="1:23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</row>
    <row r="1328" spans="1:23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</row>
    <row r="1329" spans="1:23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</row>
    <row r="1330" spans="1:23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</row>
    <row r="1331" spans="1:23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</row>
    <row r="1332" spans="1:23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</row>
    <row r="1333" spans="1:23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</row>
    <row r="1334" spans="1:23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</row>
    <row r="1335" spans="1:23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</row>
    <row r="1336" spans="1:23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</row>
    <row r="1337" spans="1:23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</row>
    <row r="1338" spans="1:23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</row>
    <row r="1339" spans="1:23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</row>
    <row r="1340" spans="1:23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</row>
    <row r="1341" spans="1:23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</row>
    <row r="1342" spans="1:23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</row>
    <row r="1343" spans="1:23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</row>
    <row r="1344" spans="1:23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</row>
    <row r="1345" spans="1:23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</row>
    <row r="1346" spans="1:23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</row>
    <row r="1347" spans="1:23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</row>
    <row r="1348" spans="1:23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</row>
    <row r="1349" spans="1:23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</row>
    <row r="1350" spans="1:23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</row>
    <row r="1351" spans="1:23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</row>
    <row r="1352" spans="1:23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</row>
    <row r="1353" spans="1:23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</row>
    <row r="1354" spans="1:23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</row>
    <row r="1355" spans="1:23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</row>
    <row r="1356" spans="1:23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</row>
    <row r="1357" spans="1:23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</row>
    <row r="1358" spans="1:23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</row>
    <row r="1359" spans="1:23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</row>
    <row r="1360" spans="1:23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</row>
    <row r="1361" spans="1:23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</row>
    <row r="1362" spans="1:23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</row>
    <row r="1363" spans="1:23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</row>
    <row r="1364" spans="1:23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</row>
    <row r="1365" spans="1:23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</row>
    <row r="1366" spans="1:23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</row>
    <row r="1367" spans="1:23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</row>
    <row r="1368" spans="1:23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</row>
    <row r="1369" spans="1:23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</row>
    <row r="1370" spans="1:23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</row>
    <row r="1371" spans="1:23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</row>
    <row r="1372" spans="1:23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</row>
    <row r="1373" spans="1:23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</row>
    <row r="1374" spans="1:23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</row>
    <row r="1375" spans="1:23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</row>
    <row r="1376" spans="1:23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</row>
    <row r="1377" spans="1:23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</row>
    <row r="1378" spans="1:23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</row>
    <row r="1379" spans="1:23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</row>
    <row r="1380" spans="1:23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</row>
    <row r="1381" spans="1:23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</row>
    <row r="1382" spans="1:23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</row>
    <row r="1383" spans="1:23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</row>
    <row r="1384" spans="1:23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</row>
    <row r="1385" spans="1:23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</row>
    <row r="1386" spans="1:23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</row>
    <row r="1387" spans="1:23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</row>
    <row r="1388" spans="1:23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</row>
    <row r="1389" spans="1:23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</row>
    <row r="1390" spans="1:23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</row>
    <row r="1391" spans="1:23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</row>
    <row r="1392" spans="1:23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</row>
    <row r="1393" spans="1:23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</row>
    <row r="1394" spans="1:23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</row>
    <row r="1395" spans="1:23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</row>
    <row r="1396" spans="1:23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</row>
    <row r="1397" spans="1:23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</row>
    <row r="1398" spans="1:23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</row>
    <row r="1399" spans="1:23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</row>
    <row r="1400" spans="1:23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</row>
    <row r="1401" spans="1:23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</row>
    <row r="1402" spans="1:23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</row>
    <row r="1403" spans="1:23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</row>
    <row r="1404" spans="1:23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</row>
    <row r="1405" spans="1:23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</row>
    <row r="1406" spans="1:23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</row>
    <row r="1407" spans="1:23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</row>
    <row r="1408" spans="1:23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</row>
    <row r="1409" spans="1:23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</row>
    <row r="1410" spans="1:23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</row>
    <row r="1411" spans="1:23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</row>
    <row r="1412" spans="1:23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</row>
    <row r="1413" spans="1:23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</row>
    <row r="1414" spans="1:23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</row>
    <row r="1415" spans="1:23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</row>
    <row r="1416" spans="1:23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</row>
    <row r="1417" spans="1:23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</row>
    <row r="1418" spans="1:23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</row>
    <row r="1419" spans="1:23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</row>
    <row r="1420" spans="1:23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</row>
    <row r="1421" spans="1:23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</row>
    <row r="1422" spans="1:23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</row>
    <row r="1423" spans="1:23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</row>
    <row r="1424" spans="1:23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</row>
    <row r="1425" spans="1:23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</row>
    <row r="1426" spans="1:23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</row>
    <row r="1427" spans="1:23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</row>
    <row r="1428" spans="1:23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</row>
    <row r="1429" spans="1:23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</row>
    <row r="1430" spans="1:23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</row>
    <row r="1431" spans="1:23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</row>
    <row r="1432" spans="1:23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</row>
    <row r="1433" spans="1:23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</row>
    <row r="1434" spans="1:23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</row>
    <row r="1435" spans="1:23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</row>
    <row r="1436" spans="1:23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</row>
    <row r="1437" spans="1:23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</row>
    <row r="1438" spans="1:23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</row>
    <row r="1439" spans="1:23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</row>
    <row r="1440" spans="1:23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</row>
    <row r="1441" spans="1:23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</row>
    <row r="1442" spans="1:23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</row>
    <row r="1443" spans="1:23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</row>
    <row r="1444" spans="1:23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</row>
    <row r="1445" spans="1:23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</row>
    <row r="1446" spans="1:23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</row>
    <row r="1447" spans="1:23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</row>
    <row r="1448" spans="1:23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</row>
    <row r="1449" spans="1:23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</row>
    <row r="1450" spans="1:23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</row>
    <row r="1451" spans="1:23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</row>
    <row r="1452" spans="1:23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</row>
    <row r="1453" spans="1:23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</row>
    <row r="1454" spans="1:23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</row>
    <row r="1455" spans="1:23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</row>
    <row r="1456" spans="1:23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</row>
    <row r="1457" spans="1:23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</row>
    <row r="1458" spans="1:23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</row>
    <row r="1459" spans="1:23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</row>
    <row r="1460" spans="1:23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</row>
    <row r="1461" spans="1:23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</row>
    <row r="1462" spans="1:23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</row>
    <row r="1463" spans="1:23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</row>
    <row r="1464" spans="1:23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</row>
    <row r="1465" spans="1:23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</row>
    <row r="1466" spans="1:23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</row>
    <row r="1467" spans="1:23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</row>
    <row r="1468" spans="1:23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</row>
    <row r="1469" spans="1:23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</row>
    <row r="1470" spans="1:23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</row>
    <row r="1471" spans="1:23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</row>
    <row r="1472" spans="1:23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</row>
    <row r="1473" spans="1:23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</row>
    <row r="1474" spans="1:23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</row>
    <row r="1475" spans="1:23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</row>
    <row r="1476" spans="1:23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</row>
    <row r="1477" spans="1:23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</row>
    <row r="1478" spans="1:23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</row>
    <row r="1479" spans="1:23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</row>
    <row r="1480" spans="1:23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</row>
    <row r="1481" spans="1:23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</row>
    <row r="1482" spans="1:23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</row>
    <row r="1483" spans="1:23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</row>
    <row r="1484" spans="1:23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</row>
    <row r="1485" spans="1:23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</row>
    <row r="1486" spans="1:23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</row>
    <row r="1487" spans="1:23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</row>
    <row r="1488" spans="1:23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</row>
    <row r="1489" spans="1:23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</row>
    <row r="1490" spans="1:23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</row>
    <row r="1491" spans="1:23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</row>
    <row r="1492" spans="1:23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</row>
    <row r="1493" spans="1:23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</row>
    <row r="1494" spans="1:23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</row>
    <row r="1495" spans="1:23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</row>
    <row r="1496" spans="1:23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</row>
    <row r="1497" spans="1:23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</row>
    <row r="1498" spans="1:23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</row>
    <row r="1499" spans="1:23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</row>
    <row r="1500" spans="1:23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</row>
    <row r="1501" spans="1:23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</row>
    <row r="1502" spans="1:23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</row>
    <row r="1503" spans="1:23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</row>
    <row r="1504" spans="1:23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</row>
    <row r="1505" spans="1:23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</row>
    <row r="1506" spans="1:23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</row>
    <row r="1507" spans="1:23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</row>
    <row r="1508" spans="1:23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</row>
    <row r="1509" spans="1:23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</row>
    <row r="1510" spans="1:23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</row>
    <row r="1511" spans="1:23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</row>
    <row r="1512" spans="1:23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</row>
    <row r="1513" spans="1:23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</row>
    <row r="1514" spans="1:23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</row>
    <row r="1515" spans="1:23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</row>
    <row r="1516" spans="1:23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</row>
    <row r="1517" spans="1:23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</row>
    <row r="1518" spans="1:23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</row>
    <row r="1519" spans="1:23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</row>
    <row r="1520" spans="1:23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</row>
    <row r="1521" spans="1:23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</row>
    <row r="1522" spans="1:23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</row>
    <row r="1523" spans="1:23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</row>
    <row r="1524" spans="1:23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</row>
    <row r="1525" spans="1:23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</row>
    <row r="1526" spans="1:23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</row>
    <row r="1527" spans="1:23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</row>
    <row r="1528" spans="1:23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</row>
    <row r="1529" spans="1:23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</row>
    <row r="1530" spans="1:23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</row>
    <row r="1531" spans="1:23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</row>
    <row r="1532" spans="1:23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</row>
    <row r="1533" spans="1:23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</row>
    <row r="1534" spans="1:23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</row>
    <row r="1535" spans="1:23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</row>
    <row r="1536" spans="1:23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</row>
    <row r="1537" spans="1:23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</row>
    <row r="1538" spans="1:23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</row>
    <row r="1539" spans="1:23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</row>
    <row r="1540" spans="1:23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</row>
    <row r="1541" spans="1:23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</row>
    <row r="1542" spans="1:23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</row>
    <row r="1543" spans="1:23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</row>
    <row r="1544" spans="1:23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</row>
    <row r="1545" spans="1:23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</row>
    <row r="1546" spans="1:23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</row>
    <row r="1547" spans="1:23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</row>
    <row r="1548" spans="1:23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</row>
    <row r="1549" spans="1:23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</row>
    <row r="1550" spans="1:23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</row>
    <row r="1551" spans="1:23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</row>
    <row r="1552" spans="1:23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</row>
    <row r="1553" spans="1:23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</row>
    <row r="1554" spans="1:23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</row>
    <row r="1555" spans="1:23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</row>
    <row r="1556" spans="1:23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</row>
    <row r="1557" spans="1:23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</row>
    <row r="1558" spans="1:23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</row>
    <row r="1559" spans="1:23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</row>
    <row r="1560" spans="1:23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</row>
    <row r="1561" spans="1:23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</row>
    <row r="1562" spans="1:23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</row>
    <row r="1563" spans="1:23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</row>
    <row r="1564" spans="1:23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</row>
    <row r="1565" spans="1:23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</row>
    <row r="1566" spans="1:23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</row>
    <row r="1567" spans="1:23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</row>
    <row r="1568" spans="1:23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</row>
    <row r="1569" spans="1:23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</row>
    <row r="1570" spans="1:23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</row>
    <row r="1571" spans="1:23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</row>
    <row r="1572" spans="1:23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</row>
    <row r="1573" spans="1:23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</row>
    <row r="1574" spans="1:23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</row>
    <row r="1575" spans="1:23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</row>
    <row r="1576" spans="1:23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</row>
    <row r="1577" spans="1:23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</row>
    <row r="1578" spans="1:23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</row>
    <row r="1579" spans="1:23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</row>
    <row r="1580" spans="1:23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</row>
    <row r="1581" spans="1:23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</row>
    <row r="1582" spans="1:23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</row>
    <row r="1583" spans="1:23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</row>
    <row r="1584" spans="1:23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</row>
    <row r="1585" spans="1:23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</row>
    <row r="1586" spans="1:23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</row>
    <row r="1587" spans="1:23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</row>
    <row r="1588" spans="1:23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</row>
    <row r="1589" spans="1:23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</row>
    <row r="1590" spans="1:23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</row>
    <row r="1591" spans="1:23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</row>
    <row r="1592" spans="1:23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</row>
    <row r="1593" spans="1:23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</row>
    <row r="1594" spans="1:23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</row>
    <row r="1595" spans="1:23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</row>
    <row r="1596" spans="1:23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</row>
    <row r="1597" spans="1:23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</row>
    <row r="1598" spans="1:23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</row>
    <row r="1599" spans="1:23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</row>
    <row r="1600" spans="1:23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</row>
    <row r="1601" spans="1:23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</row>
    <row r="1602" spans="1:23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</row>
    <row r="1603" spans="1:23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</row>
    <row r="1604" spans="1:23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</row>
    <row r="1605" spans="1:23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</row>
    <row r="1606" spans="1:23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</row>
    <row r="1607" spans="1:23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</row>
    <row r="1608" spans="1:23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</row>
    <row r="1609" spans="1:23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</row>
    <row r="1610" spans="1:23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</row>
    <row r="1611" spans="1:23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</row>
    <row r="1612" spans="1:23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</row>
    <row r="1613" spans="1:23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</row>
    <row r="1614" spans="1:23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</row>
    <row r="1615" spans="1:23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</row>
    <row r="1616" spans="1:23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</row>
    <row r="1617" spans="1:23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</row>
    <row r="1618" spans="1:23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</row>
    <row r="1619" spans="1:23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</row>
    <row r="1620" spans="1:23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</row>
    <row r="1621" spans="1:23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</row>
    <row r="1622" spans="1:23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</row>
    <row r="1623" spans="1:23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</row>
    <row r="1624" spans="1:23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</row>
    <row r="1625" spans="1:23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</row>
    <row r="1626" spans="1:23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</row>
    <row r="1627" spans="1:23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</row>
    <row r="1628" spans="1:23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</row>
    <row r="1629" spans="1:23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</row>
    <row r="1630" spans="1:23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</row>
    <row r="1631" spans="1:23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</row>
    <row r="1632" spans="1:23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</row>
    <row r="1633" spans="1:23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</row>
    <row r="1634" spans="1:23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</row>
    <row r="1635" spans="1:23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</row>
    <row r="1636" spans="1:23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</row>
    <row r="1637" spans="1:23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</row>
    <row r="1638" spans="1:23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</row>
    <row r="1639" spans="1:23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</row>
    <row r="1640" spans="1:23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</row>
    <row r="1641" spans="1:23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</row>
    <row r="1642" spans="1:23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</row>
    <row r="1643" spans="1:23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</row>
    <row r="1644" spans="1:23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</row>
    <row r="1645" spans="1:23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</row>
    <row r="1646" spans="1:23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</row>
    <row r="1647" spans="1:23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</row>
    <row r="1648" spans="1:23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</row>
    <row r="1649" spans="1:23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</row>
    <row r="1650" spans="1:23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</row>
    <row r="1651" spans="1:23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</row>
    <row r="1652" spans="1:23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</row>
    <row r="1653" spans="1:23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</row>
    <row r="1654" spans="1:23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</row>
    <row r="1655" spans="1:23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</row>
    <row r="1656" spans="1:23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</row>
    <row r="1657" spans="1:23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</row>
    <row r="1658" spans="1:23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</row>
    <row r="1659" spans="1:23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</row>
    <row r="1660" spans="1:23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</row>
    <row r="1661" spans="1:23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</row>
    <row r="1662" spans="1:23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</row>
    <row r="1663" spans="1:23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</row>
    <row r="1664" spans="1:23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</row>
    <row r="1665" spans="1:23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</row>
    <row r="1666" spans="1:23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</row>
    <row r="1667" spans="1:23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</row>
    <row r="1668" spans="1:23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</row>
    <row r="1669" spans="1:23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</row>
    <row r="1670" spans="1:23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</row>
    <row r="1671" spans="1:23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</row>
    <row r="1672" spans="1:23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</row>
    <row r="1673" spans="1:23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</row>
    <row r="1674" spans="1:23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</row>
    <row r="1675" spans="1:23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</row>
    <row r="1676" spans="1:23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</row>
    <row r="1677" spans="1:23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</row>
    <row r="1678" spans="1:23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</row>
    <row r="1679" spans="1:23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</row>
    <row r="1680" spans="1:23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</row>
    <row r="1681" spans="1:23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</row>
    <row r="1682" spans="1:23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</row>
    <row r="1683" spans="1:23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</row>
    <row r="1684" spans="1:23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</row>
    <row r="1685" spans="1:23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</row>
    <row r="1686" spans="1:23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</row>
    <row r="1687" spans="1:23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</row>
    <row r="1688" spans="1:23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</row>
    <row r="1689" spans="1:23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</row>
    <row r="1690" spans="1:23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</row>
    <row r="1691" spans="1:23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</row>
    <row r="1692" spans="1:23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</row>
    <row r="1693" spans="1:23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</row>
    <row r="1694" spans="1:23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</row>
    <row r="1695" spans="1:23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</row>
    <row r="1696" spans="1:23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</row>
    <row r="1697" spans="1:23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</row>
    <row r="1698" spans="1:23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</row>
    <row r="1699" spans="1:23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</row>
    <row r="1700" spans="1:23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</row>
    <row r="1701" spans="1:23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</row>
    <row r="1702" spans="1:23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</row>
    <row r="1703" spans="1:23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</row>
    <row r="1704" spans="1:23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</row>
    <row r="1705" spans="1:23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</row>
    <row r="1706" spans="1:23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</row>
    <row r="1707" spans="1:23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</row>
    <row r="1708" spans="1:23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</row>
    <row r="1709" spans="1:23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</row>
    <row r="1710" spans="1:23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</row>
    <row r="1711" spans="1:23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</row>
    <row r="1712" spans="1:23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</row>
    <row r="1713" spans="1:23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</row>
    <row r="1714" spans="1:23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</row>
    <row r="1715" spans="1:23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</row>
    <row r="1716" spans="1:23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</row>
    <row r="1717" spans="1:23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</row>
    <row r="1718" spans="1:23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</row>
    <row r="1719" spans="1:23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</row>
    <row r="1720" spans="1:23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</row>
    <row r="1721" spans="1:23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</row>
    <row r="1722" spans="1:23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</row>
    <row r="1723" spans="1:23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</row>
    <row r="1724" spans="1:23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</row>
    <row r="1725" spans="1:23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</row>
    <row r="1726" spans="1:23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</row>
    <row r="1727" spans="1:23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</row>
    <row r="1728" spans="1:23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</row>
    <row r="1729" spans="1:23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</row>
    <row r="1730" spans="1:23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</row>
    <row r="1731" spans="1:23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</row>
    <row r="1732" spans="1:23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</row>
    <row r="1733" spans="1:23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</row>
    <row r="1734" spans="1:23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</row>
    <row r="1735" spans="1:23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</row>
    <row r="1736" spans="1:23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</row>
    <row r="1737" spans="1:23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</row>
    <row r="1738" spans="1:23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</row>
    <row r="1739" spans="1:23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</row>
    <row r="1740" spans="1:23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</row>
    <row r="1741" spans="1:23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</row>
    <row r="1742" spans="1:23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</row>
    <row r="1743" spans="1:23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</row>
    <row r="1744" spans="1:23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</row>
    <row r="1745" spans="1:23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</row>
    <row r="1746" spans="1:23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</row>
    <row r="1747" spans="1:23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</row>
    <row r="1748" spans="1:23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</row>
    <row r="1749" spans="1:23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</row>
    <row r="1750" spans="1:23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</row>
    <row r="1751" spans="1:23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</row>
    <row r="1752" spans="1:23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</row>
    <row r="1753" spans="1:23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</row>
    <row r="1754" spans="1:23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</row>
    <row r="1755" spans="1:23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</row>
    <row r="1756" spans="1:23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</row>
    <row r="1757" spans="1:23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</row>
    <row r="1758" spans="1:23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</row>
    <row r="1759" spans="1:23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</row>
    <row r="1760" spans="1:23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</row>
    <row r="1761" spans="1:23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</row>
    <row r="1762" spans="1:23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</row>
    <row r="1763" spans="1:23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</row>
    <row r="1764" spans="1:23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</row>
    <row r="1765" spans="1:23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</row>
    <row r="1766" spans="1:23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</row>
    <row r="1767" spans="1:23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</row>
    <row r="1768" spans="1:23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</row>
    <row r="1769" spans="1:23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</row>
    <row r="1770" spans="1:23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</row>
    <row r="1771" spans="1:23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</row>
    <row r="1772" spans="1:23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</row>
    <row r="1773" spans="1:23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</row>
    <row r="1774" spans="1:23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</row>
    <row r="1775" spans="1:23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</row>
    <row r="1776" spans="1:23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</row>
    <row r="1777" spans="1:23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</row>
    <row r="1778" spans="1:23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</row>
    <row r="1779" spans="1:23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</row>
    <row r="1780" spans="1:23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</row>
    <row r="1781" spans="1:23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</row>
    <row r="1782" spans="1:23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</row>
    <row r="1783" spans="1:23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</row>
    <row r="1784" spans="1:23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</row>
    <row r="1785" spans="1:23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</row>
    <row r="1786" spans="1:23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</row>
    <row r="1787" spans="1:23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</row>
    <row r="1788" spans="1:23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</row>
    <row r="1789" spans="1:23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</row>
    <row r="1790" spans="1:23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</row>
    <row r="1791" spans="1:23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</row>
    <row r="1792" spans="1:23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</row>
    <row r="1793" spans="1:23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</row>
    <row r="1794" spans="1:23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</row>
    <row r="1795" spans="1:23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</row>
    <row r="1796" spans="1:23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</row>
    <row r="1797" spans="1:23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</row>
    <row r="1798" spans="1:23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</row>
    <row r="1799" spans="1:23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</row>
    <row r="1800" spans="1:23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</row>
    <row r="1801" spans="1:23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</row>
    <row r="1802" spans="1:23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</row>
    <row r="1803" spans="1:23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</row>
    <row r="1804" spans="1:23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</row>
    <row r="1805" spans="1:23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</row>
    <row r="1806" spans="1:23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</row>
    <row r="1807" spans="1:23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</row>
    <row r="1808" spans="1:23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</row>
    <row r="1809" spans="1:23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</row>
    <row r="1810" spans="1:23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</row>
    <row r="1811" spans="1:23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</row>
    <row r="1812" spans="1:23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</row>
    <row r="1813" spans="1:23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</row>
    <row r="1814" spans="1:23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</row>
    <row r="1815" spans="1:23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</row>
    <row r="1816" spans="1:23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</row>
    <row r="1817" spans="1:23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</row>
    <row r="1818" spans="1:23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</row>
    <row r="1819" spans="1:23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</row>
    <row r="1820" spans="1:23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</row>
    <row r="1821" spans="1:23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</row>
    <row r="1822" spans="1:23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</row>
    <row r="1823" spans="1:23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</row>
    <row r="1824" spans="1:23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</row>
    <row r="1825" spans="1:23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</row>
    <row r="1826" spans="1:23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</row>
    <row r="1827" spans="1:23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</row>
    <row r="1828" spans="1:23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</row>
    <row r="1829" spans="1:23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</row>
    <row r="1830" spans="1:23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</row>
    <row r="1831" spans="1:23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</row>
    <row r="1832" spans="1:23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</row>
    <row r="1833" spans="1:23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</row>
    <row r="1834" spans="1:23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</row>
    <row r="1835" spans="1:23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</row>
    <row r="1836" spans="1:23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</row>
    <row r="1837" spans="1:23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</row>
    <row r="1838" spans="1:23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</row>
    <row r="1839" spans="1:23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</row>
    <row r="1840" spans="1:23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</row>
    <row r="1841" spans="1:23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</row>
    <row r="1842" spans="1:23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</row>
    <row r="1843" spans="1:23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</row>
    <row r="1844" spans="1:23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</row>
    <row r="1845" spans="1:23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</row>
    <row r="1846" spans="1:23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</row>
    <row r="1847" spans="1:23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</row>
    <row r="1848" spans="1:23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</row>
    <row r="1849" spans="1:23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</row>
    <row r="1850" spans="1:23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</row>
    <row r="1851" spans="1:23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</row>
    <row r="1852" spans="1:23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</row>
    <row r="1853" spans="1:23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</row>
    <row r="1854" spans="1:23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</row>
    <row r="1855" spans="1:23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</row>
    <row r="1856" spans="1:23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</row>
    <row r="1857" spans="1:23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</row>
    <row r="1858" spans="1:23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</row>
    <row r="1859" spans="1:23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</row>
    <row r="1860" spans="1:23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</row>
    <row r="1861" spans="1:23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</row>
    <row r="1862" spans="1:23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</row>
    <row r="1863" spans="1:23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</row>
    <row r="1864" spans="1:23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</row>
    <row r="1865" spans="1:23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</row>
    <row r="1866" spans="1:23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</row>
    <row r="1867" spans="1:23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</row>
    <row r="1868" spans="1:23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</row>
    <row r="1869" spans="1:23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</row>
    <row r="1870" spans="1:23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</row>
    <row r="1871" spans="1:23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</row>
    <row r="1872" spans="1:23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</row>
    <row r="1873" spans="1:23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</row>
    <row r="1874" spans="1:23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</row>
    <row r="1875" spans="1:23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</row>
    <row r="1876" spans="1:23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</row>
    <row r="1877" spans="1:23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</row>
    <row r="1878" spans="1:23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</row>
    <row r="1879" spans="1:23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</row>
    <row r="1880" spans="1:23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</row>
    <row r="1881" spans="1:23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</row>
    <row r="1882" spans="1:23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</row>
    <row r="1883" spans="1:23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</row>
    <row r="1884" spans="1:23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</row>
    <row r="1885" spans="1:23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</row>
    <row r="1886" spans="1:23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</row>
    <row r="1887" spans="1:23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</row>
    <row r="1888" spans="1:23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</row>
    <row r="1889" spans="1:23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</row>
    <row r="1890" spans="1:23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</row>
    <row r="1891" spans="1:23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</row>
    <row r="1892" spans="1:23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</row>
    <row r="1893" spans="1:23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</row>
    <row r="1894" spans="1:23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</row>
    <row r="1895" spans="1:23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</row>
    <row r="1896" spans="1:23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</row>
    <row r="1897" spans="1:23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</row>
    <row r="1898" spans="1:23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</row>
    <row r="1899" spans="1:23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</row>
    <row r="1900" spans="1:23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</row>
    <row r="1901" spans="1:23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</row>
    <row r="1902" spans="1:23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</row>
    <row r="1903" spans="1:23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</row>
    <row r="1904" spans="1:23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</row>
    <row r="1905" spans="1:23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</row>
    <row r="1906" spans="1:23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</row>
    <row r="1907" spans="1:23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</row>
    <row r="1908" spans="1:23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</row>
    <row r="1909" spans="1:23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</row>
    <row r="1910" spans="1:23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</row>
    <row r="1911" spans="1:23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</row>
    <row r="1912" spans="1:23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</row>
    <row r="1913" spans="1:23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</row>
    <row r="1914" spans="1:23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</row>
    <row r="1915" spans="1:23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</row>
    <row r="1916" spans="1:23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</row>
    <row r="1917" spans="1:23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</row>
    <row r="1918" spans="1:23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</row>
    <row r="1919" spans="1:23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</row>
    <row r="1920" spans="1:23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</row>
    <row r="1921" spans="1:23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</row>
    <row r="1922" spans="1:23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</row>
    <row r="1923" spans="1:23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</row>
    <row r="1924" spans="1:23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</row>
    <row r="1925" spans="1:23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</row>
    <row r="1926" spans="1:23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</row>
    <row r="1927" spans="1:23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</row>
    <row r="1928" spans="1:23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</row>
    <row r="1929" spans="1:23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</row>
    <row r="1930" spans="1:23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</row>
    <row r="1931" spans="1:23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</row>
    <row r="1932" spans="1:23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</row>
    <row r="1933" spans="1:23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</row>
    <row r="1934" spans="1:23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</row>
    <row r="1935" spans="1:23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</row>
    <row r="1936" spans="1:23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</row>
    <row r="1937" spans="1:23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</row>
    <row r="1938" spans="1:23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</row>
    <row r="1939" spans="1:23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</row>
    <row r="1940" spans="1:23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</row>
    <row r="1941" spans="1:23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</row>
    <row r="1942" spans="1:23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</row>
    <row r="1943" spans="1:23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</row>
    <row r="1944" spans="1:23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</row>
    <row r="1945" spans="1:23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</row>
    <row r="1946" spans="1:23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</row>
    <row r="1947" spans="1:23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</row>
    <row r="1948" spans="1:23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</row>
    <row r="1949" spans="1:23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</row>
    <row r="1950" spans="1:23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</row>
    <row r="1951" spans="1:23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</row>
    <row r="1952" spans="1:23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</row>
    <row r="1953" spans="1:23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</row>
    <row r="1954" spans="1:23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</row>
    <row r="1955" spans="1:23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</row>
    <row r="1956" spans="1:23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</row>
    <row r="1957" spans="1:23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</row>
    <row r="1958" spans="1:23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</row>
    <row r="1959" spans="1:23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</row>
    <row r="1960" spans="1:23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</row>
    <row r="1961" spans="1:23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</row>
    <row r="1962" spans="1:23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</row>
    <row r="1963" spans="1:23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</row>
    <row r="1964" spans="1:23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</row>
    <row r="1965" spans="1:23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</row>
    <row r="1966" spans="1:23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</row>
    <row r="1967" spans="1:23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</row>
    <row r="1968" spans="1:23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</row>
    <row r="1969" spans="1:23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</row>
    <row r="1970" spans="1:23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</row>
    <row r="1971" spans="1:23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</row>
    <row r="1972" spans="1:23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</row>
    <row r="1973" spans="1:23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</row>
    <row r="1974" spans="1:23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</row>
    <row r="1975" spans="1:23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</row>
    <row r="1976" spans="1:23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</row>
    <row r="1977" spans="1:23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</row>
    <row r="1978" spans="1:23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</row>
    <row r="1979" spans="1:23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</row>
    <row r="1980" spans="1:23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</row>
    <row r="1981" spans="1:23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</row>
    <row r="1982" spans="1:23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</row>
    <row r="1983" spans="1:23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</row>
    <row r="1984" spans="1:23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</row>
    <row r="1985" spans="1:23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</row>
    <row r="1986" spans="1:23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</row>
    <row r="1987" spans="1:23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</row>
    <row r="1988" spans="1:23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</row>
    <row r="1989" spans="1:23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</row>
    <row r="1990" spans="1:23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</row>
    <row r="1991" spans="1:23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</row>
    <row r="1992" spans="1:23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</row>
    <row r="1993" spans="1:23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</row>
    <row r="1994" spans="1:23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</row>
    <row r="1995" spans="1:23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</row>
    <row r="1996" spans="1:23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</row>
    <row r="1997" spans="1:23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</row>
    <row r="1998" spans="1:23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</row>
    <row r="1999" spans="1:23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</row>
    <row r="2000" spans="1:23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</row>
    <row r="2001" spans="1:23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</row>
    <row r="2002" spans="1:23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</row>
    <row r="2003" spans="1:23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</row>
    <row r="2004" spans="1:23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</row>
    <row r="2005" spans="1:23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</row>
    <row r="2006" spans="1:23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</row>
    <row r="2007" spans="1:23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</row>
    <row r="2008" spans="1:23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</row>
    <row r="2009" spans="1:23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</row>
    <row r="2010" spans="1:23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</row>
    <row r="2011" spans="1:23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</row>
    <row r="2012" spans="1:23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</row>
    <row r="2013" spans="1:23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</row>
    <row r="2014" spans="1:23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</row>
    <row r="2015" spans="1:23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</row>
    <row r="2016" spans="1:23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</row>
    <row r="2017" spans="1:23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</row>
    <row r="2018" spans="1:23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</row>
    <row r="2019" spans="1:23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</row>
    <row r="2020" spans="1:23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</row>
    <row r="2021" spans="1:23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</row>
    <row r="2022" spans="1:23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</row>
    <row r="2023" spans="1:23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</row>
    <row r="2024" spans="1:23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</row>
    <row r="2025" spans="1:23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</row>
    <row r="2026" spans="1:23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</row>
    <row r="2027" spans="1:23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</row>
    <row r="2028" spans="1:23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</row>
    <row r="2029" spans="1:23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</row>
    <row r="2030" spans="1:23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</row>
    <row r="2031" spans="1:23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</row>
    <row r="2032" spans="1:23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</row>
    <row r="2033" spans="1:23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</row>
    <row r="2034" spans="1:23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</row>
    <row r="2035" spans="1:23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</row>
    <row r="2036" spans="1:23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</row>
    <row r="2037" spans="1:23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</row>
    <row r="2038" spans="1:23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</row>
    <row r="2039" spans="1:23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</row>
    <row r="2040" spans="1:23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</row>
    <row r="2041" spans="1:23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</row>
    <row r="2042" spans="1:23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</row>
    <row r="2043" spans="1:23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</row>
    <row r="2044" spans="1:23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</row>
    <row r="2045" spans="1:23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</row>
    <row r="2046" spans="1:23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</row>
    <row r="2047" spans="1:23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</row>
    <row r="2048" spans="1:23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</row>
    <row r="2049" spans="1:23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</row>
    <row r="2050" spans="1:23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</row>
    <row r="2051" spans="1:23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</row>
    <row r="2052" spans="1:23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</row>
    <row r="2053" spans="1:23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</row>
    <row r="2054" spans="1:23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</row>
    <row r="2055" spans="1:23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</row>
    <row r="2056" spans="1:23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</row>
    <row r="2057" spans="1:23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</row>
    <row r="2058" spans="1:23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</row>
    <row r="2059" spans="1:23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</row>
    <row r="2060" spans="1:23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</row>
    <row r="2061" spans="1:23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</row>
    <row r="2062" spans="1:23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</row>
    <row r="2063" spans="1:23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</row>
    <row r="2064" spans="1:23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</row>
    <row r="2065" spans="1:23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</row>
    <row r="2066" spans="1:23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</row>
    <row r="2067" spans="1:23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</row>
    <row r="2068" spans="1:23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</row>
    <row r="2069" spans="1:23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</row>
    <row r="2070" spans="1:23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</row>
    <row r="2071" spans="1:23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</row>
    <row r="2072" spans="1:23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</row>
    <row r="2073" spans="1:23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</row>
    <row r="2074" spans="1:23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</row>
    <row r="2075" spans="1:23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</row>
    <row r="2076" spans="1:23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</row>
    <row r="2077" spans="1:23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</row>
    <row r="2078" spans="1:23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</row>
    <row r="2079" spans="1:23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</row>
    <row r="2080" spans="1:23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</row>
    <row r="2081" spans="1:23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</row>
    <row r="2082" spans="1:23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</row>
    <row r="2083" spans="1:23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</row>
    <row r="2084" spans="1:23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</row>
    <row r="2085" spans="1:23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</row>
    <row r="2086" spans="1:23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</row>
    <row r="2087" spans="1:23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</row>
    <row r="2088" spans="1:23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</row>
    <row r="2089" spans="1:23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</row>
    <row r="2090" spans="1:23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</row>
    <row r="2091" spans="1:23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</row>
    <row r="2092" spans="1:23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</row>
    <row r="2093" spans="1:23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</row>
    <row r="2094" spans="1:23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</row>
    <row r="2095" spans="1:23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</row>
    <row r="2096" spans="1:23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</row>
    <row r="2097" spans="1:23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</row>
    <row r="2098" spans="1:23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</row>
    <row r="2099" spans="1:23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</row>
    <row r="2100" spans="1:23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</row>
    <row r="2101" spans="1:23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</row>
    <row r="2102" spans="1:23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</row>
    <row r="2103" spans="1:23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</row>
    <row r="2104" spans="1:23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</row>
    <row r="2105" spans="1:23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</row>
    <row r="2106" spans="1:23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</row>
    <row r="2107" spans="1:23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</row>
    <row r="2108" spans="1:23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</row>
    <row r="2109" spans="1:23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</row>
    <row r="2110" spans="1:23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</row>
    <row r="2111" spans="1:23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</row>
    <row r="2112" spans="1:23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</row>
    <row r="2113" spans="1:23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</row>
    <row r="2114" spans="1:23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</row>
    <row r="2115" spans="1:23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</row>
    <row r="2116" spans="1:23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</row>
    <row r="2117" spans="1:23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</row>
    <row r="2118" spans="1:23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</row>
    <row r="2119" spans="1:23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</row>
    <row r="2120" spans="1:23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</row>
    <row r="2121" spans="1:23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</row>
    <row r="2122" spans="1:23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</row>
    <row r="2123" spans="1:23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</row>
    <row r="2124" spans="1:23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</row>
    <row r="2125" spans="1:23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</row>
    <row r="2126" spans="1:23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</row>
    <row r="2127" spans="1:23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</row>
    <row r="2128" spans="1:23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</row>
    <row r="2129" spans="1:23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</row>
    <row r="2130" spans="1:23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</row>
    <row r="2131" spans="1:23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</row>
    <row r="2132" spans="1:23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</row>
    <row r="2133" spans="1:23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</row>
    <row r="2134" spans="1:23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</row>
    <row r="2135" spans="1:23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</row>
    <row r="2136" spans="1:23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</row>
    <row r="2137" spans="1:23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</row>
    <row r="2138" spans="1:23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</row>
    <row r="2139" spans="1:23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</row>
    <row r="2140" spans="1:23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</row>
    <row r="2141" spans="1:23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</row>
    <row r="2142" spans="1:23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</row>
    <row r="2143" spans="1:23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</row>
    <row r="2144" spans="1:23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</row>
    <row r="2145" spans="1:23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</row>
    <row r="2146" spans="1:23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</row>
    <row r="2147" spans="1:23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</row>
    <row r="2148" spans="1:23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</row>
    <row r="2149" spans="1:23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</row>
    <row r="2150" spans="1:23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</row>
    <row r="2151" spans="1:23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</row>
    <row r="2152" spans="1:23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</row>
    <row r="2153" spans="1:23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</row>
    <row r="2154" spans="1:23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</row>
    <row r="2155" spans="1:23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</row>
    <row r="2156" spans="1:23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</row>
    <row r="2157" spans="1:23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</row>
    <row r="2158" spans="1:23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</row>
    <row r="2159" spans="1:23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</row>
    <row r="2160" spans="1:23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</row>
    <row r="2161" spans="1:23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</row>
    <row r="2162" spans="1:23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</row>
    <row r="2163" spans="1:23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</row>
    <row r="2164" spans="1:23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</row>
    <row r="2165" spans="1:23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</row>
    <row r="2166" spans="1:23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</row>
    <row r="2167" spans="1:23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</row>
    <row r="2168" spans="1:23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</row>
    <row r="2169" spans="1:23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</row>
    <row r="2170" spans="1:23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</row>
    <row r="2171" spans="1:23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</row>
    <row r="2172" spans="1:23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</row>
    <row r="2173" spans="1:23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</row>
    <row r="2174" spans="1:23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</row>
    <row r="2175" spans="1:23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</row>
    <row r="2176" spans="1:23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</row>
    <row r="2177" spans="1:23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</row>
    <row r="2178" spans="1:23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</row>
    <row r="2179" spans="1:23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</row>
    <row r="2180" spans="1:23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</row>
    <row r="2181" spans="1:23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</row>
    <row r="2182" spans="1:23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</row>
    <row r="2183" spans="1:23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</row>
    <row r="2184" spans="1:23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</row>
    <row r="2185" spans="1:23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</row>
    <row r="2186" spans="1:23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</row>
    <row r="2187" spans="1:23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</row>
    <row r="2188" spans="1:23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</row>
    <row r="2189" spans="1:23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</row>
    <row r="2190" spans="1:23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</row>
    <row r="2191" spans="1:23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</row>
    <row r="2192" spans="1:23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</row>
    <row r="2193" spans="1:23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</row>
    <row r="2194" spans="1:23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</row>
    <row r="2195" spans="1:23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</row>
    <row r="2196" spans="1:23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</row>
    <row r="2197" spans="1:23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</row>
    <row r="2198" spans="1:23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</row>
    <row r="2199" spans="1:23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</row>
    <row r="2200" spans="1:23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</row>
    <row r="2201" spans="1:23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</row>
    <row r="2202" spans="1:23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</row>
    <row r="2203" spans="1:23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</row>
    <row r="2204" spans="1:23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</row>
    <row r="2205" spans="1:23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</row>
    <row r="2206" spans="1:23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</row>
    <row r="2207" spans="1:23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</row>
    <row r="2208" spans="1:23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</row>
    <row r="2209" spans="1:23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</row>
    <row r="2210" spans="1:23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</row>
    <row r="2211" spans="1:23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</row>
    <row r="2212" spans="1:23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</row>
    <row r="2213" spans="1:23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</row>
    <row r="2214" spans="1:23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</row>
    <row r="2215" spans="1:23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</row>
    <row r="2216" spans="1:23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</row>
    <row r="2217" spans="1:23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</row>
    <row r="2218" spans="1:23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</row>
    <row r="2219" spans="1:23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</row>
    <row r="2220" spans="1:23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</row>
    <row r="2221" spans="1:23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</row>
    <row r="2222" spans="1:23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</row>
    <row r="2223" spans="1:23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</row>
    <row r="2224" spans="1:23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</row>
    <row r="2225" spans="1:23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</row>
    <row r="2226" spans="1:23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</row>
    <row r="2227" spans="1:23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</row>
    <row r="2228" spans="1:23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</row>
    <row r="2229" spans="1:23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</row>
    <row r="2230" spans="1:23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</row>
    <row r="2231" spans="1:23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</row>
    <row r="2232" spans="1:23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</row>
    <row r="2233" spans="1:23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</row>
    <row r="2234" spans="1:23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</row>
    <row r="2235" spans="1:23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</row>
    <row r="2236" spans="1:23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</row>
    <row r="2237" spans="1:23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</row>
    <row r="2238" spans="1:23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</row>
    <row r="2239" spans="1:23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</row>
    <row r="2240" spans="1:23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</row>
    <row r="2241" spans="1:23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</row>
    <row r="2242" spans="1:23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</row>
    <row r="2243" spans="1:23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</row>
    <row r="2244" spans="1:23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</row>
    <row r="2245" spans="1:23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</row>
    <row r="2246" spans="1:23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</row>
    <row r="2247" spans="1:23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</row>
    <row r="2248" spans="1:23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</row>
    <row r="2249" spans="1:23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</row>
    <row r="2250" spans="1:23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</row>
    <row r="2251" spans="1:23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</row>
    <row r="2252" spans="1:23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</row>
    <row r="2253" spans="1:23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</row>
    <row r="2254" spans="1:23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</row>
    <row r="2255" spans="1:23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</row>
    <row r="2256" spans="1:23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</row>
    <row r="2257" spans="1:23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</row>
    <row r="2258" spans="1:23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</row>
    <row r="2259" spans="1:23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</row>
    <row r="2260" spans="1:23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</row>
    <row r="2261" spans="1:23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</row>
    <row r="2262" spans="1:23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</row>
    <row r="2263" spans="1:23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</row>
    <row r="2264" spans="1:23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</row>
    <row r="2265" spans="1:23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</row>
    <row r="2266" spans="1:23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</row>
    <row r="2267" spans="1:23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</row>
    <row r="2268" spans="1:23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</row>
    <row r="2269" spans="1:23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</row>
    <row r="2270" spans="1:23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</row>
    <row r="2271" spans="1:23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</row>
    <row r="2272" spans="1:23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</row>
    <row r="2273" spans="1:23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</row>
    <row r="2274" spans="1:23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</row>
    <row r="2275" spans="1:23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</row>
    <row r="2276" spans="1:23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</row>
    <row r="2277" spans="1:23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</row>
    <row r="2278" spans="1:23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</row>
    <row r="2279" spans="1:23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</row>
    <row r="2280" spans="1:23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</row>
    <row r="2281" spans="1:23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</row>
    <row r="2282" spans="1:23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</row>
    <row r="2283" spans="1:23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</row>
    <row r="2284" spans="1:23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</row>
    <row r="2285" spans="1:23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</row>
    <row r="2286" spans="1:23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</row>
    <row r="2287" spans="1:23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</row>
    <row r="2288" spans="1:23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</row>
    <row r="2289" spans="1:23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</row>
    <row r="2290" spans="1:23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</row>
    <row r="2291" spans="1:23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</row>
    <row r="2292" spans="1:23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</row>
    <row r="2293" spans="1:23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</row>
    <row r="2294" spans="1:23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</row>
    <row r="2295" spans="1:23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</row>
    <row r="2296" spans="1:23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</row>
    <row r="2297" spans="1:23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</row>
    <row r="2298" spans="1:23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</row>
    <row r="2299" spans="1:23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</row>
    <row r="2300" spans="1:23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</row>
    <row r="2301" spans="1:23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</row>
    <row r="2302" spans="1:23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</row>
    <row r="2303" spans="1:23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</row>
    <row r="2304" spans="1:23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</row>
    <row r="2305" spans="1:23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</row>
    <row r="2306" spans="1:23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</row>
    <row r="2307" spans="1:23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</row>
    <row r="2308" spans="1:23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</row>
    <row r="2309" spans="1:23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</row>
    <row r="2310" spans="1:23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</row>
    <row r="2311" spans="1:23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</row>
    <row r="2312" spans="1:23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</row>
    <row r="2313" spans="1:23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</row>
    <row r="2314" spans="1:23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</row>
    <row r="2315" spans="1:23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</row>
    <row r="2316" spans="1:23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</row>
    <row r="2317" spans="1:23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</row>
    <row r="2318" spans="1:23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</row>
    <row r="2319" spans="1:23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</row>
    <row r="2320" spans="1:23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</row>
    <row r="2321" spans="1:23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</row>
    <row r="2322" spans="1:23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</row>
    <row r="2323" spans="1:23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</row>
    <row r="2324" spans="1:23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</row>
    <row r="2325" spans="1:23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</row>
    <row r="2326" spans="1:23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</row>
    <row r="2327" spans="1:23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</row>
    <row r="2328" spans="1:23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</row>
    <row r="2329" spans="1:23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</row>
    <row r="2330" spans="1:23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</row>
    <row r="2331" spans="1:23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</row>
    <row r="2332" spans="1:23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</row>
    <row r="2333" spans="1:23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</row>
    <row r="2334" spans="1:23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</row>
    <row r="2335" spans="1:23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</row>
    <row r="2336" spans="1:23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</row>
    <row r="2337" spans="1:23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</row>
    <row r="2338" spans="1:23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</row>
    <row r="2339" spans="1:23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</row>
    <row r="2340" spans="1:23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</row>
    <row r="2341" spans="1:23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</row>
    <row r="2342" spans="1:23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</row>
    <row r="2343" spans="1:23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</row>
    <row r="2344" spans="1:23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</row>
    <row r="2345" spans="1:23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</row>
    <row r="2346" spans="1:23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</row>
    <row r="2347" spans="1:23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</row>
    <row r="2348" spans="1:23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</row>
    <row r="2349" spans="1:23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</row>
    <row r="2350" spans="1:23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</row>
    <row r="2351" spans="1:23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</row>
    <row r="2352" spans="1:23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</row>
    <row r="2353" spans="1:23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</row>
    <row r="2354" spans="1:23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</row>
    <row r="2355" spans="1:23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</row>
    <row r="2356" spans="1:23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</row>
    <row r="2357" spans="1:23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</row>
    <row r="2358" spans="1:23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</row>
    <row r="2359" spans="1:23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</row>
    <row r="2360" spans="1:23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</row>
    <row r="2361" spans="1:23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</row>
    <row r="2362" spans="1:23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</row>
    <row r="2363" spans="1:23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</row>
    <row r="2364" spans="1:23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</row>
    <row r="2365" spans="1:23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</row>
    <row r="2366" spans="1:23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</row>
    <row r="2367" spans="1:23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</row>
    <row r="2368" spans="1:23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</row>
    <row r="2369" spans="1:23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</row>
    <row r="2370" spans="1:23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</row>
    <row r="2371" spans="1:23">
      <c r="A2371" s="19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</row>
    <row r="2372" spans="1:23">
      <c r="A2372" s="19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</row>
    <row r="2373" spans="1:23">
      <c r="A2373" s="19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</row>
    <row r="2374" spans="1:23">
      <c r="A2374" s="19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</row>
    <row r="2375" spans="1:23">
      <c r="A2375" s="19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</row>
    <row r="2376" spans="1:23">
      <c r="A2376" s="19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</row>
    <row r="2377" spans="1:23">
      <c r="A2377" s="19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</row>
    <row r="2378" spans="1:23">
      <c r="A2378" s="19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</row>
    <row r="2379" spans="1:23">
      <c r="A2379" s="19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</row>
    <row r="2380" spans="1:23">
      <c r="A2380" s="19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</row>
    <row r="2381" spans="1:23">
      <c r="A2381" s="19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</row>
    <row r="2382" spans="1:23">
      <c r="A2382" s="19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</row>
    <row r="2383" spans="1:23">
      <c r="A2383" s="19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</row>
    <row r="2384" spans="1:23">
      <c r="A2384" s="19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</row>
    <row r="2385" spans="1:23">
      <c r="A2385" s="19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</row>
    <row r="2386" spans="1:23">
      <c r="A2386" s="19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</row>
    <row r="2387" spans="1:23">
      <c r="A2387" s="19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</row>
    <row r="2388" spans="1:23">
      <c r="A2388" s="19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</row>
    <row r="2389" spans="1:23">
      <c r="A2389" s="19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</row>
    <row r="2390" spans="1:23">
      <c r="A2390" s="19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</row>
    <row r="2391" spans="1:23">
      <c r="A2391" s="19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</row>
    <row r="2392" spans="1:23">
      <c r="A2392" s="19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</row>
    <row r="2393" spans="1:23">
      <c r="A2393" s="19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</row>
    <row r="2394" spans="1:23">
      <c r="A2394" s="19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</row>
    <row r="2395" spans="1:23">
      <c r="A2395" s="19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</row>
    <row r="2396" spans="1:23">
      <c r="A2396" s="19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</row>
    <row r="2397" spans="1:23">
      <c r="A2397" s="19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</row>
    <row r="2398" spans="1:23">
      <c r="A2398" s="19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</row>
    <row r="2399" spans="1:23">
      <c r="A2399" s="19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</row>
    <row r="2400" spans="1:23">
      <c r="A2400" s="19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</row>
    <row r="2401" spans="1:23">
      <c r="A2401" s="19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</row>
    <row r="2402" spans="1:23">
      <c r="A2402" s="19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</row>
    <row r="2403" spans="1:23">
      <c r="A2403" s="19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</row>
    <row r="2404" spans="1:23">
      <c r="A2404" s="19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</row>
    <row r="2405" spans="1:23">
      <c r="A2405" s="19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</row>
    <row r="2406" spans="1:23">
      <c r="A2406" s="19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</row>
    <row r="2407" spans="1:23">
      <c r="A2407" s="19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</row>
    <row r="2408" spans="1:23">
      <c r="A2408" s="19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</row>
    <row r="2409" spans="1:23">
      <c r="A2409" s="19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</row>
    <row r="2410" spans="1:23">
      <c r="A2410" s="19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</row>
    <row r="2411" spans="1:23">
      <c r="A2411" s="19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</row>
    <row r="2412" spans="1:23">
      <c r="A2412" s="19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</row>
    <row r="2413" spans="1:23">
      <c r="A2413" s="19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</row>
    <row r="2414" spans="1:23">
      <c r="A2414" s="19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</row>
    <row r="2415" spans="1:23">
      <c r="A2415" s="19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</row>
    <row r="2416" spans="1:23">
      <c r="A2416" s="19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</row>
    <row r="2417" spans="1:23">
      <c r="A2417" s="19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</row>
    <row r="2418" spans="1:23">
      <c r="A2418" s="19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</row>
    <row r="2419" spans="1:23">
      <c r="A2419" s="19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</row>
    <row r="2420" spans="1:23">
      <c r="A2420" s="19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</row>
    <row r="2421" spans="1:23">
      <c r="A2421" s="19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</row>
    <row r="2422" spans="1:23">
      <c r="A2422" s="19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</row>
    <row r="2423" spans="1:23">
      <c r="A2423" s="19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</row>
    <row r="2424" spans="1:23">
      <c r="A2424" s="19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</row>
    <row r="2425" spans="1:23">
      <c r="A2425" s="19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</row>
    <row r="2426" spans="1:23">
      <c r="A2426" s="19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</row>
    <row r="2427" spans="1:23">
      <c r="A2427" s="19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</row>
    <row r="2428" spans="1:23">
      <c r="A2428" s="19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</row>
    <row r="2429" spans="1:23">
      <c r="A2429" s="19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</row>
    <row r="2430" spans="1:23">
      <c r="A2430" s="19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</row>
    <row r="2431" spans="1:23">
      <c r="A2431" s="19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</row>
    <row r="2432" spans="1:23">
      <c r="A2432" s="19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</row>
    <row r="2433" spans="1:23">
      <c r="A2433" s="19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</row>
    <row r="2434" spans="1:23">
      <c r="A2434" s="19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</row>
    <row r="2435" spans="1:23">
      <c r="A2435" s="19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</row>
    <row r="2436" spans="1:23">
      <c r="A2436" s="19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</row>
    <row r="2437" spans="1:23">
      <c r="A2437" s="19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</row>
    <row r="2438" spans="1:23">
      <c r="A2438" s="19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</row>
    <row r="2439" spans="1:23">
      <c r="A2439" s="19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</row>
    <row r="2440" spans="1:23">
      <c r="A2440" s="19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</row>
    <row r="2441" spans="1:23">
      <c r="A2441" s="19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</row>
    <row r="2442" spans="1:23">
      <c r="A2442" s="19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</row>
    <row r="2443" spans="1:23">
      <c r="A2443" s="19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</row>
    <row r="2444" spans="1:23">
      <c r="A2444" s="19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</row>
    <row r="2445" spans="1:23">
      <c r="A2445" s="19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</row>
    <row r="2446" spans="1:23">
      <c r="A2446" s="19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</row>
    <row r="2447" spans="1:23">
      <c r="A2447" s="19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</row>
    <row r="2448" spans="1:23">
      <c r="A2448" s="19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</row>
    <row r="2449" spans="1:23">
      <c r="A2449" s="19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</row>
    <row r="2450" spans="1:23">
      <c r="A2450" s="19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</row>
    <row r="2451" spans="1:23">
      <c r="A2451" s="19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</row>
    <row r="2452" spans="1:23">
      <c r="A2452" s="19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</row>
    <row r="2453" spans="1:23">
      <c r="A2453" s="19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</row>
    <row r="2454" spans="1:23">
      <c r="A2454" s="19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</row>
    <row r="2455" spans="1:23">
      <c r="A2455" s="19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</row>
    <row r="2456" spans="1:23">
      <c r="A2456" s="19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</row>
    <row r="2457" spans="1:23">
      <c r="A2457" s="19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</row>
    <row r="2458" spans="1:23">
      <c r="A2458" s="19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</row>
    <row r="2459" spans="1:23">
      <c r="A2459" s="19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</row>
    <row r="2460" spans="1:23">
      <c r="A2460" s="19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</row>
    <row r="2461" spans="1:23">
      <c r="A2461" s="19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</row>
    <row r="2462" spans="1:23">
      <c r="A2462" s="19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</row>
    <row r="2463" spans="1:23">
      <c r="A2463" s="19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</row>
    <row r="2464" spans="1:23">
      <c r="A2464" s="19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</row>
    <row r="2465" spans="1:23">
      <c r="A2465" s="19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</row>
    <row r="2466" spans="1:23">
      <c r="A2466" s="19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</row>
    <row r="2467" spans="1:23">
      <c r="A2467" s="19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</row>
    <row r="2468" spans="1:23">
      <c r="A2468" s="19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</row>
    <row r="2469" spans="1:23">
      <c r="A2469" s="19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</row>
    <row r="2470" spans="1:23">
      <c r="A2470" s="19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</row>
    <row r="2471" spans="1:23">
      <c r="A2471" s="19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</row>
    <row r="2472" spans="1:23">
      <c r="A2472" s="19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</row>
    <row r="2473" spans="1:23">
      <c r="A2473" s="19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</row>
    <row r="2474" spans="1:23">
      <c r="A2474" s="19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</row>
    <row r="2475" spans="1:23">
      <c r="A2475" s="19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</row>
    <row r="2476" spans="1:23">
      <c r="A2476" s="19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</row>
    <row r="2477" spans="1:23">
      <c r="A2477" s="19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</row>
    <row r="2478" spans="1:23">
      <c r="A2478" s="19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</row>
    <row r="2479" spans="1:23">
      <c r="A2479" s="19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</row>
    <row r="2480" spans="1:23">
      <c r="A2480" s="19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</row>
    <row r="2481" spans="1:23">
      <c r="A2481" s="19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</row>
    <row r="2482" spans="1:23">
      <c r="A2482" s="19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</row>
    <row r="2483" spans="1:23">
      <c r="A2483" s="19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</row>
    <row r="2484" spans="1:23">
      <c r="A2484" s="19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</row>
    <row r="2485" spans="1:23">
      <c r="A2485" s="19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</row>
    <row r="2486" spans="1:23">
      <c r="A2486" s="19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</row>
    <row r="2487" spans="1:23">
      <c r="A2487" s="19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</row>
    <row r="2488" spans="1:23">
      <c r="A2488" s="19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</row>
    <row r="2489" spans="1:23">
      <c r="A2489" s="19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</row>
    <row r="2490" spans="1:23">
      <c r="A2490" s="19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</row>
    <row r="2491" spans="1:23">
      <c r="A2491" s="19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</row>
    <row r="2492" spans="1:23">
      <c r="A2492" s="19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</row>
    <row r="2493" spans="1:23">
      <c r="A2493" s="19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</row>
    <row r="2494" spans="1:23">
      <c r="A2494" s="19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</row>
    <row r="2495" spans="1:23">
      <c r="A2495" s="19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</row>
    <row r="2496" spans="1:23">
      <c r="A2496" s="19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</row>
    <row r="2497" spans="1:23">
      <c r="A2497" s="19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</row>
    <row r="2498" spans="1:23">
      <c r="A2498" s="19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</row>
    <row r="2499" spans="1:23">
      <c r="A2499" s="19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</row>
    <row r="2500" spans="1:23">
      <c r="A2500" s="19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</row>
    <row r="2501" spans="1:23">
      <c r="A2501" s="19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</row>
    <row r="2502" spans="1:23">
      <c r="A2502" s="19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</row>
    <row r="2503" spans="1:23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</row>
    <row r="2504" spans="1:23">
      <c r="A2504" s="19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</row>
    <row r="2505" spans="1:23">
      <c r="A2505" s="19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</row>
    <row r="2506" spans="1:23">
      <c r="A2506" s="19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</row>
    <row r="2507" spans="1:23">
      <c r="A2507" s="19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</row>
    <row r="2508" spans="1:23">
      <c r="A2508" s="19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</row>
    <row r="2509" spans="1:23">
      <c r="A2509" s="19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</row>
    <row r="2510" spans="1:23">
      <c r="A2510" s="19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</row>
    <row r="2511" spans="1:23">
      <c r="A2511" s="19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</row>
    <row r="2512" spans="1:23">
      <c r="A2512" s="19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</row>
    <row r="2513" spans="1:23">
      <c r="A2513" s="19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</row>
    <row r="2514" spans="1:23">
      <c r="A2514" s="19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</row>
    <row r="2515" spans="1:23">
      <c r="A2515" s="19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</row>
    <row r="2516" spans="1:23">
      <c r="A2516" s="19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</row>
    <row r="2517" spans="1:23">
      <c r="A2517" s="19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</row>
    <row r="2518" spans="1:23">
      <c r="A2518" s="19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</row>
    <row r="2519" spans="1:23">
      <c r="A2519" s="19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</row>
    <row r="2520" spans="1:23">
      <c r="A2520" s="19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</row>
    <row r="2521" spans="1:23">
      <c r="A2521" s="19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</row>
    <row r="2522" spans="1:23">
      <c r="A2522" s="19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</row>
    <row r="2523" spans="1:23">
      <c r="A2523" s="19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</row>
    <row r="2524" spans="1:23">
      <c r="A2524" s="19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</row>
    <row r="2525" spans="1:23">
      <c r="A2525" s="19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</row>
    <row r="2526" spans="1:23">
      <c r="A2526" s="19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</row>
    <row r="2527" spans="1:23">
      <c r="A2527" s="19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</row>
    <row r="2528" spans="1:23">
      <c r="A2528" s="19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</row>
    <row r="2529" spans="1:23">
      <c r="A2529" s="19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</row>
    <row r="2530" spans="1:23">
      <c r="A2530" s="19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</row>
    <row r="2531" spans="1:23">
      <c r="A2531" s="19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</row>
    <row r="2532" spans="1:23">
      <c r="A2532" s="19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</row>
    <row r="2533" spans="1:23">
      <c r="A2533" s="19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</row>
    <row r="2534" spans="1:23">
      <c r="A2534" s="19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</row>
    <row r="2535" spans="1:23">
      <c r="A2535" s="19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</row>
    <row r="2536" spans="1:23">
      <c r="A2536" s="19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</row>
    <row r="2537" spans="1:23">
      <c r="A2537" s="19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</row>
    <row r="2538" spans="1:23">
      <c r="A2538" s="19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</row>
    <row r="2539" spans="1:23">
      <c r="A2539" s="19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</row>
    <row r="2540" spans="1:23">
      <c r="A2540" s="19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</row>
    <row r="2541" spans="1:23">
      <c r="A2541" s="19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</row>
    <row r="2542" spans="1:23">
      <c r="A2542" s="19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</row>
    <row r="2543" spans="1:23">
      <c r="A2543" s="19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</row>
    <row r="2544" spans="1:23">
      <c r="A2544" s="19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</row>
    <row r="2545" spans="1:23">
      <c r="A2545" s="19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</row>
    <row r="2546" spans="1:23">
      <c r="A2546" s="19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</row>
    <row r="2547" spans="1:23">
      <c r="A2547" s="19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</row>
    <row r="2548" spans="1:23">
      <c r="A2548" s="19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</row>
    <row r="2549" spans="1:23">
      <c r="A2549" s="19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</row>
    <row r="2550" spans="1:23">
      <c r="A2550" s="19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</row>
    <row r="2551" spans="1:23">
      <c r="A2551" s="19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</row>
    <row r="2552" spans="1:23">
      <c r="A2552" s="19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</row>
    <row r="2553" spans="1:23">
      <c r="A2553" s="19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</row>
    <row r="2554" spans="1:23">
      <c r="A2554" s="19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</row>
    <row r="2555" spans="1:23">
      <c r="A2555" s="19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</row>
    <row r="2556" spans="1:23">
      <c r="A2556" s="19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</row>
    <row r="2557" spans="1:23">
      <c r="A2557" s="19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</row>
    <row r="2558" spans="1:23">
      <c r="A2558" s="19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</row>
    <row r="2559" spans="1:23">
      <c r="A2559" s="19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</row>
    <row r="2560" spans="1:23">
      <c r="A2560" s="19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</row>
    <row r="2561" spans="1:23">
      <c r="A2561" s="19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</row>
    <row r="2562" spans="1:23">
      <c r="A2562" s="19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</row>
    <row r="2563" spans="1:23">
      <c r="A2563" s="19"/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</row>
    <row r="2564" spans="1:23">
      <c r="A2564" s="19"/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</row>
    <row r="2565" spans="1:23">
      <c r="A2565" s="19"/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</row>
    <row r="2566" spans="1:23">
      <c r="A2566" s="19"/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</row>
    <row r="2567" spans="1:23">
      <c r="A2567" s="19"/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</row>
    <row r="2568" spans="1:23">
      <c r="A2568" s="19"/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</row>
    <row r="2569" spans="1:23">
      <c r="A2569" s="19"/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</row>
    <row r="2570" spans="1:23">
      <c r="A2570" s="19"/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</row>
    <row r="2571" spans="1:23">
      <c r="A2571" s="19"/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</row>
    <row r="2572" spans="1:23">
      <c r="A2572" s="19"/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</row>
    <row r="2573" spans="1:23">
      <c r="A2573" s="19"/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</row>
    <row r="2574" spans="1:23">
      <c r="A2574" s="19"/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</row>
    <row r="2575" spans="1:23">
      <c r="A2575" s="19"/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</row>
    <row r="2576" spans="1:23">
      <c r="A2576" s="19"/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</row>
    <row r="2577" spans="1:23">
      <c r="A2577" s="19"/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</row>
    <row r="2578" spans="1:23">
      <c r="A2578" s="19"/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</row>
    <row r="2579" spans="1:23">
      <c r="A2579" s="19"/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</row>
    <row r="2580" spans="1:23">
      <c r="A2580" s="19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</row>
    <row r="2581" spans="1:23">
      <c r="A2581" s="19"/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</row>
    <row r="2582" spans="1:23">
      <c r="A2582" s="19"/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</row>
    <row r="2583" spans="1:23">
      <c r="A2583" s="19"/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</row>
    <row r="2584" spans="1:23">
      <c r="A2584" s="19"/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</row>
    <row r="2585" spans="1:23">
      <c r="A2585" s="19"/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</row>
    <row r="2586" spans="1:23">
      <c r="A2586" s="19"/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</row>
    <row r="2587" spans="1:23">
      <c r="A2587" s="19"/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</row>
    <row r="2588" spans="1:23">
      <c r="A2588" s="19"/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</row>
    <row r="2589" spans="1:23">
      <c r="A2589" s="19"/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</row>
    <row r="2590" spans="1:23">
      <c r="A2590" s="19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</row>
    <row r="2591" spans="1:23">
      <c r="A2591" s="19"/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</row>
    <row r="2592" spans="1:23">
      <c r="A2592" s="19"/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</row>
    <row r="2593" spans="1:23">
      <c r="A2593" s="19"/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</row>
    <row r="2594" spans="1:23">
      <c r="A2594" s="19"/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</row>
    <row r="2595" spans="1:23">
      <c r="A2595" s="19"/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</row>
    <row r="2596" spans="1:23">
      <c r="A2596" s="19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</row>
    <row r="2597" spans="1:23">
      <c r="A2597" s="19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</row>
    <row r="2598" spans="1:23">
      <c r="A2598" s="19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</row>
    <row r="2599" spans="1:23">
      <c r="A2599" s="19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</row>
    <row r="2600" spans="1:23">
      <c r="A2600" s="19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</row>
    <row r="2601" spans="1:23">
      <c r="A2601" s="19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</row>
    <row r="2602" spans="1:23">
      <c r="A2602" s="19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</row>
    <row r="2603" spans="1:23">
      <c r="A2603" s="19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</row>
    <row r="2604" spans="1:23">
      <c r="A2604" s="19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</row>
    <row r="2605" spans="1:23">
      <c r="A2605" s="19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</row>
    <row r="2606" spans="1:23">
      <c r="A2606" s="19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</row>
    <row r="2607" spans="1:23">
      <c r="A2607" s="19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</row>
    <row r="2608" spans="1:23">
      <c r="A2608" s="19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</row>
    <row r="2609" spans="1:23">
      <c r="A2609" s="19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</row>
    <row r="2610" spans="1:23">
      <c r="A2610" s="19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</row>
    <row r="2611" spans="1:23">
      <c r="A2611" s="19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</row>
    <row r="2612" spans="1:23">
      <c r="A2612" s="19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</row>
    <row r="2613" spans="1:23">
      <c r="A2613" s="19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</row>
    <row r="2614" spans="1:23">
      <c r="A2614" s="19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</row>
    <row r="2615" spans="1:23">
      <c r="A2615" s="19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</row>
    <row r="2616" spans="1:23">
      <c r="A2616" s="19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</row>
    <row r="2617" spans="1:23">
      <c r="A2617" s="19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</row>
    <row r="2618" spans="1:23">
      <c r="A2618" s="19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</row>
    <row r="2619" spans="1:23">
      <c r="A2619" s="19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</row>
    <row r="2620" spans="1:23">
      <c r="A2620" s="19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</row>
    <row r="2621" spans="1:23">
      <c r="A2621" s="19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</row>
    <row r="2622" spans="1:23">
      <c r="A2622" s="19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</row>
    <row r="2623" spans="1:23">
      <c r="A2623" s="19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</row>
    <row r="2624" spans="1:23">
      <c r="A2624" s="19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</row>
    <row r="2625" spans="1:23">
      <c r="A2625" s="19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</row>
    <row r="2626" spans="1:23">
      <c r="A2626" s="19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</row>
    <row r="2627" spans="1:23">
      <c r="A2627" s="19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</row>
    <row r="2628" spans="1:23">
      <c r="A2628" s="19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</row>
    <row r="2629" spans="1:23">
      <c r="A2629" s="19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</row>
    <row r="2630" spans="1:23">
      <c r="A2630" s="19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</row>
    <row r="2631" spans="1:23">
      <c r="A2631" s="19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</row>
    <row r="2632" spans="1:23">
      <c r="A2632" s="19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</row>
    <row r="2633" spans="1:23">
      <c r="A2633" s="19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</row>
    <row r="2634" spans="1:23">
      <c r="A2634" s="19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</row>
    <row r="2635" spans="1:23">
      <c r="A2635" s="19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</row>
    <row r="2636" spans="1:23">
      <c r="A2636" s="19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</row>
    <row r="2637" spans="1:23">
      <c r="A2637" s="19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</row>
    <row r="2638" spans="1:23">
      <c r="A2638" s="19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</row>
    <row r="2639" spans="1:23">
      <c r="A2639" s="19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</row>
    <row r="2640" spans="1:23">
      <c r="A2640" s="19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</row>
    <row r="2641" spans="1:23">
      <c r="A2641" s="19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</row>
    <row r="2642" spans="1:23">
      <c r="A2642" s="19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</row>
    <row r="2643" spans="1:23">
      <c r="A2643" s="19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</row>
    <row r="2644" spans="1:23">
      <c r="A2644" s="19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</row>
    <row r="2645" spans="1:23">
      <c r="A2645" s="19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</row>
    <row r="2646" spans="1:23">
      <c r="A2646" s="19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</row>
    <row r="2647" spans="1:23">
      <c r="A2647" s="19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</row>
    <row r="2648" spans="1:23">
      <c r="A2648" s="19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</row>
    <row r="2649" spans="1:23">
      <c r="A2649" s="19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</row>
    <row r="2650" spans="1:23">
      <c r="A2650" s="19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</row>
    <row r="2651" spans="1:23">
      <c r="A2651" s="19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</row>
    <row r="2652" spans="1:23">
      <c r="A2652" s="19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</row>
    <row r="2653" spans="1:23">
      <c r="A2653" s="19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</row>
    <row r="2654" spans="1:23">
      <c r="A2654" s="19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</row>
    <row r="2655" spans="1:23">
      <c r="A2655" s="19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</row>
    <row r="2656" spans="1:23">
      <c r="A2656" s="19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</row>
    <row r="2657" spans="1:23">
      <c r="A2657" s="19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</row>
    <row r="2658" spans="1:23">
      <c r="A2658" s="19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</row>
    <row r="2659" spans="1:23">
      <c r="A2659" s="19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</row>
    <row r="2660" spans="1:23">
      <c r="A2660" s="19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</row>
    <row r="2661" spans="1:23">
      <c r="A2661" s="19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</row>
    <row r="2662" spans="1:23">
      <c r="A2662" s="19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</row>
    <row r="2663" spans="1:23">
      <c r="A2663" s="19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</row>
    <row r="2664" spans="1:23">
      <c r="A2664" s="19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</row>
    <row r="2665" spans="1:23">
      <c r="A2665" s="19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</row>
    <row r="2666" spans="1:23">
      <c r="A2666" s="19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</row>
    <row r="2667" spans="1:23">
      <c r="A2667" s="19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</row>
    <row r="2668" spans="1:23">
      <c r="A2668" s="19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</row>
    <row r="2669" spans="1:23">
      <c r="A2669" s="19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</row>
    <row r="2670" spans="1:23">
      <c r="A2670" s="19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</row>
    <row r="2671" spans="1:23">
      <c r="A2671" s="19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</row>
    <row r="2672" spans="1:23">
      <c r="A2672" s="19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</row>
    <row r="2673" spans="1:23">
      <c r="A2673" s="19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</row>
    <row r="2674" spans="1:23">
      <c r="A2674" s="19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</row>
    <row r="2675" spans="1:23">
      <c r="A2675" s="19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</row>
    <row r="2676" spans="1:23">
      <c r="A2676" s="19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</row>
    <row r="2677" spans="1:23">
      <c r="A2677" s="19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</row>
    <row r="2678" spans="1:23">
      <c r="A2678" s="19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</row>
    <row r="2679" spans="1:23">
      <c r="A2679" s="19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</row>
    <row r="2680" spans="1:23">
      <c r="A2680" s="19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</row>
    <row r="2681" spans="1:23">
      <c r="A2681" s="19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</row>
    <row r="2682" spans="1:23">
      <c r="A2682" s="19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</row>
    <row r="2683" spans="1:23">
      <c r="A2683" s="19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</row>
    <row r="2684" spans="1:23">
      <c r="A2684" s="19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</row>
    <row r="2685" spans="1:23">
      <c r="A2685" s="19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</row>
    <row r="2686" spans="1:23">
      <c r="A2686" s="19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</row>
    <row r="2687" spans="1:23">
      <c r="A2687" s="19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</row>
    <row r="2688" spans="1:23">
      <c r="A2688" s="19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</row>
    <row r="2689" spans="1:23">
      <c r="A2689" s="19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</row>
    <row r="2690" spans="1:23">
      <c r="A2690" s="19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</row>
    <row r="2691" spans="1:23">
      <c r="A2691" s="19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</row>
    <row r="2692" spans="1:23">
      <c r="A2692" s="19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</row>
    <row r="2693" spans="1:23">
      <c r="A2693" s="19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</row>
    <row r="2694" spans="1:23">
      <c r="A2694" s="19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</row>
    <row r="2695" spans="1:23">
      <c r="A2695" s="19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</row>
    <row r="2696" spans="1:23">
      <c r="A2696" s="19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</row>
    <row r="2697" spans="1:23">
      <c r="A2697" s="19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</row>
    <row r="2698" spans="1:23">
      <c r="A2698" s="19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</row>
    <row r="2699" spans="1:23">
      <c r="A2699" s="19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</row>
    <row r="2700" spans="1:23">
      <c r="A2700" s="19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</row>
    <row r="2701" spans="1:23">
      <c r="A2701" s="19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</row>
    <row r="2702" spans="1:23">
      <c r="A2702" s="19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</row>
    <row r="2703" spans="1:23">
      <c r="A2703" s="19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</row>
    <row r="2704" spans="1:23">
      <c r="A2704" s="19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</row>
    <row r="2705" spans="1:23">
      <c r="A2705" s="19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</row>
    <row r="2706" spans="1:23">
      <c r="A2706" s="19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</row>
    <row r="2707" spans="1:23">
      <c r="A2707" s="19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</row>
    <row r="2708" spans="1:23">
      <c r="A2708" s="19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</row>
    <row r="2709" spans="1:23">
      <c r="A2709" s="19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</row>
    <row r="2710" spans="1:23">
      <c r="A2710" s="19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</row>
    <row r="2711" spans="1:23">
      <c r="A2711" s="19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</row>
    <row r="2712" spans="1:23">
      <c r="A2712" s="19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</row>
    <row r="2713" spans="1:23">
      <c r="A2713" s="19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</row>
    <row r="2714" spans="1:23">
      <c r="A2714" s="19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</row>
    <row r="2715" spans="1:23">
      <c r="A2715" s="19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</row>
    <row r="2716" spans="1:23">
      <c r="A2716" s="19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</row>
    <row r="2717" spans="1:23">
      <c r="A2717" s="19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</row>
    <row r="2718" spans="1:23">
      <c r="A2718" s="19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</row>
    <row r="2719" spans="1:23">
      <c r="A2719" s="19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</row>
    <row r="2720" spans="1:23">
      <c r="A2720" s="19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</row>
    <row r="2721" spans="1:23">
      <c r="A2721" s="19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</row>
    <row r="2722" spans="1:23">
      <c r="A2722" s="19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</row>
    <row r="2723" spans="1:23">
      <c r="A2723" s="19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</row>
    <row r="2724" spans="1:23">
      <c r="A2724" s="19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</row>
    <row r="2725" spans="1:23">
      <c r="A2725" s="19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</row>
    <row r="2726" spans="1:23">
      <c r="A2726" s="19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</row>
    <row r="2727" spans="1:23">
      <c r="A2727" s="19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</row>
    <row r="2728" spans="1:23">
      <c r="A2728" s="19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</row>
    <row r="2729" spans="1:23">
      <c r="A2729" s="19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</row>
    <row r="2730" spans="1:23">
      <c r="A2730" s="19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</row>
    <row r="2731" spans="1:23">
      <c r="A2731" s="19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</row>
    <row r="2732" spans="1:23">
      <c r="A2732" s="19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</row>
    <row r="2733" spans="1:23">
      <c r="A2733" s="19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</row>
    <row r="2734" spans="1:23">
      <c r="A2734" s="19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</row>
    <row r="2735" spans="1:23">
      <c r="A2735" s="19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</row>
    <row r="2736" spans="1:23">
      <c r="A2736" s="19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</row>
    <row r="2737" spans="1:23">
      <c r="A2737" s="19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</row>
    <row r="2738" spans="1:23">
      <c r="A2738" s="19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</row>
    <row r="2739" spans="1:23">
      <c r="A2739" s="19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</row>
    <row r="2740" spans="1:23">
      <c r="A2740" s="19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</row>
    <row r="2741" spans="1:23">
      <c r="A2741" s="19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</row>
    <row r="2742" spans="1:23">
      <c r="A2742" s="19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</row>
    <row r="2743" spans="1:23">
      <c r="A2743" s="19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</row>
    <row r="2744" spans="1:23">
      <c r="A2744" s="19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</row>
    <row r="2745" spans="1:23">
      <c r="A2745" s="19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</row>
    <row r="2746" spans="1:23">
      <c r="A2746" s="19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</row>
    <row r="2747" spans="1:23">
      <c r="A2747" s="19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</row>
    <row r="2748" spans="1:23">
      <c r="A2748" s="19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</row>
    <row r="2749" spans="1:23">
      <c r="A2749" s="19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</row>
    <row r="2750" spans="1:23">
      <c r="A2750" s="19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</row>
    <row r="2751" spans="1:23">
      <c r="A2751" s="19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</row>
    <row r="2752" spans="1:23">
      <c r="A2752" s="19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</row>
    <row r="2753" spans="1:23">
      <c r="A2753" s="19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</row>
    <row r="2754" spans="1:23">
      <c r="A2754" s="19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</row>
    <row r="2755" spans="1:23">
      <c r="A2755" s="19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</row>
    <row r="2756" spans="1:23">
      <c r="A2756" s="19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</row>
    <row r="2757" spans="1:23">
      <c r="A2757" s="19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</row>
    <row r="2758" spans="1:23">
      <c r="A2758" s="19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</row>
    <row r="2759" spans="1:23">
      <c r="A2759" s="19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</row>
    <row r="2760" spans="1:23">
      <c r="A2760" s="19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</row>
    <row r="2761" spans="1:23">
      <c r="A2761" s="19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</row>
    <row r="2762" spans="1:23">
      <c r="A2762" s="19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</row>
    <row r="2763" spans="1:23">
      <c r="A2763" s="19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</row>
    <row r="2764" spans="1:23">
      <c r="A2764" s="19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</row>
    <row r="2765" spans="1:23">
      <c r="A2765" s="19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</row>
    <row r="2766" spans="1:23">
      <c r="A2766" s="19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</row>
    <row r="2767" spans="1:23">
      <c r="A2767" s="19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</row>
    <row r="2768" spans="1:23">
      <c r="A2768" s="19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</row>
    <row r="2769" spans="1:23">
      <c r="A2769" s="19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</row>
    <row r="2770" spans="1:23">
      <c r="A2770" s="19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</row>
    <row r="2771" spans="1:23">
      <c r="A2771" s="19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</row>
    <row r="2772" spans="1:23">
      <c r="A2772" s="19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</row>
    <row r="2773" spans="1:23">
      <c r="A2773" s="19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</row>
    <row r="2774" spans="1:23">
      <c r="A2774" s="19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</row>
    <row r="2775" spans="1:23">
      <c r="A2775" s="19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</row>
    <row r="2776" spans="1:23">
      <c r="A2776" s="19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</row>
    <row r="2777" spans="1:23">
      <c r="A2777" s="19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</row>
    <row r="2778" spans="1:23">
      <c r="A2778" s="19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</row>
    <row r="2779" spans="1:23">
      <c r="A2779" s="19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</row>
    <row r="2780" spans="1:23">
      <c r="A2780" s="19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</row>
    <row r="2781" spans="1:23">
      <c r="A2781" s="19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</row>
    <row r="2782" spans="1:23">
      <c r="A2782" s="19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</row>
    <row r="2783" spans="1:23">
      <c r="A2783" s="19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</row>
    <row r="2784" spans="1:23">
      <c r="A2784" s="19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</row>
    <row r="2785" spans="1:23">
      <c r="A2785" s="19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</row>
    <row r="2786" spans="1:23">
      <c r="A2786" s="19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</row>
    <row r="2787" spans="1:23">
      <c r="A2787" s="19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</row>
    <row r="2788" spans="1:23">
      <c r="A2788" s="19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</row>
    <row r="2789" spans="1:23">
      <c r="A2789" s="19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</row>
    <row r="2790" spans="1:23">
      <c r="A2790" s="19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</row>
    <row r="2791" spans="1:23">
      <c r="A2791" s="19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</row>
    <row r="2792" spans="1:23">
      <c r="A2792" s="19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</row>
    <row r="2793" spans="1:23">
      <c r="A2793" s="19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</row>
    <row r="2794" spans="1:23">
      <c r="A2794" s="19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</row>
    <row r="2795" spans="1:23">
      <c r="A2795" s="19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</row>
    <row r="2796" spans="1:23">
      <c r="A2796" s="19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</row>
    <row r="2797" spans="1:23">
      <c r="A2797" s="19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</row>
    <row r="2798" spans="1:23">
      <c r="A2798" s="19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</row>
    <row r="2799" spans="1:23">
      <c r="A2799" s="19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</row>
    <row r="2800" spans="1:23">
      <c r="A2800" s="19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</row>
    <row r="2801" spans="1:23">
      <c r="A2801" s="19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</row>
    <row r="2802" spans="1:23">
      <c r="A2802" s="19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</row>
    <row r="2803" spans="1:23">
      <c r="A2803" s="19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</row>
    <row r="2804" spans="1:23">
      <c r="A2804" s="19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</row>
    <row r="2805" spans="1:23">
      <c r="A2805" s="19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</row>
    <row r="2806" spans="1:23">
      <c r="A2806" s="19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</row>
    <row r="2807" spans="1:23">
      <c r="A2807" s="19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</row>
    <row r="2808" spans="1:23">
      <c r="A2808" s="19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</row>
    <row r="2809" spans="1:23">
      <c r="A2809" s="19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</row>
    <row r="2810" spans="1:23">
      <c r="A2810" s="19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</row>
    <row r="2811" spans="1:23">
      <c r="A2811" s="19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</row>
    <row r="2812" spans="1:23">
      <c r="A2812" s="19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</row>
    <row r="2813" spans="1:23">
      <c r="A2813" s="19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</row>
    <row r="2814" spans="1:23">
      <c r="A2814" s="19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</row>
    <row r="2815" spans="1:23">
      <c r="A2815" s="19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</row>
    <row r="2816" spans="1:23">
      <c r="A2816" s="19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</row>
    <row r="2817" spans="1:23">
      <c r="A2817" s="19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</row>
    <row r="2818" spans="1:23">
      <c r="A2818" s="19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</row>
    <row r="2819" spans="1:23">
      <c r="A2819" s="19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</row>
    <row r="2820" spans="1:23">
      <c r="A2820" s="19"/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</row>
    <row r="2821" spans="1:23">
      <c r="A2821" s="19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</row>
    <row r="2822" spans="1:23">
      <c r="A2822" s="19"/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</row>
    <row r="2823" spans="1:23">
      <c r="A2823" s="19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</row>
    <row r="2824" spans="1:23">
      <c r="A2824" s="19"/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</row>
    <row r="2825" spans="1:23">
      <c r="A2825" s="19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</row>
    <row r="2826" spans="1:23">
      <c r="A2826" s="19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</row>
    <row r="2827" spans="1:23">
      <c r="A2827" s="19"/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</row>
    <row r="2828" spans="1:23">
      <c r="A2828" s="19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</row>
    <row r="2829" spans="1:23">
      <c r="A2829" s="19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</row>
    <row r="2830" spans="1:23">
      <c r="A2830" s="19"/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</row>
    <row r="2831" spans="1:23">
      <c r="A2831" s="19"/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</row>
    <row r="2832" spans="1:23">
      <c r="A2832" s="19"/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</row>
    <row r="2833" spans="1:23">
      <c r="A2833" s="19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</row>
    <row r="2834" spans="1:23">
      <c r="A2834" s="19"/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</row>
    <row r="2835" spans="1:23">
      <c r="A2835" s="19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</row>
    <row r="2836" spans="1:23">
      <c r="A2836" s="19"/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</row>
    <row r="2837" spans="1:23">
      <c r="A2837" s="19"/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</row>
    <row r="2838" spans="1:23">
      <c r="A2838" s="19"/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</row>
    <row r="2839" spans="1:23">
      <c r="A2839" s="19"/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</row>
    <row r="2840" spans="1:23">
      <c r="A2840" s="19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</row>
    <row r="2841" spans="1:23">
      <c r="A2841" s="19"/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</row>
    <row r="2842" spans="1:23">
      <c r="A2842" s="19"/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</row>
    <row r="2843" spans="1:23">
      <c r="A2843" s="19"/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</row>
    <row r="2844" spans="1:23">
      <c r="A2844" s="19"/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</row>
    <row r="2845" spans="1:23">
      <c r="A2845" s="19"/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</row>
    <row r="2846" spans="1:23">
      <c r="A2846" s="19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</row>
    <row r="2847" spans="1:23">
      <c r="A2847" s="19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</row>
    <row r="2848" spans="1:23">
      <c r="A2848" s="19"/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</row>
    <row r="2849" spans="1:23">
      <c r="A2849" s="19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</row>
    <row r="2850" spans="1:23">
      <c r="A2850" s="19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</row>
    <row r="2851" spans="1:23">
      <c r="A2851" s="19"/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</row>
    <row r="2852" spans="1:23">
      <c r="A2852" s="19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</row>
    <row r="2853" spans="1:23">
      <c r="A2853" s="19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</row>
    <row r="2854" spans="1:23">
      <c r="A2854" s="19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</row>
    <row r="2855" spans="1:23">
      <c r="A2855" s="19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</row>
    <row r="2856" spans="1:23">
      <c r="A2856" s="19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</row>
    <row r="2857" spans="1:23">
      <c r="A2857" s="19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</row>
    <row r="2858" spans="1:23">
      <c r="A2858" s="19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</row>
    <row r="2859" spans="1:23">
      <c r="A2859" s="19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</row>
    <row r="2860" spans="1:23">
      <c r="A2860" s="19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</row>
    <row r="2861" spans="1:23">
      <c r="A2861" s="19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</row>
    <row r="2862" spans="1:23">
      <c r="A2862" s="19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</row>
    <row r="2863" spans="1:23">
      <c r="A2863" s="19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</row>
    <row r="2864" spans="1:23">
      <c r="A2864" s="19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</row>
    <row r="2865" spans="1:23">
      <c r="A2865" s="19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</row>
    <row r="2866" spans="1:23">
      <c r="A2866" s="19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</row>
    <row r="2867" spans="1:23">
      <c r="A2867" s="19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</row>
    <row r="2868" spans="1:23">
      <c r="A2868" s="19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</row>
    <row r="2869" spans="1:23">
      <c r="A2869" s="19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</row>
    <row r="2870" spans="1:23">
      <c r="A2870" s="19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</row>
    <row r="2871" spans="1:23">
      <c r="A2871" s="19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</row>
    <row r="2872" spans="1:23">
      <c r="A2872" s="19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</row>
    <row r="2873" spans="1:23">
      <c r="A2873" s="19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</row>
    <row r="2874" spans="1:23">
      <c r="A2874" s="19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</row>
    <row r="2875" spans="1:23">
      <c r="A2875" s="19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</row>
    <row r="2876" spans="1:23">
      <c r="A2876" s="19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</row>
    <row r="2877" spans="1:23">
      <c r="A2877" s="19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</row>
    <row r="2878" spans="1:23">
      <c r="A2878" s="19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</row>
    <row r="2879" spans="1:23">
      <c r="A2879" s="19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</row>
    <row r="2880" spans="1:23">
      <c r="A2880" s="19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</row>
    <row r="2881" spans="1:23">
      <c r="A2881" s="19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</row>
    <row r="2882" spans="1:23">
      <c r="A2882" s="19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</row>
    <row r="2883" spans="1:23">
      <c r="A2883" s="19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</row>
    <row r="2884" spans="1:23">
      <c r="A2884" s="19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</row>
    <row r="2885" spans="1:23">
      <c r="A2885" s="19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</row>
    <row r="2886" spans="1:23">
      <c r="A2886" s="19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</row>
    <row r="2887" spans="1:23">
      <c r="A2887" s="19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</row>
    <row r="2888" spans="1:23">
      <c r="A2888" s="19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</row>
    <row r="2889" spans="1:23">
      <c r="A2889" s="19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</row>
    <row r="2890" spans="1:23">
      <c r="A2890" s="19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</row>
    <row r="2891" spans="1:23">
      <c r="A2891" s="19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</row>
    <row r="2892" spans="1:23">
      <c r="A2892" s="19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</row>
    <row r="2893" spans="1:23">
      <c r="A2893" s="19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</row>
    <row r="2894" spans="1:23">
      <c r="A2894" s="19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</row>
    <row r="2895" spans="1:23">
      <c r="A2895" s="19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</row>
    <row r="2896" spans="1:23">
      <c r="A2896" s="19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</row>
    <row r="2897" spans="1:23">
      <c r="A2897" s="19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</row>
    <row r="2898" spans="1:23">
      <c r="A2898" s="19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</row>
    <row r="2899" spans="1:23">
      <c r="A2899" s="19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</row>
    <row r="2900" spans="1:23">
      <c r="A2900" s="19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</row>
    <row r="2901" spans="1:23">
      <c r="A2901" s="19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</row>
    <row r="2902" spans="1:23">
      <c r="A2902" s="19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</row>
    <row r="2903" spans="1:23">
      <c r="A2903" s="19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</row>
    <row r="2904" spans="1:23">
      <c r="A2904" s="19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</row>
    <row r="2905" spans="1:23">
      <c r="A2905" s="19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</row>
    <row r="2906" spans="1:23">
      <c r="A2906" s="19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</row>
    <row r="2907" spans="1:23">
      <c r="A2907" s="19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</row>
    <row r="2908" spans="1:23">
      <c r="A2908" s="19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</row>
    <row r="2909" spans="1:23">
      <c r="A2909" s="19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</row>
    <row r="2910" spans="1:23">
      <c r="A2910" s="19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</row>
    <row r="2911" spans="1:23">
      <c r="A2911" s="19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</row>
    <row r="2912" spans="1:23">
      <c r="A2912" s="19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</row>
    <row r="2913" spans="1:23">
      <c r="A2913" s="19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</row>
    <row r="2914" spans="1:23">
      <c r="A2914" s="19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</row>
    <row r="2915" spans="1:23">
      <c r="A2915" s="19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</row>
    <row r="2916" spans="1:23">
      <c r="A2916" s="19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</row>
    <row r="2917" spans="1:23">
      <c r="A2917" s="19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</row>
    <row r="2918" spans="1:23">
      <c r="A2918" s="19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</row>
    <row r="2919" spans="1:23">
      <c r="A2919" s="19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</row>
    <row r="2920" spans="1:23">
      <c r="A2920" s="19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</row>
    <row r="2921" spans="1:23">
      <c r="A2921" s="19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</row>
    <row r="2922" spans="1:23">
      <c r="A2922" s="19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</row>
    <row r="2923" spans="1:23">
      <c r="A2923" s="19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</row>
    <row r="2924" spans="1:23">
      <c r="A2924" s="19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</row>
    <row r="2925" spans="1:23">
      <c r="A2925" s="19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</row>
    <row r="2926" spans="1:23">
      <c r="A2926" s="19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</row>
    <row r="2927" spans="1:23">
      <c r="A2927" s="19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</row>
    <row r="2928" spans="1:23">
      <c r="A2928" s="19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</row>
    <row r="2929" spans="1:23">
      <c r="A2929" s="19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</row>
    <row r="2930" spans="1:23">
      <c r="A2930" s="19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</row>
    <row r="2931" spans="1:23">
      <c r="A2931" s="19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</row>
    <row r="2932" spans="1:23">
      <c r="A2932" s="19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</row>
    <row r="2933" spans="1:23">
      <c r="A2933" s="19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</row>
    <row r="2934" spans="1:23">
      <c r="A2934" s="19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</row>
    <row r="2935" spans="1:23">
      <c r="A2935" s="19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</row>
    <row r="2936" spans="1:23">
      <c r="A2936" s="19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</row>
    <row r="2937" spans="1:23">
      <c r="A2937" s="19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</row>
    <row r="2938" spans="1:23">
      <c r="A2938" s="19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</row>
    <row r="2939" spans="1:23">
      <c r="A2939" s="19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</row>
    <row r="2940" spans="1:23">
      <c r="A2940" s="19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</row>
    <row r="2941" spans="1:23">
      <c r="A2941" s="19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</row>
    <row r="2942" spans="1:23">
      <c r="A2942" s="19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</row>
    <row r="2943" spans="1:23">
      <c r="A2943" s="19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</row>
    <row r="2944" spans="1:23">
      <c r="A2944" s="19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</row>
    <row r="2945" spans="1:23">
      <c r="A2945" s="19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</row>
    <row r="2946" spans="1:23">
      <c r="A2946" s="19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</row>
    <row r="2947" spans="1:23">
      <c r="A2947" s="19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</row>
    <row r="2948" spans="1:23">
      <c r="A2948" s="19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</row>
    <row r="2949" spans="1:23">
      <c r="A2949" s="19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</row>
    <row r="2950" spans="1:23">
      <c r="A2950" s="19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</row>
    <row r="2951" spans="1:23">
      <c r="A2951" s="19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</row>
    <row r="2952" spans="1:23">
      <c r="A2952" s="19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</row>
    <row r="2953" spans="1:23">
      <c r="A2953" s="19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</row>
    <row r="2954" spans="1:23">
      <c r="A2954" s="19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</row>
    <row r="2955" spans="1:23">
      <c r="A2955" s="19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</row>
    <row r="2956" spans="1:23">
      <c r="A2956" s="19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</row>
    <row r="2957" spans="1:23">
      <c r="A2957" s="19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</row>
    <row r="2958" spans="1:23">
      <c r="A2958" s="19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</row>
    <row r="2959" spans="1:23">
      <c r="A2959" s="19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</row>
    <row r="2960" spans="1:23">
      <c r="A2960" s="19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</row>
    <row r="2961" spans="1:23">
      <c r="A2961" s="19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</row>
    <row r="2962" spans="1:23">
      <c r="A2962" s="19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</row>
    <row r="2963" spans="1:23">
      <c r="A2963" s="19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</row>
    <row r="2964" spans="1:23">
      <c r="A2964" s="19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</row>
    <row r="2965" spans="1:23">
      <c r="A2965" s="19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</row>
    <row r="2966" spans="1:23">
      <c r="A2966" s="19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</row>
    <row r="2967" spans="1:23">
      <c r="A2967" s="19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</row>
    <row r="2968" spans="1:23">
      <c r="A2968" s="19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</row>
    <row r="2969" spans="1:23">
      <c r="A2969" s="19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</row>
    <row r="2970" spans="1:23">
      <c r="A2970" s="19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</row>
    <row r="2971" spans="1:23">
      <c r="A2971" s="19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</row>
    <row r="2972" spans="1:23">
      <c r="A2972" s="19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</row>
    <row r="2973" spans="1:23">
      <c r="A2973" s="19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</row>
    <row r="2974" spans="1:23">
      <c r="A2974" s="19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</row>
    <row r="2975" spans="1:23">
      <c r="A2975" s="19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</row>
    <row r="2976" spans="1:23">
      <c r="A2976" s="19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</row>
    <row r="2977" spans="1:23">
      <c r="A2977" s="19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</row>
    <row r="2978" spans="1:23">
      <c r="A2978" s="19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</row>
    <row r="2979" spans="1:23">
      <c r="A2979" s="19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</row>
    <row r="2980" spans="1:23">
      <c r="A2980" s="19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</row>
    <row r="2981" spans="1:23">
      <c r="A2981" s="19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</row>
    <row r="2982" spans="1:23">
      <c r="A2982" s="19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</row>
    <row r="2983" spans="1:23">
      <c r="A2983" s="19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</row>
    <row r="2984" spans="1:23">
      <c r="A2984" s="19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</row>
    <row r="2985" spans="1:23">
      <c r="A2985" s="19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</row>
    <row r="2986" spans="1:23">
      <c r="A2986" s="19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</row>
    <row r="2987" spans="1:23">
      <c r="A2987" s="19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</row>
    <row r="2988" spans="1:23">
      <c r="A2988" s="19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</row>
    <row r="2989" spans="1:23">
      <c r="A2989" s="19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</row>
    <row r="2990" spans="1:23">
      <c r="A2990" s="19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</row>
    <row r="2991" spans="1:23">
      <c r="A2991" s="19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</row>
    <row r="2992" spans="1:23">
      <c r="A2992" s="19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</row>
    <row r="2993" spans="1:23">
      <c r="A2993" s="19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</row>
    <row r="2994" spans="1:23">
      <c r="A2994" s="19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</row>
    <row r="2995" spans="1:23">
      <c r="A2995" s="19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</row>
    <row r="2996" spans="1:23">
      <c r="A2996" s="19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</row>
    <row r="2997" spans="1:23">
      <c r="A2997" s="19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</row>
    <row r="2998" spans="1:23">
      <c r="A2998" s="19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</row>
    <row r="2999" spans="1:23">
      <c r="A2999" s="19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</row>
    <row r="3000" spans="1:23">
      <c r="A3000" s="19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</row>
    <row r="3001" spans="1:23">
      <c r="A3001" s="19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</row>
    <row r="3002" spans="1:23">
      <c r="A3002" s="19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</row>
    <row r="3003" spans="1:23">
      <c r="A3003" s="19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</row>
    <row r="3004" spans="1:23">
      <c r="A3004" s="19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</row>
    <row r="3005" spans="1:23">
      <c r="A3005" s="19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</row>
    <row r="3006" spans="1:23">
      <c r="A3006" s="19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</row>
    <row r="3007" spans="1:23">
      <c r="A3007" s="19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</row>
    <row r="3008" spans="1:23">
      <c r="A3008" s="19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</row>
    <row r="3009" spans="1:23">
      <c r="A3009" s="19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</row>
    <row r="3010" spans="1:23">
      <c r="A3010" s="19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</row>
    <row r="3011" spans="1:23">
      <c r="A3011" s="19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</row>
    <row r="3012" spans="1:23">
      <c r="A3012" s="19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</row>
    <row r="3013" spans="1:23">
      <c r="A3013" s="19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</row>
    <row r="3014" spans="1:23">
      <c r="A3014" s="19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</row>
    <row r="3015" spans="1:23">
      <c r="A3015" s="19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</row>
    <row r="3016" spans="1:23">
      <c r="A3016" s="19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</row>
    <row r="3017" spans="1:23">
      <c r="A3017" s="19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</row>
    <row r="3018" spans="1:23">
      <c r="A3018" s="19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</row>
    <row r="3019" spans="1:23">
      <c r="A3019" s="19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</row>
    <row r="3020" spans="1:23">
      <c r="A3020" s="19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</row>
    <row r="3021" spans="1:23">
      <c r="A3021" s="19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</row>
    <row r="3022" spans="1:23">
      <c r="A3022" s="19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</row>
    <row r="3023" spans="1:23">
      <c r="A3023" s="19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</row>
    <row r="3024" spans="1:23">
      <c r="A3024" s="19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</row>
    <row r="3025" spans="1:23">
      <c r="A3025" s="19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</row>
    <row r="3026" spans="1:23">
      <c r="A3026" s="19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</row>
    <row r="3027" spans="1:23">
      <c r="A3027" s="19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</row>
    <row r="3028" spans="1:23">
      <c r="A3028" s="19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</row>
    <row r="3029" spans="1:23">
      <c r="A3029" s="19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</row>
    <row r="3030" spans="1:23">
      <c r="A3030" s="19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</row>
    <row r="3031" spans="1:23">
      <c r="A3031" s="19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</row>
    <row r="3032" spans="1:23">
      <c r="A3032" s="19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</row>
    <row r="3033" spans="1:23">
      <c r="A3033" s="19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</row>
    <row r="3034" spans="1:23">
      <c r="A3034" s="19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</row>
    <row r="3035" spans="1:23">
      <c r="A3035" s="19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</row>
    <row r="3036" spans="1:23">
      <c r="A3036" s="19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</row>
    <row r="3037" spans="1:23">
      <c r="A3037" s="19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</row>
    <row r="3038" spans="1:23">
      <c r="A3038" s="19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</row>
    <row r="3039" spans="1:23">
      <c r="A3039" s="19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</row>
    <row r="3040" spans="1:23">
      <c r="A3040" s="19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</row>
    <row r="3041" spans="1:23">
      <c r="A3041" s="19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</row>
    <row r="3042" spans="1:23">
      <c r="A3042" s="19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</row>
    <row r="3043" spans="1:23">
      <c r="A3043" s="19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</row>
    <row r="3044" spans="1:23">
      <c r="A3044" s="19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</row>
    <row r="3045" spans="1:23">
      <c r="A3045" s="19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</row>
    <row r="3046" spans="1:23">
      <c r="A3046" s="19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</row>
    <row r="3047" spans="1:23">
      <c r="A3047" s="19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</row>
    <row r="3048" spans="1:23">
      <c r="A3048" s="19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</row>
    <row r="3049" spans="1:23">
      <c r="A3049" s="19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</row>
    <row r="3050" spans="1:23">
      <c r="A3050" s="19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</row>
    <row r="3051" spans="1:23">
      <c r="A3051" s="19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</row>
    <row r="3052" spans="1:23">
      <c r="A3052" s="19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</row>
    <row r="3053" spans="1:23">
      <c r="A3053" s="19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</row>
    <row r="3054" spans="1:23">
      <c r="A3054" s="19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</row>
    <row r="3055" spans="1:23">
      <c r="A3055" s="19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</row>
    <row r="3056" spans="1:23">
      <c r="A3056" s="19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</row>
    <row r="3057" spans="1:23">
      <c r="A3057" s="19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</row>
    <row r="3058" spans="1:23">
      <c r="A3058" s="19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</row>
    <row r="3059" spans="1:23">
      <c r="A3059" s="19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</row>
    <row r="3060" spans="1:23">
      <c r="A3060" s="19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</row>
    <row r="3061" spans="1:23">
      <c r="A3061" s="19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</row>
    <row r="3062" spans="1:23">
      <c r="A3062" s="19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</row>
    <row r="3063" spans="1:23">
      <c r="A3063" s="19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</row>
    <row r="3064" spans="1:23">
      <c r="A3064" s="19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</row>
    <row r="3065" spans="1:23">
      <c r="A3065" s="19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</row>
    <row r="3066" spans="1:23">
      <c r="A3066" s="19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</row>
    <row r="3067" spans="1:23">
      <c r="A3067" s="19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</row>
    <row r="3068" spans="1:23">
      <c r="A3068" s="19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</row>
    <row r="3069" spans="1:23">
      <c r="A3069" s="19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</row>
    <row r="3070" spans="1:23">
      <c r="A3070" s="19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</row>
    <row r="3071" spans="1:23">
      <c r="A3071" s="19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</row>
    <row r="3072" spans="1:23">
      <c r="A3072" s="19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</row>
    <row r="3073" spans="1:23">
      <c r="A3073" s="19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</row>
    <row r="3074" spans="1:23">
      <c r="A3074" s="19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</row>
    <row r="3075" spans="1:23">
      <c r="A3075" s="19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</row>
    <row r="3076" spans="1:23">
      <c r="A3076" s="19"/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</row>
    <row r="3077" spans="1:23">
      <c r="A3077" s="19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</row>
    <row r="3078" spans="1:23">
      <c r="A3078" s="19"/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</row>
    <row r="3079" spans="1:23">
      <c r="A3079" s="19"/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</row>
    <row r="3080" spans="1:23">
      <c r="A3080" s="19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</row>
    <row r="3081" spans="1:23">
      <c r="A3081" s="19"/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</row>
    <row r="3082" spans="1:23">
      <c r="A3082" s="19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</row>
    <row r="3083" spans="1:23">
      <c r="A3083" s="19"/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</row>
    <row r="3084" spans="1:23">
      <c r="A3084" s="19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</row>
    <row r="3085" spans="1:23">
      <c r="A3085" s="19"/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</row>
    <row r="3086" spans="1:23">
      <c r="A3086" s="19"/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</row>
    <row r="3087" spans="1:23">
      <c r="A3087" s="19"/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</row>
    <row r="3088" spans="1:23">
      <c r="A3088" s="19"/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</row>
    <row r="3089" spans="1:23">
      <c r="A3089" s="19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</row>
    <row r="3090" spans="1:23">
      <c r="A3090" s="19"/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</row>
    <row r="3091" spans="1:23">
      <c r="A3091" s="19"/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</row>
    <row r="3092" spans="1:23">
      <c r="A3092" s="19"/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</row>
    <row r="3093" spans="1:23">
      <c r="A3093" s="19"/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</row>
    <row r="3094" spans="1:23">
      <c r="A3094" s="19"/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</row>
    <row r="3095" spans="1:23">
      <c r="A3095" s="19"/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</row>
    <row r="3096" spans="1:23">
      <c r="A3096" s="19"/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</row>
    <row r="3097" spans="1:23">
      <c r="A3097" s="19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</row>
    <row r="3098" spans="1:23">
      <c r="A3098" s="19"/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</row>
    <row r="3099" spans="1:23">
      <c r="A3099" s="19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</row>
    <row r="3100" spans="1:23">
      <c r="A3100" s="19"/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</row>
    <row r="3101" spans="1:23">
      <c r="A3101" s="19"/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</row>
    <row r="3102" spans="1:23">
      <c r="A3102" s="19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</row>
    <row r="3103" spans="1:23">
      <c r="A3103" s="19"/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</row>
    <row r="3104" spans="1:23">
      <c r="A3104" s="19"/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</row>
    <row r="3105" spans="1:23">
      <c r="A3105" s="19"/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</row>
    <row r="3106" spans="1:23">
      <c r="A3106" s="19"/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</row>
    <row r="3107" spans="1:23">
      <c r="A3107" s="19"/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</row>
    <row r="3108" spans="1:23">
      <c r="A3108" s="19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</row>
    <row r="3109" spans="1:23">
      <c r="A3109" s="19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</row>
    <row r="3110" spans="1:23">
      <c r="A3110" s="19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</row>
    <row r="3111" spans="1:23">
      <c r="A3111" s="19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</row>
    <row r="3112" spans="1:23">
      <c r="A3112" s="19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</row>
    <row r="3113" spans="1:23">
      <c r="A3113" s="19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</row>
    <row r="3114" spans="1:23">
      <c r="A3114" s="19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</row>
    <row r="3115" spans="1:23">
      <c r="A3115" s="19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</row>
    <row r="3116" spans="1:23">
      <c r="A3116" s="19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</row>
    <row r="3117" spans="1:23">
      <c r="A3117" s="19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</row>
    <row r="3118" spans="1:23">
      <c r="A3118" s="19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</row>
    <row r="3119" spans="1:23">
      <c r="A3119" s="19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</row>
    <row r="3120" spans="1:23">
      <c r="A3120" s="19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</row>
    <row r="3121" spans="1:23">
      <c r="A3121" s="19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</row>
    <row r="3122" spans="1:23">
      <c r="A3122" s="19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</row>
    <row r="3123" spans="1:23">
      <c r="A3123" s="19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</row>
    <row r="3124" spans="1:23">
      <c r="A3124" s="19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</row>
    <row r="3125" spans="1:23">
      <c r="A3125" s="19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</row>
    <row r="3126" spans="1:23">
      <c r="A3126" s="19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</row>
    <row r="3127" spans="1:23">
      <c r="A3127" s="19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</row>
    <row r="3128" spans="1:23">
      <c r="A3128" s="19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</row>
    <row r="3129" spans="1:23">
      <c r="A3129" s="19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</row>
    <row r="3130" spans="1:23">
      <c r="A3130" s="19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</row>
    <row r="3131" spans="1:23">
      <c r="A3131" s="19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</row>
    <row r="3132" spans="1:23">
      <c r="A3132" s="19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</row>
    <row r="3133" spans="1:23">
      <c r="A3133" s="19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</row>
    <row r="3134" spans="1:23">
      <c r="A3134" s="19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</row>
    <row r="3135" spans="1:23">
      <c r="A3135" s="19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</row>
    <row r="3136" spans="1:23">
      <c r="A3136" s="19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</row>
    <row r="3137" spans="1:23">
      <c r="A3137" s="19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</row>
    <row r="3138" spans="1:23">
      <c r="A3138" s="19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</row>
    <row r="3139" spans="1:23">
      <c r="A3139" s="19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</row>
    <row r="3140" spans="1:23">
      <c r="A3140" s="19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</row>
    <row r="3141" spans="1:23">
      <c r="A3141" s="19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</row>
    <row r="3142" spans="1:23">
      <c r="A3142" s="19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</row>
    <row r="3143" spans="1:23">
      <c r="A3143" s="19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</row>
    <row r="3144" spans="1:23">
      <c r="A3144" s="19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</row>
    <row r="3145" spans="1:23">
      <c r="A3145" s="19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</row>
    <row r="3146" spans="1:23">
      <c r="A3146" s="19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</row>
    <row r="3147" spans="1:23">
      <c r="A3147" s="19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</row>
    <row r="3148" spans="1:23">
      <c r="A3148" s="19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</row>
    <row r="3149" spans="1:23">
      <c r="A3149" s="19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</row>
    <row r="3150" spans="1:23">
      <c r="A3150" s="19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</row>
    <row r="3151" spans="1:23">
      <c r="A3151" s="19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</row>
    <row r="3152" spans="1:23">
      <c r="A3152" s="19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</row>
    <row r="3153" spans="1:23">
      <c r="A3153" s="19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</row>
    <row r="3154" spans="1:23">
      <c r="A3154" s="19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</row>
    <row r="3155" spans="1:23">
      <c r="A3155" s="19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</row>
    <row r="3156" spans="1:23">
      <c r="A3156" s="19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</row>
    <row r="3157" spans="1:23">
      <c r="A3157" s="19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</row>
    <row r="3158" spans="1:23">
      <c r="A3158" s="19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</row>
    <row r="3159" spans="1:23">
      <c r="A3159" s="19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</row>
    <row r="3160" spans="1:23">
      <c r="A3160" s="19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</row>
    <row r="3161" spans="1:23">
      <c r="A3161" s="19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</row>
    <row r="3162" spans="1:23">
      <c r="A3162" s="19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</row>
    <row r="3163" spans="1:23">
      <c r="A3163" s="19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</row>
    <row r="3164" spans="1:23">
      <c r="A3164" s="19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</row>
    <row r="3165" spans="1:23">
      <c r="A3165" s="19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</row>
    <row r="3166" spans="1:23">
      <c r="A3166" s="19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</row>
    <row r="3167" spans="1:23">
      <c r="A3167" s="19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</row>
    <row r="3168" spans="1:23">
      <c r="A3168" s="19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</row>
    <row r="3169" spans="1:23">
      <c r="A3169" s="19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</row>
    <row r="3170" spans="1:23">
      <c r="A3170" s="19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</row>
    <row r="3171" spans="1:23">
      <c r="A3171" s="19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</row>
    <row r="3172" spans="1:23">
      <c r="A3172" s="19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</row>
    <row r="3173" spans="1:23">
      <c r="A3173" s="19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</row>
    <row r="3174" spans="1:23">
      <c r="A3174" s="19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</row>
    <row r="3175" spans="1:23">
      <c r="A3175" s="19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</row>
    <row r="3176" spans="1:23">
      <c r="A3176" s="19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</row>
    <row r="3177" spans="1:23">
      <c r="A3177" s="19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</row>
    <row r="3178" spans="1:23">
      <c r="A3178" s="19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</row>
    <row r="3179" spans="1:23">
      <c r="A3179" s="19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</row>
    <row r="3180" spans="1:23">
      <c r="A3180" s="19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</row>
    <row r="3181" spans="1:23">
      <c r="A3181" s="19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</row>
    <row r="3182" spans="1:23">
      <c r="A3182" s="19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</row>
    <row r="3183" spans="1:23">
      <c r="A3183" s="19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</row>
    <row r="3184" spans="1:23">
      <c r="A3184" s="19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</row>
    <row r="3185" spans="1:23">
      <c r="A3185" s="19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</row>
    <row r="3186" spans="1:23">
      <c r="A3186" s="19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</row>
    <row r="3187" spans="1:23">
      <c r="A3187" s="19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</row>
    <row r="3188" spans="1:23">
      <c r="A3188" s="19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</row>
    <row r="3189" spans="1:23">
      <c r="A3189" s="19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</row>
    <row r="3190" spans="1:23">
      <c r="A3190" s="19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</row>
    <row r="3191" spans="1:23">
      <c r="A3191" s="19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</row>
    <row r="3192" spans="1:23">
      <c r="A3192" s="19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</row>
    <row r="3193" spans="1:23">
      <c r="A3193" s="19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</row>
    <row r="3194" spans="1:23">
      <c r="A3194" s="19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</row>
    <row r="3195" spans="1:23">
      <c r="A3195" s="19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</row>
    <row r="3196" spans="1:23">
      <c r="A3196" s="19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</row>
    <row r="3197" spans="1:23">
      <c r="A3197" s="19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</row>
    <row r="3198" spans="1:23">
      <c r="A3198" s="19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</row>
    <row r="3199" spans="1:23">
      <c r="A3199" s="19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</row>
    <row r="3200" spans="1:23">
      <c r="A3200" s="19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</row>
    <row r="3201" spans="1:23">
      <c r="A3201" s="19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</row>
    <row r="3202" spans="1:23">
      <c r="A3202" s="19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</row>
    <row r="3203" spans="1:23">
      <c r="A3203" s="19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</row>
    <row r="3204" spans="1:23">
      <c r="A3204" s="19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</row>
    <row r="3205" spans="1:23">
      <c r="A3205" s="19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</row>
    <row r="3206" spans="1:23">
      <c r="A3206" s="19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</row>
    <row r="3207" spans="1:23">
      <c r="A3207" s="19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</row>
    <row r="3208" spans="1:23">
      <c r="A3208" s="19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</row>
    <row r="3209" spans="1:23">
      <c r="A3209" s="19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</row>
    <row r="3210" spans="1:23">
      <c r="A3210" s="19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</row>
    <row r="3211" spans="1:23">
      <c r="A3211" s="19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</row>
    <row r="3212" spans="1:23">
      <c r="A3212" s="19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</row>
    <row r="3213" spans="1:23">
      <c r="A3213" s="19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</row>
    <row r="3214" spans="1:23">
      <c r="A3214" s="19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</row>
    <row r="3215" spans="1:23">
      <c r="A3215" s="19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</row>
    <row r="3216" spans="1:23">
      <c r="A3216" s="19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</row>
    <row r="3217" spans="1:23">
      <c r="A3217" s="19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</row>
    <row r="3218" spans="1:23">
      <c r="A3218" s="19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</row>
    <row r="3219" spans="1:23">
      <c r="A3219" s="19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</row>
    <row r="3220" spans="1:23">
      <c r="A3220" s="19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</row>
    <row r="3221" spans="1:23">
      <c r="A3221" s="19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</row>
    <row r="3222" spans="1:23">
      <c r="A3222" s="19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</row>
    <row r="3223" spans="1:23">
      <c r="A3223" s="19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</row>
    <row r="3224" spans="1:23">
      <c r="A3224" s="19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</row>
    <row r="3225" spans="1:23">
      <c r="A3225" s="19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</row>
    <row r="3226" spans="1:23">
      <c r="A3226" s="19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</row>
    <row r="3227" spans="1:23">
      <c r="A3227" s="19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</row>
    <row r="3228" spans="1:23">
      <c r="A3228" s="19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</row>
    <row r="3229" spans="1:23">
      <c r="A3229" s="19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</row>
    <row r="3230" spans="1:23">
      <c r="A3230" s="19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</row>
    <row r="3231" spans="1:23">
      <c r="A3231" s="19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</row>
    <row r="3232" spans="1:23">
      <c r="A3232" s="19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</row>
    <row r="3233" spans="1:23">
      <c r="A3233" s="19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</row>
    <row r="3234" spans="1:23">
      <c r="A3234" s="19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</row>
    <row r="3235" spans="1:23">
      <c r="A3235" s="19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</row>
    <row r="3236" spans="1:23">
      <c r="A3236" s="19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</row>
    <row r="3237" spans="1:23">
      <c r="A3237" s="19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</row>
    <row r="3238" spans="1:23">
      <c r="A3238" s="19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</row>
    <row r="3239" spans="1:23">
      <c r="A3239" s="19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</row>
    <row r="3240" spans="1:23">
      <c r="A3240" s="19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</row>
    <row r="3241" spans="1:23">
      <c r="A3241" s="19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</row>
    <row r="3242" spans="1:23">
      <c r="A3242" s="19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</row>
    <row r="3243" spans="1:23">
      <c r="A3243" s="19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</row>
    <row r="3244" spans="1:23">
      <c r="A3244" s="19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</row>
    <row r="3245" spans="1:23">
      <c r="A3245" s="19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</row>
    <row r="3246" spans="1:23">
      <c r="A3246" s="19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</row>
    <row r="3247" spans="1:23">
      <c r="A3247" s="19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</row>
    <row r="3248" spans="1:23">
      <c r="A3248" s="19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</row>
    <row r="3249" spans="1:23">
      <c r="A3249" s="19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</row>
    <row r="3250" spans="1:23">
      <c r="A3250" s="19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</row>
    <row r="3251" spans="1:23">
      <c r="A3251" s="19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</row>
    <row r="3252" spans="1:23">
      <c r="A3252" s="19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</row>
    <row r="3253" spans="1:23">
      <c r="A3253" s="19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</row>
    <row r="3254" spans="1:23">
      <c r="A3254" s="19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</row>
    <row r="3255" spans="1:23">
      <c r="A3255" s="19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</row>
    <row r="3256" spans="1:23">
      <c r="A3256" s="19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</row>
    <row r="3257" spans="1:23">
      <c r="A3257" s="19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</row>
    <row r="3258" spans="1:23">
      <c r="A3258" s="19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</row>
    <row r="3259" spans="1:23">
      <c r="A3259" s="19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</row>
    <row r="3260" spans="1:23">
      <c r="A3260" s="19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</row>
    <row r="3261" spans="1:23">
      <c r="A3261" s="19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</row>
    <row r="3262" spans="1:23">
      <c r="A3262" s="19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</row>
    <row r="3263" spans="1:23">
      <c r="A3263" s="19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</row>
    <row r="3264" spans="1:23">
      <c r="A3264" s="19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</row>
    <row r="3265" spans="1:23">
      <c r="A3265" s="19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</row>
    <row r="3266" spans="1:23">
      <c r="A3266" s="19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</row>
    <row r="3267" spans="1:23">
      <c r="A3267" s="19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</row>
    <row r="3268" spans="1:23">
      <c r="A3268" s="19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</row>
    <row r="3269" spans="1:23">
      <c r="A3269" s="19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</row>
    <row r="3270" spans="1:23">
      <c r="A3270" s="19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</row>
    <row r="3271" spans="1:23">
      <c r="A3271" s="19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</row>
    <row r="3272" spans="1:23">
      <c r="A3272" s="19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</row>
    <row r="3273" spans="1:23">
      <c r="A3273" s="19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</row>
    <row r="3274" spans="1:23">
      <c r="A3274" s="19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</row>
    <row r="3275" spans="1:23">
      <c r="A3275" s="19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</row>
    <row r="3276" spans="1:23">
      <c r="A3276" s="19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</row>
    <row r="3277" spans="1:23">
      <c r="A3277" s="19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</row>
    <row r="3278" spans="1:23">
      <c r="A3278" s="19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</row>
    <row r="3279" spans="1:23">
      <c r="A3279" s="19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</row>
    <row r="3280" spans="1:23">
      <c r="A3280" s="19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</row>
    <row r="3281" spans="1:23">
      <c r="A3281" s="19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</row>
    <row r="3282" spans="1:23">
      <c r="A3282" s="19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</row>
    <row r="3283" spans="1:23">
      <c r="A3283" s="19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</row>
    <row r="3284" spans="1:23">
      <c r="A3284" s="19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</row>
    <row r="3285" spans="1:23">
      <c r="A3285" s="19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</row>
    <row r="3286" spans="1:23">
      <c r="A3286" s="19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</row>
    <row r="3287" spans="1:23">
      <c r="A3287" s="19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</row>
    <row r="3288" spans="1:23">
      <c r="A3288" s="19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</row>
    <row r="3289" spans="1:23">
      <c r="A3289" s="19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</row>
    <row r="3290" spans="1:23">
      <c r="A3290" s="19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</row>
    <row r="3291" spans="1:23">
      <c r="A3291" s="19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</row>
    <row r="3292" spans="1:23">
      <c r="A3292" s="19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</row>
    <row r="3293" spans="1:23">
      <c r="A3293" s="19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</row>
    <row r="3294" spans="1:23">
      <c r="A3294" s="19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</row>
    <row r="3295" spans="1:23">
      <c r="A3295" s="19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</row>
    <row r="3296" spans="1:23">
      <c r="A3296" s="19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</row>
    <row r="3297" spans="1:23">
      <c r="A3297" s="19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</row>
    <row r="3298" spans="1:23">
      <c r="A3298" s="19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</row>
    <row r="3299" spans="1:23">
      <c r="A3299" s="19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</row>
    <row r="3300" spans="1:23">
      <c r="A3300" s="19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</row>
    <row r="3301" spans="1:23">
      <c r="A3301" s="19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</row>
    <row r="3302" spans="1:23">
      <c r="A3302" s="19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</row>
    <row r="3303" spans="1:23">
      <c r="A3303" s="19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</row>
    <row r="3304" spans="1:23">
      <c r="A3304" s="19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</row>
    <row r="3305" spans="1:23">
      <c r="A3305" s="19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</row>
    <row r="3306" spans="1:23">
      <c r="A3306" s="19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</row>
    <row r="3307" spans="1:23">
      <c r="A3307" s="19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</row>
    <row r="3308" spans="1:23">
      <c r="A3308" s="19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</row>
    <row r="3309" spans="1:23">
      <c r="A3309" s="19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</row>
    <row r="3310" spans="1:23">
      <c r="A3310" s="19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</row>
    <row r="3311" spans="1:23">
      <c r="A3311" s="19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</row>
    <row r="3312" spans="1:23">
      <c r="A3312" s="19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</row>
    <row r="3313" spans="1:23">
      <c r="A3313" s="19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</row>
    <row r="3314" spans="1:23">
      <c r="A3314" s="19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</row>
    <row r="3315" spans="1:23">
      <c r="A3315" s="19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</row>
    <row r="3316" spans="1:23">
      <c r="A3316" s="19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</row>
    <row r="3317" spans="1:23">
      <c r="A3317" s="19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</row>
    <row r="3318" spans="1:23">
      <c r="A3318" s="19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</row>
    <row r="3319" spans="1:23">
      <c r="A3319" s="19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</row>
    <row r="3320" spans="1:23">
      <c r="A3320" s="19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</row>
    <row r="3321" spans="1:23">
      <c r="A3321" s="19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</row>
    <row r="3322" spans="1:23">
      <c r="A3322" s="19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</row>
    <row r="3323" spans="1:23">
      <c r="A3323" s="19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</row>
    <row r="3324" spans="1:23">
      <c r="A3324" s="19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</row>
    <row r="3325" spans="1:23">
      <c r="A3325" s="19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</row>
    <row r="3326" spans="1:23">
      <c r="A3326" s="19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</row>
    <row r="3327" spans="1:23">
      <c r="A3327" s="19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</row>
    <row r="3328" spans="1:23">
      <c r="A3328" s="19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</row>
    <row r="3329" spans="1:23">
      <c r="A3329" s="19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</row>
    <row r="3330" spans="1:23">
      <c r="A3330" s="19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</row>
    <row r="3331" spans="1:23">
      <c r="A3331" s="19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</row>
    <row r="3332" spans="1:23">
      <c r="A3332" s="19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</row>
    <row r="3333" spans="1:23">
      <c r="A3333" s="19"/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</row>
    <row r="3334" spans="1:23">
      <c r="A3334" s="19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</row>
    <row r="3335" spans="1:23">
      <c r="A3335" s="19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</row>
    <row r="3336" spans="1:23">
      <c r="A3336" s="19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</row>
    <row r="3337" spans="1:23">
      <c r="A3337" s="19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</row>
    <row r="3338" spans="1:23">
      <c r="A3338" s="19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</row>
    <row r="3339" spans="1:23">
      <c r="A3339" s="19"/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</row>
    <row r="3340" spans="1:23">
      <c r="A3340" s="19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</row>
    <row r="3341" spans="1:23">
      <c r="A3341" s="19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</row>
    <row r="3342" spans="1:23">
      <c r="A3342" s="19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</row>
    <row r="3343" spans="1:23">
      <c r="A3343" s="19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</row>
    <row r="3344" spans="1:23">
      <c r="A3344" s="19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</row>
    <row r="3345" spans="1:23">
      <c r="A3345" s="19"/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</row>
    <row r="3346" spans="1:23">
      <c r="A3346" s="19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</row>
    <row r="3347" spans="1:23">
      <c r="A3347" s="19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</row>
    <row r="3348" spans="1:23">
      <c r="A3348" s="19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</row>
    <row r="3349" spans="1:23">
      <c r="A3349" s="19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</row>
    <row r="3350" spans="1:23">
      <c r="A3350" s="19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</row>
    <row r="3351" spans="1:23">
      <c r="A3351" s="19"/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</row>
    <row r="3352" spans="1:23">
      <c r="A3352" s="19"/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</row>
    <row r="3353" spans="1:23">
      <c r="A3353" s="19"/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</row>
    <row r="3354" spans="1:23">
      <c r="A3354" s="19"/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</row>
    <row r="3355" spans="1:23">
      <c r="A3355" s="19"/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</row>
    <row r="3356" spans="1:23">
      <c r="A3356" s="19"/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</row>
    <row r="3357" spans="1:23">
      <c r="A3357" s="19"/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</row>
    <row r="3358" spans="1:23">
      <c r="A3358" s="19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</row>
    <row r="3359" spans="1:23">
      <c r="A3359" s="19"/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</row>
    <row r="3360" spans="1:23">
      <c r="A3360" s="19"/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</row>
    <row r="3361" spans="1:23">
      <c r="A3361" s="19"/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</row>
    <row r="3362" spans="1:23">
      <c r="A3362" s="19"/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</row>
    <row r="3363" spans="1:23">
      <c r="A3363" s="19"/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</row>
    <row r="3364" spans="1:23">
      <c r="A3364" s="19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</row>
    <row r="3365" spans="1:23">
      <c r="A3365" s="19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</row>
    <row r="3366" spans="1:23">
      <c r="A3366" s="19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</row>
    <row r="3367" spans="1:23">
      <c r="A3367" s="19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</row>
    <row r="3368" spans="1:23">
      <c r="A3368" s="19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</row>
    <row r="3369" spans="1:23">
      <c r="A3369" s="19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</row>
    <row r="3370" spans="1:23">
      <c r="A3370" s="19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</row>
    <row r="3371" spans="1:23">
      <c r="A3371" s="19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</row>
    <row r="3372" spans="1:23">
      <c r="A3372" s="19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</row>
    <row r="3373" spans="1:23">
      <c r="A3373" s="19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</row>
    <row r="3374" spans="1:23">
      <c r="A3374" s="19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</row>
    <row r="3375" spans="1:23">
      <c r="A3375" s="19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</row>
    <row r="3376" spans="1:23">
      <c r="A3376" s="19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</row>
    <row r="3377" spans="1:23">
      <c r="A3377" s="19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</row>
    <row r="3378" spans="1:23">
      <c r="A3378" s="19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</row>
    <row r="3379" spans="1:23">
      <c r="A3379" s="19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</row>
    <row r="3380" spans="1:23">
      <c r="A3380" s="19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</row>
    <row r="3381" spans="1:23">
      <c r="A3381" s="19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</row>
    <row r="3382" spans="1:23">
      <c r="A3382" s="19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</row>
    <row r="3383" spans="1:23">
      <c r="A3383" s="19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</row>
    <row r="3384" spans="1:23">
      <c r="A3384" s="19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</row>
    <row r="3385" spans="1:23">
      <c r="A3385" s="19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</row>
    <row r="3386" spans="1:23">
      <c r="A3386" s="19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</row>
    <row r="3387" spans="1:23">
      <c r="A3387" s="19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</row>
    <row r="3388" spans="1:23">
      <c r="A3388" s="19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</row>
    <row r="3389" spans="1:23">
      <c r="A3389" s="19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</row>
    <row r="3390" spans="1:23">
      <c r="A3390" s="19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</row>
    <row r="3391" spans="1:23">
      <c r="A3391" s="19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</row>
    <row r="3392" spans="1:23">
      <c r="A3392" s="19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</row>
    <row r="3393" spans="1:23">
      <c r="A3393" s="19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</row>
    <row r="3394" spans="1:23">
      <c r="A3394" s="19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</row>
    <row r="3395" spans="1:23">
      <c r="A3395" s="19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</row>
    <row r="3396" spans="1:23">
      <c r="A3396" s="19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</row>
    <row r="3397" spans="1:23">
      <c r="A3397" s="19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</row>
    <row r="3398" spans="1:23">
      <c r="A3398" s="19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</row>
    <row r="3399" spans="1:23">
      <c r="A3399" s="19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</row>
    <row r="3400" spans="1:23">
      <c r="A3400" s="19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</row>
    <row r="3401" spans="1:23">
      <c r="A3401" s="19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</row>
    <row r="3402" spans="1:23">
      <c r="A3402" s="19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</row>
    <row r="3403" spans="1:23">
      <c r="A3403" s="19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</row>
    <row r="3404" spans="1:23">
      <c r="A3404" s="19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</row>
    <row r="3405" spans="1:23">
      <c r="A3405" s="19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</row>
    <row r="3406" spans="1:23">
      <c r="A3406" s="19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</row>
    <row r="3407" spans="1:23">
      <c r="A3407" s="19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</row>
    <row r="3408" spans="1:23">
      <c r="A3408" s="19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</row>
    <row r="3409" spans="1:23">
      <c r="A3409" s="19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</row>
    <row r="3410" spans="1:23">
      <c r="A3410" s="19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</row>
    <row r="3411" spans="1:23">
      <c r="A3411" s="19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</row>
    <row r="3412" spans="1:23">
      <c r="A3412" s="19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</row>
    <row r="3413" spans="1:23">
      <c r="A3413" s="19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</row>
    <row r="3414" spans="1:23">
      <c r="A3414" s="19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</row>
    <row r="3415" spans="1:23">
      <c r="A3415" s="19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</row>
    <row r="3416" spans="1:23">
      <c r="A3416" s="19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</row>
    <row r="3417" spans="1:23">
      <c r="A3417" s="19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</row>
    <row r="3418" spans="1:23">
      <c r="A3418" s="19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</row>
    <row r="3419" spans="1:23">
      <c r="A3419" s="19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</row>
    <row r="3420" spans="1:23">
      <c r="A3420" s="19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</row>
    <row r="3421" spans="1:23">
      <c r="A3421" s="19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</row>
    <row r="3422" spans="1:23">
      <c r="A3422" s="19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</row>
    <row r="3423" spans="1:23">
      <c r="A3423" s="19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</row>
    <row r="3424" spans="1:23">
      <c r="A3424" s="19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</row>
    <row r="3425" spans="1:23">
      <c r="A3425" s="19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</row>
    <row r="3426" spans="1:23">
      <c r="A3426" s="19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</row>
    <row r="3427" spans="1:23">
      <c r="A3427" s="19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</row>
    <row r="3428" spans="1:23">
      <c r="A3428" s="19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</row>
    <row r="3429" spans="1:23">
      <c r="A3429" s="19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</row>
    <row r="3430" spans="1:23">
      <c r="A3430" s="19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</row>
    <row r="3431" spans="1:23">
      <c r="A3431" s="19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</row>
    <row r="3432" spans="1:23">
      <c r="A3432" s="19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</row>
    <row r="3433" spans="1:23">
      <c r="A3433" s="19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</row>
    <row r="3434" spans="1:23">
      <c r="A3434" s="19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</row>
    <row r="3435" spans="1:23">
      <c r="A3435" s="19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</row>
    <row r="3436" spans="1:23">
      <c r="A3436" s="19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</row>
    <row r="3437" spans="1:23">
      <c r="A3437" s="19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</row>
    <row r="3438" spans="1:23">
      <c r="A3438" s="19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</row>
    <row r="3439" spans="1:23">
      <c r="A3439" s="19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</row>
    <row r="3440" spans="1:23">
      <c r="A3440" s="19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</row>
    <row r="3441" spans="1:23">
      <c r="A3441" s="19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</row>
    <row r="3442" spans="1:23">
      <c r="A3442" s="19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</row>
    <row r="3443" spans="1:23">
      <c r="A3443" s="19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</row>
    <row r="3444" spans="1:23">
      <c r="A3444" s="19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</row>
    <row r="3445" spans="1:23">
      <c r="A3445" s="19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</row>
    <row r="3446" spans="1:23">
      <c r="A3446" s="19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</row>
    <row r="3447" spans="1:23">
      <c r="A3447" s="19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</row>
    <row r="3448" spans="1:23">
      <c r="A3448" s="19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</row>
    <row r="3449" spans="1:23">
      <c r="A3449" s="19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</row>
    <row r="3450" spans="1:23">
      <c r="A3450" s="19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</row>
    <row r="3451" spans="1:23">
      <c r="A3451" s="19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</row>
    <row r="3452" spans="1:23">
      <c r="A3452" s="19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</row>
    <row r="3453" spans="1:23">
      <c r="A3453" s="19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</row>
    <row r="3454" spans="1:23">
      <c r="A3454" s="19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</row>
    <row r="3455" spans="1:23">
      <c r="A3455" s="19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</row>
    <row r="3456" spans="1:23">
      <c r="A3456" s="19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</row>
    <row r="3457" spans="1:23">
      <c r="A3457" s="19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</row>
    <row r="3458" spans="1:23">
      <c r="A3458" s="19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</row>
    <row r="3459" spans="1:23">
      <c r="A3459" s="19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</row>
    <row r="3460" spans="1:23">
      <c r="A3460" s="19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</row>
    <row r="3461" spans="1:23">
      <c r="A3461" s="19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</row>
    <row r="3462" spans="1:23">
      <c r="A3462" s="19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</row>
    <row r="3463" spans="1:23">
      <c r="A3463" s="19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</row>
    <row r="3464" spans="1:23">
      <c r="A3464" s="19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</row>
    <row r="3465" spans="1:23">
      <c r="A3465" s="19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</row>
    <row r="3466" spans="1:23">
      <c r="A3466" s="19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</row>
    <row r="3467" spans="1:23">
      <c r="A3467" s="19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</row>
    <row r="3468" spans="1:23">
      <c r="A3468" s="19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</row>
    <row r="3469" spans="1:23">
      <c r="A3469" s="19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</row>
    <row r="3470" spans="1:23">
      <c r="A3470" s="19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</row>
    <row r="3471" spans="1:23">
      <c r="A3471" s="19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</row>
    <row r="3472" spans="1:23">
      <c r="A3472" s="19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</row>
    <row r="3473" spans="1:23">
      <c r="A3473" s="19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</row>
    <row r="3474" spans="1:23">
      <c r="A3474" s="19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</row>
    <row r="3475" spans="1:23">
      <c r="A3475" s="19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</row>
    <row r="3476" spans="1:23">
      <c r="A3476" s="19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</row>
    <row r="3477" spans="1:23">
      <c r="A3477" s="19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</row>
    <row r="3478" spans="1:23">
      <c r="A3478" s="19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</row>
    <row r="3479" spans="1:23">
      <c r="A3479" s="19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</row>
    <row r="3480" spans="1:23">
      <c r="A3480" s="19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</row>
    <row r="3481" spans="1:23">
      <c r="A3481" s="19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</row>
    <row r="3482" spans="1:23">
      <c r="A3482" s="19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</row>
    <row r="3483" spans="1:23">
      <c r="A3483" s="19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</row>
    <row r="3484" spans="1:23">
      <c r="A3484" s="19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</row>
    <row r="3485" spans="1:23">
      <c r="A3485" s="19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</row>
    <row r="3486" spans="1:23">
      <c r="A3486" s="19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</row>
    <row r="3487" spans="1:23">
      <c r="A3487" s="19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</row>
    <row r="3488" spans="1:23">
      <c r="A3488" s="19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</row>
    <row r="3489" spans="1:23">
      <c r="A3489" s="19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</row>
    <row r="3490" spans="1:23">
      <c r="A3490" s="19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</row>
    <row r="3491" spans="1:23">
      <c r="A3491" s="19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</row>
    <row r="3492" spans="1:23">
      <c r="A3492" s="19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</row>
    <row r="3493" spans="1:23">
      <c r="A3493" s="19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</row>
    <row r="3494" spans="1:23">
      <c r="A3494" s="19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</row>
    <row r="3495" spans="1:23">
      <c r="A3495" s="19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</row>
    <row r="3496" spans="1:23">
      <c r="A3496" s="19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</row>
    <row r="3497" spans="1:23">
      <c r="A3497" s="19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</row>
    <row r="3498" spans="1:23">
      <c r="A3498" s="19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</row>
    <row r="3499" spans="1:23">
      <c r="A3499" s="19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</row>
    <row r="3500" spans="1:23">
      <c r="A3500" s="19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</row>
    <row r="3501" spans="1:23">
      <c r="A3501" s="19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</row>
    <row r="3502" spans="1:23">
      <c r="A3502" s="19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</row>
    <row r="3503" spans="1:23">
      <c r="A3503" s="19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</row>
    <row r="3504" spans="1:23">
      <c r="A3504" s="19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</row>
    <row r="3505" spans="1:23">
      <c r="A3505" s="19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</row>
    <row r="3506" spans="1:23">
      <c r="A3506" s="19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</row>
    <row r="3507" spans="1:23">
      <c r="A3507" s="19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</row>
    <row r="3508" spans="1:23">
      <c r="A3508" s="19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</row>
    <row r="3509" spans="1:23">
      <c r="A3509" s="19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</row>
    <row r="3510" spans="1:23">
      <c r="A3510" s="19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</row>
    <row r="3511" spans="1:23">
      <c r="A3511" s="19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</row>
    <row r="3512" spans="1:23">
      <c r="A3512" s="19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</row>
    <row r="3513" spans="1:23">
      <c r="A3513" s="19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</row>
    <row r="3514" spans="1:23">
      <c r="A3514" s="19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</row>
    <row r="3515" spans="1:23">
      <c r="A3515" s="19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</row>
    <row r="3516" spans="1:23">
      <c r="A3516" s="19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</row>
    <row r="3517" spans="1:23">
      <c r="A3517" s="19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</row>
    <row r="3518" spans="1:23">
      <c r="A3518" s="19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</row>
    <row r="3519" spans="1:23">
      <c r="A3519" s="19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</row>
    <row r="3520" spans="1:23">
      <c r="A3520" s="19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</row>
    <row r="3521" spans="1:23">
      <c r="A3521" s="19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</row>
    <row r="3522" spans="1:23">
      <c r="A3522" s="19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</row>
    <row r="3523" spans="1:23">
      <c r="A3523" s="19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</row>
    <row r="3524" spans="1:23">
      <c r="A3524" s="19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</row>
    <row r="3525" spans="1:23">
      <c r="A3525" s="19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</row>
    <row r="3526" spans="1:23">
      <c r="A3526" s="19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</row>
    <row r="3527" spans="1:23">
      <c r="A3527" s="19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</row>
    <row r="3528" spans="1:23">
      <c r="A3528" s="19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</row>
    <row r="3529" spans="1:23">
      <c r="A3529" s="19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</row>
    <row r="3530" spans="1:23">
      <c r="A3530" s="19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</row>
    <row r="3531" spans="1:23">
      <c r="A3531" s="19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</row>
    <row r="3532" spans="1:23">
      <c r="A3532" s="19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</row>
    <row r="3533" spans="1:23">
      <c r="A3533" s="19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</row>
    <row r="3534" spans="1:23">
      <c r="A3534" s="19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</row>
    <row r="3535" spans="1:23">
      <c r="A3535" s="19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</row>
    <row r="3536" spans="1:23">
      <c r="A3536" s="19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</row>
    <row r="3537" spans="1:23">
      <c r="A3537" s="19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</row>
    <row r="3538" spans="1:23">
      <c r="A3538" s="19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</row>
    <row r="3539" spans="1:23">
      <c r="A3539" s="19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</row>
    <row r="3540" spans="1:23">
      <c r="A3540" s="19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</row>
    <row r="3541" spans="1:23">
      <c r="A3541" s="19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</row>
    <row r="3542" spans="1:23">
      <c r="A3542" s="19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</row>
    <row r="3543" spans="1:23">
      <c r="A3543" s="19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</row>
    <row r="3544" spans="1:23">
      <c r="A3544" s="19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</row>
    <row r="3545" spans="1:23">
      <c r="A3545" s="19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</row>
    <row r="3546" spans="1:23">
      <c r="A3546" s="19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</row>
    <row r="3547" spans="1:23">
      <c r="A3547" s="19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</row>
    <row r="3548" spans="1:23">
      <c r="A3548" s="19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</row>
    <row r="3549" spans="1:23">
      <c r="A3549" s="19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</row>
    <row r="3550" spans="1:23">
      <c r="A3550" s="19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</row>
    <row r="3551" spans="1:23">
      <c r="A3551" s="19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</row>
    <row r="3552" spans="1:23">
      <c r="A3552" s="19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</row>
    <row r="3553" spans="1:23">
      <c r="A3553" s="19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</row>
    <row r="3554" spans="1:23">
      <c r="A3554" s="19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</row>
    <row r="3555" spans="1:23">
      <c r="A3555" s="19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</row>
    <row r="3556" spans="1:23">
      <c r="A3556" s="19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</row>
    <row r="3557" spans="1:23">
      <c r="A3557" s="19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</row>
    <row r="3558" spans="1:23">
      <c r="A3558" s="19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</row>
    <row r="3559" spans="1:23">
      <c r="A3559" s="19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</row>
    <row r="3560" spans="1:23">
      <c r="A3560" s="19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</row>
    <row r="3561" spans="1:23">
      <c r="A3561" s="19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</row>
  </sheetData>
  <sheetProtection algorithmName="SHA-512" hashValue="PR0v4xHisoUHMW8wyWpNT7MwucPBPHucvNG6WHztH4K71JccZGyC+ONIei6UkzJn0U4jv75wPbX43bvrv7irNg==" saltValue="MSUIVtbBHdomDA0OIQyusg==" spinCount="100000" sheet="1" objects="1" scenarios="1"/>
  <mergeCells count="3">
    <mergeCell ref="D8:F10"/>
    <mergeCell ref="H8:J10"/>
    <mergeCell ref="D2:M6"/>
  </mergeCells>
  <pageMargins left="0.7" right="0.7" top="0.75" bottom="0.75" header="0.3" footer="0.3"/>
  <pageSetup paperSize="9" scale="66" fitToHeight="0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F12D-C71D-4F05-8E86-6124B8041477}">
  <sheetPr>
    <tabColor rgb="FF0070C0"/>
  </sheetPr>
  <dimension ref="A1:K30"/>
  <sheetViews>
    <sheetView topLeftCell="A8" workbookViewId="0">
      <selection activeCell="I31" sqref="I31"/>
    </sheetView>
  </sheetViews>
  <sheetFormatPr defaultColWidth="9.1796875" defaultRowHeight="14.5"/>
  <cols>
    <col min="1" max="1" width="25.453125" style="57" customWidth="1"/>
    <col min="2" max="2" width="16.81640625" style="57" customWidth="1"/>
    <col min="3" max="3" width="3.81640625" style="57" customWidth="1"/>
    <col min="4" max="4" width="25.453125" style="57" customWidth="1"/>
    <col min="5" max="5" width="16.81640625" style="57" customWidth="1"/>
    <col min="6" max="6" width="4.1796875" style="57" customWidth="1"/>
    <col min="7" max="7" width="8.54296875" style="57" customWidth="1"/>
    <col min="8" max="11" width="16.7265625" style="57" customWidth="1"/>
    <col min="12" max="12" width="9.7265625" style="57" bestFit="1" customWidth="1"/>
    <col min="13" max="16384" width="9.1796875" style="57"/>
  </cols>
  <sheetData>
    <row r="1" spans="1:11" ht="24" hidden="1" customHeight="1">
      <c r="A1" s="564" t="s">
        <v>163</v>
      </c>
      <c r="B1" s="565"/>
      <c r="C1" s="235"/>
      <c r="D1" s="566" t="s">
        <v>161</v>
      </c>
      <c r="E1" s="567"/>
      <c r="F1" s="235"/>
      <c r="G1" s="568" t="s">
        <v>162</v>
      </c>
      <c r="H1" s="569"/>
    </row>
    <row r="2" spans="1:11" ht="15.75" hidden="1" customHeight="1">
      <c r="A2" s="201" t="s">
        <v>167</v>
      </c>
      <c r="B2" s="207">
        <f>'POCA Fastrak Claim'!F69</f>
        <v>0</v>
      </c>
      <c r="D2" s="201" t="s">
        <v>167</v>
      </c>
      <c r="E2" s="205">
        <f>B2/1.15</f>
        <v>0</v>
      </c>
      <c r="G2" s="201" t="s">
        <v>167</v>
      </c>
      <c r="H2" s="202">
        <f>B2-E2</f>
        <v>0</v>
      </c>
    </row>
    <row r="3" spans="1:11" ht="6.75" hidden="1" customHeight="1">
      <c r="A3" s="236"/>
      <c r="B3" s="237"/>
      <c r="D3" s="236"/>
      <c r="E3" s="237"/>
      <c r="G3" s="236"/>
      <c r="H3" s="237"/>
    </row>
    <row r="4" spans="1:11" ht="15.75" hidden="1" customHeight="1">
      <c r="A4" s="201" t="s">
        <v>168</v>
      </c>
      <c r="B4" s="207">
        <f>'POCA Fastrak Claim'!O69</f>
        <v>0</v>
      </c>
      <c r="D4" s="201" t="s">
        <v>168</v>
      </c>
      <c r="E4" s="205">
        <f>B4/1.15</f>
        <v>0</v>
      </c>
      <c r="G4" s="201" t="s">
        <v>168</v>
      </c>
      <c r="H4" s="202">
        <f>B4-E4</f>
        <v>0</v>
      </c>
    </row>
    <row r="5" spans="1:11" ht="6.75" hidden="1" customHeight="1">
      <c r="A5" s="236"/>
      <c r="B5" s="237"/>
      <c r="D5" s="236"/>
      <c r="E5" s="237"/>
      <c r="G5" s="236"/>
      <c r="H5" s="237"/>
    </row>
    <row r="6" spans="1:11" ht="15.75" hidden="1" customHeight="1" thickBot="1">
      <c r="A6" s="203" t="s">
        <v>169</v>
      </c>
      <c r="B6" s="208">
        <f>'POCA Fastrak Claim'!X69</f>
        <v>0</v>
      </c>
      <c r="D6" s="203" t="s">
        <v>169</v>
      </c>
      <c r="E6" s="206">
        <f>B6/1.15</f>
        <v>0</v>
      </c>
      <c r="G6" s="203" t="s">
        <v>169</v>
      </c>
      <c r="H6" s="204">
        <f>B6-E6</f>
        <v>0</v>
      </c>
    </row>
    <row r="7" spans="1:11" ht="15.75" hidden="1" customHeight="1" thickBot="1"/>
    <row r="8" spans="1:11" ht="18" customHeight="1">
      <c r="A8" s="558" t="s">
        <v>174</v>
      </c>
      <c r="B8" s="559"/>
      <c r="C8" s="560"/>
      <c r="D8" s="561" t="s">
        <v>170</v>
      </c>
      <c r="E8" s="562"/>
      <c r="F8" s="563"/>
      <c r="H8" s="233" t="s">
        <v>173</v>
      </c>
      <c r="I8" s="55" t="s">
        <v>163</v>
      </c>
      <c r="J8" s="55" t="s">
        <v>161</v>
      </c>
      <c r="K8" s="55" t="s">
        <v>162</v>
      </c>
    </row>
    <row r="9" spans="1:11" ht="18" customHeight="1">
      <c r="A9" s="555" t="s">
        <v>124</v>
      </c>
      <c r="B9" s="209">
        <v>55.61</v>
      </c>
      <c r="C9" s="214" t="s">
        <v>12</v>
      </c>
      <c r="D9" s="552" t="s">
        <v>124</v>
      </c>
      <c r="E9" s="220">
        <v>48.36</v>
      </c>
      <c r="F9" s="223" t="s">
        <v>12</v>
      </c>
      <c r="H9" s="233" t="s">
        <v>131</v>
      </c>
      <c r="I9" s="234">
        <f>B2</f>
        <v>0</v>
      </c>
      <c r="J9" s="234">
        <f>E2</f>
        <v>0</v>
      </c>
      <c r="K9" s="234">
        <f>H2</f>
        <v>0</v>
      </c>
    </row>
    <row r="10" spans="1:11" ht="18" customHeight="1">
      <c r="A10" s="555"/>
      <c r="B10" s="209">
        <v>47.22</v>
      </c>
      <c r="C10" s="215" t="s">
        <v>13</v>
      </c>
      <c r="D10" s="552"/>
      <c r="E10" s="220">
        <v>41.06</v>
      </c>
      <c r="F10" s="224" t="s">
        <v>13</v>
      </c>
      <c r="H10" s="233" t="s">
        <v>172</v>
      </c>
      <c r="I10" s="234">
        <f>B4</f>
        <v>0</v>
      </c>
      <c r="J10" s="234">
        <f>E4</f>
        <v>0</v>
      </c>
      <c r="K10" s="234">
        <f>H4</f>
        <v>0</v>
      </c>
    </row>
    <row r="11" spans="1:11" ht="18" customHeight="1">
      <c r="A11" s="555"/>
      <c r="B11" s="209">
        <v>31.22</v>
      </c>
      <c r="C11" s="215" t="s">
        <v>14</v>
      </c>
      <c r="D11" s="552"/>
      <c r="E11" s="220">
        <v>27.15</v>
      </c>
      <c r="F11" s="224" t="s">
        <v>14</v>
      </c>
      <c r="H11" s="233" t="s">
        <v>133</v>
      </c>
      <c r="I11" s="234">
        <f>B6</f>
        <v>0</v>
      </c>
      <c r="J11" s="234">
        <f>E6</f>
        <v>0</v>
      </c>
      <c r="K11" s="234">
        <f>H6</f>
        <v>0</v>
      </c>
    </row>
    <row r="12" spans="1:11" ht="18" customHeight="1">
      <c r="A12" s="556" t="s">
        <v>164</v>
      </c>
      <c r="B12" s="210">
        <v>44.33</v>
      </c>
      <c r="C12" s="216" t="s">
        <v>12</v>
      </c>
      <c r="D12" s="553" t="s">
        <v>164</v>
      </c>
      <c r="E12" s="221">
        <v>38.549999999999997</v>
      </c>
      <c r="F12" s="225" t="s">
        <v>12</v>
      </c>
    </row>
    <row r="13" spans="1:11" ht="18" customHeight="1">
      <c r="A13" s="556"/>
      <c r="B13" s="210">
        <v>35.6845</v>
      </c>
      <c r="C13" s="217" t="s">
        <v>13</v>
      </c>
      <c r="D13" s="553"/>
      <c r="E13" s="221">
        <v>31.03</v>
      </c>
      <c r="F13" s="226" t="s">
        <v>13</v>
      </c>
    </row>
    <row r="14" spans="1:11" ht="18" customHeight="1">
      <c r="A14" s="556"/>
      <c r="B14" s="210">
        <v>21.52</v>
      </c>
      <c r="C14" s="217" t="s">
        <v>14</v>
      </c>
      <c r="D14" s="553"/>
      <c r="E14" s="221">
        <v>18.71</v>
      </c>
      <c r="F14" s="226" t="s">
        <v>14</v>
      </c>
    </row>
    <row r="15" spans="1:11" ht="18" customHeight="1">
      <c r="A15" s="557" t="s">
        <v>165</v>
      </c>
      <c r="B15" s="211">
        <v>25.97</v>
      </c>
      <c r="C15" s="218" t="s">
        <v>12</v>
      </c>
      <c r="D15" s="554" t="s">
        <v>165</v>
      </c>
      <c r="E15" s="222">
        <v>22.58</v>
      </c>
      <c r="F15" s="227" t="s">
        <v>12</v>
      </c>
      <c r="H15" s="232"/>
    </row>
    <row r="16" spans="1:11" ht="18" customHeight="1">
      <c r="A16" s="557"/>
      <c r="B16" s="211">
        <v>25.97</v>
      </c>
      <c r="C16" s="219" t="s">
        <v>13</v>
      </c>
      <c r="D16" s="554"/>
      <c r="E16" s="222">
        <v>22.58</v>
      </c>
      <c r="F16" s="228" t="s">
        <v>13</v>
      </c>
      <c r="H16" s="232"/>
    </row>
    <row r="17" spans="1:8" ht="18" customHeight="1">
      <c r="A17" s="557"/>
      <c r="B17" s="211">
        <v>13.12</v>
      </c>
      <c r="C17" s="219" t="s">
        <v>14</v>
      </c>
      <c r="D17" s="554"/>
      <c r="E17" s="222">
        <v>11.41</v>
      </c>
      <c r="F17" s="228" t="s">
        <v>14</v>
      </c>
      <c r="H17" s="232"/>
    </row>
    <row r="18" spans="1:8" ht="18" customHeight="1" thickBot="1">
      <c r="A18" s="212" t="s">
        <v>166</v>
      </c>
      <c r="B18" s="213">
        <v>3.62</v>
      </c>
      <c r="C18" s="238"/>
      <c r="D18" s="229" t="s">
        <v>166</v>
      </c>
      <c r="E18" s="230">
        <v>3.15</v>
      </c>
      <c r="F18" s="239"/>
      <c r="H18" s="232"/>
    </row>
    <row r="19" spans="1:8" ht="18" customHeight="1" thickBot="1">
      <c r="H19" s="232"/>
    </row>
    <row r="20" spans="1:8" ht="18" customHeight="1">
      <c r="A20" s="558" t="s">
        <v>175</v>
      </c>
      <c r="B20" s="559"/>
      <c r="C20" s="560"/>
      <c r="D20" s="561" t="s">
        <v>171</v>
      </c>
      <c r="E20" s="562"/>
      <c r="F20" s="563"/>
      <c r="H20" s="232"/>
    </row>
    <row r="21" spans="1:8" ht="18" customHeight="1">
      <c r="A21" s="555" t="s">
        <v>124</v>
      </c>
      <c r="B21" s="209">
        <v>58.500499999999995</v>
      </c>
      <c r="C21" s="214" t="s">
        <v>12</v>
      </c>
      <c r="D21" s="552" t="s">
        <v>124</v>
      </c>
      <c r="E21" s="220">
        <v>50.87</v>
      </c>
      <c r="F21" s="223" t="s">
        <v>12</v>
      </c>
      <c r="H21" s="232"/>
    </row>
    <row r="22" spans="1:8" ht="18" customHeight="1">
      <c r="A22" s="555"/>
      <c r="B22" s="209">
        <v>49.587999999999994</v>
      </c>
      <c r="C22" s="215" t="s">
        <v>13</v>
      </c>
      <c r="D22" s="552"/>
      <c r="E22" s="220">
        <v>43.12</v>
      </c>
      <c r="F22" s="224" t="s">
        <v>13</v>
      </c>
      <c r="H22" s="232"/>
    </row>
    <row r="23" spans="1:8" ht="18" customHeight="1">
      <c r="A23" s="555"/>
      <c r="B23" s="209">
        <v>35.6845</v>
      </c>
      <c r="C23" s="215" t="s">
        <v>14</v>
      </c>
      <c r="D23" s="552"/>
      <c r="E23" s="220">
        <v>31.03</v>
      </c>
      <c r="F23" s="224" t="s">
        <v>14</v>
      </c>
      <c r="H23" s="232"/>
    </row>
    <row r="24" spans="1:8" ht="18" customHeight="1">
      <c r="A24" s="556" t="s">
        <v>164</v>
      </c>
      <c r="B24" s="210">
        <v>44.33</v>
      </c>
      <c r="C24" s="216" t="s">
        <v>12</v>
      </c>
      <c r="D24" s="553" t="s">
        <v>164</v>
      </c>
      <c r="E24" s="221">
        <v>38.549999999999997</v>
      </c>
      <c r="F24" s="225" t="s">
        <v>12</v>
      </c>
      <c r="H24" s="232"/>
    </row>
    <row r="25" spans="1:8" ht="18" customHeight="1">
      <c r="A25" s="556"/>
      <c r="B25" s="210">
        <v>35.6845</v>
      </c>
      <c r="C25" s="217" t="s">
        <v>13</v>
      </c>
      <c r="D25" s="553"/>
      <c r="E25" s="221">
        <v>31.03</v>
      </c>
      <c r="F25" s="226" t="s">
        <v>13</v>
      </c>
      <c r="H25" s="232"/>
    </row>
    <row r="26" spans="1:8" ht="18" customHeight="1">
      <c r="A26" s="556"/>
      <c r="B26" s="210">
        <v>21.52</v>
      </c>
      <c r="C26" s="217" t="s">
        <v>14</v>
      </c>
      <c r="D26" s="553"/>
      <c r="E26" s="221">
        <v>18.71</v>
      </c>
      <c r="F26" s="226" t="s">
        <v>14</v>
      </c>
      <c r="H26" s="232"/>
    </row>
    <row r="27" spans="1:8" ht="18" customHeight="1">
      <c r="A27" s="557" t="s">
        <v>165</v>
      </c>
      <c r="B27" s="211">
        <v>25.97</v>
      </c>
      <c r="C27" s="218" t="s">
        <v>12</v>
      </c>
      <c r="D27" s="554" t="s">
        <v>165</v>
      </c>
      <c r="E27" s="222">
        <v>22.58</v>
      </c>
      <c r="F27" s="227" t="s">
        <v>12</v>
      </c>
      <c r="H27" s="232"/>
    </row>
    <row r="28" spans="1:8" ht="18" customHeight="1">
      <c r="A28" s="557"/>
      <c r="B28" s="211">
        <v>25.97</v>
      </c>
      <c r="C28" s="219" t="s">
        <v>13</v>
      </c>
      <c r="D28" s="554"/>
      <c r="E28" s="222">
        <v>22.58</v>
      </c>
      <c r="F28" s="228" t="s">
        <v>13</v>
      </c>
      <c r="H28" s="232"/>
    </row>
    <row r="29" spans="1:8" ht="18" customHeight="1">
      <c r="A29" s="557"/>
      <c r="B29" s="211">
        <v>13.12</v>
      </c>
      <c r="C29" s="219" t="s">
        <v>14</v>
      </c>
      <c r="D29" s="554"/>
      <c r="E29" s="222">
        <v>11.41</v>
      </c>
      <c r="F29" s="228" t="s">
        <v>14</v>
      </c>
      <c r="H29" s="232"/>
    </row>
    <row r="30" spans="1:8" ht="18" customHeight="1" thickBot="1">
      <c r="A30" s="212" t="s">
        <v>166</v>
      </c>
      <c r="B30" s="213">
        <v>3.78</v>
      </c>
      <c r="C30" s="238"/>
      <c r="D30" s="229" t="s">
        <v>166</v>
      </c>
      <c r="E30" s="230">
        <v>3.29</v>
      </c>
      <c r="F30" s="239"/>
      <c r="H30" s="232"/>
    </row>
  </sheetData>
  <mergeCells count="19">
    <mergeCell ref="A1:B1"/>
    <mergeCell ref="D1:E1"/>
    <mergeCell ref="G1:H1"/>
    <mergeCell ref="A9:A11"/>
    <mergeCell ref="A12:A14"/>
    <mergeCell ref="A20:C20"/>
    <mergeCell ref="A8:C8"/>
    <mergeCell ref="D8:F8"/>
    <mergeCell ref="D9:D11"/>
    <mergeCell ref="D12:D14"/>
    <mergeCell ref="D15:D17"/>
    <mergeCell ref="D20:F20"/>
    <mergeCell ref="A15:A17"/>
    <mergeCell ref="D21:D23"/>
    <mergeCell ref="D24:D26"/>
    <mergeCell ref="D27:D29"/>
    <mergeCell ref="A21:A23"/>
    <mergeCell ref="A24:A26"/>
    <mergeCell ref="A27:A29"/>
  </mergeCells>
  <pageMargins left="0.7" right="0.7" top="0.75" bottom="0.75" header="0.3" footer="0.3"/>
  <headerFooter>
    <oddHeader>&amp;C&amp;"Calibri"&amp;12&amp;K000000 OFFICIAL&amp;1#_x000D_</oddHeader>
    <oddFooter>&amp;C_x000D_&amp;1#&amp;"Calibri"&amp;12&amp;K000000 OFFICIAL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EE4B1041BCB44916D9A0BD2F84F65" ma:contentTypeVersion="13" ma:contentTypeDescription="Create a new document." ma:contentTypeScope="" ma:versionID="c1674569c8715f04e68a7bc18fd78436">
  <xsd:schema xmlns:xsd="http://www.w3.org/2001/XMLSchema" xmlns:xs="http://www.w3.org/2001/XMLSchema" xmlns:p="http://schemas.microsoft.com/office/2006/metadata/properties" xmlns:ns3="6e05dd58-e900-43cf-8fc8-2e60d678ca11" xmlns:ns4="693b1156-7739-49fd-8082-21e504529ac1" targetNamespace="http://schemas.microsoft.com/office/2006/metadata/properties" ma:root="true" ma:fieldsID="e3735ff70da942c421398a39aa6cadab" ns3:_="" ns4:_="">
    <xsd:import namespace="6e05dd58-e900-43cf-8fc8-2e60d678ca11"/>
    <xsd:import namespace="693b1156-7739-49fd-8082-21e504529a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5dd58-e900-43cf-8fc8-2e60d678c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b1156-7739-49fd-8082-21e504529a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12C66-21F6-40EA-A073-3D905997163A}">
  <ds:schemaRefs>
    <ds:schemaRef ds:uri="http://purl.org/dc/elements/1.1/"/>
    <ds:schemaRef ds:uri="http://schemas.microsoft.com/office/2006/metadata/properties"/>
    <ds:schemaRef ds:uri="693b1156-7739-49fd-8082-21e504529a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e05dd58-e900-43cf-8fc8-2e60d678ca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8A6AE7-2B2C-4F11-B796-9DA46F2EC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5dd58-e900-43cf-8fc8-2e60d678ca11"/>
    <ds:schemaRef ds:uri="693b1156-7739-49fd-8082-21e504529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B7FD30-0DE1-4895-A284-FA409654D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POCA Fastrak Claim</vt:lpstr>
      <vt:lpstr>Decimal time converter</vt:lpstr>
      <vt:lpstr>Rates_MI</vt:lpstr>
      <vt:lpstr>'POCA Fastrak Claim'!Print_Area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Hayley (LAA)</dc:creator>
  <cp:lastModifiedBy>Hughes, Graham (LAA) | He/His</cp:lastModifiedBy>
  <cp:lastPrinted>2017-06-27T08:23:04Z</cp:lastPrinted>
  <dcterms:created xsi:type="dcterms:W3CDTF">2017-02-24T13:07:37Z</dcterms:created>
  <dcterms:modified xsi:type="dcterms:W3CDTF">2024-11-18T13:15:51Z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0x010100450EE4B1041BCB44916D9A0BD2F84F65</vt:lpwstr>
  </property>
  <property fmtid="{D5CDD505-2E9C-101B-9397-08002B2CF9AE}" pid="3" name="MSIP_Label_eed1d2f5-2977-4ce1-839d-57a403841e1f_Enabled">
    <vt:lpwstr>true</vt:lpwstr>
  </property>
  <property fmtid="{D5CDD505-2E9C-101B-9397-08002B2CF9AE}" pid="4" name="MSIP_Label_eed1d2f5-2977-4ce1-839d-57a403841e1f_SetDate">
    <vt:lpwstr>2024-11-18T13:15:40Z</vt:lpwstr>
  </property>
  <property fmtid="{D5CDD505-2E9C-101B-9397-08002B2CF9AE}" pid="5" name="MSIP_Label_eed1d2f5-2977-4ce1-839d-57a403841e1f_Method">
    <vt:lpwstr>Privileged</vt:lpwstr>
  </property>
  <property fmtid="{D5CDD505-2E9C-101B-9397-08002B2CF9AE}" pid="6" name="MSIP_Label_eed1d2f5-2977-4ce1-839d-57a403841e1f_Name">
    <vt:lpwstr>OFFICIAL</vt:lpwstr>
  </property>
  <property fmtid="{D5CDD505-2E9C-101B-9397-08002B2CF9AE}" pid="7" name="MSIP_Label_eed1d2f5-2977-4ce1-839d-57a403841e1f_SiteId">
    <vt:lpwstr>c6874728-71e6-41fe-a9e1-2e8c36776ad8</vt:lpwstr>
  </property>
  <property fmtid="{D5CDD505-2E9C-101B-9397-08002B2CF9AE}" pid="8" name="MSIP_Label_eed1d2f5-2977-4ce1-839d-57a403841e1f_ActionId">
    <vt:lpwstr>52c600cb-78c3-4392-9e4f-ed19b4615d7a</vt:lpwstr>
  </property>
  <property fmtid="{D5CDD505-2E9C-101B-9397-08002B2CF9AE}" pid="9" name="MSIP_Label_eed1d2f5-2977-4ce1-839d-57a403841e1f_ContentBits">
    <vt:lpwstr>3</vt:lpwstr>
  </property>
</Properties>
</file>