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usticeuk-my.sharepoint.com/personal/eric_nyame_justice_gov_uk/Documents/Documents/Temporary Publication Files/MAPPA/final/"/>
    </mc:Choice>
  </mc:AlternateContent>
  <xr:revisionPtr revIDLastSave="0" documentId="8_{5592B618-F54B-4906-AB2D-5DB84BC55EBA}" xr6:coauthVersionLast="47" xr6:coauthVersionMax="47" xr10:uidLastSave="{00000000-0000-0000-0000-000000000000}"/>
  <bookViews>
    <workbookView xWindow="-108" yWindow="-108" windowWidth="30936" windowHeight="16896" tabRatio="904" xr2:uid="{00000000-000D-0000-FFFF-FFFF00000000}"/>
  </bookViews>
  <sheets>
    <sheet name="Cover" sheetId="80" r:id="rId1"/>
    <sheet name="Contents" sheetId="74" r:id="rId2"/>
    <sheet name="Notes" sheetId="78" r:id="rId3"/>
    <sheet name="Table 1" sheetId="51" r:id="rId4"/>
    <sheet name="Table 2" sheetId="75" r:id="rId5"/>
    <sheet name="Table 3" sheetId="54" r:id="rId6"/>
    <sheet name="Table 4" sheetId="56" r:id="rId7"/>
    <sheet name="Table 5a" sheetId="58" r:id="rId8"/>
    <sheet name="Table 5b" sheetId="72" r:id="rId9"/>
    <sheet name="Table 6" sheetId="60" r:id="rId10"/>
    <sheet name="Table 7a" sheetId="70" r:id="rId11"/>
    <sheet name="Table 7b" sheetId="67" r:id="rId12"/>
    <sheet name="Table 7c" sheetId="71" r:id="rId13"/>
    <sheet name="Table 7d" sheetId="68" r:id="rId14"/>
    <sheet name="Table 8" sheetId="64" r:id="rId15"/>
    <sheet name="Table 9a" sheetId="44" r:id="rId16"/>
    <sheet name="Table 9b" sheetId="79" r:id="rId17"/>
  </sheets>
  <definedNames>
    <definedName name="Area_data" localSheetId="1">#REF!</definedName>
    <definedName name="Area_data">#REF!</definedName>
    <definedName name="_xlnm.Print_Area" localSheetId="1">Contents!$A:$A</definedName>
    <definedName name="_xlnm.Print_Area" localSheetId="5">'Table 3'!$A$1:$C$16</definedName>
    <definedName name="_xlnm.Print_Area" localSheetId="6">'Table 4'!$A$1:$K$27</definedName>
    <definedName name="_xlnm.Print_Area" localSheetId="7">'Table 5a'!$A$1:$G$25</definedName>
    <definedName name="_xlnm.Print_Area" localSheetId="8">'Table 5b'!$A$1:$E$10</definedName>
    <definedName name="_xlnm.Print_Area" localSheetId="9">'Table 6'!$A$1:$F$25</definedName>
    <definedName name="_xlnm.Print_Area" localSheetId="10">'Table 7a'!$A$1:$F$16</definedName>
    <definedName name="_xlnm.Print_Area" localSheetId="11">'Table 7b'!$A$1:$F$22</definedName>
    <definedName name="_xlnm.Print_Area" localSheetId="12">'Table 7c'!$A$1:$H$25</definedName>
    <definedName name="_xlnm.Print_Area" localSheetId="13">'Table 7d'!$A$1:$E$12</definedName>
    <definedName name="_xlnm.Print_Area" localSheetId="14">'Table 8'!$A$1:$G$24</definedName>
    <definedName name="_xlnm.Print_Area" localSheetId="15">'Table 9a'!$A$1:$E$12</definedName>
    <definedName name="_xlnm.Print_Area" localSheetId="16">'Table 9b'!$A$1:$F$29</definedName>
    <definedName name="Web_dat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74" l="1"/>
  <c r="A17" i="74"/>
  <c r="Q14" i="51"/>
  <c r="P14" i="51"/>
  <c r="P7" i="51"/>
  <c r="A6" i="74"/>
  <c r="A5" i="74"/>
  <c r="A16" i="74"/>
  <c r="A15" i="74"/>
  <c r="A14" i="74"/>
  <c r="A13" i="74"/>
  <c r="A12" i="74"/>
  <c r="A11" i="74"/>
  <c r="A10" i="74"/>
  <c r="A9" i="74"/>
  <c r="A8" i="74"/>
  <c r="A7" i="74"/>
  <c r="A4" i="72"/>
  <c r="A4" i="60"/>
  <c r="A4" i="70"/>
  <c r="A4" i="67"/>
  <c r="A4" i="71"/>
  <c r="A4" i="68"/>
  <c r="A4" i="64"/>
  <c r="A4" i="44"/>
  <c r="A4" i="79"/>
  <c r="A4" i="58"/>
  <c r="A4" i="56"/>
  <c r="A4" i="54"/>
  <c r="A4" i="75"/>
  <c r="A3" i="78"/>
  <c r="A4" i="51"/>
  <c r="A4" i="74"/>
  <c r="D8" i="68"/>
  <c r="E24" i="64"/>
  <c r="D9" i="68"/>
  <c r="C7" i="68"/>
  <c r="D7" i="68" s="1"/>
  <c r="D24" i="71"/>
  <c r="D24" i="70"/>
</calcChain>
</file>

<file path=xl/sharedStrings.xml><?xml version="1.0" encoding="utf-8"?>
<sst xmlns="http://schemas.openxmlformats.org/spreadsheetml/2006/main" count="639" uniqueCount="184">
  <si>
    <t>Contents</t>
  </si>
  <si>
    <t>All tables are for England and Wales.</t>
  </si>
  <si>
    <t>Definitions and measurements</t>
  </si>
  <si>
    <t>Disclosure control</t>
  </si>
  <si>
    <t>Publication details</t>
  </si>
  <si>
    <t>These tables are published as part of the MAPPA annual report publication by the Ministry of Justice, available online at:</t>
  </si>
  <si>
    <t>https://www.gov.uk/government/collections/multi-agency-public-protection-arrangements-mappa-annual-reports</t>
  </si>
  <si>
    <t>MAPPA annual report is released every year on the last working Thursday of October.</t>
  </si>
  <si>
    <t>Category 1</t>
  </si>
  <si>
    <t>Category 2</t>
  </si>
  <si>
    <t>Level 1</t>
  </si>
  <si>
    <t>Level 2</t>
  </si>
  <si>
    <t>Level 3</t>
  </si>
  <si>
    <t>Total</t>
  </si>
  <si>
    <t>Category 3</t>
  </si>
  <si>
    <t>Category 4</t>
  </si>
  <si>
    <t>Gender</t>
  </si>
  <si>
    <t>Males</t>
  </si>
  <si>
    <t>Females</t>
  </si>
  <si>
    <t>Ethnicity</t>
  </si>
  <si>
    <t>Asian or Asian British</t>
  </si>
  <si>
    <t>Black or Black British</t>
  </si>
  <si>
    <t>Mixed</t>
  </si>
  <si>
    <t>White</t>
  </si>
  <si>
    <t>Other</t>
  </si>
  <si>
    <t>Age</t>
  </si>
  <si>
    <t>Under 18</t>
  </si>
  <si>
    <t>18-21</t>
  </si>
  <si>
    <t>22-25</t>
  </si>
  <si>
    <t>26-30</t>
  </si>
  <si>
    <t>31-40</t>
  </si>
  <si>
    <t>41-50</t>
  </si>
  <si>
    <t>51-60</t>
  </si>
  <si>
    <t>61-70</t>
  </si>
  <si>
    <t>Over 70</t>
  </si>
  <si>
    <t>Year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</si>
  <si>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</si>
  <si>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</si>
  <si>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</si>
  <si>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</si>
  <si>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</si>
  <si>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</si>
  <si>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</si>
  <si>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</si>
  <si>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</si>
  <si>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</si>
  <si>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</si>
  <si>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</si>
  <si>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</si>
  <si>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</si>
  <si>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</si>
  <si>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</si>
  <si>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</si>
  <si>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Number of Category 1 offenders per 100,000 members of the population aged 10+</t>
  </si>
  <si>
    <t xml:space="preserve">Table 5a: Number of Category 1 offenders who were either cautioned or convicted for breaches of the notification requirement </t>
  </si>
  <si>
    <t>Number cautioned or convicted</t>
  </si>
  <si>
    <t>Number of MAPPA-eligible offenders</t>
  </si>
  <si>
    <t>Per cent cautioned or convicted</t>
  </si>
  <si>
    <t xml:space="preserve">Table 6: Sexual Offences Prevention Orders (SOPOs), Sexual Harm Prevention Orders (SHPOs), Notification Orders (NOs) and Foreign Travel Orders (FTOs) imposed by the courts </t>
  </si>
  <si>
    <t>NOs imposed</t>
  </si>
  <si>
    <t>Number returned to custody</t>
  </si>
  <si>
    <t>Per cent 
returned to custody</t>
  </si>
  <si>
    <t>Number sent to custody</t>
  </si>
  <si>
    <t>Per cent sent to custody</t>
  </si>
  <si>
    <t>Conviction for SFO</t>
  </si>
  <si>
    <t>Offender still charged with SFO at 31 March 2023</t>
  </si>
  <si>
    <t>2023/24</t>
  </si>
  <si>
    <t>Table 7d: Category 1 offenders managed at Level 2 and Level 3 sent to custody for breach of SOPO/SHPO, 2023/24</t>
  </si>
  <si>
    <t>Table 7a: Offenders managed at Level 2 and Level 3 returned to custody for a breach of licence, 2006/07- 2023/24</t>
  </si>
  <si>
    <t>This release was published on 31 October 2024 at 9:30am, and covers 1 April 2023 to 31 March 2024 with
MAPPA population figures as at 31 March 2024.</t>
  </si>
  <si>
    <t>Level</t>
  </si>
  <si>
    <t>Category</t>
  </si>
  <si>
    <t>All categories</t>
  </si>
  <si>
    <t>All levels</t>
  </si>
  <si>
    <t>[note 9]</t>
  </si>
  <si>
    <t>[note 8]</t>
  </si>
  <si>
    <t>[note 7]</t>
  </si>
  <si>
    <t>[note 6]</t>
  </si>
  <si>
    <t>[note 5]</t>
  </si>
  <si>
    <t>[note 4]</t>
  </si>
  <si>
    <t>[note 3]</t>
  </si>
  <si>
    <t>[note 2]</t>
  </si>
  <si>
    <t>[note 1]</t>
  </si>
  <si>
    <t>Description</t>
  </si>
  <si>
    <t>Note</t>
  </si>
  <si>
    <t>This worksheet contains one table.</t>
  </si>
  <si>
    <t>Notes</t>
  </si>
  <si>
    <t>Category 3 offenders are only managed at Level 2 and Level 3.</t>
  </si>
  <si>
    <t>Source: MAPPA Areas</t>
  </si>
  <si>
    <t>[x]</t>
  </si>
  <si>
    <t>[z]</t>
  </si>
  <si>
    <t>Main characteristic</t>
  </si>
  <si>
    <t>Sub group</t>
  </si>
  <si>
    <t>"Other" covers any other gender such as gender fluid or non-binary gender.</t>
  </si>
  <si>
    <t>"Unknown" covers cases where ethnicity is not recorded or the subject declines to respond</t>
  </si>
  <si>
    <t>Category 1
Level 2</t>
  </si>
  <si>
    <t>Category 1
Level 3</t>
  </si>
  <si>
    <t>Category 2
Level 2</t>
  </si>
  <si>
    <t>Category 2
Level 3</t>
  </si>
  <si>
    <t>Category 3
Level 2</t>
  </si>
  <si>
    <t>Category 3
Level 3</t>
  </si>
  <si>
    <t>Category 4
Level 2</t>
  </si>
  <si>
    <t>Category 4
Level 3</t>
  </si>
  <si>
    <t>Figures in Category 2 and 3 are thought to be an undercount from 2006/07 to 2011/12, so should be viewed as a reflection of the overall trend in the number of MAPPA offenders rather than an absolute count. Figures before and after this point are not comparable.</t>
  </si>
  <si>
    <t>The question given to MAPPA areas was changed in 2015/16 and so figures are not comparable with earlier years. Figures for 2015/16 onwards only include offenders managed in the community, whereas in previous years some areas included those managed in prison.</t>
  </si>
  <si>
    <t>Level 1 [note 10]</t>
  </si>
  <si>
    <t>[note 10]</t>
  </si>
  <si>
    <t>2015/16 [note 11]</t>
  </si>
  <si>
    <t>From 2015/16, SOPOs were replaced by SHPOs and FTOs with SHPOs with a foreign travel restriction.</t>
  </si>
  <si>
    <t>[note 11]</t>
  </si>
  <si>
    <t>SOPOs/SHPOs imposed</t>
  </si>
  <si>
    <t>FTOs/SHPOs with Foreign Travel Restrictions imposed</t>
  </si>
  <si>
    <t>Level 2 and Level 3</t>
  </si>
  <si>
    <t>Levels</t>
  </si>
  <si>
    <t>Categories</t>
  </si>
  <si>
    <t>Table 7c: Category 1 offenders managed at Level 2 and Level 3 sent to custody for breach of SOPO/SHPO, 2006/07 to 2023/24</t>
  </si>
  <si>
    <t>2012/13 figures have been removed due to quality issues with this year's data.</t>
  </si>
  <si>
    <t>[note 12]</t>
  </si>
  <si>
    <t>Number of MAPPA-eligible offenders managed in the year</t>
  </si>
  <si>
    <t>[note 13]</t>
  </si>
  <si>
    <t>[note 14]</t>
  </si>
  <si>
    <t xml:space="preserve">On 01/12/2008, Probation Circular 22/2008 introduced changes in the process for notification and the subsequent review of SFOs. As a result, the figures for 2008/09 include cases before and after the changes and therefore are not directly comparable with the previous and subsquent year. </t>
  </si>
  <si>
    <t>"Any Other Outcome" includes cases dismissed and charges changed to a lesser non-SFO offence.</t>
  </si>
  <si>
    <t>Sheet Name</t>
  </si>
  <si>
    <t>Sheet Title</t>
  </si>
  <si>
    <t>Geographic coverage</t>
  </si>
  <si>
    <t>Data sources</t>
  </si>
  <si>
    <t>Data quality</t>
  </si>
  <si>
    <t xml:space="preserve">The figures in these tables have been drawn from administrative IT systems which, as with any large scale recording system, are subject to possible errors with data entry and processing. </t>
  </si>
  <si>
    <t>Symbols used</t>
  </si>
  <si>
    <t>[x] Not available</t>
  </si>
  <si>
    <t>[c] Confidential (disclosure control)</t>
  </si>
  <si>
    <t>[rev] Revision</t>
  </si>
  <si>
    <t>[z] Not applicable</t>
  </si>
  <si>
    <t>Use of notes</t>
  </si>
  <si>
    <t>Some tables refer to notes. When notes are mentioned, the note marker is presented in square brackets. The note text can be found in the 'Notes' table.</t>
  </si>
  <si>
    <t>Where necessary, [c] has been used to suppress values of one or two to prevent the disclosure of individual information. Further disclosure control may be completed where this alone is not sufficient.</t>
  </si>
  <si>
    <t>Publication schedule</t>
  </si>
  <si>
    <t>Media enquiries</t>
  </si>
  <si>
    <t>Contact information for media enquiries can be found on the GOV.UK website.</t>
  </si>
  <si>
    <t>Link to 'GOV.UK media enquiries' (opens in a new window)</t>
  </si>
  <si>
    <t>Non-media enquiries</t>
  </si>
  <si>
    <t>Copyright</t>
  </si>
  <si>
    <t>Crown copyright Produced by the Ministry of Justice</t>
  </si>
  <si>
    <t>Multi-agency public protection arrangements (MAPPA) annual reports 2023/2024 Tables</t>
  </si>
  <si>
    <t>The next release will be published on 30 October 2025 at 9:30am, and covers the year 1 April 2024 to 31 March 2025 with MAPPA population figures as at 31 March 2025.</t>
  </si>
  <si>
    <t>mappa@justice.gov.uk</t>
  </si>
  <si>
    <t xml:space="preserve">This table refers to offenders managed throughout the year and it's not comparable to Table 1 which is a snapshot of the MAPPA population at 31 March </t>
  </si>
  <si>
    <t>Category 4 relates to terrorist or terrorist risk offenders. It was introduced by the Police Crime Sentencing and Courts Act 2022 and was reported for the first time in 2022/23.</t>
  </si>
  <si>
    <t>Up to and including 2007/08, figures for Category 2 and Category 3 were a yearly total; from 2008/09 these figures have been taken at 31 March to align reporting methods. Figures for Category 1 have always been taken on 31 March of the relevant year.</t>
  </si>
  <si>
    <t>Table 1: MAPPA-eligible offenders on 31 March [note 1] [note 2] [note 3] [note 4]</t>
  </si>
  <si>
    <t>Revisions were made to figures for MAPPA Categories without correspoinding revisions to figures for MAPPA management levels prior to 2013/14. As a result, the series for MAPPA management levels commences from 2013/14.</t>
  </si>
  <si>
    <t>[note 15]</t>
  </si>
  <si>
    <t>[note 16]</t>
  </si>
  <si>
    <t>Due differences in reported figures for category-by-level breakdowns, totals across demographic categories may not match or may not sum to the national totals.</t>
  </si>
  <si>
    <t>Table 2: Level 2 and Level 3 MAPPA offenders by Gender, Ethnicity, Age and Health on 31 March 2024 [note 5]</t>
  </si>
  <si>
    <t>Other [note 6]</t>
  </si>
  <si>
    <t>Unknown [note 7]</t>
  </si>
  <si>
    <t>2022/23 [rev]</t>
  </si>
  <si>
    <t>Further details of the terminology used to report statistics on MAPPA can be found in the accompanying document on notes and definitions.</t>
  </si>
  <si>
    <t>The figures in these tables are collated from data returns from all MAPPA areas.</t>
  </si>
  <si>
    <t>Table 3: Category 1 offenders per 100,000 members of the population aged 10 or over on 31 March [note 8]</t>
  </si>
  <si>
    <t>Population figures are based on mid-2023 estimates pubished by the Office for National Statistics on 15 July 2024</t>
  </si>
  <si>
    <t>2006/07 [note 10]</t>
  </si>
  <si>
    <t>2007/08 [note 10]</t>
  </si>
  <si>
    <t>2008/09 [note 10]</t>
  </si>
  <si>
    <t>2009/10 [note 10]</t>
  </si>
  <si>
    <t>2010/11 [note 10]</t>
  </si>
  <si>
    <t>2011/12 [note 10]</t>
  </si>
  <si>
    <t>Table 4: MAPPA-eligible offenders in Level 2 and Level 3 by category (yearly total) [note 2] [note 9]</t>
  </si>
  <si>
    <t>2015/16 [note 12]</t>
  </si>
  <si>
    <t>Figures from 2015/16 onwards are not comparable with earlier years due to a change of data source.</t>
  </si>
  <si>
    <t>Data on the number of Level 1 offenders is collected as a snapshot on 31 March (see Table 1). The total number of offenders over the year is only collected for Level 2 and 3 offenders as MAPPA meetings are only held for Level 2 and 3 offenders (see Table 4).</t>
  </si>
  <si>
    <t>Table 5b: Category 1 offenders managed at Level 2 and Level 3 cautioned or convicted for breaches of the notification requirement, 2023/24 [note 13]</t>
  </si>
  <si>
    <t>2015/16 [note 14]</t>
  </si>
  <si>
    <t>Table 7b: Offenders managed at Level 2 and Level 3 returned to custody for a breach of licence, 2023/24 [note 2]</t>
  </si>
  <si>
    <t>2012/13 [note 15]</t>
  </si>
  <si>
    <t>2008/09 [note 16]</t>
  </si>
  <si>
    <t>[note 17]</t>
  </si>
  <si>
    <r>
      <t>Any other outcome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[note 17]</t>
    </r>
  </si>
  <si>
    <t>Table 8: MAPPA-eligible offenders charged with a Serious Further Offence by management level</t>
  </si>
  <si>
    <t>Table 9b: Outcomes of Serious Further Offence charges in 2023/24 [note 2]</t>
  </si>
  <si>
    <t>Table 9a: MAPPA-eligible offenders charged with a Serious Further Offence by category of offender  in 2023/24 [note 1] [note 2]</t>
  </si>
  <si>
    <t>[c]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</si>
</sst>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dd\ mmm\ yyyy"/>
    <numFmt numFmtId="167" formatCode="#,##0_ ;\-#,##0\ "/>
  </numFmts>
  <fonts count="29" x14ac:knownFonts="1">
    <font>
      <sz val="10"/>
      <name val="MS Sans Serif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name val="Times New Roman"/>
      <family val="1"/>
    </font>
    <font>
      <sz val="8"/>
      <name val="Times New Roman"/>
      <family val="1"/>
    </font>
    <font>
      <b/>
      <sz val="12"/>
      <name val="Arial"/>
      <family val="2"/>
    </font>
    <font>
      <sz val="12"/>
      <name val="MS Sans Serif"/>
      <family val="2"/>
    </font>
    <font>
      <b/>
      <vertAlign val="superscript"/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8"/>
      <name val="MS Sans Serif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0"/>
      <color rgb="FF112277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u/>
      <sz val="10"/>
      <color rgb="FF0066CC"/>
      <name val="Arial"/>
      <family val="2"/>
    </font>
    <font>
      <u/>
      <sz val="10"/>
      <color rgb="FF0563C1"/>
      <name val="Arial"/>
      <family val="2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u/>
      <sz val="12"/>
      <color rgb="FF0000FF"/>
      <name val="Arial"/>
      <family val="2"/>
    </font>
    <font>
      <b/>
      <sz val="16"/>
      <color rgb="FF000000"/>
      <name val="Arial"/>
      <family val="2"/>
    </font>
    <font>
      <u/>
      <sz val="12"/>
      <color indexed="12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ont="0" applyBorder="0" applyProtection="0"/>
    <xf numFmtId="0" fontId="14" fillId="0" borderId="0" applyNumberFormat="0" applyFont="0" applyBorder="0" applyProtection="0"/>
    <xf numFmtId="0" fontId="14" fillId="0" borderId="0" applyNumberFormat="0" applyFont="0" applyBorder="0" applyProtection="0"/>
    <xf numFmtId="9" fontId="14" fillId="0" borderId="0" applyFont="0" applyFill="0" applyBorder="0" applyAlignment="0" applyProtection="0"/>
    <xf numFmtId="0" fontId="22" fillId="0" borderId="0" applyNumberFormat="0" applyBorder="0" applyProtection="0"/>
    <xf numFmtId="0" fontId="23" fillId="0" borderId="0"/>
    <xf numFmtId="0" fontId="24" fillId="0" borderId="0" applyNumberFormat="0" applyFill="0" applyBorder="0" applyAlignment="0" applyProtection="0"/>
  </cellStyleXfs>
  <cellXfs count="117">
    <xf numFmtId="0" fontId="0" fillId="0" borderId="0" xfId="0"/>
    <xf numFmtId="0" fontId="5" fillId="2" borderId="0" xfId="2" applyFont="1" applyFill="1"/>
    <xf numFmtId="0" fontId="6" fillId="2" borderId="0" xfId="2" applyFont="1" applyFill="1"/>
    <xf numFmtId="0" fontId="5" fillId="2" borderId="0" xfId="2" applyFont="1" applyFill="1" applyAlignment="1">
      <alignment horizontal="right"/>
    </xf>
    <xf numFmtId="3" fontId="8" fillId="2" borderId="0" xfId="2" applyNumberFormat="1" applyFont="1" applyFill="1" applyAlignment="1">
      <alignment wrapText="1"/>
    </xf>
    <xf numFmtId="0" fontId="8" fillId="2" borderId="0" xfId="2" applyFont="1" applyFill="1" applyAlignment="1">
      <alignment wrapText="1"/>
    </xf>
    <xf numFmtId="0" fontId="8" fillId="2" borderId="0" xfId="2" applyFont="1" applyFill="1"/>
    <xf numFmtId="0" fontId="3" fillId="2" borderId="0" xfId="2" applyFill="1"/>
    <xf numFmtId="0" fontId="11" fillId="2" borderId="0" xfId="2" applyFont="1" applyFill="1"/>
    <xf numFmtId="3" fontId="8" fillId="2" borderId="0" xfId="2" applyNumberFormat="1" applyFont="1" applyFill="1" applyAlignment="1">
      <alignment horizontal="right" wrapText="1"/>
    </xf>
    <xf numFmtId="9" fontId="8" fillId="2" borderId="0" xfId="4" applyFont="1" applyFill="1"/>
    <xf numFmtId="3" fontId="8" fillId="2" borderId="0" xfId="2" applyNumberFormat="1" applyFont="1" applyFill="1"/>
    <xf numFmtId="0" fontId="8" fillId="2" borderId="0" xfId="2" applyFont="1" applyFill="1" applyAlignment="1">
      <alignment horizontal="right"/>
    </xf>
    <xf numFmtId="0" fontId="8" fillId="2" borderId="0" xfId="2" applyFont="1" applyFill="1" applyAlignment="1">
      <alignment horizontal="left"/>
    </xf>
    <xf numFmtId="0" fontId="9" fillId="2" borderId="0" xfId="2" applyFont="1" applyFill="1" applyAlignment="1">
      <alignment horizontal="left"/>
    </xf>
    <xf numFmtId="10" fontId="8" fillId="2" borderId="0" xfId="4" applyNumberFormat="1" applyFont="1" applyFill="1" applyAlignment="1">
      <alignment horizontal="right"/>
    </xf>
    <xf numFmtId="0" fontId="8" fillId="2" borderId="0" xfId="3" applyFont="1" applyFill="1"/>
    <xf numFmtId="0" fontId="8" fillId="2" borderId="0" xfId="3" applyFont="1" applyFill="1" applyAlignment="1">
      <alignment wrapText="1"/>
    </xf>
    <xf numFmtId="0" fontId="0" fillId="2" borderId="0" xfId="0" applyFill="1"/>
    <xf numFmtId="0" fontId="11" fillId="0" borderId="0" xfId="0" applyFont="1"/>
    <xf numFmtId="1" fontId="8" fillId="2" borderId="0" xfId="2" applyNumberFormat="1" applyFont="1" applyFill="1"/>
    <xf numFmtId="0" fontId="13" fillId="2" borderId="0" xfId="2" applyFont="1" applyFill="1" applyAlignment="1">
      <alignment horizontal="left" vertical="top"/>
    </xf>
    <xf numFmtId="3" fontId="8" fillId="2" borderId="0" xfId="2" applyNumberFormat="1" applyFont="1" applyFill="1" applyAlignment="1">
      <alignment horizontal="right"/>
    </xf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right" wrapText="1"/>
    </xf>
    <xf numFmtId="9" fontId="8" fillId="2" borderId="0" xfId="4" applyFont="1" applyFill="1" applyBorder="1"/>
    <xf numFmtId="0" fontId="8" fillId="2" borderId="0" xfId="2" applyFont="1" applyFill="1" applyAlignment="1">
      <alignment horizontal="left" indent="1"/>
    </xf>
    <xf numFmtId="0" fontId="5" fillId="2" borderId="0" xfId="2" applyFont="1" applyFill="1" applyAlignment="1">
      <alignment horizontal="left" wrapText="1"/>
    </xf>
    <xf numFmtId="0" fontId="8" fillId="2" borderId="0" xfId="2" applyFont="1" applyFill="1" applyAlignment="1">
      <alignment horizontal="right" wrapText="1"/>
    </xf>
    <xf numFmtId="3" fontId="8" fillId="2" borderId="1" xfId="2" applyNumberFormat="1" applyFont="1" applyFill="1" applyBorder="1" applyAlignment="1">
      <alignment wrapText="1"/>
    </xf>
    <xf numFmtId="3" fontId="8" fillId="2" borderId="1" xfId="2" applyNumberFormat="1" applyFont="1" applyFill="1" applyBorder="1" applyAlignment="1">
      <alignment horizontal="right" wrapText="1"/>
    </xf>
    <xf numFmtId="0" fontId="8" fillId="2" borderId="1" xfId="2" applyFont="1" applyFill="1" applyBorder="1" applyAlignment="1">
      <alignment wrapText="1"/>
    </xf>
    <xf numFmtId="0" fontId="5" fillId="2" borderId="0" xfId="2" applyFont="1" applyFill="1" applyAlignment="1">
      <alignment wrapText="1"/>
    </xf>
    <xf numFmtId="0" fontId="5" fillId="2" borderId="0" xfId="0" applyFont="1" applyFill="1"/>
    <xf numFmtId="0" fontId="13" fillId="2" borderId="0" xfId="2" applyFont="1" applyFill="1"/>
    <xf numFmtId="164" fontId="0" fillId="2" borderId="0" xfId="0" applyNumberFormat="1" applyFill="1"/>
    <xf numFmtId="0" fontId="8" fillId="2" borderId="0" xfId="2" quotePrefix="1" applyFont="1" applyFill="1" applyAlignment="1">
      <alignment horizontal="left"/>
    </xf>
    <xf numFmtId="0" fontId="11" fillId="2" borderId="0" xfId="2" applyFont="1" applyFill="1" applyAlignment="1">
      <alignment wrapText="1"/>
    </xf>
    <xf numFmtId="0" fontId="5" fillId="2" borderId="0" xfId="2" applyFont="1" applyFill="1" applyAlignment="1">
      <alignment horizontal="left"/>
    </xf>
    <xf numFmtId="0" fontId="11" fillId="2" borderId="0" xfId="2" applyFont="1" applyFill="1" applyAlignment="1">
      <alignment horizontal="left"/>
    </xf>
    <xf numFmtId="0" fontId="11" fillId="2" borderId="0" xfId="2" applyFont="1" applyFill="1" applyAlignment="1">
      <alignment horizontal="left" vertical="top"/>
    </xf>
    <xf numFmtId="0" fontId="11" fillId="2" borderId="0" xfId="0" applyFont="1" applyFill="1"/>
    <xf numFmtId="0" fontId="15" fillId="0" borderId="0" xfId="0" applyFont="1" applyAlignment="1">
      <alignment horizontal="center" vertical="center" wrapText="1"/>
    </xf>
    <xf numFmtId="0" fontId="8" fillId="0" borderId="0" xfId="2" applyFont="1"/>
    <xf numFmtId="0" fontId="14" fillId="0" borderId="0" xfId="0" applyFont="1" applyAlignment="1">
      <alignment horizontal="right"/>
    </xf>
    <xf numFmtId="0" fontId="9" fillId="2" borderId="0" xfId="2" applyFont="1" applyFill="1"/>
    <xf numFmtId="0" fontId="5" fillId="2" borderId="0" xfId="3" applyFont="1" applyFill="1"/>
    <xf numFmtId="0" fontId="11" fillId="2" borderId="0" xfId="3" applyFont="1" applyFill="1"/>
    <xf numFmtId="0" fontId="17" fillId="3" borderId="0" xfId="6" applyFont="1" applyFill="1"/>
    <xf numFmtId="0" fontId="17" fillId="3" borderId="0" xfId="6" applyFont="1" applyFill="1" applyAlignment="1">
      <alignment wrapText="1"/>
    </xf>
    <xf numFmtId="0" fontId="14" fillId="3" borderId="0" xfId="6" applyFill="1"/>
    <xf numFmtId="0" fontId="14" fillId="3" borderId="0" xfId="6" applyFill="1" applyAlignment="1">
      <alignment horizontal="right" indent="1"/>
    </xf>
    <xf numFmtId="0" fontId="18" fillId="3" borderId="0" xfId="6" applyFont="1" applyFill="1"/>
    <xf numFmtId="0" fontId="3" fillId="2" borderId="0" xfId="2" applyFill="1" applyAlignment="1">
      <alignment horizontal="center"/>
    </xf>
    <xf numFmtId="0" fontId="14" fillId="3" borderId="0" xfId="6" applyFill="1" applyAlignment="1">
      <alignment horizontal="right" wrapText="1"/>
    </xf>
    <xf numFmtId="9" fontId="0" fillId="2" borderId="0" xfId="4" applyFont="1" applyFill="1"/>
    <xf numFmtId="1" fontId="8" fillId="2" borderId="0" xfId="2" applyNumberFormat="1" applyFont="1" applyFill="1" applyAlignment="1">
      <alignment horizontal="right"/>
    </xf>
    <xf numFmtId="0" fontId="21" fillId="2" borderId="0" xfId="2" applyFont="1" applyFill="1"/>
    <xf numFmtId="0" fontId="20" fillId="2" borderId="0" xfId="2" applyFont="1" applyFill="1"/>
    <xf numFmtId="2" fontId="0" fillId="2" borderId="0" xfId="0" applyNumberFormat="1" applyFill="1"/>
    <xf numFmtId="0" fontId="14" fillId="3" borderId="0" xfId="6" applyFill="1" applyAlignment="1">
      <alignment horizontal="left" wrapText="1"/>
    </xf>
    <xf numFmtId="0" fontId="14" fillId="3" borderId="0" xfId="6" applyFill="1" applyAlignment="1">
      <alignment horizontal="left" vertical="top" wrapText="1"/>
    </xf>
    <xf numFmtId="0" fontId="11" fillId="2" borderId="0" xfId="2" applyFont="1" applyFill="1" applyAlignment="1">
      <alignment horizontal="left" vertical="top" wrapText="1"/>
    </xf>
    <xf numFmtId="1" fontId="3" fillId="2" borderId="0" xfId="2" applyNumberFormat="1" applyFill="1"/>
    <xf numFmtId="3" fontId="11" fillId="2" borderId="0" xfId="2" applyNumberFormat="1" applyFont="1" applyFill="1" applyAlignment="1">
      <alignment horizontal="left" vertical="center" wrapText="1"/>
    </xf>
    <xf numFmtId="3" fontId="11" fillId="2" borderId="0" xfId="2" applyNumberFormat="1" applyFont="1" applyFill="1" applyAlignment="1">
      <alignment horizontal="left" vertical="top" wrapText="1"/>
    </xf>
    <xf numFmtId="0" fontId="11" fillId="2" borderId="0" xfId="2" applyFont="1" applyFill="1" applyAlignment="1">
      <alignment horizontal="left" wrapText="1"/>
    </xf>
    <xf numFmtId="0" fontId="22" fillId="0" borderId="0" xfId="14" applyProtection="1"/>
    <xf numFmtId="0" fontId="23" fillId="0" borderId="0" xfId="15"/>
    <xf numFmtId="0" fontId="22" fillId="0" borderId="0" xfId="14" applyAlignment="1" applyProtection="1">
      <alignment horizontal="left" vertical="top" wrapText="1"/>
    </xf>
    <xf numFmtId="0" fontId="22" fillId="0" borderId="0" xfId="14" applyAlignment="1" applyProtection="1">
      <alignment horizontal="left" vertical="top"/>
    </xf>
    <xf numFmtId="0" fontId="16" fillId="0" borderId="0" xfId="14" applyFont="1" applyAlignment="1" applyProtection="1">
      <alignment horizontal="left" wrapText="1"/>
    </xf>
    <xf numFmtId="0" fontId="26" fillId="0" borderId="0" xfId="14" applyFont="1" applyProtection="1"/>
    <xf numFmtId="0" fontId="22" fillId="0" borderId="0" xfId="0" applyFont="1"/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3" fontId="22" fillId="0" borderId="0" xfId="0" applyNumberFormat="1" applyFont="1" applyAlignment="1">
      <alignment wrapText="1"/>
    </xf>
    <xf numFmtId="0" fontId="22" fillId="0" borderId="0" xfId="0" applyFont="1" applyAlignment="1">
      <alignment horizontal="right" wrapText="1"/>
    </xf>
    <xf numFmtId="166" fontId="16" fillId="0" borderId="0" xfId="0" applyNumberFormat="1" applyFont="1" applyAlignment="1">
      <alignment wrapText="1"/>
    </xf>
    <xf numFmtId="0" fontId="8" fillId="2" borderId="0" xfId="2" applyFont="1" applyFill="1" applyAlignment="1">
      <alignment horizontal="left" wrapText="1" indent="1"/>
    </xf>
    <xf numFmtId="3" fontId="8" fillId="2" borderId="0" xfId="2" applyNumberFormat="1" applyFont="1" applyFill="1" applyAlignment="1">
      <alignment horizontal="left" wrapText="1" indent="1"/>
    </xf>
    <xf numFmtId="0" fontId="25" fillId="0" borderId="0" xfId="0" applyFont="1"/>
    <xf numFmtId="0" fontId="8" fillId="0" borderId="0" xfId="0" applyFont="1"/>
    <xf numFmtId="0" fontId="22" fillId="0" borderId="0" xfId="14" quotePrefix="1" applyAlignment="1" applyProtection="1">
      <alignment horizontal="left" vertical="top" wrapText="1"/>
    </xf>
    <xf numFmtId="3" fontId="11" fillId="2" borderId="0" xfId="2" applyNumberFormat="1" applyFont="1" applyFill="1" applyAlignment="1">
      <alignment vertical="top" wrapText="1"/>
    </xf>
    <xf numFmtId="0" fontId="5" fillId="2" borderId="0" xfId="0" applyFont="1" applyFill="1" applyAlignment="1">
      <alignment horizontal="right"/>
    </xf>
    <xf numFmtId="9" fontId="8" fillId="2" borderId="0" xfId="4" applyFont="1" applyFill="1" applyBorder="1" applyAlignment="1">
      <alignment horizontal="right" wrapText="1"/>
    </xf>
    <xf numFmtId="165" fontId="8" fillId="2" borderId="0" xfId="5" applyNumberFormat="1" applyFont="1" applyFill="1" applyBorder="1"/>
    <xf numFmtId="0" fontId="5" fillId="2" borderId="0" xfId="2" applyFont="1" applyFill="1" applyAlignment="1">
      <alignment horizontal="left" indent="1"/>
    </xf>
    <xf numFmtId="0" fontId="16" fillId="0" borderId="0" xfId="0" applyFont="1" applyAlignment="1">
      <alignment horizontal="left" wrapText="1"/>
    </xf>
    <xf numFmtId="0" fontId="27" fillId="0" borderId="0" xfId="1" applyFont="1"/>
    <xf numFmtId="0" fontId="27" fillId="0" borderId="0" xfId="1" applyFont="1" applyAlignment="1">
      <alignment horizontal="left" wrapText="1"/>
    </xf>
    <xf numFmtId="0" fontId="27" fillId="2" borderId="0" xfId="1" applyFont="1" applyFill="1" applyBorder="1" applyAlignment="1">
      <alignment wrapText="1"/>
    </xf>
    <xf numFmtId="0" fontId="22" fillId="0" borderId="0" xfId="0" applyFont="1" applyAlignment="1">
      <alignment horizontal="left" wrapText="1"/>
    </xf>
    <xf numFmtId="0" fontId="26" fillId="0" borderId="0" xfId="14" applyFont="1" applyAlignment="1" applyProtection="1">
      <alignment wrapText="1"/>
    </xf>
    <xf numFmtId="0" fontId="28" fillId="0" borderId="0" xfId="14" applyFont="1" applyAlignment="1" applyProtection="1">
      <alignment wrapText="1"/>
    </xf>
    <xf numFmtId="0" fontId="22" fillId="0" borderId="0" xfId="14" applyAlignment="1" applyProtection="1">
      <alignment wrapText="1"/>
    </xf>
    <xf numFmtId="0" fontId="25" fillId="0" borderId="0" xfId="14" applyFont="1" applyAlignment="1" applyProtection="1">
      <alignment wrapText="1"/>
    </xf>
    <xf numFmtId="165" fontId="8" fillId="2" borderId="0" xfId="5" applyNumberFormat="1" applyFont="1" applyFill="1" applyBorder="1" applyAlignment="1">
      <alignment horizontal="right"/>
    </xf>
    <xf numFmtId="165" fontId="8" fillId="2" borderId="0" xfId="5" applyNumberFormat="1" applyFont="1" applyFill="1" applyBorder="1" applyAlignment="1">
      <alignment horizontal="right" wrapText="1"/>
    </xf>
    <xf numFmtId="3" fontId="6" fillId="2" borderId="0" xfId="2" applyNumberFormat="1" applyFont="1" applyFill="1"/>
    <xf numFmtId="3" fontId="8" fillId="4" borderId="0" xfId="0" applyNumberFormat="1" applyFont="1" applyFill="1" applyAlignment="1">
      <alignment wrapText="1"/>
    </xf>
    <xf numFmtId="0" fontId="8" fillId="4" borderId="0" xfId="0" applyFont="1" applyFill="1" applyAlignment="1">
      <alignment wrapText="1"/>
    </xf>
    <xf numFmtId="0" fontId="8" fillId="4" borderId="0" xfId="0" applyFont="1" applyFill="1" applyAlignment="1">
      <alignment horizontal="right" wrapText="1"/>
    </xf>
    <xf numFmtId="3" fontId="8" fillId="4" borderId="0" xfId="0" applyNumberFormat="1" applyFont="1" applyFill="1" applyAlignment="1">
      <alignment horizontal="right" wrapText="1"/>
    </xf>
    <xf numFmtId="3" fontId="22" fillId="0" borderId="0" xfId="0" applyNumberFormat="1" applyFont="1" applyAlignment="1">
      <alignment horizontal="right" wrapText="1"/>
    </xf>
    <xf numFmtId="167" fontId="8" fillId="2" borderId="0" xfId="5" applyNumberFormat="1" applyFont="1" applyFill="1" applyBorder="1" applyAlignment="1">
      <alignment horizontal="right"/>
    </xf>
    <xf numFmtId="0" fontId="14" fillId="3" borderId="0" xfId="6" applyFill="1" applyAlignment="1">
      <alignment horizontal="left" wrapText="1"/>
    </xf>
    <xf numFmtId="0" fontId="17" fillId="3" borderId="0" xfId="6" applyFont="1" applyFill="1" applyAlignment="1">
      <alignment horizontal="left" vertical="top" wrapText="1"/>
    </xf>
    <xf numFmtId="0" fontId="14" fillId="3" borderId="0" xfId="6" applyFill="1" applyAlignment="1">
      <alignment horizontal="left" vertical="top" wrapText="1"/>
    </xf>
    <xf numFmtId="0" fontId="5" fillId="2" borderId="0" xfId="2" applyFont="1" applyFill="1" applyAlignment="1">
      <alignment horizontal="center"/>
    </xf>
    <xf numFmtId="0" fontId="11" fillId="2" borderId="0" xfId="2" applyFont="1" applyFill="1" applyAlignment="1">
      <alignment horizontal="left" vertical="top" wrapText="1"/>
    </xf>
    <xf numFmtId="43" fontId="11" fillId="2" borderId="0" xfId="2" applyNumberFormat="1" applyFont="1" applyFill="1" applyAlignment="1">
      <alignment horizontal="left" vertical="top" wrapText="1"/>
    </xf>
    <xf numFmtId="165" fontId="11" fillId="2" borderId="0" xfId="2" applyNumberFormat="1" applyFont="1" applyFill="1" applyAlignment="1">
      <alignment horizontal="left" vertical="top" wrapText="1"/>
    </xf>
    <xf numFmtId="0" fontId="11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/>
    </xf>
    <xf numFmtId="3" fontId="11" fillId="2" borderId="0" xfId="2" applyNumberFormat="1" applyFont="1" applyFill="1" applyAlignment="1">
      <alignment horizontal="left" vertical="top" wrapText="1"/>
    </xf>
  </cellXfs>
  <cellStyles count="17">
    <cellStyle name="Comma" xfId="5" builtinId="3"/>
    <cellStyle name="Hyperlink" xfId="1" builtinId="8"/>
    <cellStyle name="Hyperlink 2" xfId="9" xr:uid="{C26E18A3-33F7-4043-87A0-5D3E811AF7F8}"/>
    <cellStyle name="Hyperlink 2 2" xfId="16" xr:uid="{5425681A-6F2B-4F54-96BE-C9D2C8C66783}"/>
    <cellStyle name="Hyperlink 3" xfId="8" xr:uid="{A42CE19B-08A3-4C5A-A45D-92C76E771217}"/>
    <cellStyle name="Normal" xfId="0" builtinId="0"/>
    <cellStyle name="Normal 2" xfId="6" xr:uid="{E74716E6-E438-4AC9-893A-5C99CEDF9EF5}"/>
    <cellStyle name="Normal 2 2" xfId="11" xr:uid="{E38A80DA-3501-4D2B-A53B-589AF6F29386}"/>
    <cellStyle name="Normal 2 2 2" xfId="14" xr:uid="{87C1980C-AD14-463A-B1F4-602D6888F687}"/>
    <cellStyle name="Normal 2 3" xfId="10" xr:uid="{68E1906C-C4FE-43F7-B177-503FD1AAB689}"/>
    <cellStyle name="Normal 3" xfId="15" xr:uid="{BBFE9176-6657-443B-86DB-D23F8F108A9D}"/>
    <cellStyle name="Normal 4" xfId="12" xr:uid="{178B2F8F-F031-4C3D-9D76-72933FEC3056}"/>
    <cellStyle name="Normal_MAPPA Annual Report tables 11-12 v 12-13" xfId="2" xr:uid="{00000000-0005-0000-0000-000004000000}"/>
    <cellStyle name="Normal_MAPPA Annual Report tables 2012-13 v1" xfId="3" xr:uid="{00000000-0005-0000-0000-000005000000}"/>
    <cellStyle name="Percent" xfId="4" builtinId="5"/>
    <cellStyle name="Percent 2" xfId="13" xr:uid="{FF2F0E18-0A8B-4C43-AE04-D4F9EE67B2A1}"/>
    <cellStyle name="Percent 3" xfId="7" xr:uid="{8EB5AE9E-31DD-420E-A3BA-F2BDEA5AAA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DD5254A-4295-4D3F-ADAC-48B71730719F}" name="notes4" displayName="notes4" ref="A4:B22" totalsRowShown="0">
  <tableColumns count="2">
    <tableColumn id="1" xr3:uid="{5E8B1017-AD7F-465E-A760-B5B8AFD83470}" name="Note"/>
    <tableColumn id="2" xr3:uid="{F4A115E9-6282-44FA-9D96-976D005FF967}" name="Descripti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v.uk/government/collections/offender-management-statistics-quarterly" TargetMode="External"/><Relationship Id="rId1" Type="http://schemas.openxmlformats.org/officeDocument/2006/relationships/hyperlink" Target="https://www.gov.uk/government/organisations/ministry-of-justice/about/media-enquiri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ECFA0-2087-4157-A15E-7E435A71A119}">
  <dimension ref="A1:A32"/>
  <sheetViews>
    <sheetView showGridLines="0" tabSelected="1" workbookViewId="0"/>
  </sheetViews>
  <sheetFormatPr defaultColWidth="14.6640625" defaultRowHeight="15" x14ac:dyDescent="0.25"/>
  <cols>
    <col min="1" max="1" width="229.88671875" style="67" customWidth="1"/>
    <col min="2" max="2" width="14.6640625" style="67" customWidth="1"/>
    <col min="3" max="16384" width="14.6640625" style="67"/>
  </cols>
  <sheetData>
    <row r="1" spans="1:1" ht="21" customHeight="1" x14ac:dyDescent="0.4">
      <c r="A1" s="94" t="s">
        <v>144</v>
      </c>
    </row>
    <row r="2" spans="1:1" ht="34.200000000000003" customHeight="1" x14ac:dyDescent="0.3">
      <c r="A2" s="95" t="s">
        <v>4</v>
      </c>
    </row>
    <row r="3" spans="1:1" x14ac:dyDescent="0.25">
      <c r="A3" s="96" t="s">
        <v>5</v>
      </c>
    </row>
    <row r="4" spans="1:1" x14ac:dyDescent="0.25">
      <c r="A4" s="97" t="s">
        <v>6</v>
      </c>
    </row>
    <row r="5" spans="1:1" ht="34.200000000000003" customHeight="1" x14ac:dyDescent="0.3">
      <c r="A5" s="95" t="s">
        <v>2</v>
      </c>
    </row>
    <row r="6" spans="1:1" ht="15" customHeight="1" x14ac:dyDescent="0.25">
      <c r="A6" s="96" t="s">
        <v>159</v>
      </c>
    </row>
    <row r="7" spans="1:1" ht="34.200000000000003" customHeight="1" x14ac:dyDescent="0.3">
      <c r="A7" s="95" t="s">
        <v>125</v>
      </c>
    </row>
    <row r="8" spans="1:1" x14ac:dyDescent="0.25">
      <c r="A8" s="96" t="s">
        <v>1</v>
      </c>
    </row>
    <row r="9" spans="1:1" ht="34.200000000000003" customHeight="1" x14ac:dyDescent="0.3">
      <c r="A9" s="95" t="s">
        <v>126</v>
      </c>
    </row>
    <row r="10" spans="1:1" x14ac:dyDescent="0.25">
      <c r="A10" s="96" t="s">
        <v>160</v>
      </c>
    </row>
    <row r="11" spans="1:1" ht="34.200000000000003" customHeight="1" x14ac:dyDescent="0.3">
      <c r="A11" s="95" t="s">
        <v>127</v>
      </c>
    </row>
    <row r="12" spans="1:1" ht="15" customHeight="1" x14ac:dyDescent="0.25">
      <c r="A12" s="96" t="s">
        <v>128</v>
      </c>
    </row>
    <row r="13" spans="1:1" ht="34.200000000000003" customHeight="1" x14ac:dyDescent="0.3">
      <c r="A13" s="95" t="s">
        <v>129</v>
      </c>
    </row>
    <row r="14" spans="1:1" x14ac:dyDescent="0.25">
      <c r="A14" s="96" t="s">
        <v>130</v>
      </c>
    </row>
    <row r="15" spans="1:1" x14ac:dyDescent="0.25">
      <c r="A15" s="96" t="s">
        <v>131</v>
      </c>
    </row>
    <row r="16" spans="1:1" x14ac:dyDescent="0.25">
      <c r="A16" s="96" t="s">
        <v>132</v>
      </c>
    </row>
    <row r="17" spans="1:1" x14ac:dyDescent="0.25">
      <c r="A17" s="96" t="s">
        <v>133</v>
      </c>
    </row>
    <row r="18" spans="1:1" ht="34.200000000000003" customHeight="1" x14ac:dyDescent="0.3">
      <c r="A18" s="95" t="s">
        <v>134</v>
      </c>
    </row>
    <row r="19" spans="1:1" x14ac:dyDescent="0.25">
      <c r="A19" s="96" t="s">
        <v>135</v>
      </c>
    </row>
    <row r="20" spans="1:1" ht="34.200000000000003" customHeight="1" x14ac:dyDescent="0.3">
      <c r="A20" s="95" t="s">
        <v>3</v>
      </c>
    </row>
    <row r="21" spans="1:1" x14ac:dyDescent="0.25">
      <c r="A21" s="96" t="s">
        <v>136</v>
      </c>
    </row>
    <row r="22" spans="1:1" ht="34.200000000000003" customHeight="1" x14ac:dyDescent="0.3">
      <c r="A22" s="95" t="s">
        <v>137</v>
      </c>
    </row>
    <row r="23" spans="1:1" ht="31.05" customHeight="1" x14ac:dyDescent="0.25">
      <c r="A23" s="96" t="s">
        <v>69</v>
      </c>
    </row>
    <row r="24" spans="1:1" x14ac:dyDescent="0.25">
      <c r="A24" s="96" t="s">
        <v>145</v>
      </c>
    </row>
    <row r="25" spans="1:1" x14ac:dyDescent="0.25">
      <c r="A25" s="96" t="s">
        <v>7</v>
      </c>
    </row>
    <row r="26" spans="1:1" ht="34.200000000000003" customHeight="1" x14ac:dyDescent="0.3">
      <c r="A26" s="95" t="s">
        <v>138</v>
      </c>
    </row>
    <row r="27" spans="1:1" x14ac:dyDescent="0.25">
      <c r="A27" s="96" t="s">
        <v>139</v>
      </c>
    </row>
    <row r="28" spans="1:1" x14ac:dyDescent="0.25">
      <c r="A28" s="97" t="s">
        <v>140</v>
      </c>
    </row>
    <row r="29" spans="1:1" ht="34.200000000000003" customHeight="1" x14ac:dyDescent="0.3">
      <c r="A29" s="95" t="s">
        <v>141</v>
      </c>
    </row>
    <row r="30" spans="1:1" x14ac:dyDescent="0.25">
      <c r="A30" s="96" t="s">
        <v>146</v>
      </c>
    </row>
    <row r="31" spans="1:1" ht="34.200000000000003" customHeight="1" x14ac:dyDescent="0.3">
      <c r="A31" s="95" t="s">
        <v>142</v>
      </c>
    </row>
    <row r="32" spans="1:1" x14ac:dyDescent="0.25">
      <c r="A32" s="96" t="s">
        <v>143</v>
      </c>
    </row>
  </sheetData>
  <hyperlinks>
    <hyperlink ref="A28" r:id="rId1" xr:uid="{3ECA397E-AD1D-465A-918E-5CE559904FE6}"/>
    <hyperlink ref="A4" r:id="rId2" display="Link to 'Offender Management Statistics Quarterly' (opens in a new window)" xr:uid="{2C4F37BD-ED34-4BC5-BC8C-78ADBD810183}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9FE23-94F5-44F9-8CCF-08FE05123B88}">
  <dimension ref="A1:B44"/>
  <sheetViews>
    <sheetView showGridLines="0" zoomScaleNormal="100" workbookViewId="0"/>
  </sheetViews>
  <sheetFormatPr defaultColWidth="9.109375" defaultRowHeight="15" x14ac:dyDescent="0.25"/>
  <cols>
    <col min="1" max="1" width="13.6640625" style="47" customWidth="1"/>
    <col min="2" max="2" width="172.109375" style="47" customWidth="1"/>
    <col min="3" max="16384" width="9.109375" style="16"/>
  </cols>
  <sheetData>
    <row r="1" spans="1:2" ht="15.6" x14ac:dyDescent="0.3">
      <c r="A1" s="46" t="s">
        <v>0</v>
      </c>
    </row>
    <row r="2" spans="1:2" x14ac:dyDescent="0.25">
      <c r="A2" s="73" t="s">
        <v>85</v>
      </c>
      <c r="B2" s="73"/>
    </row>
    <row r="3" spans="1:2" ht="15.6" x14ac:dyDescent="0.3">
      <c r="A3" s="89" t="s">
        <v>123</v>
      </c>
      <c r="B3" s="89" t="s">
        <v>124</v>
      </c>
    </row>
    <row r="4" spans="1:2" ht="25.2" customHeight="1" x14ac:dyDescent="0.25">
      <c r="A4" s="91" t="str">
        <f>HYPERLINK("#'Notes'!A1", "Notes")</f>
        <v>Notes</v>
      </c>
      <c r="B4" s="93" t="s">
        <v>86</v>
      </c>
    </row>
    <row r="5" spans="1:2" s="17" customFormat="1" x14ac:dyDescent="0.25">
      <c r="A5" s="91" t="str">
        <f>HYPERLINK("#'Table 1!A1","Table 1")</f>
        <v>Table 1</v>
      </c>
      <c r="B5" s="17" t="s">
        <v>150</v>
      </c>
    </row>
    <row r="6" spans="1:2" s="17" customFormat="1" x14ac:dyDescent="0.25">
      <c r="A6" s="92" t="str">
        <f>HYPERLINK("#'Table 2!A1","Table 2")</f>
        <v>Table 2</v>
      </c>
      <c r="B6" s="17" t="s">
        <v>155</v>
      </c>
    </row>
    <row r="7" spans="1:2" s="17" customFormat="1" x14ac:dyDescent="0.25">
      <c r="A7" s="92" t="str">
        <f>HYPERLINK("#'Table 3!A1","Table 3")</f>
        <v>Table 3</v>
      </c>
      <c r="B7" s="17" t="s">
        <v>161</v>
      </c>
    </row>
    <row r="8" spans="1:2" s="17" customFormat="1" x14ac:dyDescent="0.25">
      <c r="A8" s="92" t="str">
        <f>HYPERLINK("#'Table 4!A1","Table 4")</f>
        <v>Table 4</v>
      </c>
      <c r="B8" s="17" t="s">
        <v>169</v>
      </c>
    </row>
    <row r="9" spans="1:2" s="17" customFormat="1" x14ac:dyDescent="0.25">
      <c r="A9" s="92" t="str">
        <f>HYPERLINK("#'Table 5a!A1","Table 5a")</f>
        <v>Table 5a</v>
      </c>
      <c r="B9" s="17" t="s">
        <v>54</v>
      </c>
    </row>
    <row r="10" spans="1:2" s="17" customFormat="1" x14ac:dyDescent="0.25">
      <c r="A10" s="92" t="str">
        <f>HYPERLINK("#'Table 5b!A1","Table 5b")</f>
        <v>Table 5b</v>
      </c>
      <c r="B10" s="17" t="s">
        <v>173</v>
      </c>
    </row>
    <row r="11" spans="1:2" s="17" customFormat="1" ht="17.399999999999999" customHeight="1" x14ac:dyDescent="0.25">
      <c r="A11" s="92" t="str">
        <f>HYPERLINK("#'Table 6!A1","Table 6")</f>
        <v>Table 6</v>
      </c>
      <c r="B11" s="16" t="s">
        <v>58</v>
      </c>
    </row>
    <row r="12" spans="1:2" s="17" customFormat="1" x14ac:dyDescent="0.25">
      <c r="A12" s="92" t="str">
        <f>HYPERLINK("#'Table 7a!A1","Table 7a")</f>
        <v>Table 7a</v>
      </c>
      <c r="B12" s="17" t="s">
        <v>68</v>
      </c>
    </row>
    <row r="13" spans="1:2" s="17" customFormat="1" x14ac:dyDescent="0.25">
      <c r="A13" s="92" t="str">
        <f>HYPERLINK("#'Table 7b!A1","Table 7b")</f>
        <v>Table 7b</v>
      </c>
      <c r="B13" s="17" t="s">
        <v>175</v>
      </c>
    </row>
    <row r="14" spans="1:2" s="17" customFormat="1" x14ac:dyDescent="0.25">
      <c r="A14" s="92" t="str">
        <f>HYPERLINK("#'Table 7c!A1","Table 7c")</f>
        <v>Table 7c</v>
      </c>
      <c r="B14" s="17" t="s">
        <v>115</v>
      </c>
    </row>
    <row r="15" spans="1:2" s="17" customFormat="1" x14ac:dyDescent="0.25">
      <c r="A15" s="92" t="str">
        <f>HYPERLINK("#'Table 7d!A1","Table 7d")</f>
        <v>Table 7d</v>
      </c>
      <c r="B15" s="17" t="s">
        <v>67</v>
      </c>
    </row>
    <row r="16" spans="1:2" s="17" customFormat="1" x14ac:dyDescent="0.25">
      <c r="A16" s="92" t="str">
        <f>HYPERLINK("#'Table 8!A1","Table 8")</f>
        <v>Table 8</v>
      </c>
      <c r="B16" s="17" t="s">
        <v>180</v>
      </c>
    </row>
    <row r="17" spans="1:2" s="17" customFormat="1" x14ac:dyDescent="0.25">
      <c r="A17" s="92" t="str">
        <f>HYPERLINK("#'Table 9a'!A1","Table 9a")</f>
        <v>Table 9a</v>
      </c>
      <c r="B17" s="17" t="s">
        <v>182</v>
      </c>
    </row>
    <row r="18" spans="1:2" s="17" customFormat="1" x14ac:dyDescent="0.25">
      <c r="A18" s="92" t="str">
        <f>HYPERLINK("#'Table 9b'!A1","Table 9b")</f>
        <v>Table 9b</v>
      </c>
      <c r="B18" s="17" t="s">
        <v>181</v>
      </c>
    </row>
    <row r="21" spans="1:2" ht="15" customHeight="1" x14ac:dyDescent="0.25">
      <c r="A21" s="108"/>
      <c r="B21" s="108"/>
    </row>
    <row r="22" spans="1:2" ht="15" customHeight="1" x14ac:dyDescent="0.25">
      <c r="A22" s="109"/>
      <c r="B22" s="109"/>
    </row>
    <row r="23" spans="1:2" x14ac:dyDescent="0.25">
      <c r="A23" s="61"/>
      <c r="B23" s="61"/>
    </row>
    <row r="24" spans="1:2" x14ac:dyDescent="0.25">
      <c r="A24" s="48"/>
      <c r="B24" s="61"/>
    </row>
    <row r="25" spans="1:2" ht="28.5" customHeight="1" x14ac:dyDescent="0.25">
      <c r="A25" s="109"/>
      <c r="B25" s="109"/>
    </row>
    <row r="26" spans="1:2" ht="9.75" customHeight="1" x14ac:dyDescent="0.25">
      <c r="A26" s="61"/>
      <c r="B26" s="61"/>
    </row>
    <row r="27" spans="1:2" x14ac:dyDescent="0.25">
      <c r="A27" s="48"/>
      <c r="B27" s="49"/>
    </row>
    <row r="28" spans="1:2" ht="24" customHeight="1" x14ac:dyDescent="0.25">
      <c r="A28" s="107"/>
      <c r="B28" s="107"/>
    </row>
    <row r="29" spans="1:2" x14ac:dyDescent="0.25">
      <c r="A29" s="60"/>
      <c r="B29" s="60"/>
    </row>
    <row r="30" spans="1:2" x14ac:dyDescent="0.25">
      <c r="A30" s="48"/>
      <c r="B30" s="50"/>
    </row>
    <row r="31" spans="1:2" x14ac:dyDescent="0.25">
      <c r="A31" s="51"/>
      <c r="B31" s="50"/>
    </row>
    <row r="32" spans="1:2" x14ac:dyDescent="0.25">
      <c r="A32" s="51"/>
      <c r="B32" s="50"/>
    </row>
    <row r="33" spans="1:2" x14ac:dyDescent="0.25">
      <c r="A33" s="51"/>
      <c r="B33" s="50"/>
    </row>
    <row r="34" spans="1:2" x14ac:dyDescent="0.25">
      <c r="A34" s="51"/>
      <c r="B34" s="50"/>
    </row>
    <row r="35" spans="1:2" x14ac:dyDescent="0.25">
      <c r="A35" s="51"/>
      <c r="B35" s="50"/>
    </row>
    <row r="36" spans="1:2" x14ac:dyDescent="0.25">
      <c r="A36" s="51"/>
      <c r="B36" s="60"/>
    </row>
    <row r="37" spans="1:2" x14ac:dyDescent="0.25">
      <c r="A37" s="54"/>
      <c r="B37" s="60"/>
    </row>
    <row r="38" spans="1:2" x14ac:dyDescent="0.25">
      <c r="A38" s="48"/>
      <c r="B38" s="50"/>
    </row>
    <row r="39" spans="1:2" x14ac:dyDescent="0.25">
      <c r="A39" s="107"/>
      <c r="B39" s="107"/>
    </row>
    <row r="40" spans="1:2" x14ac:dyDescent="0.25">
      <c r="A40" s="52"/>
      <c r="B40" s="50"/>
    </row>
    <row r="41" spans="1:2" x14ac:dyDescent="0.25">
      <c r="A41" s="50"/>
      <c r="B41" s="50"/>
    </row>
    <row r="42" spans="1:2" ht="27.6" customHeight="1" x14ac:dyDescent="0.25">
      <c r="A42" s="107"/>
      <c r="B42" s="107"/>
    </row>
    <row r="43" spans="1:2" ht="15" customHeight="1" x14ac:dyDescent="0.25">
      <c r="A43" s="107"/>
      <c r="B43" s="107"/>
    </row>
    <row r="44" spans="1:2" x14ac:dyDescent="0.25">
      <c r="A44" s="107"/>
      <c r="B44" s="107"/>
    </row>
  </sheetData>
  <mergeCells count="8">
    <mergeCell ref="A42:B42"/>
    <mergeCell ref="A43:B43"/>
    <mergeCell ref="A44:B44"/>
    <mergeCell ref="A21:B21"/>
    <mergeCell ref="A22:B22"/>
    <mergeCell ref="A25:B25"/>
    <mergeCell ref="A28:B28"/>
    <mergeCell ref="A39:B39"/>
  </mergeCells>
  <hyperlinks>
    <hyperlink ref="A7" location="'Table 3'!A1" display="Table 3" xr:uid="{4E11A451-4D56-4D27-8EA0-ED7DD748AB24}"/>
    <hyperlink ref="A8" location="'Table 4'!A1" display="Table 4" xr:uid="{5C4B3B09-C379-4035-881E-B9016F33627A}"/>
    <hyperlink ref="A9" location="'Table 5a'!A1" display="Table 5a" xr:uid="{64B366BB-0307-4739-B1E3-5F28341CFEAA}"/>
    <hyperlink ref="A11" location="'Table 6'!A1" display="Table 6" xr:uid="{EEC4973F-F121-4346-9760-16CB7AF8DBE5}"/>
    <hyperlink ref="A12" location="'Table 7a'!A1" display="Table 7a" xr:uid="{50549310-B985-4159-B428-DA4039F64D29}"/>
    <hyperlink ref="A16" location="'Table 8'!A1" display="Table 8" xr:uid="{29A4AD68-BCD4-4115-AA89-5BDC41E39E19}"/>
    <hyperlink ref="A14" location="'Table 7c'!A1" display="Table 7c" xr:uid="{089EB722-D8F4-4894-ABB8-7D1FABADEC85}"/>
    <hyperlink ref="A13" location="'Table 7b'!A1" display="Table 7b" xr:uid="{C41E03DA-C90E-4A94-80F2-1C9648A3EEDD}"/>
    <hyperlink ref="A15" location="'Table 7d'!A1" display="Table 7d" xr:uid="{5BDA4BB4-2002-4960-A57C-75C466BD4443}"/>
    <hyperlink ref="A10" location="'Table 5b'!A1" display="Table 5b" xr:uid="{3D329D1A-5EE8-47DA-8AF2-2B607DDF12E0}"/>
    <hyperlink ref="A6" location="'Table 1b'!A1" display="Table 1b" xr:uid="{09E668C5-30EA-4312-91C8-B6028DD57C24}"/>
  </hyperlinks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FD427-DA0C-4679-B130-1BFA33C5629A}">
  <dimension ref="A1:L33"/>
  <sheetViews>
    <sheetView showGridLines="0" workbookViewId="0"/>
  </sheetViews>
  <sheetFormatPr defaultColWidth="14.6640625" defaultRowHeight="15" x14ac:dyDescent="0.25"/>
  <cols>
    <col min="1" max="1" width="16.44140625" style="67" customWidth="1"/>
    <col min="2" max="2" width="229.88671875" style="67" customWidth="1"/>
    <col min="3" max="3" width="14.6640625" style="67" customWidth="1"/>
    <col min="4" max="16384" width="14.6640625" style="67"/>
  </cols>
  <sheetData>
    <row r="1" spans="1:12" s="68" customFormat="1" ht="21" x14ac:dyDescent="0.4">
      <c r="A1" s="72" t="s">
        <v>86</v>
      </c>
      <c r="B1" s="67"/>
    </row>
    <row r="2" spans="1:12" s="68" customFormat="1" ht="15.6" x14ac:dyDescent="0.3">
      <c r="A2" s="67" t="s">
        <v>85</v>
      </c>
      <c r="B2" s="67"/>
    </row>
    <row r="3" spans="1:12" s="68" customFormat="1" ht="15.6" x14ac:dyDescent="0.3">
      <c r="A3" s="90" t="str">
        <f>HYPERLINK("#'Contents'!A1", "Link to Contents tab")</f>
        <v>Link to Contents tab</v>
      </c>
      <c r="B3" s="67"/>
    </row>
    <row r="4" spans="1:12" s="68" customFormat="1" ht="15.6" x14ac:dyDescent="0.3">
      <c r="A4" s="71" t="s">
        <v>84</v>
      </c>
      <c r="B4" s="71" t="s">
        <v>83</v>
      </c>
    </row>
    <row r="5" spans="1:12" s="68" customFormat="1" x14ac:dyDescent="0.3">
      <c r="A5" s="69" t="s">
        <v>82</v>
      </c>
      <c r="B5" s="69" t="s">
        <v>87</v>
      </c>
    </row>
    <row r="6" spans="1:12" s="68" customFormat="1" x14ac:dyDescent="0.3">
      <c r="A6" s="69" t="s">
        <v>81</v>
      </c>
      <c r="B6" s="69" t="s">
        <v>148</v>
      </c>
    </row>
    <row r="7" spans="1:12" s="68" customFormat="1" ht="16.95" customHeight="1" x14ac:dyDescent="0.3">
      <c r="A7" s="69" t="s">
        <v>80</v>
      </c>
      <c r="B7" s="70" t="s">
        <v>149</v>
      </c>
    </row>
    <row r="8" spans="1:12" s="68" customFormat="1" ht="16.95" customHeight="1" x14ac:dyDescent="0.3">
      <c r="A8" s="69" t="s">
        <v>79</v>
      </c>
      <c r="B8" s="70" t="s">
        <v>151</v>
      </c>
    </row>
    <row r="9" spans="1:12" s="68" customFormat="1" ht="15.6" x14ac:dyDescent="0.3">
      <c r="A9" s="69" t="s">
        <v>78</v>
      </c>
      <c r="B9" s="67" t="s">
        <v>154</v>
      </c>
    </row>
    <row r="10" spans="1:12" s="68" customFormat="1" x14ac:dyDescent="0.3">
      <c r="A10" s="69" t="s">
        <v>77</v>
      </c>
      <c r="B10" s="83" t="s">
        <v>93</v>
      </c>
    </row>
    <row r="11" spans="1:12" s="68" customFormat="1" x14ac:dyDescent="0.3">
      <c r="A11" s="69" t="s">
        <v>76</v>
      </c>
      <c r="B11" s="69" t="s">
        <v>94</v>
      </c>
    </row>
    <row r="12" spans="1:12" s="68" customFormat="1" ht="15" customHeight="1" x14ac:dyDescent="0.3">
      <c r="A12" s="69" t="s">
        <v>75</v>
      </c>
      <c r="B12" s="69" t="s">
        <v>162</v>
      </c>
    </row>
    <row r="13" spans="1:12" s="68" customFormat="1" x14ac:dyDescent="0.3">
      <c r="A13" s="69" t="s">
        <v>74</v>
      </c>
      <c r="B13" s="70" t="s">
        <v>147</v>
      </c>
    </row>
    <row r="14" spans="1:12" s="68" customFormat="1" x14ac:dyDescent="0.3">
      <c r="A14" s="69" t="s">
        <v>106</v>
      </c>
      <c r="B14" s="70" t="s">
        <v>103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pans="1:12" s="68" customFormat="1" ht="15.6" x14ac:dyDescent="0.3">
      <c r="A15" s="69" t="s">
        <v>109</v>
      </c>
      <c r="B15" s="67" t="s">
        <v>104</v>
      </c>
    </row>
    <row r="16" spans="1:12" s="68" customFormat="1" ht="15.6" x14ac:dyDescent="0.3">
      <c r="A16" s="69" t="s">
        <v>117</v>
      </c>
      <c r="B16" s="67" t="s">
        <v>171</v>
      </c>
    </row>
    <row r="17" spans="1:7" s="68" customFormat="1" ht="15.6" x14ac:dyDescent="0.3">
      <c r="A17" s="69" t="s">
        <v>119</v>
      </c>
      <c r="B17" s="67" t="s">
        <v>172</v>
      </c>
    </row>
    <row r="18" spans="1:7" x14ac:dyDescent="0.25">
      <c r="A18" s="69" t="s">
        <v>120</v>
      </c>
      <c r="B18" s="67" t="s">
        <v>108</v>
      </c>
    </row>
    <row r="19" spans="1:7" x14ac:dyDescent="0.25">
      <c r="A19" s="69" t="s">
        <v>152</v>
      </c>
      <c r="B19" s="67" t="s">
        <v>116</v>
      </c>
    </row>
    <row r="20" spans="1:7" x14ac:dyDescent="0.25">
      <c r="A20" s="69" t="s">
        <v>153</v>
      </c>
      <c r="B20" s="67" t="s">
        <v>121</v>
      </c>
      <c r="C20" s="64"/>
      <c r="D20" s="64"/>
      <c r="E20" s="64"/>
      <c r="F20" s="64"/>
      <c r="G20" s="64"/>
    </row>
    <row r="21" spans="1:7" x14ac:dyDescent="0.25">
      <c r="A21" s="69" t="s">
        <v>178</v>
      </c>
      <c r="B21" s="67" t="s">
        <v>122</v>
      </c>
      <c r="C21" s="65"/>
      <c r="D21" s="65"/>
      <c r="E21" s="65"/>
      <c r="F21" s="65"/>
      <c r="G21" s="65"/>
    </row>
    <row r="22" spans="1:7" x14ac:dyDescent="0.25">
      <c r="C22" s="62"/>
      <c r="D22" s="62"/>
      <c r="E22" s="62"/>
    </row>
    <row r="23" spans="1:7" x14ac:dyDescent="0.25">
      <c r="B23" s="62"/>
      <c r="C23" s="62"/>
      <c r="D23" s="62"/>
      <c r="E23" s="62"/>
    </row>
    <row r="24" spans="1:7" x14ac:dyDescent="0.25">
      <c r="B24" s="62"/>
      <c r="C24" s="62"/>
      <c r="D24" s="62"/>
      <c r="E24" s="62"/>
    </row>
    <row r="25" spans="1:7" x14ac:dyDescent="0.25">
      <c r="B25" s="62"/>
      <c r="C25" s="62"/>
      <c r="D25" s="62"/>
      <c r="E25" s="62"/>
    </row>
    <row r="26" spans="1:7" x14ac:dyDescent="0.25">
      <c r="B26" s="62"/>
      <c r="C26" s="62"/>
      <c r="D26" s="62"/>
      <c r="E26" s="62"/>
    </row>
    <row r="27" spans="1:7" x14ac:dyDescent="0.25">
      <c r="B27" s="62"/>
    </row>
    <row r="28" spans="1:7" x14ac:dyDescent="0.25">
      <c r="B28" s="62"/>
    </row>
    <row r="29" spans="1:7" x14ac:dyDescent="0.25">
      <c r="B29" s="62"/>
    </row>
    <row r="30" spans="1:7" x14ac:dyDescent="0.25">
      <c r="B30" s="62"/>
    </row>
    <row r="31" spans="1:7" x14ac:dyDescent="0.25">
      <c r="B31" s="62"/>
    </row>
    <row r="32" spans="1:7" x14ac:dyDescent="0.25">
      <c r="B32" s="62"/>
    </row>
    <row r="33" spans="2:2" x14ac:dyDescent="0.25">
      <c r="B33" s="62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showGridLines="0" zoomScale="90" zoomScaleNormal="90" workbookViewId="0"/>
  </sheetViews>
  <sheetFormatPr defaultColWidth="10.44140625" defaultRowHeight="16.5" customHeight="1" x14ac:dyDescent="0.3"/>
  <cols>
    <col min="1" max="1" width="11.33203125" style="2" customWidth="1"/>
    <col min="2" max="9" width="15.33203125" style="2" customWidth="1"/>
    <col min="10" max="20" width="14.6640625" style="2" customWidth="1"/>
    <col min="21" max="16384" width="10.44140625" style="2"/>
  </cols>
  <sheetData>
    <row r="1" spans="1:20" ht="16.5" customHeight="1" x14ac:dyDescent="0.3">
      <c r="A1" s="1" t="s">
        <v>150</v>
      </c>
    </row>
    <row r="2" spans="1:20" ht="16.5" customHeight="1" x14ac:dyDescent="0.3">
      <c r="A2" s="73" t="s">
        <v>85</v>
      </c>
    </row>
    <row r="4" spans="1:20" ht="16.5" customHeight="1" x14ac:dyDescent="0.3">
      <c r="A4" s="90" t="str">
        <f>HYPERLINK("#'Contents'!A1", "Link to Contents tab")</f>
        <v>Link to Contents tab</v>
      </c>
    </row>
    <row r="5" spans="1:20" ht="16.5" customHeight="1" x14ac:dyDescent="0.3">
      <c r="A5" s="82" t="s">
        <v>88</v>
      </c>
    </row>
    <row r="6" spans="1:20" s="6" customFormat="1" ht="46.95" customHeight="1" x14ac:dyDescent="0.3">
      <c r="A6" s="74" t="s">
        <v>70</v>
      </c>
      <c r="B6" s="74" t="s">
        <v>71</v>
      </c>
      <c r="C6" s="78">
        <v>39172</v>
      </c>
      <c r="D6" s="78">
        <v>39538</v>
      </c>
      <c r="E6" s="78">
        <v>39903</v>
      </c>
      <c r="F6" s="78">
        <v>40268</v>
      </c>
      <c r="G6" s="78">
        <v>40633</v>
      </c>
      <c r="H6" s="78">
        <v>40999</v>
      </c>
      <c r="I6" s="78">
        <v>41364</v>
      </c>
      <c r="J6" s="78">
        <v>41729</v>
      </c>
      <c r="K6" s="78">
        <v>42094</v>
      </c>
      <c r="L6" s="78">
        <v>42460</v>
      </c>
      <c r="M6" s="78">
        <v>42825</v>
      </c>
      <c r="N6" s="78">
        <v>43190</v>
      </c>
      <c r="O6" s="78">
        <v>43555</v>
      </c>
      <c r="P6" s="78">
        <v>43921</v>
      </c>
      <c r="Q6" s="78">
        <v>44286</v>
      </c>
      <c r="R6" s="78">
        <v>44651</v>
      </c>
      <c r="S6" s="78">
        <v>45016</v>
      </c>
      <c r="T6" s="78">
        <v>45382</v>
      </c>
    </row>
    <row r="7" spans="1:20" s="6" customFormat="1" ht="25.2" customHeight="1" x14ac:dyDescent="0.25">
      <c r="A7" s="75" t="s">
        <v>73</v>
      </c>
      <c r="B7" s="75" t="s">
        <v>72</v>
      </c>
      <c r="C7" s="22" t="s">
        <v>89</v>
      </c>
      <c r="D7" s="22" t="s">
        <v>89</v>
      </c>
      <c r="E7" s="11">
        <v>44920</v>
      </c>
      <c r="F7" s="11">
        <v>48879</v>
      </c>
      <c r="G7" s="11">
        <v>52212</v>
      </c>
      <c r="H7" s="11">
        <v>55704</v>
      </c>
      <c r="I7" s="11">
        <v>60096</v>
      </c>
      <c r="J7" s="76">
        <v>65083</v>
      </c>
      <c r="K7" s="76">
        <v>68214</v>
      </c>
      <c r="L7" s="76">
        <v>71905</v>
      </c>
      <c r="M7" s="76">
        <v>76794</v>
      </c>
      <c r="N7" s="76">
        <v>80983</v>
      </c>
      <c r="O7" s="76">
        <v>82921</v>
      </c>
      <c r="P7" s="76">
        <f>SUM(P8:P10)</f>
        <v>84530</v>
      </c>
      <c r="Q7" s="76">
        <v>86799</v>
      </c>
      <c r="R7" s="76">
        <v>89438</v>
      </c>
      <c r="S7" s="76">
        <v>91040</v>
      </c>
      <c r="T7" s="76">
        <v>93436</v>
      </c>
    </row>
    <row r="8" spans="1:20" s="6" customFormat="1" ht="16.5" customHeight="1" x14ac:dyDescent="0.25">
      <c r="A8" s="75" t="s">
        <v>73</v>
      </c>
      <c r="B8" s="75" t="s">
        <v>8</v>
      </c>
      <c r="C8" s="11">
        <v>30416</v>
      </c>
      <c r="D8" s="11">
        <v>31392</v>
      </c>
      <c r="E8" s="11">
        <v>32347</v>
      </c>
      <c r="F8" s="11">
        <v>34939</v>
      </c>
      <c r="G8" s="11">
        <v>37225</v>
      </c>
      <c r="H8" s="11">
        <v>40345</v>
      </c>
      <c r="I8" s="11">
        <v>43567</v>
      </c>
      <c r="J8" s="76">
        <v>46102</v>
      </c>
      <c r="K8" s="76">
        <v>49466</v>
      </c>
      <c r="L8" s="76">
        <v>52770</v>
      </c>
      <c r="M8" s="76">
        <v>55236</v>
      </c>
      <c r="N8" s="76">
        <v>58637</v>
      </c>
      <c r="O8" s="76">
        <v>60294</v>
      </c>
      <c r="P8" s="76">
        <v>62435</v>
      </c>
      <c r="Q8" s="76">
        <v>64325</v>
      </c>
      <c r="R8" s="76">
        <v>66741</v>
      </c>
      <c r="S8" s="76">
        <v>68357</v>
      </c>
      <c r="T8" s="76">
        <v>70052</v>
      </c>
    </row>
    <row r="9" spans="1:20" s="6" customFormat="1" ht="16.5" customHeight="1" x14ac:dyDescent="0.25">
      <c r="A9" s="75" t="s">
        <v>73</v>
      </c>
      <c r="B9" s="75" t="s">
        <v>9</v>
      </c>
      <c r="C9" s="11">
        <v>14921</v>
      </c>
      <c r="D9" s="11">
        <v>16249</v>
      </c>
      <c r="E9" s="11">
        <v>11689</v>
      </c>
      <c r="F9" s="11">
        <v>13307</v>
      </c>
      <c r="G9" s="11">
        <v>14508</v>
      </c>
      <c r="H9" s="11">
        <v>14947</v>
      </c>
      <c r="I9" s="11">
        <v>16140</v>
      </c>
      <c r="J9" s="76">
        <v>18649</v>
      </c>
      <c r="K9" s="76">
        <v>18493</v>
      </c>
      <c r="L9" s="76">
        <v>18847</v>
      </c>
      <c r="M9" s="76">
        <v>21209</v>
      </c>
      <c r="N9" s="76">
        <v>22056</v>
      </c>
      <c r="O9" s="76">
        <v>22268</v>
      </c>
      <c r="P9" s="76">
        <v>21764</v>
      </c>
      <c r="Q9" s="76">
        <v>22086</v>
      </c>
      <c r="R9" s="76">
        <v>22304</v>
      </c>
      <c r="S9" s="76">
        <v>21897</v>
      </c>
      <c r="T9" s="76">
        <v>22534</v>
      </c>
    </row>
    <row r="10" spans="1:20" s="6" customFormat="1" ht="16.5" customHeight="1" x14ac:dyDescent="0.25">
      <c r="A10" s="75" t="s">
        <v>73</v>
      </c>
      <c r="B10" s="75" t="s">
        <v>14</v>
      </c>
      <c r="C10" s="11">
        <v>3132</v>
      </c>
      <c r="D10" s="11">
        <v>2569</v>
      </c>
      <c r="E10" s="11">
        <v>884</v>
      </c>
      <c r="F10" s="11">
        <v>633</v>
      </c>
      <c r="G10" s="11">
        <v>479</v>
      </c>
      <c r="H10" s="11">
        <v>412</v>
      </c>
      <c r="I10" s="11">
        <v>389</v>
      </c>
      <c r="J10" s="76">
        <v>332</v>
      </c>
      <c r="K10" s="76">
        <v>255</v>
      </c>
      <c r="L10" s="76">
        <v>288</v>
      </c>
      <c r="M10" s="76">
        <v>349</v>
      </c>
      <c r="N10" s="76">
        <v>290</v>
      </c>
      <c r="O10" s="76">
        <v>359</v>
      </c>
      <c r="P10" s="76">
        <v>331</v>
      </c>
      <c r="Q10" s="76">
        <v>388</v>
      </c>
      <c r="R10" s="76">
        <v>393</v>
      </c>
      <c r="S10" s="76">
        <v>540</v>
      </c>
      <c r="T10" s="76">
        <v>563</v>
      </c>
    </row>
    <row r="11" spans="1:20" s="6" customFormat="1" ht="16.5" customHeight="1" x14ac:dyDescent="0.25">
      <c r="A11" s="75" t="s">
        <v>73</v>
      </c>
      <c r="B11" s="75" t="s">
        <v>15</v>
      </c>
      <c r="C11" s="77" t="s">
        <v>90</v>
      </c>
      <c r="D11" s="77" t="s">
        <v>90</v>
      </c>
      <c r="E11" s="77" t="s">
        <v>90</v>
      </c>
      <c r="F11" s="77" t="s">
        <v>90</v>
      </c>
      <c r="G11" s="77" t="s">
        <v>90</v>
      </c>
      <c r="H11" s="77" t="s">
        <v>90</v>
      </c>
      <c r="I11" s="77" t="s">
        <v>90</v>
      </c>
      <c r="J11" s="77" t="s">
        <v>90</v>
      </c>
      <c r="K11" s="77" t="s">
        <v>90</v>
      </c>
      <c r="L11" s="77" t="s">
        <v>90</v>
      </c>
      <c r="M11" s="77" t="s">
        <v>90</v>
      </c>
      <c r="N11" s="77" t="s">
        <v>90</v>
      </c>
      <c r="O11" s="77" t="s">
        <v>90</v>
      </c>
      <c r="P11" s="77" t="s">
        <v>90</v>
      </c>
      <c r="Q11" s="77" t="s">
        <v>90</v>
      </c>
      <c r="R11" s="77" t="s">
        <v>90</v>
      </c>
      <c r="S11" s="76">
        <v>246</v>
      </c>
      <c r="T11" s="76">
        <v>287</v>
      </c>
    </row>
    <row r="12" spans="1:20" s="6" customFormat="1" ht="25.2" customHeight="1" x14ac:dyDescent="0.25">
      <c r="A12" s="75" t="s">
        <v>10</v>
      </c>
      <c r="B12" s="75" t="s">
        <v>72</v>
      </c>
      <c r="C12" s="22" t="s">
        <v>89</v>
      </c>
      <c r="D12" s="22" t="s">
        <v>89</v>
      </c>
      <c r="E12" s="22" t="s">
        <v>89</v>
      </c>
      <c r="F12" s="22" t="s">
        <v>89</v>
      </c>
      <c r="G12" s="22" t="s">
        <v>89</v>
      </c>
      <c r="H12" s="22" t="s">
        <v>89</v>
      </c>
      <c r="I12" s="22" t="s">
        <v>89</v>
      </c>
      <c r="J12" s="76">
        <v>63048</v>
      </c>
      <c r="K12" s="76">
        <v>66641</v>
      </c>
      <c r="L12" s="76">
        <v>70267</v>
      </c>
      <c r="M12" s="76">
        <v>75314</v>
      </c>
      <c r="N12" s="76">
        <v>79559</v>
      </c>
      <c r="O12" s="76">
        <v>81450</v>
      </c>
      <c r="P12" s="76">
        <v>83170</v>
      </c>
      <c r="Q12" s="76">
        <v>85410</v>
      </c>
      <c r="R12" s="76">
        <v>88050</v>
      </c>
      <c r="S12" s="76">
        <v>89489</v>
      </c>
      <c r="T12" s="76">
        <v>91873</v>
      </c>
    </row>
    <row r="13" spans="1:20" s="6" customFormat="1" ht="16.5" customHeight="1" x14ac:dyDescent="0.25">
      <c r="A13" s="75" t="s">
        <v>10</v>
      </c>
      <c r="B13" s="75" t="s">
        <v>8</v>
      </c>
      <c r="C13" s="22" t="s">
        <v>89</v>
      </c>
      <c r="D13" s="22" t="s">
        <v>89</v>
      </c>
      <c r="E13" s="22" t="s">
        <v>89</v>
      </c>
      <c r="F13" s="76">
        <v>32965</v>
      </c>
      <c r="G13" s="76">
        <v>35665</v>
      </c>
      <c r="H13" s="76">
        <v>39142</v>
      </c>
      <c r="I13" s="77" t="s">
        <v>89</v>
      </c>
      <c r="J13" s="76">
        <v>45250</v>
      </c>
      <c r="K13" s="76">
        <v>48784</v>
      </c>
      <c r="L13" s="76">
        <v>51978</v>
      </c>
      <c r="M13" s="76">
        <v>54582</v>
      </c>
      <c r="N13" s="76">
        <v>57989</v>
      </c>
      <c r="O13" s="76">
        <v>59742</v>
      </c>
      <c r="P13" s="76">
        <v>61910</v>
      </c>
      <c r="Q13" s="76">
        <v>63827</v>
      </c>
      <c r="R13" s="76">
        <v>66265</v>
      </c>
      <c r="S13" s="76">
        <v>67892</v>
      </c>
      <c r="T13" s="76">
        <v>69618</v>
      </c>
    </row>
    <row r="14" spans="1:20" s="6" customFormat="1" ht="16.5" customHeight="1" x14ac:dyDescent="0.25">
      <c r="A14" s="75" t="s">
        <v>10</v>
      </c>
      <c r="B14" s="75" t="s">
        <v>9</v>
      </c>
      <c r="C14" s="22" t="s">
        <v>89</v>
      </c>
      <c r="D14" s="22" t="s">
        <v>89</v>
      </c>
      <c r="E14" s="22" t="s">
        <v>89</v>
      </c>
      <c r="F14" s="77" t="s">
        <v>89</v>
      </c>
      <c r="G14" s="77" t="s">
        <v>89</v>
      </c>
      <c r="H14" s="77" t="s">
        <v>89</v>
      </c>
      <c r="I14" s="105">
        <v>15332</v>
      </c>
      <c r="J14" s="76">
        <v>17798</v>
      </c>
      <c r="K14" s="76">
        <v>17857</v>
      </c>
      <c r="L14" s="76">
        <v>18289</v>
      </c>
      <c r="M14" s="76">
        <v>20732</v>
      </c>
      <c r="N14" s="76">
        <v>21570</v>
      </c>
      <c r="O14" s="76">
        <v>21708</v>
      </c>
      <c r="P14" s="76">
        <f>P12-P13</f>
        <v>21260</v>
      </c>
      <c r="Q14" s="76">
        <f>Q12-Q13</f>
        <v>21583</v>
      </c>
      <c r="R14" s="76">
        <v>21785</v>
      </c>
      <c r="S14" s="76">
        <v>21440</v>
      </c>
      <c r="T14" s="76">
        <v>22056</v>
      </c>
    </row>
    <row r="15" spans="1:20" s="6" customFormat="1" ht="16.5" customHeight="1" x14ac:dyDescent="0.25">
      <c r="A15" s="75" t="s">
        <v>10</v>
      </c>
      <c r="B15" s="75" t="s">
        <v>14</v>
      </c>
      <c r="C15" s="77" t="s">
        <v>90</v>
      </c>
      <c r="D15" s="77" t="s">
        <v>90</v>
      </c>
      <c r="E15" s="77" t="s">
        <v>90</v>
      </c>
      <c r="F15" s="77" t="s">
        <v>90</v>
      </c>
      <c r="G15" s="77" t="s">
        <v>90</v>
      </c>
      <c r="H15" s="77" t="s">
        <v>90</v>
      </c>
      <c r="I15" s="77" t="s">
        <v>90</v>
      </c>
      <c r="J15" s="77" t="s">
        <v>90</v>
      </c>
      <c r="K15" s="77" t="s">
        <v>90</v>
      </c>
      <c r="L15" s="77" t="s">
        <v>90</v>
      </c>
      <c r="M15" s="77" t="s">
        <v>90</v>
      </c>
      <c r="N15" s="77" t="s">
        <v>90</v>
      </c>
      <c r="O15" s="77" t="s">
        <v>90</v>
      </c>
      <c r="P15" s="77" t="s">
        <v>90</v>
      </c>
      <c r="Q15" s="77" t="s">
        <v>90</v>
      </c>
      <c r="R15" s="77" t="s">
        <v>90</v>
      </c>
      <c r="S15" s="77" t="s">
        <v>90</v>
      </c>
      <c r="T15" s="77" t="s">
        <v>90</v>
      </c>
    </row>
    <row r="16" spans="1:20" s="6" customFormat="1" ht="16.5" customHeight="1" x14ac:dyDescent="0.25">
      <c r="A16" s="75" t="s">
        <v>10</v>
      </c>
      <c r="B16" s="75" t="s">
        <v>15</v>
      </c>
      <c r="C16" s="77" t="s">
        <v>90</v>
      </c>
      <c r="D16" s="77" t="s">
        <v>90</v>
      </c>
      <c r="E16" s="77" t="s">
        <v>90</v>
      </c>
      <c r="F16" s="77" t="s">
        <v>90</v>
      </c>
      <c r="G16" s="77" t="s">
        <v>90</v>
      </c>
      <c r="H16" s="77" t="s">
        <v>90</v>
      </c>
      <c r="I16" s="77" t="s">
        <v>90</v>
      </c>
      <c r="J16" s="77" t="s">
        <v>90</v>
      </c>
      <c r="K16" s="77" t="s">
        <v>90</v>
      </c>
      <c r="L16" s="77" t="s">
        <v>90</v>
      </c>
      <c r="M16" s="77" t="s">
        <v>90</v>
      </c>
      <c r="N16" s="77" t="s">
        <v>90</v>
      </c>
      <c r="O16" s="77" t="s">
        <v>90</v>
      </c>
      <c r="P16" s="77" t="s">
        <v>90</v>
      </c>
      <c r="Q16" s="77" t="s">
        <v>90</v>
      </c>
      <c r="R16" s="77" t="s">
        <v>90</v>
      </c>
      <c r="S16" s="76">
        <v>157</v>
      </c>
      <c r="T16" s="76">
        <v>199</v>
      </c>
    </row>
    <row r="17" spans="1:20" s="6" customFormat="1" ht="25.2" customHeight="1" x14ac:dyDescent="0.25">
      <c r="A17" s="75" t="s">
        <v>11</v>
      </c>
      <c r="B17" s="75" t="s">
        <v>72</v>
      </c>
      <c r="C17" s="22" t="s">
        <v>89</v>
      </c>
      <c r="D17" s="22" t="s">
        <v>89</v>
      </c>
      <c r="E17" s="22" t="s">
        <v>89</v>
      </c>
      <c r="F17" s="22" t="s">
        <v>89</v>
      </c>
      <c r="G17" s="22" t="s">
        <v>89</v>
      </c>
      <c r="H17" s="22" t="s">
        <v>89</v>
      </c>
      <c r="I17" s="22" t="s">
        <v>89</v>
      </c>
      <c r="J17" s="76">
        <v>1877</v>
      </c>
      <c r="K17" s="76">
        <v>1452</v>
      </c>
      <c r="L17" s="76">
        <v>1503</v>
      </c>
      <c r="M17" s="76">
        <v>1326</v>
      </c>
      <c r="N17" s="76">
        <v>1276</v>
      </c>
      <c r="O17" s="76">
        <v>1331</v>
      </c>
      <c r="P17" s="76">
        <v>1202</v>
      </c>
      <c r="Q17" s="76">
        <v>1233</v>
      </c>
      <c r="R17" s="76">
        <v>1213</v>
      </c>
      <c r="S17" s="76">
        <v>1348</v>
      </c>
      <c r="T17" s="76">
        <v>1356</v>
      </c>
    </row>
    <row r="18" spans="1:20" s="6" customFormat="1" ht="16.2" customHeight="1" x14ac:dyDescent="0.25">
      <c r="A18" s="75" t="s">
        <v>11</v>
      </c>
      <c r="B18" s="75" t="s">
        <v>8</v>
      </c>
      <c r="C18" s="22" t="s">
        <v>89</v>
      </c>
      <c r="D18" s="22" t="s">
        <v>89</v>
      </c>
      <c r="E18" s="22" t="s">
        <v>89</v>
      </c>
      <c r="F18" s="76">
        <v>1856</v>
      </c>
      <c r="G18" s="76">
        <v>1467</v>
      </c>
      <c r="H18" s="76">
        <v>1133</v>
      </c>
      <c r="I18" s="22" t="s">
        <v>89</v>
      </c>
      <c r="J18" s="76">
        <v>797</v>
      </c>
      <c r="K18" s="76">
        <v>645</v>
      </c>
      <c r="L18" s="76">
        <v>743</v>
      </c>
      <c r="M18" s="76">
        <v>609</v>
      </c>
      <c r="N18" s="76">
        <v>601</v>
      </c>
      <c r="O18" s="76">
        <v>511</v>
      </c>
      <c r="P18" s="76">
        <v>483</v>
      </c>
      <c r="Q18" s="76">
        <v>459</v>
      </c>
      <c r="R18" s="76">
        <v>419</v>
      </c>
      <c r="S18" s="76">
        <v>419</v>
      </c>
      <c r="T18" s="76">
        <v>384</v>
      </c>
    </row>
    <row r="19" spans="1:20" s="6" customFormat="1" ht="16.5" customHeight="1" x14ac:dyDescent="0.25">
      <c r="A19" s="75" t="s">
        <v>11</v>
      </c>
      <c r="B19" s="75" t="s">
        <v>9</v>
      </c>
      <c r="C19" s="22" t="s">
        <v>89</v>
      </c>
      <c r="D19" s="22" t="s">
        <v>89</v>
      </c>
      <c r="E19" s="22" t="s">
        <v>89</v>
      </c>
      <c r="F19" s="77" t="s">
        <v>89</v>
      </c>
      <c r="G19" s="77" t="s">
        <v>89</v>
      </c>
      <c r="H19" s="77" t="s">
        <v>89</v>
      </c>
      <c r="I19" s="105">
        <v>763</v>
      </c>
      <c r="J19" s="11">
        <v>787</v>
      </c>
      <c r="K19" s="11">
        <v>582</v>
      </c>
      <c r="L19" s="11">
        <v>511</v>
      </c>
      <c r="M19" s="11">
        <v>439</v>
      </c>
      <c r="N19" s="11">
        <v>426</v>
      </c>
      <c r="O19" s="11">
        <v>504</v>
      </c>
      <c r="P19" s="11">
        <v>441</v>
      </c>
      <c r="Q19" s="11">
        <v>441</v>
      </c>
      <c r="R19" s="11">
        <v>450</v>
      </c>
      <c r="S19" s="11">
        <v>418</v>
      </c>
      <c r="T19" s="11">
        <v>419</v>
      </c>
    </row>
    <row r="20" spans="1:20" s="6" customFormat="1" ht="16.5" customHeight="1" x14ac:dyDescent="0.25">
      <c r="A20" s="75" t="s">
        <v>11</v>
      </c>
      <c r="B20" s="75" t="s">
        <v>14</v>
      </c>
      <c r="C20" s="22" t="s">
        <v>89</v>
      </c>
      <c r="D20" s="22" t="s">
        <v>89</v>
      </c>
      <c r="E20" s="22" t="s">
        <v>89</v>
      </c>
      <c r="F20" s="76">
        <v>576</v>
      </c>
      <c r="G20" s="76">
        <v>438</v>
      </c>
      <c r="H20" s="76">
        <v>374</v>
      </c>
      <c r="I20" s="76">
        <v>354</v>
      </c>
      <c r="J20" s="11">
        <v>293</v>
      </c>
      <c r="K20" s="11">
        <v>225</v>
      </c>
      <c r="L20" s="11">
        <v>249</v>
      </c>
      <c r="M20" s="11">
        <v>278</v>
      </c>
      <c r="N20" s="11">
        <v>249</v>
      </c>
      <c r="O20" s="11">
        <v>316</v>
      </c>
      <c r="P20" s="11">
        <v>278</v>
      </c>
      <c r="Q20" s="11">
        <v>333</v>
      </c>
      <c r="R20" s="11">
        <v>344</v>
      </c>
      <c r="S20" s="11">
        <v>481</v>
      </c>
      <c r="T20" s="11">
        <v>510</v>
      </c>
    </row>
    <row r="21" spans="1:20" s="6" customFormat="1" ht="16.5" customHeight="1" x14ac:dyDescent="0.25">
      <c r="A21" s="75" t="s">
        <v>11</v>
      </c>
      <c r="B21" s="75" t="s">
        <v>15</v>
      </c>
      <c r="C21" s="77" t="s">
        <v>90</v>
      </c>
      <c r="D21" s="77" t="s">
        <v>90</v>
      </c>
      <c r="E21" s="77" t="s">
        <v>90</v>
      </c>
      <c r="F21" s="77" t="s">
        <v>90</v>
      </c>
      <c r="G21" s="77" t="s">
        <v>90</v>
      </c>
      <c r="H21" s="77" t="s">
        <v>90</v>
      </c>
      <c r="I21" s="77" t="s">
        <v>90</v>
      </c>
      <c r="J21" s="77" t="s">
        <v>90</v>
      </c>
      <c r="K21" s="77" t="s">
        <v>90</v>
      </c>
      <c r="L21" s="77" t="s">
        <v>90</v>
      </c>
      <c r="M21" s="77" t="s">
        <v>90</v>
      </c>
      <c r="N21" s="77" t="s">
        <v>90</v>
      </c>
      <c r="O21" s="77" t="s">
        <v>90</v>
      </c>
      <c r="P21" s="77" t="s">
        <v>90</v>
      </c>
      <c r="Q21" s="77" t="s">
        <v>90</v>
      </c>
      <c r="R21" s="77" t="s">
        <v>90</v>
      </c>
      <c r="S21" s="11">
        <v>30</v>
      </c>
      <c r="T21" s="11">
        <v>43</v>
      </c>
    </row>
    <row r="22" spans="1:20" s="6" customFormat="1" ht="25.2" customHeight="1" x14ac:dyDescent="0.25">
      <c r="A22" s="75" t="s">
        <v>12</v>
      </c>
      <c r="B22" s="75" t="s">
        <v>72</v>
      </c>
      <c r="C22" s="22" t="s">
        <v>89</v>
      </c>
      <c r="D22" s="22" t="s">
        <v>89</v>
      </c>
      <c r="E22" s="22" t="s">
        <v>89</v>
      </c>
      <c r="F22" s="22" t="s">
        <v>89</v>
      </c>
      <c r="G22" s="22" t="s">
        <v>89</v>
      </c>
      <c r="H22" s="22" t="s">
        <v>89</v>
      </c>
      <c r="I22" s="22" t="s">
        <v>89</v>
      </c>
      <c r="J22" s="76">
        <v>158</v>
      </c>
      <c r="K22" s="76">
        <v>121</v>
      </c>
      <c r="L22" s="76">
        <v>135</v>
      </c>
      <c r="M22" s="76">
        <v>154</v>
      </c>
      <c r="N22" s="76">
        <v>148</v>
      </c>
      <c r="O22" s="76">
        <v>140</v>
      </c>
      <c r="P22" s="76">
        <v>158</v>
      </c>
      <c r="Q22" s="76">
        <v>156</v>
      </c>
      <c r="R22" s="76">
        <v>175</v>
      </c>
      <c r="S22" s="76">
        <v>203</v>
      </c>
      <c r="T22" s="76">
        <v>207</v>
      </c>
    </row>
    <row r="23" spans="1:20" s="6" customFormat="1" ht="16.5" customHeight="1" x14ac:dyDescent="0.25">
      <c r="A23" s="75" t="s">
        <v>12</v>
      </c>
      <c r="B23" s="75" t="s">
        <v>8</v>
      </c>
      <c r="C23" s="22" t="s">
        <v>89</v>
      </c>
      <c r="D23" s="22" t="s">
        <v>89</v>
      </c>
      <c r="E23" s="22" t="s">
        <v>89</v>
      </c>
      <c r="F23" s="76">
        <v>118</v>
      </c>
      <c r="G23" s="76">
        <v>93</v>
      </c>
      <c r="H23" s="75">
        <v>70</v>
      </c>
      <c r="I23" s="22" t="s">
        <v>89</v>
      </c>
      <c r="J23" s="11">
        <v>55</v>
      </c>
      <c r="K23" s="11">
        <v>37</v>
      </c>
      <c r="L23" s="11">
        <v>49</v>
      </c>
      <c r="M23" s="11">
        <v>45</v>
      </c>
      <c r="N23" s="11">
        <v>47</v>
      </c>
      <c r="O23" s="11">
        <v>41</v>
      </c>
      <c r="P23" s="11">
        <v>42</v>
      </c>
      <c r="Q23" s="11">
        <v>39</v>
      </c>
      <c r="R23" s="11">
        <v>57</v>
      </c>
      <c r="S23" s="11">
        <v>46</v>
      </c>
      <c r="T23" s="11">
        <v>50</v>
      </c>
    </row>
    <row r="24" spans="1:20" s="6" customFormat="1" ht="16.5" customHeight="1" x14ac:dyDescent="0.25">
      <c r="A24" s="75" t="s">
        <v>12</v>
      </c>
      <c r="B24" s="75" t="s">
        <v>9</v>
      </c>
      <c r="C24" s="22" t="s">
        <v>89</v>
      </c>
      <c r="D24" s="22" t="s">
        <v>89</v>
      </c>
      <c r="E24" s="22" t="s">
        <v>89</v>
      </c>
      <c r="F24" s="77" t="s">
        <v>89</v>
      </c>
      <c r="G24" s="77" t="s">
        <v>89</v>
      </c>
      <c r="H24" s="77" t="s">
        <v>89</v>
      </c>
      <c r="I24" s="105">
        <v>45</v>
      </c>
      <c r="J24" s="11">
        <v>64</v>
      </c>
      <c r="K24" s="11">
        <v>54</v>
      </c>
      <c r="L24" s="11">
        <v>47</v>
      </c>
      <c r="M24" s="11">
        <v>38</v>
      </c>
      <c r="N24" s="11">
        <v>60</v>
      </c>
      <c r="O24" s="11">
        <v>56</v>
      </c>
      <c r="P24" s="11">
        <v>63</v>
      </c>
      <c r="Q24" s="11">
        <v>62</v>
      </c>
      <c r="R24" s="11">
        <v>69</v>
      </c>
      <c r="S24" s="11">
        <v>39</v>
      </c>
      <c r="T24" s="11">
        <v>59</v>
      </c>
    </row>
    <row r="25" spans="1:20" s="6" customFormat="1" ht="16.5" customHeight="1" x14ac:dyDescent="0.25">
      <c r="A25" s="75" t="s">
        <v>12</v>
      </c>
      <c r="B25" s="75" t="s">
        <v>14</v>
      </c>
      <c r="C25" s="22" t="s">
        <v>89</v>
      </c>
      <c r="D25" s="22" t="s">
        <v>89</v>
      </c>
      <c r="E25" s="22" t="s">
        <v>89</v>
      </c>
      <c r="F25" s="76">
        <v>57</v>
      </c>
      <c r="G25" s="76">
        <v>41</v>
      </c>
      <c r="H25" s="75">
        <v>38</v>
      </c>
      <c r="I25" s="75">
        <v>35</v>
      </c>
      <c r="J25" s="11">
        <v>39</v>
      </c>
      <c r="K25" s="11">
        <v>30</v>
      </c>
      <c r="L25" s="11">
        <v>39</v>
      </c>
      <c r="M25" s="11">
        <v>71</v>
      </c>
      <c r="N25" s="11">
        <v>41</v>
      </c>
      <c r="O25" s="11">
        <v>43</v>
      </c>
      <c r="P25" s="11">
        <v>53</v>
      </c>
      <c r="Q25" s="11">
        <v>55</v>
      </c>
      <c r="R25" s="11">
        <v>49</v>
      </c>
      <c r="S25" s="11">
        <v>59</v>
      </c>
      <c r="T25" s="11">
        <v>53</v>
      </c>
    </row>
    <row r="26" spans="1:20" s="6" customFormat="1" ht="16.5" customHeight="1" x14ac:dyDescent="0.25">
      <c r="A26" s="75" t="s">
        <v>12</v>
      </c>
      <c r="B26" s="75" t="s">
        <v>15</v>
      </c>
      <c r="C26" s="77" t="s">
        <v>90</v>
      </c>
      <c r="D26" s="77" t="s">
        <v>90</v>
      </c>
      <c r="E26" s="77" t="s">
        <v>90</v>
      </c>
      <c r="F26" s="77" t="s">
        <v>90</v>
      </c>
      <c r="G26" s="77" t="s">
        <v>90</v>
      </c>
      <c r="H26" s="77" t="s">
        <v>90</v>
      </c>
      <c r="I26" s="77" t="s">
        <v>90</v>
      </c>
      <c r="J26" s="77" t="s">
        <v>90</v>
      </c>
      <c r="K26" s="77" t="s">
        <v>90</v>
      </c>
      <c r="L26" s="77" t="s">
        <v>90</v>
      </c>
      <c r="M26" s="77" t="s">
        <v>90</v>
      </c>
      <c r="N26" s="77" t="s">
        <v>90</v>
      </c>
      <c r="O26" s="77" t="s">
        <v>90</v>
      </c>
      <c r="P26" s="77" t="s">
        <v>90</v>
      </c>
      <c r="Q26" s="77" t="s">
        <v>90</v>
      </c>
      <c r="R26" s="77" t="s">
        <v>90</v>
      </c>
      <c r="S26" s="11">
        <v>59</v>
      </c>
      <c r="T26" s="11">
        <v>45</v>
      </c>
    </row>
    <row r="27" spans="1:20" s="6" customFormat="1" ht="16.5" customHeight="1" x14ac:dyDescent="0.25"/>
    <row r="28" spans="1:20" s="6" customFormat="1" ht="16.5" customHeight="1" x14ac:dyDescent="0.25"/>
    <row r="29" spans="1:20" s="6" customFormat="1" ht="16.5" customHeight="1" x14ac:dyDescent="0.25"/>
    <row r="30" spans="1:20" s="6" customFormat="1" ht="16.5" customHeight="1" x14ac:dyDescent="0.25"/>
    <row r="31" spans="1:20" s="6" customFormat="1" ht="16.5" customHeight="1" x14ac:dyDescent="0.25">
      <c r="C31" s="101"/>
      <c r="D31" s="101"/>
      <c r="E31" s="101"/>
      <c r="F31" s="102"/>
      <c r="G31" s="103"/>
    </row>
    <row r="32" spans="1:20" ht="16.5" customHeight="1" x14ac:dyDescent="0.3">
      <c r="C32" s="101"/>
      <c r="D32" s="104"/>
      <c r="E32" s="104"/>
      <c r="F32" s="103"/>
      <c r="G32" s="103"/>
    </row>
    <row r="33" spans="3:7" ht="16.5" customHeight="1" x14ac:dyDescent="0.3">
      <c r="C33" s="101"/>
      <c r="D33" s="101"/>
      <c r="E33" s="102"/>
      <c r="F33" s="102"/>
      <c r="G33" s="101"/>
    </row>
    <row r="34" spans="3:7" ht="16.5" customHeight="1" x14ac:dyDescent="0.3">
      <c r="C34" s="101"/>
      <c r="D34" s="101"/>
      <c r="E34" s="102"/>
      <c r="F34" s="102"/>
      <c r="G34" s="101"/>
    </row>
    <row r="35" spans="3:7" ht="16.5" customHeight="1" x14ac:dyDescent="0.3">
      <c r="C35" s="101"/>
      <c r="D35" s="101"/>
      <c r="E35" s="102"/>
      <c r="F35" s="102"/>
      <c r="G35" s="101"/>
    </row>
    <row r="36" spans="3:7" ht="16.5" customHeight="1" x14ac:dyDescent="0.3">
      <c r="C36" s="101"/>
      <c r="D36" s="101"/>
      <c r="E36" s="102"/>
      <c r="F36" s="102"/>
      <c r="G36" s="101"/>
    </row>
    <row r="37" spans="3:7" ht="16.5" customHeight="1" x14ac:dyDescent="0.3">
      <c r="C37" s="101"/>
      <c r="D37" s="101"/>
      <c r="E37" s="102"/>
      <c r="F37" s="102"/>
      <c r="G37" s="101"/>
    </row>
    <row r="40" spans="3:7" ht="16.5" customHeight="1" x14ac:dyDescent="0.3">
      <c r="D40" s="100"/>
      <c r="E40" s="100"/>
    </row>
    <row r="41" spans="3:7" ht="16.5" customHeight="1" x14ac:dyDescent="0.3">
      <c r="D41" s="100"/>
      <c r="E41" s="100"/>
    </row>
    <row r="42" spans="3:7" ht="16.5" customHeight="1" x14ac:dyDescent="0.3">
      <c r="D42" s="100"/>
      <c r="G42" s="100"/>
    </row>
    <row r="43" spans="3:7" ht="16.5" customHeight="1" x14ac:dyDescent="0.3">
      <c r="D43" s="100"/>
      <c r="G43" s="100"/>
    </row>
    <row r="44" spans="3:7" ht="16.5" customHeight="1" x14ac:dyDescent="0.3">
      <c r="D44" s="100"/>
      <c r="G44" s="100"/>
    </row>
    <row r="45" spans="3:7" ht="16.5" customHeight="1" x14ac:dyDescent="0.3">
      <c r="D45" s="100"/>
      <c r="G45" s="100"/>
    </row>
    <row r="46" spans="3:7" ht="16.5" customHeight="1" x14ac:dyDescent="0.3">
      <c r="D46" s="100"/>
      <c r="G46" s="100"/>
    </row>
  </sheetData>
  <phoneticPr fontId="4" type="noConversion"/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D91A0-2DED-42CF-8475-1D766825F7F4}">
  <dimension ref="A1:H30"/>
  <sheetViews>
    <sheetView showGridLines="0" zoomScaleNormal="100" workbookViewId="0"/>
  </sheetViews>
  <sheetFormatPr defaultColWidth="10.44140625" defaultRowHeight="16.5" customHeight="1" x14ac:dyDescent="0.3"/>
  <cols>
    <col min="1" max="1" width="21.88671875" style="2" customWidth="1"/>
    <col min="2" max="2" width="24.6640625" style="2" customWidth="1"/>
    <col min="3" max="6" width="13.6640625" style="2" customWidth="1"/>
    <col min="7" max="7" width="20.6640625" style="2" customWidth="1"/>
    <col min="8" max="8" width="9.6640625" style="2" customWidth="1"/>
    <col min="9" max="16384" width="10.44140625" style="2"/>
  </cols>
  <sheetData>
    <row r="1" spans="1:8" ht="16.5" customHeight="1" x14ac:dyDescent="0.3">
      <c r="A1" s="1" t="s">
        <v>155</v>
      </c>
      <c r="C1" s="6"/>
      <c r="D1" s="6"/>
      <c r="E1" s="6"/>
    </row>
    <row r="2" spans="1:8" ht="16.5" customHeight="1" x14ac:dyDescent="0.3">
      <c r="A2" s="73" t="s">
        <v>85</v>
      </c>
      <c r="C2" s="6"/>
      <c r="D2" s="6"/>
      <c r="E2" s="6"/>
    </row>
    <row r="3" spans="1:8" ht="15.6" x14ac:dyDescent="0.3">
      <c r="A3" s="73"/>
      <c r="C3" s="6"/>
      <c r="D3" s="6"/>
      <c r="E3" s="6"/>
    </row>
    <row r="4" spans="1:8" ht="15.6" x14ac:dyDescent="0.3">
      <c r="A4" s="90" t="str">
        <f>HYPERLINK("#'Contents'!A1", "Link to Contents tab")</f>
        <v>Link to Contents tab</v>
      </c>
      <c r="B4" s="1"/>
      <c r="C4" s="6"/>
      <c r="D4" s="6"/>
      <c r="E4" s="6"/>
    </row>
    <row r="5" spans="1:8" s="6" customFormat="1" ht="16.2" customHeight="1" x14ac:dyDescent="0.3">
      <c r="A5" s="82" t="s">
        <v>88</v>
      </c>
      <c r="C5" s="1"/>
      <c r="D5" s="1"/>
      <c r="E5" s="1"/>
      <c r="F5" s="1"/>
      <c r="G5" s="110"/>
      <c r="H5" s="110"/>
    </row>
    <row r="6" spans="1:8" s="6" customFormat="1" ht="46.95" customHeight="1" x14ac:dyDescent="0.3">
      <c r="A6" s="1" t="s">
        <v>91</v>
      </c>
      <c r="B6" s="1" t="s">
        <v>92</v>
      </c>
      <c r="C6" s="3" t="s">
        <v>8</v>
      </c>
      <c r="D6" s="3" t="s">
        <v>9</v>
      </c>
      <c r="E6" s="3" t="s">
        <v>14</v>
      </c>
      <c r="F6" s="3" t="s">
        <v>15</v>
      </c>
      <c r="G6" s="3" t="s">
        <v>11</v>
      </c>
      <c r="H6" s="3" t="s">
        <v>12</v>
      </c>
    </row>
    <row r="7" spans="1:8" s="6" customFormat="1" ht="25.2" customHeight="1" x14ac:dyDescent="0.25">
      <c r="A7" s="6" t="s">
        <v>16</v>
      </c>
      <c r="B7" s="26" t="s">
        <v>17</v>
      </c>
      <c r="C7" s="98">
        <v>419</v>
      </c>
      <c r="D7" s="98">
        <v>448</v>
      </c>
      <c r="E7" s="98">
        <v>519</v>
      </c>
      <c r="F7" s="98">
        <v>84</v>
      </c>
      <c r="G7" s="98">
        <v>1270</v>
      </c>
      <c r="H7" s="98">
        <v>200</v>
      </c>
    </row>
    <row r="8" spans="1:8" s="6" customFormat="1" ht="16.5" customHeight="1" x14ac:dyDescent="0.25">
      <c r="A8" s="6" t="s">
        <v>16</v>
      </c>
      <c r="B8" s="26" t="s">
        <v>18</v>
      </c>
      <c r="C8" s="98">
        <v>12</v>
      </c>
      <c r="D8" s="98">
        <v>30</v>
      </c>
      <c r="E8" s="98">
        <v>36</v>
      </c>
      <c r="F8" s="98">
        <v>4</v>
      </c>
      <c r="G8" s="98">
        <v>69</v>
      </c>
      <c r="H8" s="98">
        <v>13</v>
      </c>
    </row>
    <row r="9" spans="1:8" s="6" customFormat="1" ht="16.5" customHeight="1" x14ac:dyDescent="0.25">
      <c r="A9" s="6" t="s">
        <v>16</v>
      </c>
      <c r="B9" s="79" t="s">
        <v>156</v>
      </c>
      <c r="C9" s="98">
        <v>3</v>
      </c>
      <c r="D9" s="98">
        <v>1</v>
      </c>
      <c r="E9" s="98">
        <v>7</v>
      </c>
      <c r="F9" s="106">
        <v>0</v>
      </c>
      <c r="G9" s="98">
        <v>9</v>
      </c>
      <c r="H9" s="98">
        <v>2</v>
      </c>
    </row>
    <row r="10" spans="1:8" s="6" customFormat="1" ht="25.2" customHeight="1" x14ac:dyDescent="0.25">
      <c r="A10" s="75" t="s">
        <v>19</v>
      </c>
      <c r="B10" s="80" t="s">
        <v>20</v>
      </c>
      <c r="C10" s="98">
        <v>22</v>
      </c>
      <c r="D10" s="98">
        <v>24</v>
      </c>
      <c r="E10" s="98">
        <v>31</v>
      </c>
      <c r="F10" s="98">
        <v>29</v>
      </c>
      <c r="G10" s="98">
        <v>82</v>
      </c>
      <c r="H10" s="98">
        <v>24</v>
      </c>
    </row>
    <row r="11" spans="1:8" s="6" customFormat="1" ht="16.5" customHeight="1" x14ac:dyDescent="0.25">
      <c r="A11" s="6" t="s">
        <v>19</v>
      </c>
      <c r="B11" s="80" t="s">
        <v>21</v>
      </c>
      <c r="C11" s="98">
        <v>35</v>
      </c>
      <c r="D11" s="98">
        <v>51</v>
      </c>
      <c r="E11" s="98">
        <v>52</v>
      </c>
      <c r="F11" s="98">
        <v>3</v>
      </c>
      <c r="G11" s="98">
        <v>122</v>
      </c>
      <c r="H11" s="98">
        <v>19</v>
      </c>
    </row>
    <row r="12" spans="1:8" s="6" customFormat="1" ht="16.5" customHeight="1" x14ac:dyDescent="0.25">
      <c r="A12" s="6" t="s">
        <v>19</v>
      </c>
      <c r="B12" s="26" t="s">
        <v>22</v>
      </c>
      <c r="C12" s="98">
        <v>16</v>
      </c>
      <c r="D12" s="98">
        <v>38</v>
      </c>
      <c r="E12" s="98">
        <v>35</v>
      </c>
      <c r="F12" s="98">
        <v>4</v>
      </c>
      <c r="G12" s="98">
        <v>81</v>
      </c>
      <c r="H12" s="98">
        <v>12</v>
      </c>
    </row>
    <row r="13" spans="1:8" s="6" customFormat="1" ht="16.5" customHeight="1" x14ac:dyDescent="0.25">
      <c r="A13" s="6" t="s">
        <v>19</v>
      </c>
      <c r="B13" s="26" t="s">
        <v>23</v>
      </c>
      <c r="C13" s="98">
        <v>345</v>
      </c>
      <c r="D13" s="98">
        <v>347</v>
      </c>
      <c r="E13" s="98">
        <v>421</v>
      </c>
      <c r="F13" s="98">
        <v>44</v>
      </c>
      <c r="G13" s="98">
        <v>1015</v>
      </c>
      <c r="H13" s="98">
        <v>142</v>
      </c>
    </row>
    <row r="14" spans="1:8" s="6" customFormat="1" ht="16.5" customHeight="1" x14ac:dyDescent="0.25">
      <c r="A14" s="6" t="s">
        <v>19</v>
      </c>
      <c r="B14" s="26" t="s">
        <v>24</v>
      </c>
      <c r="C14" s="98">
        <v>3</v>
      </c>
      <c r="D14" s="98">
        <v>5</v>
      </c>
      <c r="E14" s="98">
        <v>6</v>
      </c>
      <c r="F14" s="98">
        <v>1</v>
      </c>
      <c r="G14" s="98">
        <v>13</v>
      </c>
      <c r="H14" s="98">
        <v>2</v>
      </c>
    </row>
    <row r="15" spans="1:8" s="6" customFormat="1" ht="16.5" customHeight="1" x14ac:dyDescent="0.25">
      <c r="A15" s="6" t="s">
        <v>19</v>
      </c>
      <c r="B15" s="26" t="s">
        <v>157</v>
      </c>
      <c r="C15" s="98">
        <v>12</v>
      </c>
      <c r="D15" s="98">
        <v>14</v>
      </c>
      <c r="E15" s="98">
        <v>18</v>
      </c>
      <c r="F15" s="98">
        <v>7</v>
      </c>
      <c r="G15" s="98">
        <v>43</v>
      </c>
      <c r="H15" s="98">
        <v>8</v>
      </c>
    </row>
    <row r="16" spans="1:8" s="6" customFormat="1" ht="25.2" customHeight="1" x14ac:dyDescent="0.25">
      <c r="A16" s="6" t="s">
        <v>25</v>
      </c>
      <c r="B16" s="26" t="s">
        <v>26</v>
      </c>
      <c r="C16" s="98">
        <v>4</v>
      </c>
      <c r="D16" s="98">
        <v>10</v>
      </c>
      <c r="E16" s="98">
        <v>26</v>
      </c>
      <c r="F16" s="98">
        <v>7</v>
      </c>
      <c r="G16" s="98" t="s">
        <v>183</v>
      </c>
      <c r="H16" s="98" t="s">
        <v>183</v>
      </c>
    </row>
    <row r="17" spans="1:8" s="6" customFormat="1" ht="16.5" customHeight="1" x14ac:dyDescent="0.25">
      <c r="A17" s="6" t="s">
        <v>25</v>
      </c>
      <c r="B17" s="26" t="s">
        <v>27</v>
      </c>
      <c r="C17" s="98">
        <v>21</v>
      </c>
      <c r="D17" s="98">
        <v>27</v>
      </c>
      <c r="E17" s="98">
        <v>63</v>
      </c>
      <c r="F17" s="98">
        <v>7</v>
      </c>
      <c r="G17" s="98">
        <v>98</v>
      </c>
      <c r="H17" s="98">
        <v>20</v>
      </c>
    </row>
    <row r="18" spans="1:8" s="6" customFormat="1" ht="16.5" customHeight="1" x14ac:dyDescent="0.25">
      <c r="A18" s="6" t="s">
        <v>25</v>
      </c>
      <c r="B18" s="26" t="s">
        <v>28</v>
      </c>
      <c r="C18" s="98">
        <v>29</v>
      </c>
      <c r="D18" s="98">
        <v>46</v>
      </c>
      <c r="E18" s="98">
        <v>66</v>
      </c>
      <c r="F18" s="98">
        <v>10</v>
      </c>
      <c r="G18" s="98">
        <v>134</v>
      </c>
      <c r="H18" s="98">
        <v>17</v>
      </c>
    </row>
    <row r="19" spans="1:8" s="6" customFormat="1" ht="16.5" customHeight="1" x14ac:dyDescent="0.25">
      <c r="A19" s="6" t="s">
        <v>25</v>
      </c>
      <c r="B19" s="26" t="s">
        <v>29</v>
      </c>
      <c r="C19" s="98">
        <v>41</v>
      </c>
      <c r="D19" s="98">
        <v>54</v>
      </c>
      <c r="E19" s="98">
        <v>84</v>
      </c>
      <c r="F19" s="98">
        <v>15</v>
      </c>
      <c r="G19" s="98">
        <v>162</v>
      </c>
      <c r="H19" s="98">
        <v>32</v>
      </c>
    </row>
    <row r="20" spans="1:8" s="6" customFormat="1" ht="16.5" customHeight="1" x14ac:dyDescent="0.25">
      <c r="A20" s="6" t="s">
        <v>25</v>
      </c>
      <c r="B20" s="26" t="s">
        <v>30</v>
      </c>
      <c r="C20" s="98">
        <v>111</v>
      </c>
      <c r="D20" s="98">
        <v>159</v>
      </c>
      <c r="E20" s="98">
        <v>196</v>
      </c>
      <c r="F20" s="98">
        <v>28</v>
      </c>
      <c r="G20" s="98">
        <v>440</v>
      </c>
      <c r="H20" s="98">
        <v>54</v>
      </c>
    </row>
    <row r="21" spans="1:8" s="6" customFormat="1" ht="16.5" customHeight="1" x14ac:dyDescent="0.25">
      <c r="A21" s="6" t="s">
        <v>25</v>
      </c>
      <c r="B21" s="26" t="s">
        <v>31</v>
      </c>
      <c r="C21" s="98">
        <v>100</v>
      </c>
      <c r="D21" s="98">
        <v>95</v>
      </c>
      <c r="E21" s="98">
        <v>81</v>
      </c>
      <c r="F21" s="98">
        <v>8</v>
      </c>
      <c r="G21" s="98">
        <v>246</v>
      </c>
      <c r="H21" s="98">
        <v>38</v>
      </c>
    </row>
    <row r="22" spans="1:8" s="6" customFormat="1" ht="16.5" customHeight="1" x14ac:dyDescent="0.25">
      <c r="A22" s="6" t="s">
        <v>25</v>
      </c>
      <c r="B22" s="26" t="s">
        <v>32</v>
      </c>
      <c r="C22" s="98">
        <v>65</v>
      </c>
      <c r="D22" s="98">
        <v>64</v>
      </c>
      <c r="E22" s="98">
        <v>38</v>
      </c>
      <c r="F22" s="98">
        <v>11</v>
      </c>
      <c r="G22" s="98">
        <v>155</v>
      </c>
      <c r="H22" s="98">
        <v>23</v>
      </c>
    </row>
    <row r="23" spans="1:8" s="6" customFormat="1" ht="16.5" customHeight="1" x14ac:dyDescent="0.25">
      <c r="A23" s="6" t="s">
        <v>25</v>
      </c>
      <c r="B23" s="26" t="s">
        <v>33</v>
      </c>
      <c r="C23" s="98">
        <v>46</v>
      </c>
      <c r="D23" s="98">
        <v>21</v>
      </c>
      <c r="E23" s="98" t="s">
        <v>183</v>
      </c>
      <c r="F23" s="98" t="s">
        <v>183</v>
      </c>
      <c r="G23" s="98">
        <v>63</v>
      </c>
      <c r="H23" s="98">
        <v>10</v>
      </c>
    </row>
    <row r="24" spans="1:8" s="6" customFormat="1" ht="16.5" customHeight="1" x14ac:dyDescent="0.25">
      <c r="A24" s="6" t="s">
        <v>25</v>
      </c>
      <c r="B24" s="26" t="s">
        <v>34</v>
      </c>
      <c r="C24" s="98">
        <v>14</v>
      </c>
      <c r="D24" s="98">
        <v>6</v>
      </c>
      <c r="E24" s="98" t="s">
        <v>183</v>
      </c>
      <c r="F24" s="98" t="s">
        <v>183</v>
      </c>
      <c r="G24" s="98" t="s">
        <v>183</v>
      </c>
      <c r="H24" s="98" t="s">
        <v>183</v>
      </c>
    </row>
    <row r="25" spans="1:8" ht="7.2" customHeight="1" x14ac:dyDescent="0.3"/>
    <row r="26" spans="1:8" ht="27" customHeight="1" x14ac:dyDescent="0.3">
      <c r="B26" s="113"/>
      <c r="C26" s="111"/>
      <c r="D26" s="111"/>
      <c r="E26" s="111"/>
    </row>
    <row r="27" spans="1:8" ht="18.600000000000001" customHeight="1" x14ac:dyDescent="0.3">
      <c r="B27" s="112"/>
      <c r="C27" s="111"/>
      <c r="D27" s="111"/>
      <c r="E27" s="111"/>
    </row>
    <row r="28" spans="1:8" ht="27.6" customHeight="1" x14ac:dyDescent="0.3">
      <c r="B28" s="111"/>
      <c r="C28" s="111"/>
      <c r="D28" s="111"/>
      <c r="E28" s="111"/>
    </row>
    <row r="29" spans="1:8" ht="15.6" x14ac:dyDescent="0.3">
      <c r="B29" s="40"/>
      <c r="C29" s="62"/>
      <c r="D29" s="62"/>
      <c r="E29" s="62"/>
    </row>
    <row r="30" spans="1:8" ht="28.95" customHeight="1" x14ac:dyDescent="0.3">
      <c r="B30" s="111"/>
      <c r="C30" s="111"/>
      <c r="D30" s="111"/>
      <c r="E30" s="111"/>
    </row>
  </sheetData>
  <mergeCells count="5">
    <mergeCell ref="G5:H5"/>
    <mergeCell ref="B30:E30"/>
    <mergeCell ref="B27:E27"/>
    <mergeCell ref="B28:E28"/>
    <mergeCell ref="B26:E26"/>
  </mergeCells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7"/>
  <sheetViews>
    <sheetView showGridLines="0" zoomScaleNormal="100" workbookViewId="0"/>
  </sheetViews>
  <sheetFormatPr defaultColWidth="9.109375" defaultRowHeight="13.8" x14ac:dyDescent="0.25"/>
  <cols>
    <col min="1" max="1" width="17" style="7" customWidth="1"/>
    <col min="2" max="2" width="25.6640625" style="7" customWidth="1"/>
    <col min="3" max="16384" width="9.109375" style="7"/>
  </cols>
  <sheetData>
    <row r="1" spans="1:2" ht="15.6" x14ac:dyDescent="0.3">
      <c r="A1" s="1" t="s">
        <v>161</v>
      </c>
      <c r="B1" s="1"/>
    </row>
    <row r="2" spans="1:2" ht="15.6" x14ac:dyDescent="0.3">
      <c r="A2" s="73" t="s">
        <v>85</v>
      </c>
      <c r="B2" s="1"/>
    </row>
    <row r="3" spans="1:2" ht="15.6" x14ac:dyDescent="0.3">
      <c r="A3" s="73"/>
      <c r="B3" s="1"/>
    </row>
    <row r="4" spans="1:2" ht="15.6" x14ac:dyDescent="0.3">
      <c r="A4" s="90" t="str">
        <f>HYPERLINK("#'Contents'!A1", "Link to Contents tab")</f>
        <v>Link to Contents tab</v>
      </c>
      <c r="B4" s="1"/>
    </row>
    <row r="5" spans="1:2" ht="15.6" x14ac:dyDescent="0.3">
      <c r="A5" s="82" t="s">
        <v>88</v>
      </c>
      <c r="B5" s="1"/>
    </row>
    <row r="6" spans="1:2" ht="85.2" customHeight="1" x14ac:dyDescent="0.3">
      <c r="A6" s="27" t="s">
        <v>35</v>
      </c>
      <c r="B6" s="24" t="s">
        <v>53</v>
      </c>
    </row>
    <row r="7" spans="1:2" ht="16.5" customHeight="1" x14ac:dyDescent="0.25">
      <c r="A7" s="31" t="s">
        <v>36</v>
      </c>
      <c r="B7" s="29">
        <v>64</v>
      </c>
    </row>
    <row r="8" spans="1:2" ht="16.5" customHeight="1" x14ac:dyDescent="0.25">
      <c r="A8" s="5" t="s">
        <v>37</v>
      </c>
      <c r="B8" s="4">
        <v>66</v>
      </c>
    </row>
    <row r="9" spans="1:2" ht="16.5" customHeight="1" x14ac:dyDescent="0.25">
      <c r="A9" s="5" t="s">
        <v>38</v>
      </c>
      <c r="B9" s="4">
        <v>67</v>
      </c>
    </row>
    <row r="10" spans="1:2" ht="16.5" customHeight="1" x14ac:dyDescent="0.25">
      <c r="A10" s="5" t="s">
        <v>39</v>
      </c>
      <c r="B10" s="4">
        <v>72</v>
      </c>
    </row>
    <row r="11" spans="1:2" ht="16.5" customHeight="1" x14ac:dyDescent="0.25">
      <c r="A11" s="5" t="s">
        <v>40</v>
      </c>
      <c r="B11" s="4">
        <v>76</v>
      </c>
    </row>
    <row r="12" spans="1:2" ht="16.5" customHeight="1" x14ac:dyDescent="0.25">
      <c r="A12" s="6" t="s">
        <v>41</v>
      </c>
      <c r="B12" s="6">
        <v>81</v>
      </c>
    </row>
    <row r="13" spans="1:2" ht="15" x14ac:dyDescent="0.25">
      <c r="A13" s="6" t="s">
        <v>42</v>
      </c>
      <c r="B13" s="6">
        <v>88</v>
      </c>
    </row>
    <row r="14" spans="1:2" ht="15" x14ac:dyDescent="0.25">
      <c r="A14" s="6" t="s">
        <v>43</v>
      </c>
      <c r="B14" s="6">
        <v>92</v>
      </c>
    </row>
    <row r="15" spans="1:2" ht="15" x14ac:dyDescent="0.25">
      <c r="A15" s="6" t="s">
        <v>44</v>
      </c>
      <c r="B15" s="20">
        <v>98</v>
      </c>
    </row>
    <row r="16" spans="1:2" ht="15" x14ac:dyDescent="0.25">
      <c r="A16" s="6" t="s">
        <v>45</v>
      </c>
      <c r="B16" s="20">
        <v>104</v>
      </c>
    </row>
    <row r="17" spans="1:4" ht="15" x14ac:dyDescent="0.25">
      <c r="A17" s="6" t="s">
        <v>46</v>
      </c>
      <c r="B17" s="20">
        <v>108</v>
      </c>
    </row>
    <row r="18" spans="1:4" ht="15" x14ac:dyDescent="0.25">
      <c r="A18" s="6" t="s">
        <v>47</v>
      </c>
      <c r="B18" s="20">
        <v>114</v>
      </c>
    </row>
    <row r="19" spans="1:4" ht="15" x14ac:dyDescent="0.25">
      <c r="A19" s="6" t="s">
        <v>48</v>
      </c>
      <c r="B19" s="20">
        <v>116</v>
      </c>
    </row>
    <row r="20" spans="1:4" ht="15" x14ac:dyDescent="0.25">
      <c r="A20" s="6" t="s">
        <v>49</v>
      </c>
      <c r="B20" s="20">
        <v>119</v>
      </c>
    </row>
    <row r="21" spans="1:4" ht="15" x14ac:dyDescent="0.25">
      <c r="A21" s="6" t="s">
        <v>50</v>
      </c>
      <c r="B21" s="20">
        <v>122</v>
      </c>
    </row>
    <row r="22" spans="1:4" ht="15" x14ac:dyDescent="0.25">
      <c r="A22" s="6" t="s">
        <v>51</v>
      </c>
      <c r="B22" s="56">
        <v>126</v>
      </c>
      <c r="C22" s="57"/>
    </row>
    <row r="23" spans="1:4" ht="15" x14ac:dyDescent="0.25">
      <c r="A23" s="6" t="s">
        <v>158</v>
      </c>
      <c r="B23" s="56">
        <v>128</v>
      </c>
      <c r="C23" s="57"/>
    </row>
    <row r="24" spans="1:4" ht="15" x14ac:dyDescent="0.25">
      <c r="A24" s="6" t="s">
        <v>66</v>
      </c>
      <c r="B24" s="56">
        <v>129</v>
      </c>
      <c r="C24" s="58"/>
      <c r="D24" s="63"/>
    </row>
    <row r="26" spans="1:4" x14ac:dyDescent="0.25">
      <c r="A26" s="111"/>
      <c r="B26" s="111"/>
    </row>
    <row r="27" spans="1:4" x14ac:dyDescent="0.25">
      <c r="A27" s="53"/>
    </row>
  </sheetData>
  <mergeCells count="1">
    <mergeCell ref="A26:B2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8"/>
  <sheetViews>
    <sheetView showGridLines="0" zoomScale="110" zoomScaleNormal="110" workbookViewId="0"/>
  </sheetViews>
  <sheetFormatPr defaultColWidth="9.109375" defaultRowHeight="13.2" x14ac:dyDescent="0.25"/>
  <cols>
    <col min="1" max="1" width="17.109375" style="8" customWidth="1"/>
    <col min="2" max="9" width="15.6640625" style="8" customWidth="1"/>
    <col min="10" max="11" width="12.33203125" style="8" customWidth="1"/>
    <col min="12" max="16384" width="9.109375" style="8"/>
  </cols>
  <sheetData>
    <row r="1" spans="1:11" ht="15.6" x14ac:dyDescent="0.3">
      <c r="A1" s="1" t="s">
        <v>169</v>
      </c>
    </row>
    <row r="2" spans="1:11" ht="15" x14ac:dyDescent="0.25">
      <c r="A2" s="73" t="s">
        <v>85</v>
      </c>
    </row>
    <row r="3" spans="1:11" ht="15" x14ac:dyDescent="0.25">
      <c r="A3" s="73"/>
    </row>
    <row r="4" spans="1:11" ht="15" x14ac:dyDescent="0.25">
      <c r="A4" s="90" t="str">
        <f>HYPERLINK("#'Contents'!A1", "Link to Contents tab")</f>
        <v>Link to Contents tab</v>
      </c>
    </row>
    <row r="5" spans="1:11" ht="16.5" customHeight="1" x14ac:dyDescent="0.25">
      <c r="A5" s="82" t="s">
        <v>88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6" spans="1:11" ht="46.95" customHeight="1" x14ac:dyDescent="0.3">
      <c r="A6" s="38" t="s">
        <v>35</v>
      </c>
      <c r="B6" s="24" t="s">
        <v>95</v>
      </c>
      <c r="C6" s="24" t="s">
        <v>96</v>
      </c>
      <c r="D6" s="24" t="s">
        <v>97</v>
      </c>
      <c r="E6" s="24" t="s">
        <v>98</v>
      </c>
      <c r="F6" s="24" t="s">
        <v>99</v>
      </c>
      <c r="G6" s="24" t="s">
        <v>100</v>
      </c>
      <c r="H6" s="24" t="s">
        <v>101</v>
      </c>
      <c r="I6" s="24" t="s">
        <v>102</v>
      </c>
      <c r="J6" s="3" t="s">
        <v>11</v>
      </c>
      <c r="K6" s="3" t="s">
        <v>12</v>
      </c>
    </row>
    <row r="7" spans="1:11" ht="25.2" customHeight="1" x14ac:dyDescent="0.25">
      <c r="A7" s="6" t="s">
        <v>163</v>
      </c>
      <c r="B7" s="4">
        <v>5894</v>
      </c>
      <c r="C7" s="4">
        <v>558</v>
      </c>
      <c r="D7" s="4">
        <v>5205</v>
      </c>
      <c r="E7" s="4">
        <v>502</v>
      </c>
      <c r="F7" s="4">
        <v>2943</v>
      </c>
      <c r="G7" s="4">
        <v>189</v>
      </c>
      <c r="H7" s="4"/>
      <c r="I7" s="4"/>
      <c r="J7" s="4">
        <v>14042</v>
      </c>
      <c r="K7" s="4">
        <v>1249</v>
      </c>
    </row>
    <row r="8" spans="1:11" ht="16.5" customHeight="1" x14ac:dyDescent="0.25">
      <c r="A8" s="6" t="s">
        <v>164</v>
      </c>
      <c r="B8" s="4">
        <v>5271</v>
      </c>
      <c r="C8" s="4">
        <v>507</v>
      </c>
      <c r="D8" s="4">
        <v>4057</v>
      </c>
      <c r="E8" s="4">
        <v>402</v>
      </c>
      <c r="F8" s="4">
        <v>2406</v>
      </c>
      <c r="G8" s="4">
        <v>163</v>
      </c>
      <c r="H8" s="4"/>
      <c r="I8" s="4"/>
      <c r="J8" s="4">
        <v>11734</v>
      </c>
      <c r="K8" s="4">
        <v>1072</v>
      </c>
    </row>
    <row r="9" spans="1:11" ht="16.5" customHeight="1" x14ac:dyDescent="0.25">
      <c r="A9" s="6" t="s">
        <v>165</v>
      </c>
      <c r="B9" s="4">
        <v>4408</v>
      </c>
      <c r="C9" s="4">
        <v>424</v>
      </c>
      <c r="D9" s="4">
        <v>3891</v>
      </c>
      <c r="E9" s="4">
        <v>320</v>
      </c>
      <c r="F9" s="4">
        <v>1701</v>
      </c>
      <c r="G9" s="4">
        <v>179</v>
      </c>
      <c r="H9" s="4"/>
      <c r="I9" s="4"/>
      <c r="J9" s="4">
        <v>10000</v>
      </c>
      <c r="K9" s="4">
        <v>923</v>
      </c>
    </row>
    <row r="10" spans="1:11" ht="16.5" customHeight="1" x14ac:dyDescent="0.25">
      <c r="A10" s="6" t="s">
        <v>166</v>
      </c>
      <c r="B10" s="4">
        <v>3833</v>
      </c>
      <c r="C10" s="4">
        <v>362</v>
      </c>
      <c r="D10" s="4">
        <v>3499</v>
      </c>
      <c r="E10" s="4">
        <v>313</v>
      </c>
      <c r="F10" s="4">
        <v>1461</v>
      </c>
      <c r="G10" s="4">
        <v>168</v>
      </c>
      <c r="H10" s="4"/>
      <c r="I10" s="4"/>
      <c r="J10" s="4">
        <v>8793</v>
      </c>
      <c r="K10" s="4">
        <v>843</v>
      </c>
    </row>
    <row r="11" spans="1:11" ht="16.5" customHeight="1" x14ac:dyDescent="0.25">
      <c r="A11" s="6" t="s">
        <v>167</v>
      </c>
      <c r="B11" s="4">
        <v>3337</v>
      </c>
      <c r="C11" s="4">
        <v>308</v>
      </c>
      <c r="D11" s="9">
        <v>3126</v>
      </c>
      <c r="E11" s="4">
        <v>281</v>
      </c>
      <c r="F11" s="4">
        <v>1338</v>
      </c>
      <c r="G11" s="4">
        <v>145</v>
      </c>
      <c r="H11" s="4"/>
      <c r="I11" s="4"/>
      <c r="J11" s="4">
        <v>7801</v>
      </c>
      <c r="K11" s="4">
        <v>734</v>
      </c>
    </row>
    <row r="12" spans="1:11" ht="16.5" customHeight="1" x14ac:dyDescent="0.25">
      <c r="A12" s="6" t="s">
        <v>168</v>
      </c>
      <c r="B12" s="4">
        <v>2956</v>
      </c>
      <c r="C12" s="4">
        <v>298</v>
      </c>
      <c r="D12" s="4">
        <v>2750</v>
      </c>
      <c r="E12" s="4">
        <v>242</v>
      </c>
      <c r="F12" s="4">
        <v>1233</v>
      </c>
      <c r="G12" s="4">
        <v>124</v>
      </c>
      <c r="H12" s="4"/>
      <c r="I12" s="4"/>
      <c r="J12" s="4">
        <v>6939</v>
      </c>
      <c r="K12" s="4">
        <v>664</v>
      </c>
    </row>
    <row r="13" spans="1:11" ht="15" x14ac:dyDescent="0.25">
      <c r="A13" s="6" t="s">
        <v>42</v>
      </c>
      <c r="B13" s="4">
        <v>2497</v>
      </c>
      <c r="C13" s="4">
        <v>257</v>
      </c>
      <c r="D13" s="4">
        <v>3431</v>
      </c>
      <c r="E13" s="4">
        <v>248</v>
      </c>
      <c r="F13" s="4">
        <v>1211</v>
      </c>
      <c r="G13" s="4">
        <v>139</v>
      </c>
      <c r="H13" s="4"/>
      <c r="I13" s="4"/>
      <c r="J13" s="4">
        <v>7139</v>
      </c>
      <c r="K13" s="4">
        <v>644</v>
      </c>
    </row>
    <row r="14" spans="1:11" ht="15" x14ac:dyDescent="0.25">
      <c r="A14" s="6" t="s">
        <v>43</v>
      </c>
      <c r="B14" s="4">
        <v>2238</v>
      </c>
      <c r="C14" s="4">
        <v>244</v>
      </c>
      <c r="D14" s="4">
        <v>3196</v>
      </c>
      <c r="E14" s="4">
        <v>248</v>
      </c>
      <c r="F14" s="4">
        <v>1237</v>
      </c>
      <c r="G14" s="4">
        <v>143</v>
      </c>
      <c r="H14" s="4"/>
      <c r="I14" s="4"/>
      <c r="J14" s="4">
        <v>6671</v>
      </c>
      <c r="K14" s="4">
        <v>635</v>
      </c>
    </row>
    <row r="15" spans="1:11" ht="15" x14ac:dyDescent="0.25">
      <c r="A15" s="6" t="s">
        <v>44</v>
      </c>
      <c r="B15" s="4">
        <v>2131</v>
      </c>
      <c r="C15" s="4">
        <v>216</v>
      </c>
      <c r="D15" s="4">
        <v>2865</v>
      </c>
      <c r="E15" s="4">
        <v>226</v>
      </c>
      <c r="F15" s="4">
        <v>959</v>
      </c>
      <c r="G15" s="4">
        <v>109</v>
      </c>
      <c r="H15" s="4"/>
      <c r="I15" s="4"/>
      <c r="J15" s="4">
        <v>5955</v>
      </c>
      <c r="K15" s="4">
        <v>551</v>
      </c>
    </row>
    <row r="16" spans="1:11" ht="15" x14ac:dyDescent="0.25">
      <c r="A16" s="6" t="s">
        <v>107</v>
      </c>
      <c r="B16" s="4">
        <v>1893</v>
      </c>
      <c r="C16" s="4">
        <v>166</v>
      </c>
      <c r="D16" s="4">
        <v>2011</v>
      </c>
      <c r="E16" s="4">
        <v>134</v>
      </c>
      <c r="F16" s="4">
        <v>924</v>
      </c>
      <c r="G16" s="4">
        <v>109</v>
      </c>
      <c r="H16" s="4"/>
      <c r="I16" s="4"/>
      <c r="J16" s="4">
        <v>4828</v>
      </c>
      <c r="K16" s="4">
        <v>409</v>
      </c>
    </row>
    <row r="17" spans="1:11" ht="15" x14ac:dyDescent="0.25">
      <c r="A17" s="6" t="s">
        <v>46</v>
      </c>
      <c r="B17" s="4">
        <v>1771</v>
      </c>
      <c r="C17" s="4">
        <v>137</v>
      </c>
      <c r="D17" s="4">
        <v>1601</v>
      </c>
      <c r="E17" s="4">
        <v>134</v>
      </c>
      <c r="F17" s="4">
        <v>926</v>
      </c>
      <c r="G17" s="4">
        <v>102</v>
      </c>
      <c r="H17" s="4"/>
      <c r="I17" s="4"/>
      <c r="J17" s="4">
        <v>4298</v>
      </c>
      <c r="K17" s="4">
        <v>373</v>
      </c>
    </row>
    <row r="18" spans="1:11" ht="15" x14ac:dyDescent="0.25">
      <c r="A18" s="6" t="s">
        <v>47</v>
      </c>
      <c r="B18" s="4">
        <v>1648</v>
      </c>
      <c r="C18" s="4">
        <v>163</v>
      </c>
      <c r="D18" s="4">
        <v>1457</v>
      </c>
      <c r="E18" s="4">
        <v>151</v>
      </c>
      <c r="F18" s="4">
        <v>826</v>
      </c>
      <c r="G18" s="4">
        <v>105</v>
      </c>
      <c r="H18" s="4"/>
      <c r="I18" s="4"/>
      <c r="J18" s="4">
        <v>3931</v>
      </c>
      <c r="K18" s="4">
        <v>419</v>
      </c>
    </row>
    <row r="19" spans="1:11" ht="15" x14ac:dyDescent="0.25">
      <c r="A19" s="6" t="s">
        <v>48</v>
      </c>
      <c r="B19" s="4">
        <v>1407</v>
      </c>
      <c r="C19" s="4">
        <v>160</v>
      </c>
      <c r="D19" s="4">
        <v>1511</v>
      </c>
      <c r="E19" s="4">
        <v>162</v>
      </c>
      <c r="F19" s="4">
        <v>887</v>
      </c>
      <c r="G19" s="4">
        <v>117</v>
      </c>
      <c r="H19" s="4"/>
      <c r="I19" s="4"/>
      <c r="J19" s="4">
        <v>3805</v>
      </c>
      <c r="K19" s="4">
        <v>439</v>
      </c>
    </row>
    <row r="20" spans="1:11" ht="15" x14ac:dyDescent="0.25">
      <c r="A20" s="6" t="s">
        <v>49</v>
      </c>
      <c r="B20" s="4">
        <v>1313</v>
      </c>
      <c r="C20" s="4">
        <v>137</v>
      </c>
      <c r="D20" s="4">
        <v>1352</v>
      </c>
      <c r="E20" s="4">
        <v>190</v>
      </c>
      <c r="F20" s="4">
        <v>868</v>
      </c>
      <c r="G20" s="4">
        <v>129</v>
      </c>
      <c r="H20" s="4"/>
      <c r="I20" s="4"/>
      <c r="J20" s="4">
        <v>3533</v>
      </c>
      <c r="K20" s="4">
        <v>456</v>
      </c>
    </row>
    <row r="21" spans="1:11" ht="15" x14ac:dyDescent="0.25">
      <c r="A21" s="6" t="s">
        <v>50</v>
      </c>
      <c r="B21" s="4">
        <v>1220</v>
      </c>
      <c r="C21" s="4">
        <v>141</v>
      </c>
      <c r="D21" s="4">
        <v>1381</v>
      </c>
      <c r="E21" s="4">
        <v>164</v>
      </c>
      <c r="F21" s="4">
        <v>1029</v>
      </c>
      <c r="G21" s="4">
        <v>151</v>
      </c>
      <c r="H21" s="4"/>
      <c r="I21" s="4"/>
      <c r="J21" s="4">
        <v>3630</v>
      </c>
      <c r="K21" s="4">
        <v>456</v>
      </c>
    </row>
    <row r="22" spans="1:11" ht="15" x14ac:dyDescent="0.25">
      <c r="A22" s="6" t="s">
        <v>51</v>
      </c>
      <c r="B22" s="4">
        <v>1213</v>
      </c>
      <c r="C22" s="4">
        <v>128</v>
      </c>
      <c r="D22" s="4">
        <v>1361</v>
      </c>
      <c r="E22" s="4">
        <v>195</v>
      </c>
      <c r="F22" s="4">
        <v>1090</v>
      </c>
      <c r="G22" s="4">
        <v>166</v>
      </c>
      <c r="H22" s="4"/>
      <c r="I22" s="4"/>
      <c r="J22" s="4">
        <v>3664</v>
      </c>
      <c r="K22" s="4">
        <v>489</v>
      </c>
    </row>
    <row r="23" spans="1:11" ht="15" x14ac:dyDescent="0.25">
      <c r="A23" s="6" t="s">
        <v>52</v>
      </c>
      <c r="B23" s="4">
        <v>1157</v>
      </c>
      <c r="C23" s="4">
        <v>190</v>
      </c>
      <c r="D23" s="4">
        <v>1265</v>
      </c>
      <c r="E23" s="4">
        <v>134</v>
      </c>
      <c r="F23" s="4">
        <v>1299</v>
      </c>
      <c r="G23" s="4">
        <v>166</v>
      </c>
      <c r="H23" s="4">
        <v>45</v>
      </c>
      <c r="I23" s="4">
        <v>114</v>
      </c>
      <c r="J23" s="4">
        <v>3766</v>
      </c>
      <c r="K23" s="4">
        <v>604</v>
      </c>
    </row>
    <row r="24" spans="1:11" ht="15" x14ac:dyDescent="0.25">
      <c r="A24" s="6" t="s">
        <v>66</v>
      </c>
      <c r="B24" s="4">
        <v>1131</v>
      </c>
      <c r="C24" s="4">
        <v>172</v>
      </c>
      <c r="D24" s="4">
        <v>1277</v>
      </c>
      <c r="E24" s="4">
        <v>146</v>
      </c>
      <c r="F24" s="4">
        <v>1553</v>
      </c>
      <c r="G24" s="4">
        <v>171</v>
      </c>
      <c r="H24" s="4">
        <v>56</v>
      </c>
      <c r="I24" s="4">
        <v>79</v>
      </c>
      <c r="J24" s="4">
        <v>4017</v>
      </c>
      <c r="K24" s="4">
        <v>568</v>
      </c>
    </row>
    <row r="25" spans="1:11" ht="28.95" customHeight="1" x14ac:dyDescent="0.25">
      <c r="A25" s="114"/>
      <c r="B25" s="114"/>
      <c r="C25" s="114"/>
      <c r="D25" s="114"/>
      <c r="E25" s="114"/>
      <c r="F25" s="114"/>
      <c r="G25" s="111"/>
      <c r="H25" s="111"/>
      <c r="I25" s="111"/>
      <c r="J25" s="111"/>
      <c r="K25" s="111"/>
    </row>
    <row r="26" spans="1:11" ht="25.95" customHeight="1" x14ac:dyDescent="0.25"/>
    <row r="27" spans="1:11" ht="28.95" customHeight="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 spans="1:11" ht="25.2" customHeight="1" x14ac:dyDescent="0.25">
      <c r="A28" s="84"/>
      <c r="B28" s="84"/>
      <c r="C28" s="84"/>
      <c r="D28" s="84"/>
      <c r="E28" s="84"/>
      <c r="F28" s="84"/>
    </row>
  </sheetData>
  <mergeCells count="7">
    <mergeCell ref="A25:F25"/>
    <mergeCell ref="G25:K25"/>
    <mergeCell ref="B5:C5"/>
    <mergeCell ref="D5:E5"/>
    <mergeCell ref="F5:G5"/>
    <mergeCell ref="J5:K5"/>
    <mergeCell ref="H5:I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5"/>
  <sheetViews>
    <sheetView showGridLines="0" zoomScaleNormal="100" workbookViewId="0"/>
  </sheetViews>
  <sheetFormatPr defaultColWidth="9.109375" defaultRowHeight="15" x14ac:dyDescent="0.25"/>
  <cols>
    <col min="1" max="1" width="18.5546875" style="6" customWidth="1"/>
    <col min="2" max="2" width="21.6640625" style="6" customWidth="1"/>
    <col min="3" max="16384" width="9.109375" style="6"/>
  </cols>
  <sheetData>
    <row r="1" spans="1:2" ht="15.6" x14ac:dyDescent="0.3">
      <c r="A1" s="1" t="s">
        <v>54</v>
      </c>
      <c r="B1" s="1"/>
    </row>
    <row r="2" spans="1:2" ht="15.6" x14ac:dyDescent="0.3">
      <c r="A2" s="73" t="s">
        <v>85</v>
      </c>
      <c r="B2" s="1"/>
    </row>
    <row r="3" spans="1:2" ht="15.6" x14ac:dyDescent="0.3">
      <c r="A3" s="73"/>
      <c r="B3" s="1"/>
    </row>
    <row r="4" spans="1:2" ht="15.6" x14ac:dyDescent="0.3">
      <c r="A4" s="90" t="str">
        <f>HYPERLINK("#'Contents'!A1", "Link to Contents tab")</f>
        <v>Link to Contents tab</v>
      </c>
      <c r="B4" s="1"/>
    </row>
    <row r="5" spans="1:2" x14ac:dyDescent="0.25">
      <c r="A5" s="82" t="s">
        <v>88</v>
      </c>
    </row>
    <row r="6" spans="1:2" ht="46.95" customHeight="1" x14ac:dyDescent="0.3">
      <c r="A6" s="32" t="s">
        <v>35</v>
      </c>
      <c r="B6" s="24" t="s">
        <v>55</v>
      </c>
    </row>
    <row r="7" spans="1:2" ht="25.2" customHeight="1" x14ac:dyDescent="0.25">
      <c r="A7" s="31" t="s">
        <v>36</v>
      </c>
      <c r="B7" s="30">
        <v>1552</v>
      </c>
    </row>
    <row r="8" spans="1:2" ht="16.5" customHeight="1" x14ac:dyDescent="0.25">
      <c r="A8" s="5" t="s">
        <v>37</v>
      </c>
      <c r="B8" s="9">
        <v>1634</v>
      </c>
    </row>
    <row r="9" spans="1:2" ht="16.5" customHeight="1" x14ac:dyDescent="0.25">
      <c r="A9" s="5" t="s">
        <v>38</v>
      </c>
      <c r="B9" s="9">
        <v>1337</v>
      </c>
    </row>
    <row r="10" spans="1:2" ht="16.5" customHeight="1" x14ac:dyDescent="0.25">
      <c r="A10" s="5" t="s">
        <v>39</v>
      </c>
      <c r="B10" s="9">
        <v>1518</v>
      </c>
    </row>
    <row r="11" spans="1:2" ht="16.5" customHeight="1" x14ac:dyDescent="0.25">
      <c r="A11" s="5" t="s">
        <v>40</v>
      </c>
      <c r="B11" s="9">
        <v>1492</v>
      </c>
    </row>
    <row r="12" spans="1:2" ht="16.5" customHeight="1" x14ac:dyDescent="0.25">
      <c r="A12" s="6" t="s">
        <v>41</v>
      </c>
      <c r="B12" s="9">
        <v>1371</v>
      </c>
    </row>
    <row r="13" spans="1:2" x14ac:dyDescent="0.25">
      <c r="A13" s="6" t="s">
        <v>42</v>
      </c>
      <c r="B13" s="9">
        <v>1576</v>
      </c>
    </row>
    <row r="14" spans="1:2" x14ac:dyDescent="0.25">
      <c r="A14" s="6" t="s">
        <v>43</v>
      </c>
      <c r="B14" s="9">
        <v>2057</v>
      </c>
    </row>
    <row r="15" spans="1:2" x14ac:dyDescent="0.25">
      <c r="A15" s="6" t="s">
        <v>44</v>
      </c>
      <c r="B15" s="9">
        <v>2070</v>
      </c>
    </row>
    <row r="16" spans="1:2" x14ac:dyDescent="0.25">
      <c r="A16" s="6" t="s">
        <v>170</v>
      </c>
      <c r="B16" s="9">
        <v>1547</v>
      </c>
    </row>
    <row r="17" spans="1:5" x14ac:dyDescent="0.25">
      <c r="A17" s="6" t="s">
        <v>46</v>
      </c>
      <c r="B17" s="9">
        <v>1739</v>
      </c>
    </row>
    <row r="18" spans="1:5" x14ac:dyDescent="0.25">
      <c r="A18" s="6" t="s">
        <v>47</v>
      </c>
      <c r="B18" s="9">
        <v>1950</v>
      </c>
    </row>
    <row r="19" spans="1:5" x14ac:dyDescent="0.25">
      <c r="A19" s="6" t="s">
        <v>48</v>
      </c>
      <c r="B19" s="9">
        <v>2228</v>
      </c>
    </row>
    <row r="20" spans="1:5" x14ac:dyDescent="0.25">
      <c r="A20" s="6" t="s">
        <v>49</v>
      </c>
      <c r="B20" s="9">
        <v>2559</v>
      </c>
    </row>
    <row r="21" spans="1:5" x14ac:dyDescent="0.25">
      <c r="A21" s="6" t="s">
        <v>50</v>
      </c>
      <c r="B21" s="9">
        <v>1641</v>
      </c>
    </row>
    <row r="22" spans="1:5" x14ac:dyDescent="0.25">
      <c r="A22" s="6" t="s">
        <v>51</v>
      </c>
      <c r="B22" s="9">
        <v>1905</v>
      </c>
    </row>
    <row r="23" spans="1:5" x14ac:dyDescent="0.25">
      <c r="A23" s="6" t="s">
        <v>52</v>
      </c>
      <c r="B23" s="9">
        <v>2382</v>
      </c>
    </row>
    <row r="24" spans="1:5" x14ac:dyDescent="0.25">
      <c r="A24" s="6" t="s">
        <v>66</v>
      </c>
      <c r="B24" s="9">
        <v>2375</v>
      </c>
    </row>
    <row r="25" spans="1:5" ht="40.5" customHeight="1" x14ac:dyDescent="0.25">
      <c r="A25" s="114"/>
      <c r="B25" s="114"/>
      <c r="C25" s="37"/>
      <c r="D25" s="37"/>
      <c r="E25" s="37"/>
    </row>
  </sheetData>
  <mergeCells count="1">
    <mergeCell ref="A25:B2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"/>
  <sheetViews>
    <sheetView showGridLines="0" zoomScaleNormal="100" workbookViewId="0"/>
  </sheetViews>
  <sheetFormatPr defaultColWidth="9.109375" defaultRowHeight="12.6" x14ac:dyDescent="0.25"/>
  <cols>
    <col min="1" max="1" width="19.109375" style="18" customWidth="1"/>
    <col min="2" max="4" width="20.6640625" style="18" customWidth="1"/>
    <col min="5" max="16384" width="9.109375" style="18"/>
  </cols>
  <sheetData>
    <row r="1" spans="1:6" ht="15.6" x14ac:dyDescent="0.3">
      <c r="A1" s="33" t="s">
        <v>173</v>
      </c>
      <c r="B1" s="5"/>
      <c r="C1" s="6"/>
      <c r="D1" s="6"/>
    </row>
    <row r="2" spans="1:6" ht="15" x14ac:dyDescent="0.25">
      <c r="A2" s="73" t="s">
        <v>85</v>
      </c>
      <c r="B2" s="5"/>
      <c r="C2" s="6"/>
      <c r="D2" s="6"/>
    </row>
    <row r="3" spans="1:6" ht="15" x14ac:dyDescent="0.25">
      <c r="A3" s="73"/>
      <c r="B3" s="5"/>
      <c r="C3" s="6"/>
      <c r="D3" s="6"/>
    </row>
    <row r="4" spans="1:6" ht="15" x14ac:dyDescent="0.25">
      <c r="A4" s="90" t="str">
        <f>HYPERLINK("#'Contents'!A1", "Link to Contents tab")</f>
        <v>Link to Contents tab</v>
      </c>
      <c r="B4" s="5"/>
      <c r="C4" s="6"/>
      <c r="D4" s="6"/>
    </row>
    <row r="5" spans="1:6" ht="15" x14ac:dyDescent="0.25">
      <c r="A5" s="82" t="s">
        <v>88</v>
      </c>
      <c r="B5" s="5"/>
      <c r="C5" s="6"/>
      <c r="D5" s="6"/>
    </row>
    <row r="6" spans="1:6" ht="46.95" customHeight="1" x14ac:dyDescent="0.3">
      <c r="A6" s="23" t="s">
        <v>70</v>
      </c>
      <c r="B6" s="24" t="s">
        <v>55</v>
      </c>
      <c r="C6" s="24" t="s">
        <v>56</v>
      </c>
      <c r="D6" s="24" t="s">
        <v>57</v>
      </c>
    </row>
    <row r="7" spans="1:6" ht="25.2" customHeight="1" x14ac:dyDescent="0.25">
      <c r="A7" s="26" t="s">
        <v>105</v>
      </c>
      <c r="B7" s="11">
        <v>2289</v>
      </c>
      <c r="C7" s="22" t="s">
        <v>90</v>
      </c>
      <c r="D7" s="22" t="s">
        <v>90</v>
      </c>
    </row>
    <row r="8" spans="1:6" ht="15" x14ac:dyDescent="0.25">
      <c r="A8" s="26" t="s">
        <v>11</v>
      </c>
      <c r="B8" s="11">
        <v>71</v>
      </c>
      <c r="C8" s="11">
        <v>1131</v>
      </c>
      <c r="D8" s="25">
        <v>6.2776304155614499E-2</v>
      </c>
      <c r="F8" s="25"/>
    </row>
    <row r="9" spans="1:6" ht="15" x14ac:dyDescent="0.25">
      <c r="A9" s="26" t="s">
        <v>12</v>
      </c>
      <c r="B9" s="11">
        <v>15</v>
      </c>
      <c r="C9" s="11">
        <v>172</v>
      </c>
      <c r="D9" s="25">
        <v>8.7209302325581398E-2</v>
      </c>
      <c r="E9" s="55"/>
      <c r="F9" s="25"/>
    </row>
    <row r="10" spans="1:6" ht="13.2" x14ac:dyDescent="0.25">
      <c r="A10" s="19"/>
      <c r="B10" s="8"/>
    </row>
    <row r="11" spans="1:6" ht="13.2" x14ac:dyDescent="0.25">
      <c r="A11" s="41"/>
    </row>
    <row r="12" spans="1:6" ht="13.2" x14ac:dyDescent="0.25">
      <c r="A12" s="41"/>
    </row>
    <row r="13" spans="1:6" ht="13.2" x14ac:dyDescent="0.25">
      <c r="A13" s="41"/>
    </row>
    <row r="14" spans="1:6" ht="13.2" x14ac:dyDescent="0.25">
      <c r="A14" s="41"/>
    </row>
    <row r="15" spans="1:6" ht="15" x14ac:dyDescent="0.25">
      <c r="E15" s="25"/>
    </row>
  </sheetData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"/>
  <sheetViews>
    <sheetView showGridLines="0" zoomScaleNormal="100" workbookViewId="0"/>
  </sheetViews>
  <sheetFormatPr defaultColWidth="9.109375" defaultRowHeight="15" x14ac:dyDescent="0.25"/>
  <cols>
    <col min="1" max="1" width="19.33203125" style="6" customWidth="1"/>
    <col min="2" max="4" width="22.6640625" style="6" customWidth="1"/>
    <col min="5" max="5" width="5.109375" style="6" customWidth="1"/>
    <col min="6" max="6" width="10.88671875" style="6" customWidth="1"/>
    <col min="7" max="16384" width="9.109375" style="6"/>
  </cols>
  <sheetData>
    <row r="1" spans="1:6" ht="15.6" x14ac:dyDescent="0.3">
      <c r="A1" s="1" t="s">
        <v>58</v>
      </c>
      <c r="B1" s="1"/>
      <c r="C1" s="1"/>
      <c r="D1" s="1"/>
      <c r="E1" s="1"/>
      <c r="F1" s="1"/>
    </row>
    <row r="2" spans="1:6" ht="15.6" x14ac:dyDescent="0.3">
      <c r="A2" s="73" t="s">
        <v>85</v>
      </c>
      <c r="B2" s="27"/>
      <c r="C2" s="27"/>
      <c r="D2" s="27"/>
      <c r="E2" s="27"/>
      <c r="F2" s="27"/>
    </row>
    <row r="3" spans="1:6" ht="15.6" x14ac:dyDescent="0.3">
      <c r="A3" s="73"/>
      <c r="B3" s="27"/>
      <c r="C3" s="27"/>
      <c r="D3" s="27"/>
      <c r="E3" s="27"/>
      <c r="F3" s="27"/>
    </row>
    <row r="4" spans="1:6" ht="15.6" x14ac:dyDescent="0.3">
      <c r="A4" s="90" t="str">
        <f>HYPERLINK("#'Contents'!A1", "Link to Contents tab")</f>
        <v>Link to Contents tab</v>
      </c>
      <c r="B4" s="27"/>
      <c r="C4" s="27"/>
      <c r="D4" s="27"/>
      <c r="E4" s="27"/>
      <c r="F4" s="27"/>
    </row>
    <row r="5" spans="1:6" x14ac:dyDescent="0.25">
      <c r="A5" s="82" t="s">
        <v>88</v>
      </c>
    </row>
    <row r="6" spans="1:6" ht="46.95" customHeight="1" x14ac:dyDescent="0.3">
      <c r="A6" s="27" t="s">
        <v>35</v>
      </c>
      <c r="B6" s="24" t="s">
        <v>110</v>
      </c>
      <c r="C6" s="3" t="s">
        <v>59</v>
      </c>
      <c r="D6" s="24" t="s">
        <v>111</v>
      </c>
    </row>
    <row r="7" spans="1:6" ht="25.2" customHeight="1" x14ac:dyDescent="0.25">
      <c r="A7" s="5" t="s">
        <v>36</v>
      </c>
      <c r="B7" s="4">
        <v>1114</v>
      </c>
      <c r="C7" s="4">
        <v>62</v>
      </c>
      <c r="D7" s="4">
        <v>3</v>
      </c>
    </row>
    <row r="8" spans="1:6" ht="16.5" customHeight="1" x14ac:dyDescent="0.25">
      <c r="A8" s="5" t="s">
        <v>37</v>
      </c>
      <c r="B8" s="4">
        <v>1440</v>
      </c>
      <c r="C8" s="4">
        <v>70</v>
      </c>
      <c r="D8" s="4">
        <v>1</v>
      </c>
    </row>
    <row r="9" spans="1:6" ht="16.5" customHeight="1" x14ac:dyDescent="0.25">
      <c r="A9" s="5" t="s">
        <v>38</v>
      </c>
      <c r="B9" s="4">
        <v>1512</v>
      </c>
      <c r="C9" s="4">
        <v>72</v>
      </c>
      <c r="D9" s="4">
        <v>12</v>
      </c>
    </row>
    <row r="10" spans="1:6" ht="16.5" customHeight="1" x14ac:dyDescent="0.25">
      <c r="A10" s="5" t="s">
        <v>39</v>
      </c>
      <c r="B10" s="4">
        <v>1862</v>
      </c>
      <c r="C10" s="4">
        <v>67</v>
      </c>
      <c r="D10" s="4">
        <v>15</v>
      </c>
    </row>
    <row r="11" spans="1:6" ht="16.5" customHeight="1" x14ac:dyDescent="0.25">
      <c r="A11" s="6" t="s">
        <v>40</v>
      </c>
      <c r="B11" s="11">
        <v>2438</v>
      </c>
      <c r="C11" s="11">
        <v>74</v>
      </c>
      <c r="D11" s="11">
        <v>22</v>
      </c>
      <c r="F11" s="10"/>
    </row>
    <row r="12" spans="1:6" ht="16.5" customHeight="1" x14ac:dyDescent="0.25">
      <c r="A12" s="6" t="s">
        <v>41</v>
      </c>
      <c r="B12" s="11">
        <v>2658</v>
      </c>
      <c r="C12" s="11">
        <v>92</v>
      </c>
      <c r="D12" s="11">
        <v>14</v>
      </c>
    </row>
    <row r="13" spans="1:6" x14ac:dyDescent="0.25">
      <c r="A13" s="6" t="s">
        <v>42</v>
      </c>
      <c r="B13" s="11">
        <v>3064</v>
      </c>
      <c r="C13" s="11">
        <v>87</v>
      </c>
      <c r="D13" s="11">
        <v>13</v>
      </c>
    </row>
    <row r="14" spans="1:6" x14ac:dyDescent="0.25">
      <c r="A14" s="6" t="s">
        <v>43</v>
      </c>
      <c r="B14" s="11">
        <v>3243</v>
      </c>
      <c r="C14" s="11">
        <v>116</v>
      </c>
      <c r="D14" s="11">
        <v>11</v>
      </c>
    </row>
    <row r="15" spans="1:6" x14ac:dyDescent="0.25">
      <c r="A15" s="6" t="s">
        <v>44</v>
      </c>
      <c r="B15" s="11">
        <v>3706</v>
      </c>
      <c r="C15" s="6">
        <v>137</v>
      </c>
      <c r="D15" s="11">
        <v>4</v>
      </c>
    </row>
    <row r="16" spans="1:6" x14ac:dyDescent="0.25">
      <c r="A16" s="6" t="s">
        <v>174</v>
      </c>
      <c r="B16" s="11">
        <v>3873</v>
      </c>
      <c r="C16" s="6">
        <v>104</v>
      </c>
      <c r="D16" s="11">
        <v>8</v>
      </c>
    </row>
    <row r="17" spans="1:4" x14ac:dyDescent="0.25">
      <c r="A17" s="6" t="s">
        <v>46</v>
      </c>
      <c r="B17" s="11">
        <v>5931</v>
      </c>
      <c r="C17" s="6">
        <v>117</v>
      </c>
      <c r="D17" s="11">
        <v>4</v>
      </c>
    </row>
    <row r="18" spans="1:4" x14ac:dyDescent="0.25">
      <c r="A18" s="6" t="s">
        <v>47</v>
      </c>
      <c r="B18" s="11">
        <v>5551</v>
      </c>
      <c r="C18" s="6">
        <v>97</v>
      </c>
      <c r="D18" s="11">
        <v>11</v>
      </c>
    </row>
    <row r="19" spans="1:4" x14ac:dyDescent="0.25">
      <c r="A19" s="6" t="s">
        <v>48</v>
      </c>
      <c r="B19" s="11">
        <v>4598</v>
      </c>
      <c r="C19" s="6">
        <v>127</v>
      </c>
      <c r="D19" s="11">
        <v>5</v>
      </c>
    </row>
    <row r="20" spans="1:4" x14ac:dyDescent="0.25">
      <c r="A20" s="6" t="s">
        <v>49</v>
      </c>
      <c r="B20" s="11">
        <v>4395</v>
      </c>
      <c r="C20" s="6">
        <v>66</v>
      </c>
      <c r="D20" s="11">
        <v>7</v>
      </c>
    </row>
    <row r="21" spans="1:4" x14ac:dyDescent="0.25">
      <c r="A21" s="6" t="s">
        <v>50</v>
      </c>
      <c r="B21" s="11">
        <v>4325</v>
      </c>
      <c r="C21" s="6">
        <v>81</v>
      </c>
      <c r="D21" s="11">
        <v>11</v>
      </c>
    </row>
    <row r="22" spans="1:4" x14ac:dyDescent="0.25">
      <c r="A22" s="6" t="s">
        <v>51</v>
      </c>
      <c r="B22" s="11">
        <v>5753</v>
      </c>
      <c r="C22" s="11">
        <v>113</v>
      </c>
      <c r="D22" s="11">
        <v>14</v>
      </c>
    </row>
    <row r="23" spans="1:4" x14ac:dyDescent="0.25">
      <c r="A23" s="6" t="s">
        <v>52</v>
      </c>
      <c r="B23" s="11">
        <v>5653</v>
      </c>
      <c r="C23" s="11">
        <v>137</v>
      </c>
      <c r="D23" s="11">
        <v>9</v>
      </c>
    </row>
    <row r="24" spans="1:4" x14ac:dyDescent="0.25">
      <c r="A24" s="6" t="s">
        <v>66</v>
      </c>
      <c r="B24" s="11">
        <v>6093</v>
      </c>
      <c r="C24" s="11">
        <v>125</v>
      </c>
      <c r="D24" s="11">
        <v>20</v>
      </c>
    </row>
    <row r="26" spans="1:4" ht="15.6" x14ac:dyDescent="0.3">
      <c r="A26" s="2"/>
      <c r="B26" s="10"/>
      <c r="C26" s="10"/>
      <c r="D26" s="10"/>
    </row>
    <row r="28" spans="1:4" x14ac:dyDescent="0.25">
      <c r="C28" s="10"/>
    </row>
  </sheetData>
  <phoneticPr fontId="4" type="noConversion"/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8"/>
  <sheetViews>
    <sheetView showGridLines="0" zoomScaleNormal="100" workbookViewId="0"/>
  </sheetViews>
  <sheetFormatPr defaultColWidth="9.109375" defaultRowHeight="12.6" x14ac:dyDescent="0.25"/>
  <cols>
    <col min="1" max="4" width="12.6640625" style="18" customWidth="1"/>
    <col min="5" max="16384" width="9.109375" style="18"/>
  </cols>
  <sheetData>
    <row r="1" spans="1:4" ht="15.6" x14ac:dyDescent="0.3">
      <c r="A1" s="1" t="s">
        <v>68</v>
      </c>
    </row>
    <row r="2" spans="1:4" ht="15" x14ac:dyDescent="0.25">
      <c r="A2" s="73" t="s">
        <v>85</v>
      </c>
    </row>
    <row r="3" spans="1:4" ht="15" x14ac:dyDescent="0.25">
      <c r="A3" s="73"/>
    </row>
    <row r="4" spans="1:4" ht="15" x14ac:dyDescent="0.25">
      <c r="A4" s="90" t="str">
        <f>HYPERLINK("#'Contents'!A1", "Link to Contents tab")</f>
        <v>Link to Contents tab</v>
      </c>
    </row>
    <row r="5" spans="1:4" ht="15" x14ac:dyDescent="0.25">
      <c r="A5" s="82" t="s">
        <v>88</v>
      </c>
    </row>
    <row r="6" spans="1:4" ht="46.95" customHeight="1" x14ac:dyDescent="0.3">
      <c r="A6" s="32" t="s">
        <v>35</v>
      </c>
      <c r="B6" s="24" t="s">
        <v>11</v>
      </c>
      <c r="C6" s="24" t="s">
        <v>12</v>
      </c>
      <c r="D6" s="85" t="s">
        <v>13</v>
      </c>
    </row>
    <row r="7" spans="1:4" ht="25.2" customHeight="1" x14ac:dyDescent="0.25">
      <c r="A7" s="13" t="s">
        <v>36</v>
      </c>
      <c r="B7" s="98">
        <v>1566</v>
      </c>
      <c r="C7" s="98">
        <v>218</v>
      </c>
      <c r="D7" s="99">
        <v>1784</v>
      </c>
    </row>
    <row r="8" spans="1:4" ht="15" x14ac:dyDescent="0.25">
      <c r="A8" s="13" t="s">
        <v>37</v>
      </c>
      <c r="B8" s="98">
        <v>1451</v>
      </c>
      <c r="C8" s="98">
        <v>208</v>
      </c>
      <c r="D8" s="99">
        <v>1659</v>
      </c>
    </row>
    <row r="9" spans="1:4" ht="15" x14ac:dyDescent="0.25">
      <c r="A9" s="13" t="s">
        <v>38</v>
      </c>
      <c r="B9" s="98">
        <v>1297</v>
      </c>
      <c r="C9" s="98">
        <v>117</v>
      </c>
      <c r="D9" s="99">
        <v>1414</v>
      </c>
    </row>
    <row r="10" spans="1:4" ht="15" x14ac:dyDescent="0.25">
      <c r="A10" s="13" t="s">
        <v>39</v>
      </c>
      <c r="B10" s="98">
        <v>997</v>
      </c>
      <c r="C10" s="98">
        <v>119</v>
      </c>
      <c r="D10" s="99">
        <v>1116</v>
      </c>
    </row>
    <row r="11" spans="1:4" ht="15" x14ac:dyDescent="0.25">
      <c r="A11" s="13" t="s">
        <v>40</v>
      </c>
      <c r="B11" s="98">
        <v>886</v>
      </c>
      <c r="C11" s="98">
        <v>122</v>
      </c>
      <c r="D11" s="99">
        <v>1008</v>
      </c>
    </row>
    <row r="12" spans="1:4" ht="15" x14ac:dyDescent="0.25">
      <c r="A12" s="6" t="s">
        <v>41</v>
      </c>
      <c r="B12" s="98">
        <v>786</v>
      </c>
      <c r="C12" s="98">
        <v>91</v>
      </c>
      <c r="D12" s="98">
        <v>877</v>
      </c>
    </row>
    <row r="13" spans="1:4" ht="15" x14ac:dyDescent="0.25">
      <c r="A13" s="6" t="s">
        <v>42</v>
      </c>
      <c r="B13" s="98">
        <v>803</v>
      </c>
      <c r="C13" s="98">
        <v>100</v>
      </c>
      <c r="D13" s="98">
        <v>903</v>
      </c>
    </row>
    <row r="14" spans="1:4" ht="15" x14ac:dyDescent="0.25">
      <c r="A14" s="6" t="s">
        <v>43</v>
      </c>
      <c r="B14" s="98">
        <v>762</v>
      </c>
      <c r="C14" s="98">
        <v>88</v>
      </c>
      <c r="D14" s="98">
        <v>850</v>
      </c>
    </row>
    <row r="15" spans="1:4" ht="15" x14ac:dyDescent="0.25">
      <c r="A15" s="6" t="s">
        <v>44</v>
      </c>
      <c r="B15" s="98">
        <v>607</v>
      </c>
      <c r="C15" s="98">
        <v>77</v>
      </c>
      <c r="D15" s="98">
        <v>684</v>
      </c>
    </row>
    <row r="16" spans="1:4" ht="15" x14ac:dyDescent="0.25">
      <c r="A16" s="6" t="s">
        <v>45</v>
      </c>
      <c r="B16" s="98">
        <v>705</v>
      </c>
      <c r="C16" s="98">
        <v>60</v>
      </c>
      <c r="D16" s="98">
        <v>765</v>
      </c>
    </row>
    <row r="17" spans="1:5" ht="15" x14ac:dyDescent="0.25">
      <c r="A17" s="6" t="s">
        <v>46</v>
      </c>
      <c r="B17" s="98">
        <v>625</v>
      </c>
      <c r="C17" s="98">
        <v>72</v>
      </c>
      <c r="D17" s="98">
        <v>697</v>
      </c>
    </row>
    <row r="18" spans="1:5" ht="15" x14ac:dyDescent="0.25">
      <c r="A18" s="6" t="s">
        <v>47</v>
      </c>
      <c r="B18" s="98">
        <v>521</v>
      </c>
      <c r="C18" s="98">
        <v>66</v>
      </c>
      <c r="D18" s="98">
        <v>587</v>
      </c>
    </row>
    <row r="19" spans="1:5" ht="15" x14ac:dyDescent="0.25">
      <c r="A19" s="6" t="s">
        <v>48</v>
      </c>
      <c r="B19" s="98">
        <v>616</v>
      </c>
      <c r="C19" s="98">
        <v>81</v>
      </c>
      <c r="D19" s="98">
        <v>697</v>
      </c>
    </row>
    <row r="20" spans="1:5" ht="15" x14ac:dyDescent="0.25">
      <c r="A20" s="6" t="s">
        <v>49</v>
      </c>
      <c r="B20" s="98">
        <v>633</v>
      </c>
      <c r="C20" s="98">
        <v>90</v>
      </c>
      <c r="D20" s="98">
        <v>723</v>
      </c>
    </row>
    <row r="21" spans="1:5" ht="15" x14ac:dyDescent="0.25">
      <c r="A21" s="6" t="s">
        <v>50</v>
      </c>
      <c r="B21" s="98">
        <v>693</v>
      </c>
      <c r="C21" s="98">
        <v>92</v>
      </c>
      <c r="D21" s="98">
        <v>785</v>
      </c>
    </row>
    <row r="22" spans="1:5" ht="15" x14ac:dyDescent="0.25">
      <c r="A22" s="6" t="s">
        <v>51</v>
      </c>
      <c r="B22" s="98">
        <v>781</v>
      </c>
      <c r="C22" s="98">
        <v>93</v>
      </c>
      <c r="D22" s="98">
        <v>874</v>
      </c>
    </row>
    <row r="23" spans="1:5" ht="15" x14ac:dyDescent="0.25">
      <c r="A23" s="6" t="s">
        <v>52</v>
      </c>
      <c r="B23" s="98">
        <v>882</v>
      </c>
      <c r="C23" s="98">
        <v>155</v>
      </c>
      <c r="D23" s="98">
        <v>1037</v>
      </c>
    </row>
    <row r="24" spans="1:5" ht="15" x14ac:dyDescent="0.25">
      <c r="A24" s="6" t="s">
        <v>66</v>
      </c>
      <c r="B24" s="98">
        <v>967</v>
      </c>
      <c r="C24" s="98">
        <v>137</v>
      </c>
      <c r="D24" s="98">
        <f>SUM(B24:C24)</f>
        <v>1104</v>
      </c>
      <c r="E24" s="55"/>
    </row>
    <row r="25" spans="1:5" ht="15" x14ac:dyDescent="0.25">
      <c r="A25" s="34"/>
      <c r="B25" s="6"/>
      <c r="C25" s="6"/>
    </row>
    <row r="26" spans="1:5" x14ac:dyDescent="0.25">
      <c r="D26" s="35"/>
    </row>
    <row r="28" spans="1:5" x14ac:dyDescent="0.25">
      <c r="D28" s="59"/>
    </row>
  </sheetData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4"/>
  <sheetViews>
    <sheetView showGridLines="0" zoomScaleNormal="100" workbookViewId="0"/>
  </sheetViews>
  <sheetFormatPr defaultColWidth="9.109375" defaultRowHeight="12.6" x14ac:dyDescent="0.25"/>
  <cols>
    <col min="1" max="1" width="17.109375" style="18" customWidth="1"/>
    <col min="2" max="2" width="22.5546875" style="18" customWidth="1"/>
    <col min="3" max="5" width="20.6640625" style="18" customWidth="1"/>
    <col min="6" max="16384" width="9.109375" style="18"/>
  </cols>
  <sheetData>
    <row r="1" spans="1:5" ht="15.6" x14ac:dyDescent="0.3">
      <c r="A1" s="1" t="s">
        <v>175</v>
      </c>
      <c r="B1" s="1"/>
      <c r="C1" s="5"/>
      <c r="D1" s="6"/>
      <c r="E1" s="6"/>
    </row>
    <row r="2" spans="1:5" ht="15.6" x14ac:dyDescent="0.3">
      <c r="A2" s="73" t="s">
        <v>85</v>
      </c>
      <c r="B2" s="1"/>
      <c r="C2" s="5"/>
      <c r="D2" s="6"/>
      <c r="E2" s="6"/>
    </row>
    <row r="3" spans="1:5" ht="15.6" x14ac:dyDescent="0.3">
      <c r="A3" s="73"/>
      <c r="B3" s="1"/>
      <c r="C3" s="5"/>
      <c r="D3" s="6"/>
      <c r="E3" s="6"/>
    </row>
    <row r="4" spans="1:5" ht="15.6" x14ac:dyDescent="0.3">
      <c r="A4" s="90" t="str">
        <f>HYPERLINK("#'Contents'!A1", "Link to Contents tab")</f>
        <v>Link to Contents tab</v>
      </c>
      <c r="B4" s="1"/>
      <c r="C4" s="5"/>
      <c r="D4" s="6"/>
      <c r="E4" s="6"/>
    </row>
    <row r="5" spans="1:5" ht="15.6" x14ac:dyDescent="0.3">
      <c r="A5" s="82" t="s">
        <v>88</v>
      </c>
      <c r="B5" s="1"/>
      <c r="C5" s="5"/>
      <c r="D5" s="6"/>
      <c r="E5" s="6"/>
    </row>
    <row r="6" spans="1:5" ht="46.8" x14ac:dyDescent="0.3">
      <c r="A6" s="23" t="s">
        <v>114</v>
      </c>
      <c r="B6" s="23" t="s">
        <v>113</v>
      </c>
      <c r="C6" s="24" t="s">
        <v>60</v>
      </c>
      <c r="D6" s="24" t="s">
        <v>56</v>
      </c>
      <c r="E6" s="24" t="s">
        <v>61</v>
      </c>
    </row>
    <row r="7" spans="1:5" ht="25.2" customHeight="1" x14ac:dyDescent="0.25">
      <c r="A7" s="6" t="s">
        <v>72</v>
      </c>
      <c r="B7" s="6" t="s">
        <v>112</v>
      </c>
      <c r="C7" s="11">
        <v>1104</v>
      </c>
      <c r="D7" s="11">
        <v>4585</v>
      </c>
      <c r="E7" s="86">
        <v>0.24078516902944383</v>
      </c>
    </row>
    <row r="8" spans="1:5" ht="15" x14ac:dyDescent="0.25">
      <c r="A8" s="6" t="s">
        <v>72</v>
      </c>
      <c r="B8" s="6" t="s">
        <v>11</v>
      </c>
      <c r="C8" s="28">
        <v>967</v>
      </c>
      <c r="D8" s="9">
        <v>4017</v>
      </c>
      <c r="E8" s="86">
        <v>0.24072691062982324</v>
      </c>
    </row>
    <row r="9" spans="1:5" ht="15" x14ac:dyDescent="0.25">
      <c r="A9" s="6" t="s">
        <v>72</v>
      </c>
      <c r="B9" s="6" t="s">
        <v>12</v>
      </c>
      <c r="C9" s="28">
        <v>137</v>
      </c>
      <c r="D9" s="9">
        <v>568</v>
      </c>
      <c r="E9" s="86">
        <v>0.24119718309859156</v>
      </c>
    </row>
    <row r="10" spans="1:5" ht="25.2" customHeight="1" x14ac:dyDescent="0.25">
      <c r="A10" s="6" t="s">
        <v>8</v>
      </c>
      <c r="B10" s="6" t="s">
        <v>112</v>
      </c>
      <c r="C10" s="6">
        <v>289</v>
      </c>
      <c r="D10" s="87">
        <v>1303</v>
      </c>
      <c r="E10" s="25">
        <v>0.22179585571757482</v>
      </c>
    </row>
    <row r="11" spans="1:5" ht="15" x14ac:dyDescent="0.25">
      <c r="A11" s="6" t="s">
        <v>8</v>
      </c>
      <c r="B11" s="6" t="s">
        <v>11</v>
      </c>
      <c r="C11" s="6">
        <v>249</v>
      </c>
      <c r="D11" s="11">
        <v>1131</v>
      </c>
      <c r="E11" s="25">
        <v>0.22015915119363394</v>
      </c>
    </row>
    <row r="12" spans="1:5" ht="15" x14ac:dyDescent="0.25">
      <c r="A12" s="6" t="s">
        <v>8</v>
      </c>
      <c r="B12" s="6" t="s">
        <v>12</v>
      </c>
      <c r="C12" s="6">
        <v>40</v>
      </c>
      <c r="D12" s="11">
        <v>172</v>
      </c>
      <c r="E12" s="25">
        <v>0.23255813953488372</v>
      </c>
    </row>
    <row r="13" spans="1:5" ht="25.2" customHeight="1" x14ac:dyDescent="0.25">
      <c r="A13" s="6" t="s">
        <v>9</v>
      </c>
      <c r="B13" s="6" t="s">
        <v>112</v>
      </c>
      <c r="C13" s="6">
        <v>378</v>
      </c>
      <c r="D13" s="87">
        <v>1423</v>
      </c>
      <c r="E13" s="25">
        <v>0.26563598032326069</v>
      </c>
    </row>
    <row r="14" spans="1:5" ht="15" x14ac:dyDescent="0.25">
      <c r="A14" s="6" t="s">
        <v>9</v>
      </c>
      <c r="B14" s="6" t="s">
        <v>11</v>
      </c>
      <c r="C14" s="6">
        <v>347</v>
      </c>
      <c r="D14" s="11">
        <v>1277</v>
      </c>
      <c r="E14" s="25">
        <v>0.27173061863743148</v>
      </c>
    </row>
    <row r="15" spans="1:5" ht="15" x14ac:dyDescent="0.25">
      <c r="A15" s="6" t="s">
        <v>9</v>
      </c>
      <c r="B15" s="6" t="s">
        <v>12</v>
      </c>
      <c r="C15" s="6">
        <v>31</v>
      </c>
      <c r="D15" s="11">
        <v>146</v>
      </c>
      <c r="E15" s="25">
        <v>0.21232876712328766</v>
      </c>
    </row>
    <row r="16" spans="1:5" ht="25.2" customHeight="1" x14ac:dyDescent="0.25">
      <c r="A16" s="6" t="s">
        <v>14</v>
      </c>
      <c r="B16" s="6" t="s">
        <v>112</v>
      </c>
      <c r="C16" s="6">
        <v>419</v>
      </c>
      <c r="D16" s="87">
        <v>1724</v>
      </c>
      <c r="E16" s="25">
        <v>0.24303944315545242</v>
      </c>
    </row>
    <row r="17" spans="1:7" ht="15" x14ac:dyDescent="0.25">
      <c r="A17" s="6" t="s">
        <v>14</v>
      </c>
      <c r="B17" s="6" t="s">
        <v>11</v>
      </c>
      <c r="C17" s="6">
        <v>369</v>
      </c>
      <c r="D17" s="11">
        <v>1553</v>
      </c>
      <c r="E17" s="25">
        <v>0.23760463618802319</v>
      </c>
    </row>
    <row r="18" spans="1:7" ht="15" x14ac:dyDescent="0.25">
      <c r="A18" s="6" t="s">
        <v>14</v>
      </c>
      <c r="B18" s="6" t="s">
        <v>12</v>
      </c>
      <c r="C18" s="6">
        <v>50</v>
      </c>
      <c r="D18" s="11">
        <v>171</v>
      </c>
      <c r="E18" s="25">
        <v>0.29239766081871343</v>
      </c>
    </row>
    <row r="19" spans="1:7" ht="25.2" customHeight="1" x14ac:dyDescent="0.25">
      <c r="A19" s="6" t="s">
        <v>15</v>
      </c>
      <c r="B19" s="6" t="s">
        <v>112</v>
      </c>
      <c r="C19" s="6">
        <v>18</v>
      </c>
      <c r="D19" s="6">
        <v>135</v>
      </c>
      <c r="E19" s="25">
        <v>0.13333333333333333</v>
      </c>
    </row>
    <row r="20" spans="1:7" ht="15" x14ac:dyDescent="0.25">
      <c r="A20" s="6" t="s">
        <v>15</v>
      </c>
      <c r="B20" s="6" t="s">
        <v>11</v>
      </c>
      <c r="C20" s="6">
        <v>2</v>
      </c>
      <c r="D20" s="11">
        <v>56</v>
      </c>
      <c r="E20" s="25">
        <v>3.5714285714285712E-2</v>
      </c>
    </row>
    <row r="21" spans="1:7" ht="15" x14ac:dyDescent="0.25">
      <c r="A21" s="6" t="s">
        <v>15</v>
      </c>
      <c r="B21" s="6" t="s">
        <v>12</v>
      </c>
      <c r="C21" s="6">
        <v>16</v>
      </c>
      <c r="D21" s="11">
        <v>79</v>
      </c>
      <c r="E21" s="25">
        <v>0.20253164556962025</v>
      </c>
    </row>
    <row r="22" spans="1:7" ht="15" x14ac:dyDescent="0.25">
      <c r="A22" s="26"/>
      <c r="B22" s="26"/>
      <c r="C22" s="6"/>
      <c r="D22" s="11"/>
      <c r="E22" s="25"/>
    </row>
    <row r="23" spans="1:7" ht="15" x14ac:dyDescent="0.25">
      <c r="A23" s="21"/>
      <c r="B23" s="21"/>
      <c r="C23" s="6"/>
      <c r="D23" s="6"/>
      <c r="E23" s="6"/>
    </row>
    <row r="24" spans="1:7" ht="26.4" customHeight="1" x14ac:dyDescent="0.25">
      <c r="A24" s="116"/>
      <c r="B24" s="116"/>
      <c r="C24" s="116"/>
      <c r="D24" s="116"/>
      <c r="E24" s="116"/>
      <c r="F24" s="116"/>
      <c r="G24" s="116"/>
    </row>
  </sheetData>
  <mergeCells count="1">
    <mergeCell ref="A24:G24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7"/>
  <sheetViews>
    <sheetView showGridLines="0" zoomScaleNormal="100" workbookViewId="0"/>
  </sheetViews>
  <sheetFormatPr defaultColWidth="9.109375" defaultRowHeight="12.6" x14ac:dyDescent="0.25"/>
  <cols>
    <col min="1" max="1" width="18.33203125" style="18" customWidth="1"/>
    <col min="2" max="4" width="12.6640625" style="18" customWidth="1"/>
    <col min="5" max="5" width="11.109375" style="18" customWidth="1"/>
    <col min="6" max="16384" width="9.109375" style="18"/>
  </cols>
  <sheetData>
    <row r="1" spans="1:5" ht="15.6" x14ac:dyDescent="0.3">
      <c r="A1" s="33" t="s">
        <v>115</v>
      </c>
    </row>
    <row r="2" spans="1:5" ht="15" x14ac:dyDescent="0.25">
      <c r="A2" s="73" t="s">
        <v>85</v>
      </c>
    </row>
    <row r="3" spans="1:5" ht="15" x14ac:dyDescent="0.25">
      <c r="A3" s="73"/>
    </row>
    <row r="4" spans="1:5" ht="15" x14ac:dyDescent="0.25">
      <c r="A4" s="90" t="str">
        <f>HYPERLINK("#'Contents'!A1", "Link to Contents tab")</f>
        <v>Link to Contents tab</v>
      </c>
    </row>
    <row r="5" spans="1:5" ht="15" x14ac:dyDescent="0.25">
      <c r="A5" s="82" t="s">
        <v>88</v>
      </c>
    </row>
    <row r="6" spans="1:5" ht="46.95" customHeight="1" x14ac:dyDescent="0.3">
      <c r="A6" s="27" t="s">
        <v>35</v>
      </c>
      <c r="B6" s="24" t="s">
        <v>11</v>
      </c>
      <c r="C6" s="24" t="s">
        <v>12</v>
      </c>
      <c r="D6" s="85" t="s">
        <v>13</v>
      </c>
    </row>
    <row r="7" spans="1:5" ht="25.2" customHeight="1" x14ac:dyDescent="0.25">
      <c r="A7" s="13" t="s">
        <v>36</v>
      </c>
      <c r="B7" s="22">
        <v>72</v>
      </c>
      <c r="C7" s="22">
        <v>17</v>
      </c>
      <c r="D7" s="9">
        <v>89</v>
      </c>
    </row>
    <row r="8" spans="1:5" ht="15" x14ac:dyDescent="0.25">
      <c r="A8" s="13" t="s">
        <v>37</v>
      </c>
      <c r="B8" s="12">
        <v>76</v>
      </c>
      <c r="C8" s="12">
        <v>20</v>
      </c>
      <c r="D8" s="9">
        <v>96</v>
      </c>
    </row>
    <row r="9" spans="1:5" ht="15" x14ac:dyDescent="0.25">
      <c r="A9" s="13" t="s">
        <v>38</v>
      </c>
      <c r="B9" s="12">
        <v>58</v>
      </c>
      <c r="C9" s="12">
        <v>10</v>
      </c>
      <c r="D9" s="9">
        <v>68</v>
      </c>
    </row>
    <row r="10" spans="1:5" ht="15" x14ac:dyDescent="0.25">
      <c r="A10" s="13" t="s">
        <v>39</v>
      </c>
      <c r="B10" s="12">
        <v>81</v>
      </c>
      <c r="C10" s="12">
        <v>8</v>
      </c>
      <c r="D10" s="9">
        <v>89</v>
      </c>
    </row>
    <row r="11" spans="1:5" ht="15" x14ac:dyDescent="0.25">
      <c r="A11" s="13" t="s">
        <v>40</v>
      </c>
      <c r="B11" s="12">
        <v>45</v>
      </c>
      <c r="C11" s="12">
        <v>12</v>
      </c>
      <c r="D11" s="9">
        <v>57</v>
      </c>
    </row>
    <row r="12" spans="1:5" ht="15" x14ac:dyDescent="0.25">
      <c r="A12" s="6" t="s">
        <v>41</v>
      </c>
      <c r="B12" s="12">
        <v>65</v>
      </c>
      <c r="C12" s="12">
        <v>15</v>
      </c>
      <c r="D12" s="12">
        <v>80</v>
      </c>
    </row>
    <row r="13" spans="1:5" ht="15" x14ac:dyDescent="0.25">
      <c r="A13" s="6" t="s">
        <v>176</v>
      </c>
      <c r="B13" s="9" t="s">
        <v>89</v>
      </c>
      <c r="C13" s="9" t="s">
        <v>89</v>
      </c>
      <c r="D13" s="9" t="s">
        <v>89</v>
      </c>
    </row>
    <row r="14" spans="1:5" ht="15" x14ac:dyDescent="0.25">
      <c r="A14" s="6" t="s">
        <v>43</v>
      </c>
      <c r="B14" s="12">
        <v>66</v>
      </c>
      <c r="C14" s="12">
        <v>11</v>
      </c>
      <c r="D14" s="12">
        <v>77</v>
      </c>
      <c r="E14" s="36"/>
    </row>
    <row r="15" spans="1:5" ht="15" x14ac:dyDescent="0.25">
      <c r="A15" s="6" t="s">
        <v>44</v>
      </c>
      <c r="B15" s="12">
        <v>57</v>
      </c>
      <c r="C15" s="12">
        <v>7</v>
      </c>
      <c r="D15" s="12">
        <v>64</v>
      </c>
    </row>
    <row r="16" spans="1:5" ht="15" x14ac:dyDescent="0.25">
      <c r="A16" s="6" t="s">
        <v>174</v>
      </c>
      <c r="B16" s="12">
        <v>38</v>
      </c>
      <c r="C16" s="12">
        <v>15</v>
      </c>
      <c r="D16" s="12">
        <v>53</v>
      </c>
    </row>
    <row r="17" spans="1:4" ht="15" x14ac:dyDescent="0.25">
      <c r="A17" s="6" t="s">
        <v>46</v>
      </c>
      <c r="B17" s="12">
        <v>44</v>
      </c>
      <c r="C17" s="12">
        <v>6</v>
      </c>
      <c r="D17" s="12">
        <v>50</v>
      </c>
    </row>
    <row r="18" spans="1:4" ht="15" x14ac:dyDescent="0.25">
      <c r="A18" s="6" t="s">
        <v>47</v>
      </c>
      <c r="B18" s="12">
        <v>35</v>
      </c>
      <c r="C18" s="12">
        <v>7</v>
      </c>
      <c r="D18" s="12">
        <v>42</v>
      </c>
    </row>
    <row r="19" spans="1:4" ht="15" x14ac:dyDescent="0.25">
      <c r="A19" s="6" t="s">
        <v>48</v>
      </c>
      <c r="B19" s="12">
        <v>49</v>
      </c>
      <c r="C19" s="12">
        <v>5</v>
      </c>
      <c r="D19" s="12">
        <v>54</v>
      </c>
    </row>
    <row r="20" spans="1:4" ht="15" x14ac:dyDescent="0.25">
      <c r="A20" s="6" t="s">
        <v>49</v>
      </c>
      <c r="B20" s="12">
        <v>33</v>
      </c>
      <c r="C20" s="12">
        <v>12</v>
      </c>
      <c r="D20" s="12">
        <v>45</v>
      </c>
    </row>
    <row r="21" spans="1:4" ht="15" x14ac:dyDescent="0.25">
      <c r="A21" s="6" t="s">
        <v>50</v>
      </c>
      <c r="B21" s="12">
        <v>23</v>
      </c>
      <c r="C21" s="12">
        <v>3</v>
      </c>
      <c r="D21" s="12">
        <v>26</v>
      </c>
    </row>
    <row r="22" spans="1:4" ht="15" x14ac:dyDescent="0.25">
      <c r="A22" s="6" t="s">
        <v>51</v>
      </c>
      <c r="B22" s="12">
        <v>28</v>
      </c>
      <c r="C22" s="12">
        <v>9</v>
      </c>
      <c r="D22" s="12">
        <v>37</v>
      </c>
    </row>
    <row r="23" spans="1:4" ht="15" x14ac:dyDescent="0.25">
      <c r="A23" s="6" t="s">
        <v>52</v>
      </c>
      <c r="B23" s="12">
        <v>18</v>
      </c>
      <c r="C23" s="12">
        <v>7</v>
      </c>
      <c r="D23" s="12">
        <v>25</v>
      </c>
    </row>
    <row r="24" spans="1:4" ht="15" x14ac:dyDescent="0.25">
      <c r="A24" s="6" t="s">
        <v>66</v>
      </c>
      <c r="B24" s="12">
        <v>23</v>
      </c>
      <c r="C24" s="12">
        <v>8</v>
      </c>
      <c r="D24" s="12">
        <f>SUM(B24:C24)</f>
        <v>31</v>
      </c>
    </row>
    <row r="25" spans="1:4" ht="15" x14ac:dyDescent="0.25">
      <c r="B25" s="6"/>
      <c r="C25" s="6"/>
    </row>
    <row r="26" spans="1:4" ht="13.2" x14ac:dyDescent="0.25">
      <c r="A26" s="8"/>
    </row>
    <row r="27" spans="1:4" x14ac:dyDescent="0.25">
      <c r="D27" s="35"/>
    </row>
  </sheetData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zoomScaleNormal="100" workbookViewId="0"/>
  </sheetViews>
  <sheetFormatPr defaultColWidth="9.109375" defaultRowHeight="12.6" x14ac:dyDescent="0.25"/>
  <cols>
    <col min="1" max="1" width="21.33203125" style="18" customWidth="1"/>
    <col min="2" max="2" width="19.5546875" style="18" customWidth="1"/>
    <col min="3" max="3" width="33.5546875" style="18" customWidth="1"/>
    <col min="4" max="4" width="16.88671875" style="18" customWidth="1"/>
    <col min="5" max="16384" width="9.109375" style="18"/>
  </cols>
  <sheetData>
    <row r="1" spans="1:5" ht="15.6" x14ac:dyDescent="0.3">
      <c r="A1" s="33" t="s">
        <v>67</v>
      </c>
      <c r="B1" s="5"/>
      <c r="C1" s="6"/>
      <c r="D1" s="6"/>
    </row>
    <row r="2" spans="1:5" ht="15" x14ac:dyDescent="0.25">
      <c r="A2" s="73" t="s">
        <v>85</v>
      </c>
      <c r="B2" s="5"/>
      <c r="C2" s="6"/>
      <c r="D2" s="6"/>
    </row>
    <row r="3" spans="1:5" ht="15" x14ac:dyDescent="0.25">
      <c r="A3" s="73"/>
      <c r="B3" s="5"/>
      <c r="C3" s="6"/>
      <c r="D3" s="6"/>
    </row>
    <row r="4" spans="1:5" ht="15" x14ac:dyDescent="0.25">
      <c r="A4" s="90" t="str">
        <f>HYPERLINK("#'Contents'!A1", "Link to Contents tab")</f>
        <v>Link to Contents tab</v>
      </c>
      <c r="B4" s="5"/>
      <c r="C4" s="6"/>
      <c r="D4" s="6"/>
    </row>
    <row r="5" spans="1:5" ht="15" x14ac:dyDescent="0.25">
      <c r="A5" s="82" t="s">
        <v>88</v>
      </c>
      <c r="B5" s="5"/>
      <c r="C5" s="6"/>
      <c r="D5" s="6"/>
    </row>
    <row r="6" spans="1:5" ht="46.95" customHeight="1" x14ac:dyDescent="0.3">
      <c r="A6" s="27" t="s">
        <v>70</v>
      </c>
      <c r="B6" s="24" t="s">
        <v>62</v>
      </c>
      <c r="C6" s="24" t="s">
        <v>118</v>
      </c>
      <c r="D6" s="24" t="s">
        <v>63</v>
      </c>
    </row>
    <row r="7" spans="1:5" ht="25.2" customHeight="1" x14ac:dyDescent="0.25">
      <c r="A7" s="6" t="s">
        <v>112</v>
      </c>
      <c r="B7" s="11">
        <v>31</v>
      </c>
      <c r="C7" s="11">
        <f>SUM(C8:C9)</f>
        <v>1303</v>
      </c>
      <c r="D7" s="25">
        <f>B7/C7</f>
        <v>2.3791250959324637E-2</v>
      </c>
      <c r="E7" s="55"/>
    </row>
    <row r="8" spans="1:5" ht="15" x14ac:dyDescent="0.25">
      <c r="A8" s="6" t="s">
        <v>11</v>
      </c>
      <c r="B8" s="11">
        <v>23</v>
      </c>
      <c r="C8" s="11">
        <v>1131</v>
      </c>
      <c r="D8" s="25">
        <f>B8/C8</f>
        <v>2.0335985853227233E-2</v>
      </c>
      <c r="E8" s="55"/>
    </row>
    <row r="9" spans="1:5" ht="15" x14ac:dyDescent="0.25">
      <c r="A9" s="6" t="s">
        <v>12</v>
      </c>
      <c r="B9" s="11">
        <v>8</v>
      </c>
      <c r="C9" s="11">
        <v>172</v>
      </c>
      <c r="D9" s="25">
        <f t="shared" ref="D9" si="0">B9/C9</f>
        <v>4.6511627906976744E-2</v>
      </c>
      <c r="E9" s="55"/>
    </row>
    <row r="10" spans="1:5" ht="15" x14ac:dyDescent="0.25">
      <c r="A10" s="6"/>
      <c r="B10" s="11"/>
      <c r="C10" s="6"/>
      <c r="D10" s="6"/>
    </row>
    <row r="16" spans="1:5" x14ac:dyDescent="0.25">
      <c r="E16" s="55"/>
    </row>
  </sheetData>
  <phoneticPr fontId="10" type="noConversion"/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6"/>
  <sheetViews>
    <sheetView showGridLines="0" zoomScaleNormal="100" workbookViewId="0"/>
  </sheetViews>
  <sheetFormatPr defaultColWidth="9.109375" defaultRowHeight="13.8" x14ac:dyDescent="0.25"/>
  <cols>
    <col min="1" max="1" width="19.6640625" style="7" customWidth="1"/>
    <col min="2" max="5" width="12.6640625" style="7" customWidth="1"/>
    <col min="6" max="16384" width="9.109375" style="7"/>
  </cols>
  <sheetData>
    <row r="1" spans="1:6" ht="15.6" x14ac:dyDescent="0.3">
      <c r="A1" s="1" t="s">
        <v>180</v>
      </c>
    </row>
    <row r="2" spans="1:6" ht="15" x14ac:dyDescent="0.25">
      <c r="A2" s="73" t="s">
        <v>85</v>
      </c>
    </row>
    <row r="3" spans="1:6" ht="15" x14ac:dyDescent="0.25">
      <c r="A3" s="73"/>
    </row>
    <row r="4" spans="1:6" ht="15" x14ac:dyDescent="0.25">
      <c r="A4" s="90" t="str">
        <f>HYPERLINK("#'Contents'!A1", "Link to Contents tab")</f>
        <v>Link to Contents tab</v>
      </c>
    </row>
    <row r="5" spans="1:6" ht="15" x14ac:dyDescent="0.25">
      <c r="A5" s="82" t="s">
        <v>88</v>
      </c>
    </row>
    <row r="6" spans="1:6" ht="46.95" customHeight="1" x14ac:dyDescent="0.3">
      <c r="A6" s="38" t="s">
        <v>35</v>
      </c>
      <c r="B6" s="3" t="s">
        <v>10</v>
      </c>
      <c r="C6" s="3" t="s">
        <v>11</v>
      </c>
      <c r="D6" s="3" t="s">
        <v>12</v>
      </c>
      <c r="E6" s="3" t="s">
        <v>13</v>
      </c>
    </row>
    <row r="7" spans="1:6" ht="25.2" customHeight="1" x14ac:dyDescent="0.25">
      <c r="A7" s="13" t="s">
        <v>36</v>
      </c>
      <c r="B7" s="12" t="s">
        <v>89</v>
      </c>
      <c r="C7" s="12">
        <v>69</v>
      </c>
      <c r="D7" s="12">
        <v>13</v>
      </c>
      <c r="E7" s="12" t="s">
        <v>89</v>
      </c>
    </row>
    <row r="8" spans="1:6" ht="16.5" customHeight="1" x14ac:dyDescent="0.25">
      <c r="A8" s="13" t="s">
        <v>37</v>
      </c>
      <c r="B8" s="12" t="s">
        <v>89</v>
      </c>
      <c r="C8" s="12">
        <v>72</v>
      </c>
      <c r="D8" s="12">
        <v>7</v>
      </c>
      <c r="E8" s="12" t="s">
        <v>89</v>
      </c>
    </row>
    <row r="9" spans="1:6" ht="16.5" customHeight="1" x14ac:dyDescent="0.25">
      <c r="A9" s="13" t="s">
        <v>177</v>
      </c>
      <c r="B9" s="12" t="s">
        <v>89</v>
      </c>
      <c r="C9" s="12">
        <v>40</v>
      </c>
      <c r="D9" s="12">
        <v>8</v>
      </c>
      <c r="E9" s="12" t="s">
        <v>89</v>
      </c>
    </row>
    <row r="10" spans="1:6" ht="16.5" customHeight="1" x14ac:dyDescent="0.25">
      <c r="A10" s="13" t="s">
        <v>39</v>
      </c>
      <c r="B10" s="12">
        <v>162</v>
      </c>
      <c r="C10" s="12">
        <v>31</v>
      </c>
      <c r="D10" s="12">
        <v>3</v>
      </c>
      <c r="E10" s="12">
        <v>196</v>
      </c>
    </row>
    <row r="11" spans="1:6" ht="16.5" customHeight="1" x14ac:dyDescent="0.25">
      <c r="A11" s="13" t="s">
        <v>40</v>
      </c>
      <c r="B11" s="12">
        <v>108</v>
      </c>
      <c r="C11" s="12">
        <v>23</v>
      </c>
      <c r="D11" s="12">
        <v>3</v>
      </c>
      <c r="E11" s="12">
        <v>134</v>
      </c>
    </row>
    <row r="12" spans="1:6" ht="16.5" customHeight="1" x14ac:dyDescent="0.25">
      <c r="A12" s="13" t="s">
        <v>41</v>
      </c>
      <c r="B12" s="12">
        <v>116</v>
      </c>
      <c r="C12" s="12">
        <v>24</v>
      </c>
      <c r="D12" s="12">
        <v>7</v>
      </c>
      <c r="E12" s="12">
        <v>147</v>
      </c>
      <c r="F12" s="14"/>
    </row>
    <row r="13" spans="1:6" ht="16.5" customHeight="1" x14ac:dyDescent="0.25">
      <c r="A13" s="13" t="s">
        <v>42</v>
      </c>
      <c r="B13" s="12">
        <v>125</v>
      </c>
      <c r="C13" s="12">
        <v>18</v>
      </c>
      <c r="D13" s="12">
        <v>6</v>
      </c>
      <c r="E13" s="12">
        <v>149</v>
      </c>
    </row>
    <row r="14" spans="1:6" ht="16.5" customHeight="1" x14ac:dyDescent="0.25">
      <c r="A14" s="13" t="s">
        <v>43</v>
      </c>
      <c r="B14" s="12">
        <v>143</v>
      </c>
      <c r="C14" s="12">
        <v>28</v>
      </c>
      <c r="D14" s="12">
        <v>3</v>
      </c>
      <c r="E14" s="12">
        <v>174</v>
      </c>
    </row>
    <row r="15" spans="1:6" ht="16.5" customHeight="1" x14ac:dyDescent="0.25">
      <c r="A15" s="13" t="s">
        <v>44</v>
      </c>
      <c r="B15" s="12">
        <v>185</v>
      </c>
      <c r="C15" s="12">
        <v>36</v>
      </c>
      <c r="D15" s="12">
        <v>1</v>
      </c>
      <c r="E15" s="12">
        <v>222</v>
      </c>
    </row>
    <row r="16" spans="1:6" ht="16.5" customHeight="1" x14ac:dyDescent="0.25">
      <c r="A16" s="13" t="s">
        <v>45</v>
      </c>
      <c r="B16" s="12">
        <v>164</v>
      </c>
      <c r="C16" s="12">
        <v>28</v>
      </c>
      <c r="D16" s="12">
        <v>1</v>
      </c>
      <c r="E16" s="12">
        <v>193</v>
      </c>
    </row>
    <row r="17" spans="1:5" ht="16.5" customHeight="1" x14ac:dyDescent="0.25">
      <c r="A17" s="13" t="s">
        <v>46</v>
      </c>
      <c r="B17" s="12">
        <v>200</v>
      </c>
      <c r="C17" s="12">
        <v>16</v>
      </c>
      <c r="D17" s="12">
        <v>1</v>
      </c>
      <c r="E17" s="12">
        <v>217</v>
      </c>
    </row>
    <row r="18" spans="1:5" ht="16.5" customHeight="1" x14ac:dyDescent="0.25">
      <c r="A18" s="13" t="s">
        <v>47</v>
      </c>
      <c r="B18" s="12">
        <v>220</v>
      </c>
      <c r="C18" s="12">
        <v>19</v>
      </c>
      <c r="D18" s="12">
        <v>3</v>
      </c>
      <c r="E18" s="12">
        <v>242</v>
      </c>
    </row>
    <row r="19" spans="1:5" ht="16.5" customHeight="1" x14ac:dyDescent="0.25">
      <c r="A19" s="13" t="s">
        <v>48</v>
      </c>
      <c r="B19" s="12">
        <v>165</v>
      </c>
      <c r="C19" s="12">
        <v>13</v>
      </c>
      <c r="D19" s="12">
        <v>1</v>
      </c>
      <c r="E19" s="12">
        <v>179</v>
      </c>
    </row>
    <row r="20" spans="1:5" ht="16.5" customHeight="1" x14ac:dyDescent="0.25">
      <c r="A20" s="13" t="s">
        <v>49</v>
      </c>
      <c r="B20" s="12">
        <v>173</v>
      </c>
      <c r="C20" s="12">
        <v>17</v>
      </c>
      <c r="D20" s="12">
        <v>2</v>
      </c>
      <c r="E20" s="12">
        <v>192</v>
      </c>
    </row>
    <row r="21" spans="1:5" ht="16.5" customHeight="1" x14ac:dyDescent="0.25">
      <c r="A21" s="13" t="s">
        <v>50</v>
      </c>
      <c r="B21" s="12">
        <v>148</v>
      </c>
      <c r="C21" s="12">
        <v>16</v>
      </c>
      <c r="D21" s="12">
        <v>4</v>
      </c>
      <c r="E21" s="12">
        <v>168</v>
      </c>
    </row>
    <row r="22" spans="1:5" ht="16.5" customHeight="1" x14ac:dyDescent="0.25">
      <c r="A22" s="13" t="s">
        <v>51</v>
      </c>
      <c r="B22" s="12">
        <v>144</v>
      </c>
      <c r="C22" s="12">
        <v>22</v>
      </c>
      <c r="D22" s="12">
        <v>6</v>
      </c>
      <c r="E22" s="12">
        <v>172</v>
      </c>
    </row>
    <row r="23" spans="1:5" ht="16.5" customHeight="1" x14ac:dyDescent="0.25">
      <c r="A23" s="13" t="s">
        <v>52</v>
      </c>
      <c r="B23" s="12">
        <v>138</v>
      </c>
      <c r="C23" s="12">
        <v>23</v>
      </c>
      <c r="D23" s="12">
        <v>2</v>
      </c>
      <c r="E23" s="12">
        <v>163</v>
      </c>
    </row>
    <row r="24" spans="1:5" ht="16.5" customHeight="1" x14ac:dyDescent="0.25">
      <c r="A24" s="13" t="s">
        <v>66</v>
      </c>
      <c r="B24" s="12">
        <v>183</v>
      </c>
      <c r="C24" s="12">
        <v>28</v>
      </c>
      <c r="D24" s="12">
        <v>5</v>
      </c>
      <c r="E24" s="12">
        <f>SUM(B24:D24)</f>
        <v>216</v>
      </c>
    </row>
    <row r="25" spans="1:5" ht="15" x14ac:dyDescent="0.25">
      <c r="A25" s="12"/>
      <c r="B25" s="12"/>
      <c r="C25" s="15"/>
      <c r="D25" s="15"/>
      <c r="E25" s="12"/>
    </row>
    <row r="26" spans="1:5" ht="15" x14ac:dyDescent="0.25">
      <c r="A26" s="12"/>
      <c r="B26" s="12"/>
      <c r="C26" s="12"/>
      <c r="D26" s="12"/>
      <c r="E26" s="12"/>
    </row>
  </sheetData>
  <phoneticPr fontId="4" type="noConversion"/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7"/>
  <sheetViews>
    <sheetView showGridLines="0" zoomScaleNormal="100" workbookViewId="0"/>
  </sheetViews>
  <sheetFormatPr defaultColWidth="9.109375" defaultRowHeight="15" x14ac:dyDescent="0.25"/>
  <cols>
    <col min="1" max="1" width="11.109375" style="6" customWidth="1"/>
    <col min="2" max="5" width="13.6640625" style="6" customWidth="1"/>
    <col min="6" max="6" width="8.6640625" style="6" customWidth="1"/>
    <col min="7" max="7" width="8.5546875" style="6" customWidth="1"/>
    <col min="8" max="16384" width="9.109375" style="6"/>
  </cols>
  <sheetData>
    <row r="1" spans="1:9" ht="18" x14ac:dyDescent="0.3">
      <c r="A1" s="1" t="s">
        <v>182</v>
      </c>
      <c r="F1" s="45"/>
    </row>
    <row r="2" spans="1:9" ht="17.399999999999999" x14ac:dyDescent="0.25">
      <c r="A2" s="73" t="s">
        <v>85</v>
      </c>
      <c r="F2" s="45"/>
    </row>
    <row r="3" spans="1:9" ht="17.399999999999999" x14ac:dyDescent="0.25">
      <c r="A3" s="73"/>
      <c r="F3" s="45"/>
    </row>
    <row r="4" spans="1:9" ht="17.399999999999999" x14ac:dyDescent="0.25">
      <c r="A4" s="90" t="str">
        <f>HYPERLINK("#'Contents'!A1", "Link to Contents tab")</f>
        <v>Link to Contents tab</v>
      </c>
      <c r="F4" s="45"/>
    </row>
    <row r="5" spans="1:9" x14ac:dyDescent="0.25">
      <c r="A5" s="82" t="s">
        <v>88</v>
      </c>
    </row>
    <row r="6" spans="1:9" ht="46.95" customHeight="1" x14ac:dyDescent="0.3">
      <c r="A6" s="32" t="s">
        <v>70</v>
      </c>
      <c r="B6" s="3" t="s">
        <v>8</v>
      </c>
      <c r="C6" s="3" t="s">
        <v>9</v>
      </c>
      <c r="D6" s="3" t="s">
        <v>14</v>
      </c>
      <c r="E6" s="3" t="s">
        <v>15</v>
      </c>
      <c r="F6" s="3" t="s">
        <v>13</v>
      </c>
    </row>
    <row r="7" spans="1:9" ht="25.2" customHeight="1" x14ac:dyDescent="0.25">
      <c r="A7" s="5" t="s">
        <v>73</v>
      </c>
      <c r="B7" s="6">
        <v>93</v>
      </c>
      <c r="C7" s="6">
        <v>104</v>
      </c>
      <c r="D7" s="6">
        <v>18</v>
      </c>
      <c r="E7" s="6">
        <v>1</v>
      </c>
      <c r="F7" s="6">
        <v>216</v>
      </c>
    </row>
    <row r="8" spans="1:9" x14ac:dyDescent="0.25">
      <c r="A8" s="6" t="s">
        <v>10</v>
      </c>
      <c r="B8" s="6">
        <v>85</v>
      </c>
      <c r="C8" s="6">
        <v>98</v>
      </c>
      <c r="D8" s="12" t="s">
        <v>90</v>
      </c>
      <c r="E8" s="6">
        <v>0</v>
      </c>
      <c r="F8" s="6">
        <v>183</v>
      </c>
    </row>
    <row r="9" spans="1:9" x14ac:dyDescent="0.25">
      <c r="A9" s="6" t="s">
        <v>11</v>
      </c>
      <c r="B9" s="6">
        <v>7</v>
      </c>
      <c r="C9" s="6">
        <v>5</v>
      </c>
      <c r="D9" s="6">
        <v>16</v>
      </c>
      <c r="E9" s="6">
        <v>0</v>
      </c>
      <c r="F9" s="6">
        <v>28</v>
      </c>
    </row>
    <row r="10" spans="1:9" x14ac:dyDescent="0.25">
      <c r="A10" s="6" t="s">
        <v>12</v>
      </c>
      <c r="B10" s="6">
        <v>1</v>
      </c>
      <c r="C10" s="6">
        <v>1</v>
      </c>
      <c r="D10" s="6">
        <v>2</v>
      </c>
      <c r="E10" s="6">
        <v>1</v>
      </c>
      <c r="F10" s="6">
        <v>5</v>
      </c>
    </row>
    <row r="12" spans="1:9" x14ac:dyDescent="0.25">
      <c r="A12" s="39"/>
    </row>
    <row r="13" spans="1:9" x14ac:dyDescent="0.25">
      <c r="H13" s="44"/>
      <c r="I13" s="43"/>
    </row>
    <row r="14" spans="1:9" x14ac:dyDescent="0.25">
      <c r="H14" s="43"/>
      <c r="I14" s="43"/>
    </row>
    <row r="15" spans="1:9" x14ac:dyDescent="0.25">
      <c r="H15" s="43"/>
      <c r="I15" s="43"/>
    </row>
    <row r="16" spans="1:9" x14ac:dyDescent="0.25">
      <c r="H16" s="42"/>
      <c r="I16" s="43"/>
    </row>
    <row r="17" spans="8:9" x14ac:dyDescent="0.25">
      <c r="H17" s="42"/>
      <c r="I17" s="43"/>
    </row>
    <row r="18" spans="8:9" x14ac:dyDescent="0.25">
      <c r="H18" s="44"/>
      <c r="I18" s="43"/>
    </row>
    <row r="19" spans="8:9" x14ac:dyDescent="0.25">
      <c r="H19" s="43"/>
      <c r="I19" s="43"/>
    </row>
    <row r="20" spans="8:9" x14ac:dyDescent="0.25">
      <c r="H20" s="42"/>
      <c r="I20" s="43"/>
    </row>
    <row r="21" spans="8:9" x14ac:dyDescent="0.25">
      <c r="H21" s="42"/>
      <c r="I21" s="43"/>
    </row>
    <row r="22" spans="8:9" x14ac:dyDescent="0.25">
      <c r="H22" s="44"/>
      <c r="I22" s="43"/>
    </row>
    <row r="23" spans="8:9" x14ac:dyDescent="0.25">
      <c r="H23" s="43"/>
      <c r="I23" s="43"/>
    </row>
    <row r="24" spans="8:9" x14ac:dyDescent="0.25">
      <c r="H24" s="42"/>
      <c r="I24" s="43"/>
    </row>
    <row r="25" spans="8:9" x14ac:dyDescent="0.25">
      <c r="H25" s="42"/>
      <c r="I25" s="43"/>
    </row>
    <row r="26" spans="8:9" x14ac:dyDescent="0.25">
      <c r="H26" s="44"/>
      <c r="I26" s="43"/>
    </row>
    <row r="27" spans="8:9" x14ac:dyDescent="0.25">
      <c r="H27" s="43"/>
      <c r="I27" s="43"/>
    </row>
  </sheetData>
  <phoneticPr fontId="4" type="noConversion"/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EEFC4-99C5-413C-9BC9-F934C3BAD173}">
  <dimension ref="A1:J47"/>
  <sheetViews>
    <sheetView showGridLines="0" zoomScaleNormal="100" workbookViewId="0">
      <selection activeCell="A4" sqref="A4"/>
    </sheetView>
  </sheetViews>
  <sheetFormatPr defaultColWidth="9.109375" defaultRowHeight="15" x14ac:dyDescent="0.25"/>
  <cols>
    <col min="1" max="1" width="16.6640625" style="6" customWidth="1"/>
    <col min="2" max="2" width="11.44140625" style="6" customWidth="1"/>
    <col min="3" max="4" width="17.109375" style="6" customWidth="1"/>
    <col min="5" max="5" width="13.88671875" style="6" customWidth="1"/>
    <col min="6" max="6" width="8.109375" style="6" customWidth="1"/>
    <col min="7" max="7" width="11.6640625" style="6" customWidth="1"/>
    <col min="8" max="8" width="8.5546875" style="6" customWidth="1"/>
    <col min="9" max="16384" width="9.109375" style="6"/>
  </cols>
  <sheetData>
    <row r="1" spans="1:6" ht="15.6" x14ac:dyDescent="0.3">
      <c r="A1" s="1" t="s">
        <v>181</v>
      </c>
      <c r="B1" s="1"/>
      <c r="C1" s="5"/>
    </row>
    <row r="2" spans="1:6" x14ac:dyDescent="0.25">
      <c r="A2" s="73" t="s">
        <v>85</v>
      </c>
      <c r="B2" s="73"/>
      <c r="C2" s="5"/>
    </row>
    <row r="3" spans="1:6" x14ac:dyDescent="0.25">
      <c r="A3" s="73"/>
      <c r="B3" s="73"/>
      <c r="C3" s="5"/>
    </row>
    <row r="4" spans="1:6" x14ac:dyDescent="0.25">
      <c r="A4" s="90" t="str">
        <f>HYPERLINK("#'Contents'!A1", "Link to Contents tab")</f>
        <v>Link to Contents tab</v>
      </c>
      <c r="B4" s="81"/>
      <c r="C4" s="5"/>
    </row>
    <row r="5" spans="1:6" x14ac:dyDescent="0.25">
      <c r="A5" s="82" t="s">
        <v>88</v>
      </c>
      <c r="B5" s="82"/>
      <c r="C5" s="5"/>
    </row>
    <row r="6" spans="1:6" ht="46.95" customHeight="1" x14ac:dyDescent="0.3">
      <c r="A6" s="32" t="s">
        <v>71</v>
      </c>
      <c r="B6" s="32" t="s">
        <v>70</v>
      </c>
      <c r="C6" s="24" t="s">
        <v>64</v>
      </c>
      <c r="D6" s="24" t="s">
        <v>65</v>
      </c>
      <c r="E6" s="24" t="s">
        <v>179</v>
      </c>
      <c r="F6" s="3" t="s">
        <v>13</v>
      </c>
    </row>
    <row r="7" spans="1:6" ht="25.2" customHeight="1" x14ac:dyDescent="0.25">
      <c r="A7" s="6" t="s">
        <v>72</v>
      </c>
      <c r="B7" s="6" t="s">
        <v>73</v>
      </c>
      <c r="C7" s="28">
        <v>132</v>
      </c>
      <c r="D7" s="28">
        <v>116</v>
      </c>
      <c r="E7" s="28">
        <v>82</v>
      </c>
      <c r="F7" s="28">
        <v>330</v>
      </c>
    </row>
    <row r="8" spans="1:6" x14ac:dyDescent="0.25">
      <c r="A8" s="6" t="s">
        <v>72</v>
      </c>
      <c r="B8" s="6" t="s">
        <v>10</v>
      </c>
      <c r="C8" s="28">
        <v>114</v>
      </c>
      <c r="D8" s="28">
        <v>99</v>
      </c>
      <c r="E8" s="28">
        <v>65</v>
      </c>
      <c r="F8" s="28">
        <v>278</v>
      </c>
    </row>
    <row r="9" spans="1:6" x14ac:dyDescent="0.25">
      <c r="A9" s="6" t="s">
        <v>72</v>
      </c>
      <c r="B9" s="6" t="s">
        <v>11</v>
      </c>
      <c r="C9" s="28">
        <v>16</v>
      </c>
      <c r="D9" s="28">
        <v>14</v>
      </c>
      <c r="E9" s="28">
        <v>16</v>
      </c>
      <c r="F9" s="28">
        <v>46</v>
      </c>
    </row>
    <row r="10" spans="1:6" x14ac:dyDescent="0.25">
      <c r="A10" s="6" t="s">
        <v>72</v>
      </c>
      <c r="B10" s="6" t="s">
        <v>12</v>
      </c>
      <c r="C10" s="28">
        <v>2</v>
      </c>
      <c r="D10" s="28">
        <v>3</v>
      </c>
      <c r="E10" s="28">
        <v>1</v>
      </c>
      <c r="F10" s="28">
        <v>6</v>
      </c>
    </row>
    <row r="11" spans="1:6" ht="25.2" customHeight="1" x14ac:dyDescent="0.25">
      <c r="A11" s="6" t="s">
        <v>8</v>
      </c>
      <c r="B11" s="6" t="s">
        <v>73</v>
      </c>
      <c r="C11" s="6">
        <v>73</v>
      </c>
      <c r="D11" s="6">
        <v>43</v>
      </c>
      <c r="E11" s="6">
        <v>27</v>
      </c>
      <c r="F11" s="28">
        <v>143</v>
      </c>
    </row>
    <row r="12" spans="1:6" x14ac:dyDescent="0.25">
      <c r="A12" s="6" t="s">
        <v>8</v>
      </c>
      <c r="B12" s="6" t="s">
        <v>10</v>
      </c>
      <c r="C12" s="6">
        <v>66</v>
      </c>
      <c r="D12" s="6">
        <v>41</v>
      </c>
      <c r="E12" s="6">
        <v>22</v>
      </c>
      <c r="F12" s="28">
        <v>129</v>
      </c>
    </row>
    <row r="13" spans="1:6" x14ac:dyDescent="0.25">
      <c r="A13" s="6" t="s">
        <v>8</v>
      </c>
      <c r="B13" s="6" t="s">
        <v>11</v>
      </c>
      <c r="C13" s="6">
        <v>6</v>
      </c>
      <c r="D13" s="6">
        <v>2</v>
      </c>
      <c r="E13" s="6">
        <v>5</v>
      </c>
      <c r="F13" s="28">
        <v>13</v>
      </c>
    </row>
    <row r="14" spans="1:6" x14ac:dyDescent="0.25">
      <c r="A14" s="6" t="s">
        <v>8</v>
      </c>
      <c r="B14" s="6" t="s">
        <v>12</v>
      </c>
      <c r="C14" s="6">
        <v>1</v>
      </c>
      <c r="D14" s="6">
        <v>0</v>
      </c>
      <c r="E14" s="6">
        <v>0</v>
      </c>
      <c r="F14" s="28">
        <v>1</v>
      </c>
    </row>
    <row r="15" spans="1:6" ht="25.2" customHeight="1" x14ac:dyDescent="0.25">
      <c r="A15" s="6" t="s">
        <v>9</v>
      </c>
      <c r="B15" s="6" t="s">
        <v>73</v>
      </c>
      <c r="C15" s="6">
        <v>50</v>
      </c>
      <c r="D15" s="6">
        <v>60</v>
      </c>
      <c r="E15" s="6">
        <v>48</v>
      </c>
      <c r="F15" s="28">
        <v>158</v>
      </c>
    </row>
    <row r="16" spans="1:6" x14ac:dyDescent="0.25">
      <c r="A16" s="6" t="s">
        <v>9</v>
      </c>
      <c r="B16" s="6" t="s">
        <v>10</v>
      </c>
      <c r="C16" s="6">
        <v>48</v>
      </c>
      <c r="D16" s="6">
        <v>58</v>
      </c>
      <c r="E16" s="6">
        <v>43</v>
      </c>
      <c r="F16" s="28">
        <v>149</v>
      </c>
    </row>
    <row r="17" spans="1:10" x14ac:dyDescent="0.25">
      <c r="A17" s="6" t="s">
        <v>9</v>
      </c>
      <c r="B17" s="6" t="s">
        <v>11</v>
      </c>
      <c r="C17" s="6">
        <v>2</v>
      </c>
      <c r="D17" s="6">
        <v>1</v>
      </c>
      <c r="E17" s="6">
        <v>5</v>
      </c>
      <c r="F17" s="28">
        <v>8</v>
      </c>
    </row>
    <row r="18" spans="1:10" x14ac:dyDescent="0.25">
      <c r="A18" s="6" t="s">
        <v>9</v>
      </c>
      <c r="B18" s="6" t="s">
        <v>12</v>
      </c>
      <c r="C18" s="6">
        <v>0</v>
      </c>
      <c r="D18" s="6">
        <v>1</v>
      </c>
      <c r="E18" s="6">
        <v>0</v>
      </c>
      <c r="F18" s="28">
        <v>1</v>
      </c>
    </row>
    <row r="19" spans="1:10" ht="25.2" customHeight="1" x14ac:dyDescent="0.25">
      <c r="A19" s="6" t="s">
        <v>14</v>
      </c>
      <c r="B19" s="6" t="s">
        <v>73</v>
      </c>
      <c r="C19" s="6">
        <v>9</v>
      </c>
      <c r="D19" s="6">
        <v>12</v>
      </c>
      <c r="E19" s="6">
        <v>7</v>
      </c>
      <c r="F19" s="28">
        <v>28</v>
      </c>
    </row>
    <row r="20" spans="1:10" x14ac:dyDescent="0.25">
      <c r="A20" s="6" t="s">
        <v>14</v>
      </c>
      <c r="B20" s="6" t="s">
        <v>11</v>
      </c>
      <c r="C20" s="6">
        <v>8</v>
      </c>
      <c r="D20" s="6">
        <v>11</v>
      </c>
      <c r="E20" s="6">
        <v>6</v>
      </c>
      <c r="F20" s="28">
        <v>25</v>
      </c>
    </row>
    <row r="21" spans="1:10" x14ac:dyDescent="0.25">
      <c r="A21" s="6" t="s">
        <v>14</v>
      </c>
      <c r="B21" s="6" t="s">
        <v>12</v>
      </c>
      <c r="C21" s="6">
        <v>1</v>
      </c>
      <c r="D21" s="6">
        <v>1</v>
      </c>
      <c r="E21" s="6">
        <v>1</v>
      </c>
      <c r="F21" s="28">
        <v>3</v>
      </c>
    </row>
    <row r="22" spans="1:10" ht="25.2" customHeight="1" x14ac:dyDescent="0.25">
      <c r="A22" s="6" t="s">
        <v>15</v>
      </c>
      <c r="B22" s="6" t="s">
        <v>73</v>
      </c>
      <c r="C22" s="6">
        <v>0</v>
      </c>
      <c r="D22" s="6">
        <v>1</v>
      </c>
      <c r="E22" s="6">
        <v>0</v>
      </c>
      <c r="F22" s="28">
        <v>1</v>
      </c>
    </row>
    <row r="23" spans="1:10" x14ac:dyDescent="0.25">
      <c r="A23" s="6" t="s">
        <v>15</v>
      </c>
      <c r="B23" s="6" t="s">
        <v>10</v>
      </c>
      <c r="C23" s="6">
        <v>0</v>
      </c>
      <c r="D23" s="6">
        <v>0</v>
      </c>
      <c r="E23" s="6">
        <v>0</v>
      </c>
      <c r="F23" s="28">
        <v>0</v>
      </c>
    </row>
    <row r="24" spans="1:10" x14ac:dyDescent="0.25">
      <c r="A24" s="6" t="s">
        <v>15</v>
      </c>
      <c r="B24" s="6" t="s">
        <v>11</v>
      </c>
      <c r="C24" s="6">
        <v>0</v>
      </c>
      <c r="D24" s="6">
        <v>0</v>
      </c>
      <c r="E24" s="6">
        <v>0</v>
      </c>
      <c r="F24" s="28">
        <v>0</v>
      </c>
    </row>
    <row r="25" spans="1:10" x14ac:dyDescent="0.25">
      <c r="A25" s="6" t="s">
        <v>15</v>
      </c>
      <c r="B25" s="6" t="s">
        <v>12</v>
      </c>
      <c r="C25" s="6">
        <v>0</v>
      </c>
      <c r="D25" s="6">
        <v>1</v>
      </c>
      <c r="E25" s="6">
        <v>0</v>
      </c>
      <c r="F25" s="28">
        <v>1</v>
      </c>
    </row>
    <row r="26" spans="1:10" x14ac:dyDescent="0.25">
      <c r="A26" s="26"/>
      <c r="B26" s="26"/>
    </row>
    <row r="27" spans="1:10" ht="15.6" x14ac:dyDescent="0.3">
      <c r="A27" s="88"/>
      <c r="B27" s="88"/>
      <c r="C27" s="1"/>
      <c r="D27" s="1"/>
      <c r="E27" s="1"/>
      <c r="F27" s="1"/>
    </row>
    <row r="28" spans="1:10" x14ac:dyDescent="0.25">
      <c r="A28" s="40"/>
      <c r="B28" s="40"/>
    </row>
    <row r="29" spans="1:10" x14ac:dyDescent="0.25">
      <c r="A29" s="40"/>
      <c r="B29" s="40"/>
    </row>
    <row r="30" spans="1:10" ht="25.2" customHeight="1" x14ac:dyDescent="0.25">
      <c r="A30" s="116"/>
      <c r="B30" s="116"/>
      <c r="C30" s="116"/>
      <c r="D30" s="116"/>
      <c r="E30" s="116"/>
      <c r="F30" s="116"/>
      <c r="G30" s="116"/>
    </row>
    <row r="31" spans="1:10" x14ac:dyDescent="0.25">
      <c r="I31" s="42"/>
      <c r="J31" s="43"/>
    </row>
    <row r="32" spans="1:10" x14ac:dyDescent="0.25">
      <c r="I32" s="42"/>
      <c r="J32" s="43"/>
    </row>
    <row r="33" spans="9:10" x14ac:dyDescent="0.25">
      <c r="I33" s="44"/>
      <c r="J33" s="43"/>
    </row>
    <row r="34" spans="9:10" x14ac:dyDescent="0.25">
      <c r="I34" s="43"/>
      <c r="J34" s="43"/>
    </row>
    <row r="35" spans="9:10" x14ac:dyDescent="0.25">
      <c r="I35" s="43"/>
      <c r="J35" s="43"/>
    </row>
    <row r="36" spans="9:10" x14ac:dyDescent="0.25">
      <c r="I36" s="42"/>
      <c r="J36" s="43"/>
    </row>
    <row r="37" spans="9:10" x14ac:dyDescent="0.25">
      <c r="I37" s="42"/>
      <c r="J37" s="43"/>
    </row>
    <row r="38" spans="9:10" x14ac:dyDescent="0.25">
      <c r="I38" s="44"/>
      <c r="J38" s="43"/>
    </row>
    <row r="39" spans="9:10" x14ac:dyDescent="0.25">
      <c r="I39" s="43"/>
      <c r="J39" s="43"/>
    </row>
    <row r="40" spans="9:10" x14ac:dyDescent="0.25">
      <c r="I40" s="42"/>
      <c r="J40" s="43"/>
    </row>
    <row r="41" spans="9:10" x14ac:dyDescent="0.25">
      <c r="I41" s="42"/>
      <c r="J41" s="43"/>
    </row>
    <row r="42" spans="9:10" x14ac:dyDescent="0.25">
      <c r="I42" s="44"/>
      <c r="J42" s="43"/>
    </row>
    <row r="43" spans="9:10" x14ac:dyDescent="0.25">
      <c r="I43" s="43"/>
      <c r="J43" s="43"/>
    </row>
    <row r="44" spans="9:10" x14ac:dyDescent="0.25">
      <c r="I44" s="42"/>
      <c r="J44" s="43"/>
    </row>
    <row r="45" spans="9:10" x14ac:dyDescent="0.25">
      <c r="I45" s="42"/>
      <c r="J45" s="43"/>
    </row>
    <row r="46" spans="9:10" x14ac:dyDescent="0.25">
      <c r="I46" s="44"/>
      <c r="J46" s="43"/>
    </row>
    <row r="47" spans="9:10" x14ac:dyDescent="0.25">
      <c r="I47" s="43"/>
      <c r="J47" s="43"/>
    </row>
  </sheetData>
  <mergeCells count="1">
    <mergeCell ref="A30:G30"/>
  </mergeCells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13</vt:i4>
      </vt:variant>
    </vt:vector>
  </HeadingPairs>
  <TitlesOfParts>
    <vt:vector size="30" baseType="lpstr">
      <vt:lpstr>Cover</vt:lpstr>
      <vt:lpstr>Contents</vt:lpstr>
      <vt:lpstr>Notes</vt:lpstr>
      <vt:lpstr>Table 1</vt:lpstr>
      <vt:lpstr>Table 2</vt:lpstr>
      <vt:lpstr>Table 3</vt:lpstr>
      <vt:lpstr>Table 4</vt:lpstr>
      <vt:lpstr>Table 5a</vt:lpstr>
      <vt:lpstr>Table 5b</vt:lpstr>
      <vt:lpstr>Table 6</vt:lpstr>
      <vt:lpstr>Table 7a</vt:lpstr>
      <vt:lpstr>Table 7b</vt:lpstr>
      <vt:lpstr>Table 7c</vt:lpstr>
      <vt:lpstr>Table 7d</vt:lpstr>
      <vt:lpstr>Table 8</vt:lpstr>
      <vt:lpstr>Table 9a</vt:lpstr>
      <vt:lpstr>Table 9b</vt:lpstr>
      <vt:lpstr>Contents!Print_Area</vt:lpstr>
      <vt:lpstr>'Table 3'!Print_Area</vt:lpstr>
      <vt:lpstr>'Table 4'!Print_Area</vt:lpstr>
      <vt:lpstr>'Table 5a'!Print_Area</vt:lpstr>
      <vt:lpstr>'Table 5b'!Print_Area</vt:lpstr>
      <vt:lpstr>'Table 6'!Print_Area</vt:lpstr>
      <vt:lpstr>'Table 7a'!Print_Area</vt:lpstr>
      <vt:lpstr>'Table 7b'!Print_Area</vt:lpstr>
      <vt:lpstr>'Table 7c'!Print_Area</vt:lpstr>
      <vt:lpstr>'Table 7d'!Print_Area</vt:lpstr>
      <vt:lpstr>'Table 8'!Print_Area</vt:lpstr>
      <vt:lpstr>'Table 9a'!Print_Area</vt:lpstr>
      <vt:lpstr>'Table 9b'!Print_Area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Hall, Philip (NOMS)</dc:creator>
  <cp:keywords/>
  <dc:description/>
  <cp:lastModifiedBy>Nyame, Eric</cp:lastModifiedBy>
  <cp:revision/>
  <dcterms:created xsi:type="dcterms:W3CDTF">2014-09-02T13:03:52Z</dcterms:created>
  <dcterms:modified xsi:type="dcterms:W3CDTF">2024-10-30T13:42:43Z</dcterms:modified>
  <cp:category/>
  <cp:contentStatus/>
</cp:coreProperties>
</file>