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3DD663D7-74B8-4401-A412-D22D06470354}" xr6:coauthVersionLast="47" xr6:coauthVersionMax="47" xr10:uidLastSave="{00000000-0000-0000-0000-000000000000}"/>
  <workbookProtection workbookAlgorithmName="SHA-512" workbookHashValue="4Y+fGZ23UBasUusYsnaw75Q0hKyHPrw9zwMX8kbfcb6nn6BpRdfhosMg2WGIqQq8Sqy8a+kK6pOCNiwvH7AOog==" workbookSaltValue="mw2B8HHvXuLwT3SvvFvDKA==" workbookSpinCount="100000" lockStructure="1"/>
  <bookViews>
    <workbookView xWindow="3345" yWindow="915" windowWidth="19785" windowHeight="10170" xr2:uid="{83FAD310-AAAA-43C4-ADB9-FE75176C4F50}"/>
  </bookViews>
  <sheets>
    <sheet name="Cover_sheet" sheetId="3" r:id="rId1"/>
    <sheet name="Contents" sheetId="4" r:id="rId2"/>
    <sheet name="Data" sheetId="11" state="hidden" r:id="rId3"/>
    <sheet name="FIRE1301_working" sheetId="14" state="hidden" r:id="rId4"/>
    <sheet name="FIRE1301" sheetId="9" r:id="rId5"/>
  </sheets>
  <definedNames>
    <definedName name="_xlnm.Print_Area" localSheetId="1">Contents!$A$1:$D$6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4" l="1"/>
  <c r="F8" i="11"/>
  <c r="B7" i="11"/>
  <c r="D7" i="11"/>
  <c r="D10" i="14"/>
  <c r="D10" i="9" s="1"/>
  <c r="B10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5" i="14"/>
  <c r="F11" i="9"/>
  <c r="D11" i="14"/>
  <c r="D12" i="14"/>
  <c r="D13" i="14"/>
  <c r="D14" i="14"/>
  <c r="D15" i="14"/>
  <c r="D16" i="14"/>
  <c r="D17" i="14"/>
  <c r="D18" i="14"/>
  <c r="D12" i="9"/>
  <c r="D11" i="9"/>
  <c r="D17" i="9"/>
  <c r="D9" i="14"/>
  <c r="C10" i="14"/>
  <c r="C11" i="14"/>
  <c r="C11" i="9" s="1"/>
  <c r="C12" i="14"/>
  <c r="C13" i="14"/>
  <c r="C14" i="14"/>
  <c r="C15" i="14"/>
  <c r="C16" i="14"/>
  <c r="C17" i="14"/>
  <c r="C18" i="14"/>
  <c r="C9" i="14"/>
  <c r="C9" i="9" s="1"/>
  <c r="F10" i="14"/>
  <c r="F12" i="14"/>
  <c r="F13" i="14"/>
  <c r="F13" i="9" s="1"/>
  <c r="F14" i="14"/>
  <c r="F15" i="14"/>
  <c r="F15" i="9" s="1"/>
  <c r="F16" i="14"/>
  <c r="F17" i="14"/>
  <c r="F17" i="9" s="1"/>
  <c r="F18" i="14"/>
  <c r="F9" i="14"/>
  <c r="F9" i="9" s="1"/>
  <c r="E10" i="14"/>
  <c r="E10" i="9" s="1"/>
  <c r="E11" i="14"/>
  <c r="E11" i="9" s="1"/>
  <c r="E12" i="14"/>
  <c r="E13" i="14"/>
  <c r="E13" i="9" s="1"/>
  <c r="E14" i="14"/>
  <c r="E14" i="9" s="1"/>
  <c r="E15" i="14"/>
  <c r="E15" i="9" s="1"/>
  <c r="E16" i="14"/>
  <c r="E16" i="9" s="1"/>
  <c r="E17" i="14"/>
  <c r="E17" i="9" s="1"/>
  <c r="E18" i="14"/>
  <c r="E9" i="14"/>
  <c r="E9" i="9" s="1"/>
  <c r="C17" i="9"/>
  <c r="B10" i="9"/>
  <c r="B11" i="14"/>
  <c r="B12" i="14"/>
  <c r="B13" i="14"/>
  <c r="B14" i="14"/>
  <c r="B15" i="14"/>
  <c r="B15" i="9" s="1"/>
  <c r="B16" i="14"/>
  <c r="B17" i="14"/>
  <c r="B18" i="14"/>
  <c r="B9" i="14"/>
  <c r="B9" i="9" s="1"/>
  <c r="G17" i="9"/>
  <c r="D6" i="14"/>
  <c r="D7" i="14"/>
  <c r="G7" i="9" s="1"/>
  <c r="D8" i="14"/>
  <c r="D9" i="9"/>
  <c r="G13" i="9"/>
  <c r="G15" i="9"/>
  <c r="D5" i="14"/>
  <c r="G9" i="9"/>
  <c r="G10" i="9"/>
  <c r="D18" i="9"/>
  <c r="G6" i="9"/>
  <c r="G8" i="9"/>
  <c r="G12" i="9"/>
  <c r="G14" i="9"/>
  <c r="G16" i="9"/>
  <c r="G5" i="9"/>
  <c r="D6" i="9"/>
  <c r="D8" i="9"/>
  <c r="C10" i="9"/>
  <c r="F10" i="9"/>
  <c r="B11" i="9"/>
  <c r="B12" i="9"/>
  <c r="C12" i="9"/>
  <c r="E12" i="9"/>
  <c r="F12" i="9"/>
  <c r="B13" i="9"/>
  <c r="C13" i="9"/>
  <c r="B14" i="9"/>
  <c r="C14" i="9"/>
  <c r="D14" i="9"/>
  <c r="F14" i="9"/>
  <c r="C15" i="9"/>
  <c r="B16" i="9"/>
  <c r="C16" i="9"/>
  <c r="D16" i="9"/>
  <c r="F16" i="9"/>
  <c r="B17" i="9"/>
  <c r="B18" i="9"/>
  <c r="C18" i="9"/>
  <c r="E18" i="9"/>
  <c r="F18" i="9"/>
  <c r="D5" i="9"/>
  <c r="C5" i="14"/>
  <c r="C5" i="9" s="1"/>
  <c r="E5" i="14"/>
  <c r="E5" i="9" s="1"/>
  <c r="F5" i="14"/>
  <c r="F5" i="9" s="1"/>
  <c r="C6" i="14"/>
  <c r="C6" i="9" s="1"/>
  <c r="E6" i="14"/>
  <c r="E6" i="9" s="1"/>
  <c r="F6" i="14"/>
  <c r="F6" i="9" s="1"/>
  <c r="C7" i="14"/>
  <c r="C7" i="9" s="1"/>
  <c r="E7" i="14"/>
  <c r="E7" i="9" s="1"/>
  <c r="F7" i="14"/>
  <c r="F7" i="9" s="1"/>
  <c r="C8" i="14"/>
  <c r="C8" i="9" s="1"/>
  <c r="E8" i="14"/>
  <c r="E8" i="9" s="1"/>
  <c r="F8" i="14"/>
  <c r="F8" i="9" s="1"/>
  <c r="B6" i="14"/>
  <c r="B6" i="9" s="1"/>
  <c r="B7" i="14"/>
  <c r="B7" i="9" s="1"/>
  <c r="B8" i="14"/>
  <c r="B8" i="9" s="1"/>
  <c r="B5" i="14"/>
  <c r="B5" i="9" s="1"/>
  <c r="D15" i="9" l="1"/>
  <c r="D13" i="9"/>
  <c r="D7" i="9"/>
  <c r="G11" i="9"/>
  <c r="G18" i="9"/>
</calcChain>
</file>

<file path=xl/sharedStrings.xml><?xml version="1.0" encoding="utf-8"?>
<sst xmlns="http://schemas.openxmlformats.org/spreadsheetml/2006/main" count="107" uniqueCount="70">
  <si>
    <t>Fire and rescue workforce and pensions statistics</t>
  </si>
  <si>
    <t>Table 1301</t>
  </si>
  <si>
    <t>Responsible Statistician: Helene Clark</t>
  </si>
  <si>
    <t>Email: Firestatistics@homeoffice.gov.uk</t>
  </si>
  <si>
    <r>
      <t xml:space="preserve">Press enquiries: </t>
    </r>
    <r>
      <rPr>
        <b/>
        <sz val="12"/>
        <color rgb="FF000000"/>
        <rFont val="Arial"/>
        <family val="2"/>
      </rPr>
      <t>0300 123 3535</t>
    </r>
  </si>
  <si>
    <t>Contents</t>
  </si>
  <si>
    <t>We’re always looking to improve the accessibility of our documents.</t>
  </si>
  <si>
    <t>If you find any problems, or have any feedback, relating to accessibility</t>
  </si>
  <si>
    <t xml:space="preserve"> please email us at firestatistics@homeoffice.gov.uk</t>
  </si>
  <si>
    <t xml:space="preserve">To access data tables, select the table number or tabs. </t>
  </si>
  <si>
    <t>Cover sheet</t>
  </si>
  <si>
    <t>Sheet</t>
  </si>
  <si>
    <t>Title</t>
  </si>
  <si>
    <t>Period covered</t>
  </si>
  <si>
    <t>FIRE1301</t>
  </si>
  <si>
    <t>Firefighters' pension scheme expenditure in England</t>
  </si>
  <si>
    <t>Yes</t>
  </si>
  <si>
    <t>FIRE STATISTICS TABLE 1301: Firefighters' pension scheme expenditure in England</t>
  </si>
  <si>
    <t>£million</t>
  </si>
  <si>
    <t>Pension outgoings</t>
  </si>
  <si>
    <r>
      <t>Transfers out</t>
    </r>
    <r>
      <rPr>
        <vertAlign val="superscript"/>
        <sz val="11"/>
        <color theme="1"/>
        <rFont val="Calibri"/>
        <family val="2"/>
        <scheme val="minor"/>
      </rPr>
      <t>1</t>
    </r>
  </si>
  <si>
    <t>Miscellaneous</t>
  </si>
  <si>
    <t>Total</t>
  </si>
  <si>
    <t>Commutation payments</t>
  </si>
  <si>
    <t>Recurring outgoing payments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</si>
  <si>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</si>
  <si>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</si>
  <si>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</si>
  <si>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</si>
  <si>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</si>
  <si>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</si>
  <si>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</si>
  <si>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</si>
  <si>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</si>
  <si>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</si>
  <si>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</si>
  <si>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</si>
  <si>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 xml:space="preserve">1 This only includes transfers out of FPS (1992 Scheme) and NFPS (2006 Scheme) to other pension schemes. </t>
  </si>
  <si>
    <t>Notes</t>
  </si>
  <si>
    <t xml:space="preserve">www.pensions-ombudsman.org.uk/determinations/2015/po-1327/firefighters-pension-scheme </t>
  </si>
  <si>
    <t>The miscellaneous figure for 2016/17 includes £11.5million for Contributions Hol refund payments.</t>
  </si>
  <si>
    <t>Components may not sum to totals due to rounding.</t>
  </si>
  <si>
    <t>The full set of fire statistics releases, tables and guidance can be found on our landing page, here-</t>
  </si>
  <si>
    <t>https://www.gov.uk/government/collections/fire-statistics</t>
  </si>
  <si>
    <t>A full definitions list can be found here -</t>
  </si>
  <si>
    <t>Fire statistics definitions</t>
  </si>
  <si>
    <t>Source: Firefighters Pension Fund (FPF) forms</t>
  </si>
  <si>
    <t>Contact: FireStatistics@homeoffice.gov.uk</t>
  </si>
  <si>
    <t>end of table</t>
  </si>
  <si>
    <t xml:space="preserve">The commutation payments figure for 2015/16 includes £88.6 million for GAD V Milne Redress payments. See here for further information on this: </t>
  </si>
  <si>
    <t>2022/23</t>
  </si>
  <si>
    <t>FINANCIAL_YEAR</t>
  </si>
  <si>
    <t>COMMUTATION_PAYMENTS</t>
  </si>
  <si>
    <t>RECURRING_OUTGOING_PAYMENTS</t>
  </si>
  <si>
    <t>TRANSFERS_OUT</t>
  </si>
  <si>
    <t>2023/24</t>
  </si>
  <si>
    <t>TOTAL_PENSION_OUTGOINGS</t>
  </si>
  <si>
    <t>MISCELLANEOUS</t>
  </si>
  <si>
    <t>TOTAL</t>
  </si>
  <si>
    <t>GAD V Milne Redress</t>
  </si>
  <si>
    <t>Contributions Hol refund</t>
  </si>
  <si>
    <t>Published: 17 October 2024</t>
  </si>
  <si>
    <t>Next update: Autumn 2025</t>
  </si>
  <si>
    <t>Crown copyright © 2024</t>
  </si>
  <si>
    <t>England, April 2023 to March 2024: data tables</t>
  </si>
  <si>
    <t>Publication Date: 17 October 2024</t>
  </si>
  <si>
    <t>2010/11 to 2023/24</t>
  </si>
  <si>
    <t>Accredited official statistics?</t>
  </si>
  <si>
    <t>The statistics in this table are accredited official statistics.</t>
  </si>
  <si>
    <r>
      <t>Transfers out</t>
    </r>
    <r>
      <rPr>
        <b/>
        <vertAlign val="superscript"/>
        <sz val="12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</si>
</sst>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 Black"/>
      <family val="2"/>
    </font>
    <font>
      <vertAlign val="superscript"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8"/>
      <color rgb="FF0000FF"/>
      <name val="Arial"/>
      <family val="2"/>
    </font>
    <font>
      <sz val="14"/>
      <color rgb="FF00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u/>
      <sz val="11"/>
      <color rgb="FF0563C1"/>
      <name val="Calibri"/>
      <family val="2"/>
    </font>
    <font>
      <u/>
      <sz val="12"/>
      <color rgb="FF0563C1"/>
      <name val="Arial"/>
      <family val="2"/>
    </font>
    <font>
      <sz val="11"/>
      <color theme="0"/>
      <name val="Calibri"/>
      <family val="2"/>
      <scheme val="minor"/>
    </font>
    <font>
      <b/>
      <sz val="11"/>
      <name val="Arial Black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Arial"/>
      <family val="2"/>
    </font>
    <font>
      <sz val="12"/>
      <color theme="0"/>
      <name val="Arial"/>
      <family val="2"/>
    </font>
    <font>
      <b/>
      <sz val="12"/>
      <name val="Arial Black"/>
      <family val="2"/>
    </font>
    <font>
      <sz val="12"/>
      <name val="Arial"/>
      <family val="2"/>
    </font>
    <font>
      <b/>
      <vertAlign val="superscript"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FF0000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Border="0" applyProtection="0"/>
    <xf numFmtId="0" fontId="7" fillId="0" borderId="0" applyNumberFormat="0" applyBorder="0" applyProtection="0"/>
    <xf numFmtId="0" fontId="3" fillId="0" borderId="0" applyNumberFormat="0" applyFill="0" applyBorder="0" applyAlignment="0" applyProtection="0"/>
    <xf numFmtId="0" fontId="13" fillId="0" borderId="0" applyNumberFormat="0" applyFont="0" applyBorder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7" fillId="0" borderId="0" applyNumberFormat="0" applyBorder="0" applyProtection="0"/>
    <xf numFmtId="0" fontId="13" fillId="0" borderId="0"/>
    <xf numFmtId="0" fontId="13" fillId="0" borderId="0" applyNumberFormat="0" applyFont="0" applyBorder="0" applyProtection="0"/>
    <xf numFmtId="0" fontId="1" fillId="0" borderId="0"/>
    <xf numFmtId="0" fontId="21" fillId="0" borderId="0"/>
    <xf numFmtId="0" fontId="22" fillId="0" borderId="0"/>
  </cellStyleXfs>
  <cellXfs count="83">
    <xf numFmtId="0" fontId="0" fillId="0" borderId="0" xfId="0"/>
    <xf numFmtId="0" fontId="7" fillId="5" borderId="0" xfId="3" applyFont="1" applyFill="1"/>
    <xf numFmtId="0" fontId="8" fillId="5" borderId="0" xfId="4" applyFont="1" applyFill="1" applyAlignment="1">
      <alignment vertical="center"/>
    </xf>
    <xf numFmtId="0" fontId="9" fillId="5" borderId="0" xfId="3" applyFont="1" applyFill="1"/>
    <xf numFmtId="0" fontId="10" fillId="0" borderId="0" xfId="4" applyFont="1" applyAlignment="1">
      <alignment vertical="center"/>
    </xf>
    <xf numFmtId="0" fontId="11" fillId="0" borderId="0" xfId="3" applyFont="1"/>
    <xf numFmtId="0" fontId="6" fillId="5" borderId="0" xfId="3" applyFill="1"/>
    <xf numFmtId="0" fontId="12" fillId="5" borderId="0" xfId="5" applyFont="1" applyFill="1" applyAlignment="1"/>
    <xf numFmtId="0" fontId="6" fillId="5" borderId="0" xfId="6" applyFont="1" applyFill="1"/>
    <xf numFmtId="0" fontId="16" fillId="5" borderId="0" xfId="7" applyFont="1" applyFill="1" applyAlignment="1"/>
    <xf numFmtId="0" fontId="18" fillId="5" borderId="0" xfId="8" applyFont="1" applyFill="1" applyAlignment="1"/>
    <xf numFmtId="0" fontId="12" fillId="0" borderId="0" xfId="5" applyFont="1" applyFill="1" applyAlignment="1"/>
    <xf numFmtId="0" fontId="22" fillId="0" borderId="0" xfId="14"/>
    <xf numFmtId="0" fontId="6" fillId="5" borderId="0" xfId="9" applyFont="1" applyFill="1"/>
    <xf numFmtId="0" fontId="6" fillId="5" borderId="0" xfId="9" applyFont="1" applyFill="1" applyAlignment="1">
      <alignment horizontal="left"/>
    </xf>
    <xf numFmtId="0" fontId="6" fillId="5" borderId="0" xfId="4" applyFont="1" applyFill="1"/>
    <xf numFmtId="0" fontId="6" fillId="5" borderId="0" xfId="4" applyFont="1" applyFill="1" applyAlignment="1">
      <alignment horizontal="left"/>
    </xf>
    <xf numFmtId="0" fontId="6" fillId="5" borderId="0" xfId="10" applyFont="1" applyFill="1"/>
    <xf numFmtId="0" fontId="12" fillId="5" borderId="0" xfId="2" applyFont="1" applyFill="1" applyAlignment="1"/>
    <xf numFmtId="0" fontId="6" fillId="5" borderId="0" xfId="11" applyFont="1" applyFill="1" applyAlignment="1">
      <alignment horizontal="left" vertical="center" wrapText="1"/>
    </xf>
    <xf numFmtId="0" fontId="6" fillId="5" borderId="0" xfId="10" applyFont="1" applyFill="1" applyAlignment="1">
      <alignment wrapText="1"/>
    </xf>
    <xf numFmtId="0" fontId="6" fillId="5" borderId="0" xfId="10" applyFont="1" applyFill="1" applyAlignment="1">
      <alignment horizontal="left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/>
    <xf numFmtId="0" fontId="2" fillId="0" borderId="0" xfId="0" applyFont="1" applyFill="1" applyBorder="1" applyAlignment="1">
      <alignment vertical="top"/>
    </xf>
    <xf numFmtId="9" fontId="0" fillId="0" borderId="0" xfId="1" applyFont="1" applyFill="1" applyBorder="1"/>
    <xf numFmtId="0" fontId="0" fillId="0" borderId="0" xfId="0" applyFill="1" applyBorder="1"/>
    <xf numFmtId="0" fontId="2" fillId="0" borderId="0" xfId="0" applyFont="1" applyFill="1" applyBorder="1"/>
    <xf numFmtId="0" fontId="3" fillId="0" borderId="0" xfId="2" applyFill="1" applyBorder="1" applyAlignment="1"/>
    <xf numFmtId="0" fontId="0" fillId="0" borderId="0" xfId="0" applyFill="1" applyBorder="1" applyAlignment="1"/>
    <xf numFmtId="0" fontId="2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right" wrapText="1"/>
    </xf>
    <xf numFmtId="0" fontId="2" fillId="0" borderId="0" xfId="0" applyFont="1" applyFill="1" applyBorder="1" applyAlignment="1">
      <alignment horizontal="right" vertical="center" wrapText="1"/>
    </xf>
    <xf numFmtId="165" fontId="0" fillId="0" borderId="0" xfId="1" applyNumberFormat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3" fillId="0" borderId="0" xfId="2" applyFill="1" applyBorder="1" applyAlignment="1">
      <alignment horizontal="right"/>
    </xf>
    <xf numFmtId="0" fontId="19" fillId="0" borderId="0" xfId="0" applyFont="1" applyFill="1" applyBorder="1"/>
    <xf numFmtId="2" fontId="22" fillId="0" borderId="0" xfId="14" applyNumberFormat="1"/>
    <xf numFmtId="0" fontId="24" fillId="2" borderId="0" xfId="0" applyFont="1" applyFill="1" applyAlignment="1">
      <alignment vertical="center"/>
    </xf>
    <xf numFmtId="0" fontId="21" fillId="3" borderId="0" xfId="0" applyFont="1" applyFill="1"/>
    <xf numFmtId="0" fontId="21" fillId="3" borderId="0" xfId="0" applyFont="1" applyFill="1" applyAlignment="1">
      <alignment wrapText="1"/>
    </xf>
    <xf numFmtId="9" fontId="21" fillId="3" borderId="0" xfId="1" applyFont="1" applyFill="1"/>
    <xf numFmtId="165" fontId="21" fillId="3" borderId="0" xfId="1" applyNumberFormat="1" applyFont="1" applyFill="1"/>
    <xf numFmtId="0" fontId="12" fillId="3" borderId="0" xfId="2" applyFont="1" applyFill="1" applyAlignment="1"/>
    <xf numFmtId="0" fontId="21" fillId="3" borderId="0" xfId="0" applyFont="1" applyFill="1" applyAlignment="1"/>
    <xf numFmtId="0" fontId="12" fillId="3" borderId="0" xfId="2" applyFont="1" applyFill="1" applyAlignment="1">
      <alignment horizontal="right"/>
    </xf>
    <xf numFmtId="0" fontId="25" fillId="3" borderId="0" xfId="0" applyFont="1" applyFill="1"/>
    <xf numFmtId="0" fontId="26" fillId="2" borderId="0" xfId="0" applyFont="1" applyFill="1" applyAlignment="1">
      <alignment vertical="center"/>
    </xf>
    <xf numFmtId="0" fontId="27" fillId="3" borderId="0" xfId="0" applyFont="1" applyFill="1"/>
    <xf numFmtId="0" fontId="27" fillId="3" borderId="0" xfId="0" applyFont="1" applyFill="1" applyAlignment="1">
      <alignment horizontal="right"/>
    </xf>
    <xf numFmtId="0" fontId="24" fillId="3" borderId="0" xfId="0" applyFont="1" applyFill="1" applyAlignment="1">
      <alignment vertical="top"/>
    </xf>
    <xf numFmtId="0" fontId="24" fillId="3" borderId="1" xfId="0" applyFont="1" applyFill="1" applyBorder="1" applyAlignment="1">
      <alignment vertical="top"/>
    </xf>
    <xf numFmtId="0" fontId="24" fillId="3" borderId="0" xfId="0" applyFont="1" applyFill="1"/>
    <xf numFmtId="0" fontId="27" fillId="3" borderId="0" xfId="0" applyFont="1" applyFill="1" applyAlignment="1">
      <alignment horizontal="left"/>
    </xf>
    <xf numFmtId="0" fontId="27" fillId="3" borderId="0" xfId="0" applyFont="1" applyFill="1" applyAlignment="1">
      <alignment horizontal="left" wrapText="1"/>
    </xf>
    <xf numFmtId="0" fontId="27" fillId="4" borderId="0" xfId="0" applyFont="1" applyFill="1"/>
    <xf numFmtId="0" fontId="27" fillId="4" borderId="0" xfId="0" applyFont="1" applyFill="1" applyAlignment="1"/>
    <xf numFmtId="0" fontId="27" fillId="3" borderId="0" xfId="12" applyFont="1" applyFill="1"/>
    <xf numFmtId="0" fontId="24" fillId="5" borderId="0" xfId="9" applyFont="1" applyFill="1" applyAlignment="1">
      <alignment wrapText="1"/>
    </xf>
    <xf numFmtId="0" fontId="24" fillId="4" borderId="0" xfId="9" applyFont="1" applyFill="1" applyAlignment="1">
      <alignment horizontal="left" wrapText="1"/>
    </xf>
    <xf numFmtId="1" fontId="27" fillId="5" borderId="0" xfId="11" applyNumberFormat="1" applyFont="1" applyFill="1" applyAlignment="1">
      <alignment horizontal="left" vertical="center"/>
    </xf>
    <xf numFmtId="0" fontId="24" fillId="5" borderId="0" xfId="4" applyFont="1" applyFill="1"/>
    <xf numFmtId="0" fontId="24" fillId="0" borderId="0" xfId="4" applyFont="1" applyFill="1"/>
    <xf numFmtId="0" fontId="27" fillId="5" borderId="0" xfId="4" applyFont="1" applyFill="1"/>
    <xf numFmtId="0" fontId="24" fillId="3" borderId="1" xfId="0" applyFont="1" applyFill="1" applyBorder="1" applyAlignment="1">
      <alignment horizontal="right" wrapText="1"/>
    </xf>
    <xf numFmtId="0" fontId="24" fillId="3" borderId="0" xfId="0" applyFont="1" applyFill="1" applyBorder="1" applyAlignment="1">
      <alignment wrapText="1"/>
    </xf>
    <xf numFmtId="166" fontId="27" fillId="3" borderId="0" xfId="0" applyNumberFormat="1" applyFont="1" applyFill="1" applyBorder="1"/>
    <xf numFmtId="166" fontId="24" fillId="3" borderId="0" xfId="0" applyNumberFormat="1" applyFont="1" applyFill="1" applyBorder="1"/>
    <xf numFmtId="166" fontId="27" fillId="3" borderId="1" xfId="0" applyNumberFormat="1" applyFont="1" applyFill="1" applyBorder="1"/>
    <xf numFmtId="166" fontId="24" fillId="3" borderId="1" xfId="0" applyNumberFormat="1" applyFont="1" applyFill="1" applyBorder="1"/>
    <xf numFmtId="0" fontId="24" fillId="3" borderId="0" xfId="0" applyFont="1" applyFill="1" applyBorder="1" applyAlignment="1">
      <alignment horizontal="right"/>
    </xf>
    <xf numFmtId="0" fontId="24" fillId="3" borderId="0" xfId="0" applyFont="1" applyFill="1" applyBorder="1" applyAlignment="1">
      <alignment vertical="top"/>
    </xf>
    <xf numFmtId="0" fontId="27" fillId="3" borderId="0" xfId="0" applyFont="1" applyFill="1" applyBorder="1"/>
    <xf numFmtId="0" fontId="21" fillId="3" borderId="0" xfId="0" applyFont="1" applyFill="1" applyBorder="1"/>
    <xf numFmtId="0" fontId="27" fillId="3" borderId="1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4" fillId="3" borderId="0" xfId="0" applyFont="1" applyFill="1" applyAlignment="1">
      <alignment horizontal="center" vertical="center"/>
    </xf>
  </cellXfs>
  <cellStyles count="15">
    <cellStyle name="Hyperlink" xfId="2" builtinId="8"/>
    <cellStyle name="Hyperlink 2" xfId="5" xr:uid="{870F3F7E-D7D1-40BE-AD5B-B8C22BEA22BA}"/>
    <cellStyle name="Hyperlink 2 2" xfId="7" xr:uid="{0ED2F3A6-0A25-4303-898C-7D5840FCF0DE}"/>
    <cellStyle name="Hyperlink 3" xfId="8" xr:uid="{1913E74C-9FD7-4C4B-B4E7-CD2D410D58FC}"/>
    <cellStyle name="Normal" xfId="0" builtinId="0"/>
    <cellStyle name="Normal 2" xfId="13" xr:uid="{1067BC5B-860A-4321-A76B-446CBD974E99}"/>
    <cellStyle name="Normal 2 2 2 2" xfId="4" xr:uid="{29C88327-7BA9-4F33-9445-756DA587662E}"/>
    <cellStyle name="Normal 2 3" xfId="9" xr:uid="{1F664AC4-E181-428E-8DF9-98DAB586CC2F}"/>
    <cellStyle name="Normal 2 4" xfId="11" xr:uid="{C9687982-163A-476C-8588-8BDF92469F0E}"/>
    <cellStyle name="Normal 3" xfId="14" xr:uid="{36F1DB76-70A9-496F-BEDF-5FD97B6F393D}"/>
    <cellStyle name="Normal 5 2" xfId="10" xr:uid="{DB392367-1930-4523-9A87-F7660FC41411}"/>
    <cellStyle name="Normal 6" xfId="12" xr:uid="{2303B38E-56C5-43B2-A475-68477954544D}"/>
    <cellStyle name="Normal 6 2" xfId="3" xr:uid="{3F2BE1C7-B4EA-4AE0-85D4-9B05965F3641}"/>
    <cellStyle name="Normal 7 2" xfId="6" xr:uid="{E9019D7A-971B-48F4-9AD7-638E4B5D2420}"/>
    <cellStyle name="Percent" xfId="1" builtinId="5"/>
  </cellStyles>
  <dxfs count="0"/>
  <tableStyles count="0" defaultTableStyle="TableStyleMedium2" defaultPivotStyle="PivotStyleLight16"/>
  <colors>
    <mruColors>
      <color rgb="FFE2DBE9"/>
      <color rgb="FFE7E1ED"/>
      <color rgb="FFFFC000"/>
      <color rgb="FFB6A5C9"/>
      <color rgb="FF886CA6"/>
      <color rgb="FF4D3B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129543</xdr:colOff>
      <xdr:row>0</xdr:row>
      <xdr:rowOff>161925</xdr:rowOff>
    </xdr:from>
    <xdr:ext cx="1638303" cy="771442"/>
    <xdr:pic>
      <xdr:nvPicPr>
        <xdr:cNvPr id="2" name="Picture 1">
          <a:extLst>
            <a:ext uri="{FF2B5EF4-FFF2-40B4-BE49-F238E27FC236}">
              <a16:creationId xmlns:a16="http://schemas.microsoft.com/office/drawing/2014/main" id="{9170D33D-3439-44C2-BF2A-9A6578A3A3D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543" y="161925"/>
          <a:ext cx="1638303" cy="77144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4210050</xdr:colOff>
      <xdr:row>0</xdr:row>
      <xdr:rowOff>57150</xdr:rowOff>
    </xdr:from>
    <xdr:ext cx="996311" cy="969648"/>
    <xdr:pic>
      <xdr:nvPicPr>
        <xdr:cNvPr id="3" name="Picture 5">
          <a:extLst>
            <a:ext uri="{FF2B5EF4-FFF2-40B4-BE49-F238E27FC236}">
              <a16:creationId xmlns:a16="http://schemas.microsoft.com/office/drawing/2014/main" id="{3B234225-FDCB-408C-ACED-5A0357CB6C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338" b="1338"/>
        <a:stretch/>
      </xdr:blipFill>
      <xdr:spPr>
        <a:xfrm>
          <a:off x="4210050" y="57150"/>
          <a:ext cx="996311" cy="96964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1781175</xdr:colOff>
      <xdr:row>0</xdr:row>
      <xdr:rowOff>66675</xdr:rowOff>
    </xdr:from>
    <xdr:ext cx="996311" cy="969648"/>
    <xdr:pic>
      <xdr:nvPicPr>
        <xdr:cNvPr id="3" name="Picture 5">
          <a:extLst>
            <a:ext uri="{FF2B5EF4-FFF2-40B4-BE49-F238E27FC236}">
              <a16:creationId xmlns:a16="http://schemas.microsoft.com/office/drawing/2014/main" id="{B9F56206-6E3A-4CD6-8686-292725E5BA6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1338" b="1338"/>
        <a:stretch/>
      </xdr:blipFill>
      <xdr:spPr>
        <a:xfrm>
          <a:off x="7400925" y="66675"/>
          <a:ext cx="996311" cy="96964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2</xdr:col>
      <xdr:colOff>40273</xdr:colOff>
      <xdr:row>1</xdr:row>
      <xdr:rowOff>28571</xdr:rowOff>
    </xdr:from>
    <xdr:ext cx="1113062" cy="572222"/>
    <xdr:pic>
      <xdr:nvPicPr>
        <xdr:cNvPr id="2" name="Picture 4">
          <a:extLst>
            <a:ext uri="{FF2B5EF4-FFF2-40B4-BE49-F238E27FC236}">
              <a16:creationId xmlns:a16="http://schemas.microsoft.com/office/drawing/2014/main" id="{31AAF091-39B8-4C69-A740-C2C14F414B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5660023" y="219071"/>
          <a:ext cx="1113062" cy="57222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search/research-and-statistics?keywords=fire&amp;content_store_document_type=upcoming_statistics&amp;organisations%5B%5D=home-office&amp;order=relevance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mailto:firestatistics@homeoffice.gov.u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v.uk/government/collections/fire-and-rescue-workforce-and-pensions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nsions-ombudsman.org.uk/determinations/2015/po-1327/firefighters-pension-scheme" TargetMode="External"/><Relationship Id="rId2" Type="http://schemas.openxmlformats.org/officeDocument/2006/relationships/hyperlink" Target="https://www.gov.uk/government/publications/fire-statistics-guidance/fire-statistics-definitions" TargetMode="External"/><Relationship Id="rId1" Type="http://schemas.openxmlformats.org/officeDocument/2006/relationships/hyperlink" Target="https://www.gov.uk/government/collections/fire-statistics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FireStatistics@homeoffice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31695-52B3-40F5-A224-327B25A346CA}">
  <dimension ref="A1:K14"/>
  <sheetViews>
    <sheetView tabSelected="1" workbookViewId="0"/>
  </sheetViews>
  <sheetFormatPr defaultRowHeight="13.2" x14ac:dyDescent="0.25"/>
  <cols>
    <col min="1" max="1" width="78" style="1" customWidth="1"/>
    <col min="2" max="255" width="9.44140625" style="1" customWidth="1"/>
    <col min="256" max="256" width="2.88671875" style="1" customWidth="1"/>
    <col min="257" max="257" width="74" style="1" bestFit="1" customWidth="1"/>
    <col min="258" max="511" width="9.44140625" style="1" customWidth="1"/>
    <col min="512" max="512" width="2.88671875" style="1" customWidth="1"/>
    <col min="513" max="513" width="74" style="1" bestFit="1" customWidth="1"/>
    <col min="514" max="767" width="9.44140625" style="1" customWidth="1"/>
    <col min="768" max="768" width="2.88671875" style="1" customWidth="1"/>
    <col min="769" max="769" width="74" style="1" bestFit="1" customWidth="1"/>
    <col min="770" max="1023" width="9.44140625" style="1" customWidth="1"/>
    <col min="1024" max="1024" width="2.88671875" style="1" customWidth="1"/>
    <col min="1025" max="1025" width="74" style="1" bestFit="1" customWidth="1"/>
    <col min="1026" max="1279" width="9.44140625" style="1" customWidth="1"/>
    <col min="1280" max="1280" width="2.88671875" style="1" customWidth="1"/>
    <col min="1281" max="1281" width="74" style="1" bestFit="1" customWidth="1"/>
    <col min="1282" max="1535" width="9.44140625" style="1" customWidth="1"/>
    <col min="1536" max="1536" width="2.88671875" style="1" customWidth="1"/>
    <col min="1537" max="1537" width="74" style="1" bestFit="1" customWidth="1"/>
    <col min="1538" max="1791" width="9.44140625" style="1" customWidth="1"/>
    <col min="1792" max="1792" width="2.88671875" style="1" customWidth="1"/>
    <col min="1793" max="1793" width="74" style="1" bestFit="1" customWidth="1"/>
    <col min="1794" max="2047" width="9.44140625" style="1" customWidth="1"/>
    <col min="2048" max="2048" width="2.88671875" style="1" customWidth="1"/>
    <col min="2049" max="2049" width="74" style="1" bestFit="1" customWidth="1"/>
    <col min="2050" max="2303" width="9.44140625" style="1" customWidth="1"/>
    <col min="2304" max="2304" width="2.88671875" style="1" customWidth="1"/>
    <col min="2305" max="2305" width="74" style="1" bestFit="1" customWidth="1"/>
    <col min="2306" max="2559" width="9.44140625" style="1" customWidth="1"/>
    <col min="2560" max="2560" width="2.88671875" style="1" customWidth="1"/>
    <col min="2561" max="2561" width="74" style="1" bestFit="1" customWidth="1"/>
    <col min="2562" max="2815" width="9.44140625" style="1" customWidth="1"/>
    <col min="2816" max="2816" width="2.88671875" style="1" customWidth="1"/>
    <col min="2817" max="2817" width="74" style="1" bestFit="1" customWidth="1"/>
    <col min="2818" max="3071" width="9.44140625" style="1" customWidth="1"/>
    <col min="3072" max="3072" width="2.88671875" style="1" customWidth="1"/>
    <col min="3073" max="3073" width="74" style="1" bestFit="1" customWidth="1"/>
    <col min="3074" max="3327" width="9.44140625" style="1" customWidth="1"/>
    <col min="3328" max="3328" width="2.88671875" style="1" customWidth="1"/>
    <col min="3329" max="3329" width="74" style="1" bestFit="1" customWidth="1"/>
    <col min="3330" max="3583" width="9.44140625" style="1" customWidth="1"/>
    <col min="3584" max="3584" width="2.88671875" style="1" customWidth="1"/>
    <col min="3585" max="3585" width="74" style="1" bestFit="1" customWidth="1"/>
    <col min="3586" max="3839" width="9.44140625" style="1" customWidth="1"/>
    <col min="3840" max="3840" width="2.88671875" style="1" customWidth="1"/>
    <col min="3841" max="3841" width="74" style="1" bestFit="1" customWidth="1"/>
    <col min="3842" max="4095" width="9.44140625" style="1" customWidth="1"/>
    <col min="4096" max="4096" width="2.88671875" style="1" customWidth="1"/>
    <col min="4097" max="4097" width="74" style="1" bestFit="1" customWidth="1"/>
    <col min="4098" max="4351" width="9.44140625" style="1" customWidth="1"/>
    <col min="4352" max="4352" width="2.88671875" style="1" customWidth="1"/>
    <col min="4353" max="4353" width="74" style="1" bestFit="1" customWidth="1"/>
    <col min="4354" max="4607" width="9.44140625" style="1" customWidth="1"/>
    <col min="4608" max="4608" width="2.88671875" style="1" customWidth="1"/>
    <col min="4609" max="4609" width="74" style="1" bestFit="1" customWidth="1"/>
    <col min="4610" max="4863" width="9.44140625" style="1" customWidth="1"/>
    <col min="4864" max="4864" width="2.88671875" style="1" customWidth="1"/>
    <col min="4865" max="4865" width="74" style="1" bestFit="1" customWidth="1"/>
    <col min="4866" max="5119" width="9.44140625" style="1" customWidth="1"/>
    <col min="5120" max="5120" width="2.88671875" style="1" customWidth="1"/>
    <col min="5121" max="5121" width="74" style="1" bestFit="1" customWidth="1"/>
    <col min="5122" max="5375" width="9.44140625" style="1" customWidth="1"/>
    <col min="5376" max="5376" width="2.88671875" style="1" customWidth="1"/>
    <col min="5377" max="5377" width="74" style="1" bestFit="1" customWidth="1"/>
    <col min="5378" max="5631" width="9.44140625" style="1" customWidth="1"/>
    <col min="5632" max="5632" width="2.88671875" style="1" customWidth="1"/>
    <col min="5633" max="5633" width="74" style="1" bestFit="1" customWidth="1"/>
    <col min="5634" max="5887" width="9.44140625" style="1" customWidth="1"/>
    <col min="5888" max="5888" width="2.88671875" style="1" customWidth="1"/>
    <col min="5889" max="5889" width="74" style="1" bestFit="1" customWidth="1"/>
    <col min="5890" max="6143" width="9.44140625" style="1" customWidth="1"/>
    <col min="6144" max="6144" width="2.88671875" style="1" customWidth="1"/>
    <col min="6145" max="6145" width="74" style="1" bestFit="1" customWidth="1"/>
    <col min="6146" max="6399" width="9.44140625" style="1" customWidth="1"/>
    <col min="6400" max="6400" width="2.88671875" style="1" customWidth="1"/>
    <col min="6401" max="6401" width="74" style="1" bestFit="1" customWidth="1"/>
    <col min="6402" max="6655" width="9.44140625" style="1" customWidth="1"/>
    <col min="6656" max="6656" width="2.88671875" style="1" customWidth="1"/>
    <col min="6657" max="6657" width="74" style="1" bestFit="1" customWidth="1"/>
    <col min="6658" max="6911" width="9.44140625" style="1" customWidth="1"/>
    <col min="6912" max="6912" width="2.88671875" style="1" customWidth="1"/>
    <col min="6913" max="6913" width="74" style="1" bestFit="1" customWidth="1"/>
    <col min="6914" max="7167" width="9.44140625" style="1" customWidth="1"/>
    <col min="7168" max="7168" width="2.88671875" style="1" customWidth="1"/>
    <col min="7169" max="7169" width="74" style="1" bestFit="1" customWidth="1"/>
    <col min="7170" max="7423" width="9.44140625" style="1" customWidth="1"/>
    <col min="7424" max="7424" width="2.88671875" style="1" customWidth="1"/>
    <col min="7425" max="7425" width="74" style="1" bestFit="1" customWidth="1"/>
    <col min="7426" max="7679" width="9.44140625" style="1" customWidth="1"/>
    <col min="7680" max="7680" width="2.88671875" style="1" customWidth="1"/>
    <col min="7681" max="7681" width="74" style="1" bestFit="1" customWidth="1"/>
    <col min="7682" max="7935" width="9.44140625" style="1" customWidth="1"/>
    <col min="7936" max="7936" width="2.88671875" style="1" customWidth="1"/>
    <col min="7937" max="7937" width="74" style="1" bestFit="1" customWidth="1"/>
    <col min="7938" max="8191" width="9.44140625" style="1" customWidth="1"/>
    <col min="8192" max="8192" width="2.88671875" style="1" customWidth="1"/>
    <col min="8193" max="8193" width="74" style="1" bestFit="1" customWidth="1"/>
    <col min="8194" max="8447" width="9.44140625" style="1" customWidth="1"/>
    <col min="8448" max="8448" width="2.88671875" style="1" customWidth="1"/>
    <col min="8449" max="8449" width="74" style="1" bestFit="1" customWidth="1"/>
    <col min="8450" max="8703" width="9.44140625" style="1" customWidth="1"/>
    <col min="8704" max="8704" width="2.88671875" style="1" customWidth="1"/>
    <col min="8705" max="8705" width="74" style="1" bestFit="1" customWidth="1"/>
    <col min="8706" max="8959" width="9.44140625" style="1" customWidth="1"/>
    <col min="8960" max="8960" width="2.88671875" style="1" customWidth="1"/>
    <col min="8961" max="8961" width="74" style="1" bestFit="1" customWidth="1"/>
    <col min="8962" max="9215" width="9.44140625" style="1" customWidth="1"/>
    <col min="9216" max="9216" width="2.88671875" style="1" customWidth="1"/>
    <col min="9217" max="9217" width="74" style="1" bestFit="1" customWidth="1"/>
    <col min="9218" max="9471" width="9.44140625" style="1" customWidth="1"/>
    <col min="9472" max="9472" width="2.88671875" style="1" customWidth="1"/>
    <col min="9473" max="9473" width="74" style="1" bestFit="1" customWidth="1"/>
    <col min="9474" max="9727" width="9.44140625" style="1" customWidth="1"/>
    <col min="9728" max="9728" width="2.88671875" style="1" customWidth="1"/>
    <col min="9729" max="9729" width="74" style="1" bestFit="1" customWidth="1"/>
    <col min="9730" max="9983" width="9.44140625" style="1" customWidth="1"/>
    <col min="9984" max="9984" width="2.88671875" style="1" customWidth="1"/>
    <col min="9985" max="9985" width="74" style="1" bestFit="1" customWidth="1"/>
    <col min="9986" max="10239" width="9.44140625" style="1" customWidth="1"/>
    <col min="10240" max="10240" width="2.88671875" style="1" customWidth="1"/>
    <col min="10241" max="10241" width="74" style="1" bestFit="1" customWidth="1"/>
    <col min="10242" max="10495" width="9.44140625" style="1" customWidth="1"/>
    <col min="10496" max="10496" width="2.88671875" style="1" customWidth="1"/>
    <col min="10497" max="10497" width="74" style="1" bestFit="1" customWidth="1"/>
    <col min="10498" max="10751" width="9.44140625" style="1" customWidth="1"/>
    <col min="10752" max="10752" width="2.88671875" style="1" customWidth="1"/>
    <col min="10753" max="10753" width="74" style="1" bestFit="1" customWidth="1"/>
    <col min="10754" max="11007" width="9.44140625" style="1" customWidth="1"/>
    <col min="11008" max="11008" width="2.88671875" style="1" customWidth="1"/>
    <col min="11009" max="11009" width="74" style="1" bestFit="1" customWidth="1"/>
    <col min="11010" max="11263" width="9.44140625" style="1" customWidth="1"/>
    <col min="11264" max="11264" width="2.88671875" style="1" customWidth="1"/>
    <col min="11265" max="11265" width="74" style="1" bestFit="1" customWidth="1"/>
    <col min="11266" max="11519" width="9.44140625" style="1" customWidth="1"/>
    <col min="11520" max="11520" width="2.88671875" style="1" customWidth="1"/>
    <col min="11521" max="11521" width="74" style="1" bestFit="1" customWidth="1"/>
    <col min="11522" max="11775" width="9.44140625" style="1" customWidth="1"/>
    <col min="11776" max="11776" width="2.88671875" style="1" customWidth="1"/>
    <col min="11777" max="11777" width="74" style="1" bestFit="1" customWidth="1"/>
    <col min="11778" max="12031" width="9.44140625" style="1" customWidth="1"/>
    <col min="12032" max="12032" width="2.88671875" style="1" customWidth="1"/>
    <col min="12033" max="12033" width="74" style="1" bestFit="1" customWidth="1"/>
    <col min="12034" max="12287" width="9.44140625" style="1" customWidth="1"/>
    <col min="12288" max="12288" width="2.88671875" style="1" customWidth="1"/>
    <col min="12289" max="12289" width="74" style="1" bestFit="1" customWidth="1"/>
    <col min="12290" max="12543" width="9.44140625" style="1" customWidth="1"/>
    <col min="12544" max="12544" width="2.88671875" style="1" customWidth="1"/>
    <col min="12545" max="12545" width="74" style="1" bestFit="1" customWidth="1"/>
    <col min="12546" max="12799" width="9.44140625" style="1" customWidth="1"/>
    <col min="12800" max="12800" width="2.88671875" style="1" customWidth="1"/>
    <col min="12801" max="12801" width="74" style="1" bestFit="1" customWidth="1"/>
    <col min="12802" max="13055" width="9.44140625" style="1" customWidth="1"/>
    <col min="13056" max="13056" width="2.88671875" style="1" customWidth="1"/>
    <col min="13057" max="13057" width="74" style="1" bestFit="1" customWidth="1"/>
    <col min="13058" max="13311" width="9.44140625" style="1" customWidth="1"/>
    <col min="13312" max="13312" width="2.88671875" style="1" customWidth="1"/>
    <col min="13313" max="13313" width="74" style="1" bestFit="1" customWidth="1"/>
    <col min="13314" max="13567" width="9.44140625" style="1" customWidth="1"/>
    <col min="13568" max="13568" width="2.88671875" style="1" customWidth="1"/>
    <col min="13569" max="13569" width="74" style="1" bestFit="1" customWidth="1"/>
    <col min="13570" max="13823" width="9.44140625" style="1" customWidth="1"/>
    <col min="13824" max="13824" width="2.88671875" style="1" customWidth="1"/>
    <col min="13825" max="13825" width="74" style="1" bestFit="1" customWidth="1"/>
    <col min="13826" max="14079" width="9.44140625" style="1" customWidth="1"/>
    <col min="14080" max="14080" width="2.88671875" style="1" customWidth="1"/>
    <col min="14081" max="14081" width="74" style="1" bestFit="1" customWidth="1"/>
    <col min="14082" max="14335" width="9.44140625" style="1" customWidth="1"/>
    <col min="14336" max="14336" width="2.88671875" style="1" customWidth="1"/>
    <col min="14337" max="14337" width="74" style="1" bestFit="1" customWidth="1"/>
    <col min="14338" max="14591" width="9.44140625" style="1" customWidth="1"/>
    <col min="14592" max="14592" width="2.88671875" style="1" customWidth="1"/>
    <col min="14593" max="14593" width="74" style="1" bestFit="1" customWidth="1"/>
    <col min="14594" max="14847" width="9.44140625" style="1" customWidth="1"/>
    <col min="14848" max="14848" width="2.88671875" style="1" customWidth="1"/>
    <col min="14849" max="14849" width="74" style="1" bestFit="1" customWidth="1"/>
    <col min="14850" max="15103" width="9.44140625" style="1" customWidth="1"/>
    <col min="15104" max="15104" width="2.88671875" style="1" customWidth="1"/>
    <col min="15105" max="15105" width="74" style="1" bestFit="1" customWidth="1"/>
    <col min="15106" max="15359" width="9.44140625" style="1" customWidth="1"/>
    <col min="15360" max="15360" width="2.88671875" style="1" customWidth="1"/>
    <col min="15361" max="15361" width="74" style="1" bestFit="1" customWidth="1"/>
    <col min="15362" max="15615" width="9.44140625" style="1" customWidth="1"/>
    <col min="15616" max="15616" width="2.88671875" style="1" customWidth="1"/>
    <col min="15617" max="15617" width="74" style="1" bestFit="1" customWidth="1"/>
    <col min="15618" max="15871" width="9.44140625" style="1" customWidth="1"/>
    <col min="15872" max="15872" width="2.88671875" style="1" customWidth="1"/>
    <col min="15873" max="15873" width="74" style="1" bestFit="1" customWidth="1"/>
    <col min="15874" max="16127" width="9.44140625" style="1" customWidth="1"/>
    <col min="16128" max="16128" width="2.88671875" style="1" customWidth="1"/>
    <col min="16129" max="16129" width="74" style="1" bestFit="1" customWidth="1"/>
    <col min="16130" max="16384" width="9.44140625" style="1" customWidth="1"/>
  </cols>
  <sheetData>
    <row r="1" spans="1:11" ht="84" customHeight="1" x14ac:dyDescent="0.25"/>
    <row r="2" spans="1:11" ht="22.8" x14ac:dyDescent="0.25">
      <c r="A2" s="2" t="s">
        <v>0</v>
      </c>
    </row>
    <row r="3" spans="1:11" ht="22.8" x14ac:dyDescent="0.25">
      <c r="A3" s="2" t="s">
        <v>64</v>
      </c>
    </row>
    <row r="4" spans="1:11" ht="45" customHeight="1" x14ac:dyDescent="0.3">
      <c r="A4" s="3" t="s">
        <v>1</v>
      </c>
      <c r="C4" s="4"/>
      <c r="K4" s="5"/>
    </row>
    <row r="5" spans="1:11" ht="32.25" customHeight="1" x14ac:dyDescent="0.25">
      <c r="A5" s="6" t="s">
        <v>2</v>
      </c>
      <c r="B5" s="6"/>
    </row>
    <row r="6" spans="1:11" ht="15" x14ac:dyDescent="0.25">
      <c r="A6" s="7" t="s">
        <v>3</v>
      </c>
      <c r="B6" s="6"/>
    </row>
    <row r="7" spans="1:11" ht="15.6" x14ac:dyDescent="0.3">
      <c r="A7" s="8" t="s">
        <v>4</v>
      </c>
      <c r="B7" s="9"/>
    </row>
    <row r="8" spans="1:11" ht="28.5" customHeight="1" x14ac:dyDescent="0.25">
      <c r="A8" s="11" t="s">
        <v>61</v>
      </c>
      <c r="B8" s="8"/>
    </row>
    <row r="9" spans="1:11" ht="15" x14ac:dyDescent="0.25">
      <c r="A9" s="7" t="s">
        <v>62</v>
      </c>
      <c r="B9" s="8"/>
    </row>
    <row r="10" spans="1:11" ht="30" customHeight="1" x14ac:dyDescent="0.25">
      <c r="A10" s="6" t="s">
        <v>63</v>
      </c>
    </row>
    <row r="11" spans="1:11" ht="15" x14ac:dyDescent="0.25">
      <c r="A11" s="10" t="s">
        <v>5</v>
      </c>
    </row>
    <row r="12" spans="1:11" ht="26.25" customHeight="1" x14ac:dyDescent="0.25">
      <c r="A12" s="6" t="s">
        <v>6</v>
      </c>
    </row>
    <row r="13" spans="1:11" ht="15" x14ac:dyDescent="0.25">
      <c r="A13" s="6" t="s">
        <v>7</v>
      </c>
    </row>
    <row r="14" spans="1:11" ht="15" x14ac:dyDescent="0.25">
      <c r="A14" s="10" t="s">
        <v>8</v>
      </c>
    </row>
  </sheetData>
  <hyperlinks>
    <hyperlink ref="A6" r:id="rId1" xr:uid="{F5610E0B-A51A-4C5E-A7DD-6725BBA18BB0}"/>
    <hyperlink ref="A11" location="Contents!A1" display="Contents" xr:uid="{FCB626D5-DFD6-4805-BE5C-BFB7254F8CC0}"/>
    <hyperlink ref="A14" r:id="rId2" display="If you find any problems, or have any feedback, relating to accessibility please email us at firestatistics@homeoffice.gov.uk" xr:uid="{E85D4730-EA8B-4ED2-89D6-B5CA2FE22B71}"/>
    <hyperlink ref="A9" r:id="rId3" display="Next update: Autumn 2022" xr:uid="{CEDB83B2-578D-474D-ACE4-412AF885D98D}"/>
    <hyperlink ref="A8" r:id="rId4" display="Published: 21 October 2021" xr:uid="{B59CF58D-AEAB-474B-83D8-914B0B81A321}"/>
  </hyperlinks>
  <pageMargins left="0.70000000000000007" right="0.70000000000000007" top="0.75" bottom="0.75" header="0.30000000000000004" footer="0.30000000000000004"/>
  <pageSetup paperSize="9" fitToWidth="0" fitToHeight="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31621-C129-4208-9451-186057AF5B28}">
  <dimension ref="A1:D21"/>
  <sheetViews>
    <sheetView workbookViewId="0"/>
  </sheetViews>
  <sheetFormatPr defaultColWidth="9.44140625" defaultRowHeight="15" x14ac:dyDescent="0.25"/>
  <cols>
    <col min="1" max="1" width="24.5546875" style="17" customWidth="1"/>
    <col min="2" max="2" width="59.6640625" style="20" customWidth="1"/>
    <col min="3" max="3" width="27.33203125" style="17" customWidth="1"/>
    <col min="4" max="4" width="16.109375" style="17" customWidth="1"/>
    <col min="5" max="5" width="9.44140625" style="17" customWidth="1"/>
    <col min="6" max="16384" width="9.44140625" style="17"/>
  </cols>
  <sheetData>
    <row r="1" spans="1:4" s="13" customFormat="1" ht="15.6" x14ac:dyDescent="0.3">
      <c r="A1" s="66" t="s">
        <v>0</v>
      </c>
      <c r="C1" s="14"/>
      <c r="D1" s="14"/>
    </row>
    <row r="2" spans="1:4" s="13" customFormat="1" ht="15.6" x14ac:dyDescent="0.3">
      <c r="A2" s="67" t="s">
        <v>65</v>
      </c>
      <c r="C2" s="14"/>
      <c r="D2" s="14"/>
    </row>
    <row r="3" spans="1:4" s="15" customFormat="1" x14ac:dyDescent="0.25">
      <c r="A3" s="68" t="s">
        <v>9</v>
      </c>
      <c r="C3" s="16"/>
      <c r="D3" s="16"/>
    </row>
    <row r="4" spans="1:4" s="15" customFormat="1" x14ac:dyDescent="0.25">
      <c r="A4" s="9" t="s">
        <v>10</v>
      </c>
      <c r="C4" s="16"/>
      <c r="D4" s="16"/>
    </row>
    <row r="5" spans="1:4" ht="90" customHeight="1" x14ac:dyDescent="0.3">
      <c r="A5" s="63" t="s">
        <v>11</v>
      </c>
      <c r="B5" s="63" t="s">
        <v>12</v>
      </c>
      <c r="C5" s="63" t="s">
        <v>13</v>
      </c>
      <c r="D5" s="64" t="s">
        <v>67</v>
      </c>
    </row>
    <row r="6" spans="1:4" x14ac:dyDescent="0.25">
      <c r="A6" s="18" t="s">
        <v>14</v>
      </c>
      <c r="B6" s="19" t="s">
        <v>15</v>
      </c>
      <c r="C6" s="62" t="s">
        <v>66</v>
      </c>
      <c r="D6" s="65" t="s">
        <v>16</v>
      </c>
    </row>
    <row r="7" spans="1:4" x14ac:dyDescent="0.25">
      <c r="C7" s="21"/>
    </row>
    <row r="8" spans="1:4" x14ac:dyDescent="0.25">
      <c r="C8" s="21"/>
    </row>
    <row r="9" spans="1:4" x14ac:dyDescent="0.25">
      <c r="C9" s="21"/>
    </row>
    <row r="10" spans="1:4" x14ac:dyDescent="0.25">
      <c r="C10" s="21"/>
    </row>
    <row r="11" spans="1:4" x14ac:dyDescent="0.25">
      <c r="C11" s="21"/>
    </row>
    <row r="12" spans="1:4" x14ac:dyDescent="0.25">
      <c r="C12" s="21"/>
    </row>
    <row r="13" spans="1:4" x14ac:dyDescent="0.25">
      <c r="C13" s="21"/>
    </row>
    <row r="14" spans="1:4" x14ac:dyDescent="0.25">
      <c r="C14" s="21"/>
    </row>
    <row r="15" spans="1:4" x14ac:dyDescent="0.25">
      <c r="C15" s="21"/>
    </row>
    <row r="16" spans="1:4" x14ac:dyDescent="0.25">
      <c r="C16" s="21"/>
    </row>
    <row r="17" spans="3:3" x14ac:dyDescent="0.25">
      <c r="C17" s="21"/>
    </row>
    <row r="18" spans="3:3" x14ac:dyDescent="0.25">
      <c r="C18" s="21"/>
    </row>
    <row r="19" spans="3:3" x14ac:dyDescent="0.25">
      <c r="C19" s="21"/>
    </row>
    <row r="20" spans="3:3" x14ac:dyDescent="0.25">
      <c r="C20" s="21"/>
    </row>
    <row r="21" spans="3:3" x14ac:dyDescent="0.25">
      <c r="C21" s="21"/>
    </row>
  </sheetData>
  <hyperlinks>
    <hyperlink ref="A4" location="Cover_sheet!A1" display="Cover sheet" xr:uid="{0E66B5DE-2761-4E36-9341-B4B2EC8842CA}"/>
    <hyperlink ref="A6" location="FIRE1301!A1" display="FIRE1301" xr:uid="{268BCDC7-2976-4397-9CAC-72346325B1F6}"/>
  </hyperlinks>
  <pageMargins left="0.31496062992126012" right="0.31496062992126012" top="0.74803149606299213" bottom="0.74803149606299213" header="0.31496062992126012" footer="0.31496062992126012"/>
  <pageSetup paperSize="9" scale="90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86829-72BF-4F2D-BA73-C9D85C93865E}">
  <dimension ref="A1:K19"/>
  <sheetViews>
    <sheetView workbookViewId="0">
      <selection activeCell="K15" sqref="K15"/>
    </sheetView>
  </sheetViews>
  <sheetFormatPr defaultColWidth="8.6640625" defaultRowHeight="14.4" x14ac:dyDescent="0.3"/>
  <cols>
    <col min="1" max="1" width="15.44140625" style="12" bestFit="1" customWidth="1"/>
    <col min="2" max="2" width="24.88671875" style="12" bestFit="1" customWidth="1"/>
    <col min="3" max="3" width="31.5546875" style="12" bestFit="1" customWidth="1"/>
    <col min="4" max="4" width="26.5546875" style="12" bestFit="1" customWidth="1"/>
    <col min="5" max="5" width="15.109375" style="12" bestFit="1" customWidth="1"/>
    <col min="6" max="6" width="15" style="12" bestFit="1" customWidth="1"/>
    <col min="7" max="7" width="11.88671875" style="12" bestFit="1" customWidth="1"/>
    <col min="8" max="16384" width="8.6640625" style="12"/>
  </cols>
  <sheetData>
    <row r="1" spans="1:11" x14ac:dyDescent="0.3">
      <c r="A1" t="s">
        <v>51</v>
      </c>
      <c r="B1" t="s">
        <v>52</v>
      </c>
      <c r="C1" t="s">
        <v>53</v>
      </c>
      <c r="D1" t="s">
        <v>56</v>
      </c>
      <c r="E1" t="s">
        <v>54</v>
      </c>
      <c r="F1" t="s">
        <v>57</v>
      </c>
      <c r="G1" t="s">
        <v>58</v>
      </c>
    </row>
    <row r="2" spans="1:11" x14ac:dyDescent="0.3">
      <c r="A2" t="s">
        <v>25</v>
      </c>
      <c r="B2">
        <v>126900000</v>
      </c>
      <c r="C2">
        <v>472800000</v>
      </c>
      <c r="D2">
        <v>599700000</v>
      </c>
      <c r="E2">
        <v>4700000</v>
      </c>
      <c r="F2">
        <v>100000</v>
      </c>
      <c r="G2">
        <v>604500000</v>
      </c>
    </row>
    <row r="3" spans="1:11" x14ac:dyDescent="0.3">
      <c r="A3" t="s">
        <v>26</v>
      </c>
      <c r="B3">
        <v>132300000</v>
      </c>
      <c r="C3">
        <v>508000000</v>
      </c>
      <c r="D3">
        <v>640300000</v>
      </c>
      <c r="E3">
        <v>3400000</v>
      </c>
      <c r="F3">
        <v>100000</v>
      </c>
      <c r="G3">
        <v>643800000</v>
      </c>
    </row>
    <row r="4" spans="1:11" x14ac:dyDescent="0.3">
      <c r="A4" t="s">
        <v>27</v>
      </c>
      <c r="B4">
        <v>116200000</v>
      </c>
      <c r="C4">
        <v>543400000</v>
      </c>
      <c r="D4">
        <v>659700000</v>
      </c>
      <c r="E4">
        <v>7100000</v>
      </c>
      <c r="F4">
        <v>200000</v>
      </c>
      <c r="G4">
        <v>667000000</v>
      </c>
    </row>
    <row r="5" spans="1:11" x14ac:dyDescent="0.3">
      <c r="A5" t="s">
        <v>28</v>
      </c>
      <c r="B5">
        <v>136300000</v>
      </c>
      <c r="C5">
        <v>566500000</v>
      </c>
      <c r="D5">
        <v>702900000</v>
      </c>
      <c r="E5">
        <v>6800000</v>
      </c>
      <c r="F5">
        <v>1000000</v>
      </c>
      <c r="G5">
        <v>710600000</v>
      </c>
    </row>
    <row r="6" spans="1:11" x14ac:dyDescent="0.3">
      <c r="A6" t="s">
        <v>29</v>
      </c>
      <c r="B6">
        <v>143400000</v>
      </c>
      <c r="C6">
        <v>594009372.42999995</v>
      </c>
      <c r="D6">
        <v>737358025.42999995</v>
      </c>
      <c r="E6">
        <v>8607893.7200000007</v>
      </c>
      <c r="F6">
        <v>554758.43000000005</v>
      </c>
      <c r="G6">
        <v>746612374.58000004</v>
      </c>
    </row>
    <row r="7" spans="1:11" x14ac:dyDescent="0.3">
      <c r="A7" t="s">
        <v>30</v>
      </c>
      <c r="B7">
        <f>168863438+88640000</f>
        <v>257503438</v>
      </c>
      <c r="C7">
        <v>625280575.26999998</v>
      </c>
      <c r="D7">
        <f>794144013.27+88640000</f>
        <v>882784013.26999998</v>
      </c>
      <c r="E7">
        <v>6712454.7800000003</v>
      </c>
      <c r="F7">
        <v>2955918.83</v>
      </c>
      <c r="G7">
        <v>892440480</v>
      </c>
    </row>
    <row r="8" spans="1:11" x14ac:dyDescent="0.3">
      <c r="A8" t="s">
        <v>31</v>
      </c>
      <c r="B8">
        <v>158685877.71000001</v>
      </c>
      <c r="C8">
        <v>644294022.87</v>
      </c>
      <c r="D8">
        <v>802979900.58000004</v>
      </c>
      <c r="E8">
        <v>1422605.36</v>
      </c>
      <c r="F8">
        <f>2177163.15+11500000</f>
        <v>13677163.15</v>
      </c>
      <c r="G8">
        <v>818080455.26999998</v>
      </c>
    </row>
    <row r="9" spans="1:11" x14ac:dyDescent="0.3">
      <c r="A9" t="s">
        <v>32</v>
      </c>
      <c r="B9">
        <v>137437936</v>
      </c>
      <c r="C9">
        <v>665752685</v>
      </c>
      <c r="D9">
        <v>803190621</v>
      </c>
      <c r="E9">
        <v>866565</v>
      </c>
      <c r="F9">
        <v>6463541</v>
      </c>
      <c r="G9">
        <v>810520723</v>
      </c>
    </row>
    <row r="10" spans="1:11" x14ac:dyDescent="0.3">
      <c r="A10" t="s">
        <v>33</v>
      </c>
      <c r="B10">
        <v>155126508</v>
      </c>
      <c r="C10">
        <v>697822515</v>
      </c>
      <c r="D10">
        <v>852949023</v>
      </c>
      <c r="E10">
        <v>1343655</v>
      </c>
      <c r="F10">
        <v>3335958</v>
      </c>
      <c r="G10">
        <v>857628635</v>
      </c>
    </row>
    <row r="11" spans="1:11" x14ac:dyDescent="0.3">
      <c r="A11" t="s">
        <v>34</v>
      </c>
      <c r="B11">
        <v>171606653.72</v>
      </c>
      <c r="C11">
        <v>731490813.04999995</v>
      </c>
      <c r="D11">
        <v>903097466.76999998</v>
      </c>
      <c r="E11">
        <v>1487951.52</v>
      </c>
      <c r="F11">
        <v>4176244.53</v>
      </c>
      <c r="G11">
        <v>908761662.82000005</v>
      </c>
    </row>
    <row r="12" spans="1:11" x14ac:dyDescent="0.3">
      <c r="A12" t="s">
        <v>35</v>
      </c>
      <c r="B12">
        <v>146710787.56</v>
      </c>
      <c r="C12">
        <v>749750353.48000002</v>
      </c>
      <c r="D12">
        <v>896461141.03999996</v>
      </c>
      <c r="E12">
        <v>2865992.52</v>
      </c>
      <c r="F12">
        <v>3593896.71</v>
      </c>
      <c r="G12">
        <v>902921030.26999998</v>
      </c>
    </row>
    <row r="13" spans="1:11" x14ac:dyDescent="0.3">
      <c r="A13" t="s">
        <v>36</v>
      </c>
      <c r="B13">
        <v>173043104.31999999</v>
      </c>
      <c r="C13">
        <v>773066413.92999995</v>
      </c>
      <c r="D13">
        <v>946109518.25</v>
      </c>
      <c r="E13">
        <v>3157418.41</v>
      </c>
      <c r="F13">
        <v>5325355.82</v>
      </c>
      <c r="G13">
        <v>954592292.48000002</v>
      </c>
    </row>
    <row r="14" spans="1:11" x14ac:dyDescent="0.3">
      <c r="A14" t="s">
        <v>50</v>
      </c>
      <c r="B14">
        <v>144639395.74000001</v>
      </c>
      <c r="C14">
        <v>817868419.84000003</v>
      </c>
      <c r="D14">
        <v>962507815.58000004</v>
      </c>
      <c r="E14">
        <v>3246784.95</v>
      </c>
      <c r="F14">
        <v>6524248.2599999998</v>
      </c>
      <c r="G14">
        <v>972278848.78999996</v>
      </c>
    </row>
    <row r="15" spans="1:11" x14ac:dyDescent="0.3">
      <c r="A15" t="s">
        <v>55</v>
      </c>
      <c r="B15">
        <v>137183382.31999999</v>
      </c>
      <c r="C15">
        <v>897931578.26999998</v>
      </c>
      <c r="D15">
        <v>1035114960.59</v>
      </c>
      <c r="E15">
        <v>1624850.94</v>
      </c>
      <c r="F15">
        <v>4643524.38</v>
      </c>
      <c r="G15">
        <v>1041383335.91</v>
      </c>
      <c r="K15" s="42"/>
    </row>
    <row r="19" spans="4:4" x14ac:dyDescent="0.3">
      <c r="D19"/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92219-769B-455F-8D3A-F13EB7B26736}">
  <dimension ref="A1:J31"/>
  <sheetViews>
    <sheetView showGridLines="0" zoomScaleNormal="100" workbookViewId="0">
      <selection activeCell="J17" sqref="J17"/>
    </sheetView>
  </sheetViews>
  <sheetFormatPr defaultColWidth="9.109375" defaultRowHeight="14.4" x14ac:dyDescent="0.3"/>
  <cols>
    <col min="1" max="1" width="11" style="27" customWidth="1"/>
    <col min="2" max="4" width="20.88671875" style="27" customWidth="1"/>
    <col min="5" max="5" width="14.44140625" style="27" customWidth="1"/>
    <col min="6" max="6" width="14.109375" style="27" customWidth="1"/>
    <col min="7" max="7" width="10" style="27" customWidth="1"/>
    <col min="8" max="8" width="14.109375" style="27" customWidth="1"/>
    <col min="9" max="9" width="22.44140625" style="27" bestFit="1" customWidth="1"/>
    <col min="10" max="16384" width="9.109375" style="27"/>
  </cols>
  <sheetData>
    <row r="1" spans="1:10" ht="18.600000000000001" customHeight="1" x14ac:dyDescent="0.3">
      <c r="A1" s="31"/>
      <c r="B1" s="32"/>
      <c r="C1" s="32"/>
      <c r="D1" s="32"/>
      <c r="E1" s="32"/>
      <c r="F1" s="32"/>
      <c r="G1" s="32"/>
    </row>
    <row r="2" spans="1:10" ht="32.1" customHeight="1" x14ac:dyDescent="0.3">
      <c r="B2" s="80"/>
      <c r="C2" s="80"/>
      <c r="D2" s="80"/>
      <c r="E2" s="80"/>
      <c r="F2" s="80"/>
      <c r="G2" s="33" t="s">
        <v>18</v>
      </c>
      <c r="H2" s="34"/>
      <c r="I2" s="34"/>
    </row>
    <row r="3" spans="1:10" ht="17.25" customHeight="1" x14ac:dyDescent="0.3">
      <c r="B3" s="22"/>
      <c r="C3" s="22" t="s">
        <v>19</v>
      </c>
      <c r="D3" s="22"/>
      <c r="E3" s="23"/>
      <c r="F3" s="23"/>
      <c r="G3" s="81" t="s">
        <v>22</v>
      </c>
    </row>
    <row r="4" spans="1:10" ht="32.25" customHeight="1" x14ac:dyDescent="0.3">
      <c r="B4" s="35" t="s">
        <v>23</v>
      </c>
      <c r="C4" s="35" t="s">
        <v>24</v>
      </c>
      <c r="D4" s="36" t="s">
        <v>22</v>
      </c>
      <c r="E4" s="23" t="s">
        <v>20</v>
      </c>
      <c r="F4" s="23" t="s">
        <v>21</v>
      </c>
      <c r="G4" s="81"/>
    </row>
    <row r="5" spans="1:10" ht="15" customHeight="1" x14ac:dyDescent="0.3">
      <c r="A5" s="25" t="s">
        <v>25</v>
      </c>
      <c r="B5" s="24">
        <f>IF(AND($A5="2015/16",B$4="Commutation payments"),(Data!B2/1000000+FIRE1301_working!$J$6),IF(AND(B$4="Miscellaneous",$A5="2016/17"),Data!B2/1000000+FIRE1301_working!$J$7,Data!B2/1000000))</f>
        <v>126.9</v>
      </c>
      <c r="C5" s="24">
        <f>IF(AND($A5="2015/16",C$4="Commutation payments"),(Data!C2/1000000+FIRE1301_working!$J$6),IF(AND(C$4="Miscellaneous",$A5="2016/17"),Data!C2/1000000+FIRE1301_working!$J$7,Data!C2/1000000))</f>
        <v>472.8</v>
      </c>
      <c r="D5" s="24">
        <f>Data!D2/1000000</f>
        <v>599.70000000000005</v>
      </c>
      <c r="E5" s="24">
        <f>IF(AND($A5="2015/16",E$4="Commutation payments"),(Data!E2/1000000+FIRE1301_working!$J$6),IF(AND(E$4="Miscellaneous",$A5="2016/17"),Data!E2/1000000+FIRE1301_working!$J$7,Data!E2/1000000))</f>
        <v>4.7</v>
      </c>
      <c r="F5" s="24">
        <f>IF(AND($A5="2015/16",F$4="Commutation payments"),(Data!F2/1000000+FIRE1301_working!$J$6),IF(AND(F$4="Miscellaneous",$A5="2016/17"),Data!F2/1000000+FIRE1301_working!$J$7,Data!F2/1000000))</f>
        <v>0.1</v>
      </c>
      <c r="G5" s="24">
        <f>ROUND(Data!G2/1000000,1)</f>
        <v>604.5</v>
      </c>
    </row>
    <row r="6" spans="1:10" ht="15" customHeight="1" x14ac:dyDescent="0.3">
      <c r="A6" s="25" t="s">
        <v>26</v>
      </c>
      <c r="B6" s="24">
        <f>IF(AND($A6="2015/16",B$4="Commutation payments"),(Data!B3/1000000+FIRE1301_working!$J$6),IF(AND(B$4="Miscellaneous",$A6="2016/17"),Data!B3/1000000+FIRE1301_working!$J$7,Data!B3/1000000))</f>
        <v>132.30000000000001</v>
      </c>
      <c r="C6" s="24">
        <f>IF(AND($A6="2015/16",C$4="Commutation payments"),(Data!C3/1000000+FIRE1301_working!$J$6),IF(AND(C$4="Miscellaneous",$A6="2016/17"),Data!C3/1000000+FIRE1301_working!$J$7,Data!C3/1000000))</f>
        <v>508</v>
      </c>
      <c r="D6" s="24">
        <f>Data!D3/1000000</f>
        <v>640.29999999999995</v>
      </c>
      <c r="E6" s="24">
        <f>IF(AND($A6="2015/16",E$4="Commutation payments"),(Data!E3/1000000+FIRE1301_working!$J$6),IF(AND(E$4="Miscellaneous",$A6="2016/17"),Data!E3/1000000+FIRE1301_working!$J$7,Data!E3/1000000))</f>
        <v>3.4</v>
      </c>
      <c r="F6" s="24">
        <f>IF(AND($A6="2015/16",F$4="Commutation payments"),(Data!F3/1000000+FIRE1301_working!$J$6),IF(AND(F$4="Miscellaneous",$A6="2016/17"),Data!F3/1000000+FIRE1301_working!$J$7,Data!F3/1000000))</f>
        <v>0.1</v>
      </c>
      <c r="G6" s="24">
        <f>ROUND(Data!G3/1000000,1)</f>
        <v>643.79999999999995</v>
      </c>
      <c r="I6" s="27" t="s">
        <v>59</v>
      </c>
      <c r="J6" s="27">
        <v>88.6</v>
      </c>
    </row>
    <row r="7" spans="1:10" ht="15" customHeight="1" x14ac:dyDescent="0.3">
      <c r="A7" s="25" t="s">
        <v>27</v>
      </c>
      <c r="B7" s="24">
        <f>IF(AND($A7="2015/16",B$4="Commutation payments"),(Data!B4/1000000+FIRE1301_working!$J$6),IF(AND(B$4="Miscellaneous",$A7="2016/17"),Data!B4/1000000+FIRE1301_working!$J$7,Data!B4/1000000))</f>
        <v>116.2</v>
      </c>
      <c r="C7" s="24">
        <f>IF(AND($A7="2015/16",C$4="Commutation payments"),(Data!C4/1000000+FIRE1301_working!$J$6),IF(AND(C$4="Miscellaneous",$A7="2016/17"),Data!C4/1000000+FIRE1301_working!$J$7,Data!C4/1000000))</f>
        <v>543.4</v>
      </c>
      <c r="D7" s="24">
        <f>Data!D4/1000000</f>
        <v>659.7</v>
      </c>
      <c r="E7" s="24">
        <f>IF(AND($A7="2015/16",E$4="Commutation payments"),(Data!E4/1000000+FIRE1301_working!$J$6),IF(AND(E$4="Miscellaneous",$A7="2016/17"),Data!E4/1000000+FIRE1301_working!$J$7,Data!E4/1000000))</f>
        <v>7.1</v>
      </c>
      <c r="F7" s="24">
        <f>IF(AND($A7="2015/16",F$4="Commutation payments"),(Data!F4/1000000+FIRE1301_working!$J$6),IF(AND(F$4="Miscellaneous",$A7="2016/17"),Data!F4/1000000+FIRE1301_working!$J$7,Data!F4/1000000))</f>
        <v>0.2</v>
      </c>
      <c r="G7" s="24">
        <f>ROUND(Data!G4/1000000,1)</f>
        <v>667</v>
      </c>
      <c r="I7" s="27" t="s">
        <v>60</v>
      </c>
      <c r="J7" s="27">
        <v>11.5</v>
      </c>
    </row>
    <row r="8" spans="1:10" ht="15" customHeight="1" x14ac:dyDescent="0.3">
      <c r="A8" s="25" t="s">
        <v>28</v>
      </c>
      <c r="B8" s="24">
        <f>IF(AND($A8="2015/16",B$4="Commutation payments"),(Data!B5/1000000+FIRE1301_working!$J$6),IF(AND(B$4="Miscellaneous",$A8="2016/17"),Data!B5/1000000+FIRE1301_working!$J$7,Data!B5/1000000))</f>
        <v>136.30000000000001</v>
      </c>
      <c r="C8" s="24">
        <f>IF(AND($A8="2015/16",C$4="Commutation payments"),(Data!C5/1000000+FIRE1301_working!$J$6),IF(AND(C$4="Miscellaneous",$A8="2016/17"),Data!C5/1000000+FIRE1301_working!$J$7,Data!C5/1000000))</f>
        <v>566.5</v>
      </c>
      <c r="D8" s="24">
        <f>Data!D5/1000000</f>
        <v>702.9</v>
      </c>
      <c r="E8" s="24">
        <f>IF(AND($A8="2015/16",E$4="Commutation payments"),(Data!E5/1000000+FIRE1301_working!$J$6),IF(AND(E$4="Miscellaneous",$A8="2016/17"),Data!E5/1000000+FIRE1301_working!$J$7,Data!E5/1000000))</f>
        <v>6.8</v>
      </c>
      <c r="F8" s="24">
        <f>IF(AND($A8="2015/16",F$4="Commutation payments"),(Data!F5/1000000+FIRE1301_working!$J$6),IF(AND(F$4="Miscellaneous",$A8="2016/17"),Data!F5/1000000+FIRE1301_working!$J$7,Data!F5/1000000))</f>
        <v>1</v>
      </c>
      <c r="G8" s="24">
        <f>ROUND(Data!G5/1000000,1)</f>
        <v>710.6</v>
      </c>
    </row>
    <row r="9" spans="1:10" ht="15" customHeight="1" x14ac:dyDescent="0.3">
      <c r="A9" s="25" t="s">
        <v>29</v>
      </c>
      <c r="B9" s="24">
        <f>ROUND(IF(AND($A9="2015/16",B$4="Commutation payments"),(Data!B6/1000000+FIRE1301_working!$J$6),IF(AND(B$4="Miscellaneous",$A9="2016/17"),Data!B6/1000000+FIRE1301_working!$J$7,Data!B6/1000000)),1)</f>
        <v>143.4</v>
      </c>
      <c r="C9" s="24">
        <f>ROUND(IF(AND($A9="2015/16",C$4="Commutation payments"),(Data!C6/1000000+FIRE1301_working!$J$6),IF(AND(C$4="Miscellaneous",$A9="2016/17"),Data!C6/1000000+FIRE1301_working!$J$7,Data!C6/1000000)),1)</f>
        <v>594</v>
      </c>
      <c r="D9" s="24">
        <f>ROUND(Data!D6/1000000,1)</f>
        <v>737.4</v>
      </c>
      <c r="E9" s="24">
        <f>ROUND(IF(AND($A9="2015/16",E$4="Commutation payments"),(Data!E6/1000000+FIRE1301_working!$J$6),IF(AND(E$4="Miscellaneous",$A9="2016/17"),Data!E6/1000000+FIRE1301_working!$J$7,Data!E6/1000000)),1)</f>
        <v>8.6</v>
      </c>
      <c r="F9" s="24">
        <f>ROUND(IF(AND($A9="2015/16",F$4="Commutation payments"),(Data!F6/1000000+FIRE1301_working!$J$6),IF(AND(F$4="Miscellaneous",$A9="2016/17"),Data!F6/1000000+FIRE1301_working!$J$7,Data!F6/1000000)),1)</f>
        <v>0.6</v>
      </c>
      <c r="G9" s="24">
        <f>ROUND(Data!G6/1000000,1)</f>
        <v>746.6</v>
      </c>
    </row>
    <row r="10" spans="1:10" ht="15" customHeight="1" x14ac:dyDescent="0.3">
      <c r="A10" s="25" t="s">
        <v>30</v>
      </c>
      <c r="B10" s="24">
        <f>ROUND(IF(AND($A10="2015/16",B$4="DOG"),(Data!B7/1000000+FIRE1301_working!$J$6),IF(AND(B$4="Miscellaneous",$A10="2016/17"),Data!B7/1000000+FIRE1301_working!$J$7,Data!B7/1000000)),1)</f>
        <v>257.5</v>
      </c>
      <c r="C10" s="24">
        <f>ROUND(IF(AND($A10="2015/16",C$4="Commutation payments"),(Data!C7/1000000+FIRE1301_working!$J$6),IF(AND(C$4="Miscellaneous",$A10="2016/17"),Data!C7/1000000+FIRE1301_working!$J$7,Data!C7/1000000)),1)</f>
        <v>625.29999999999995</v>
      </c>
      <c r="D10" s="24">
        <f>ROUND(IF(AND($A10="2015/16",B$4="DOG"),(Data!D7/1000000+FIRE1301_working!$J$6),IF(AND(B$4="Miscellaneous",$A10="2016/17"),Data!D7/1000000+FIRE1301_working!$J$7,Data!D7/1000000)),1)</f>
        <v>882.8</v>
      </c>
      <c r="E10" s="24">
        <f>ROUND(IF(AND($A10="2015/16",E$4="Commutation payments"),(Data!E7/1000000+FIRE1301_working!$J$6),IF(AND(E$4="Miscellaneous",$A10="2016/17"),Data!E7/1000000+FIRE1301_working!$J$7,Data!E7/1000000)),1)</f>
        <v>6.7</v>
      </c>
      <c r="F10" s="24">
        <f>ROUND(IF(AND($A10="2015/16",F$4="Commutation payments"),(Data!F7/1000000+FIRE1301_working!$J$6),IF(AND(F$4="Miscellaneous",$A10="2016/17"),Data!F7/1000000+FIRE1301_working!$J$7,Data!F7/1000000)),1)</f>
        <v>3</v>
      </c>
      <c r="G10" s="24">
        <f>ROUND(Data!G7/1000000,1)</f>
        <v>892.4</v>
      </c>
      <c r="H10" s="26"/>
    </row>
    <row r="11" spans="1:10" ht="15" customHeight="1" x14ac:dyDescent="0.3">
      <c r="A11" s="25" t="s">
        <v>31</v>
      </c>
      <c r="B11" s="24">
        <f>ROUND(IF(AND($A11="2015/16",B$4="Commutation payments"),(Data!B8/1000000+FIRE1301_working!$J$6),IF(AND(B$4="Miscellaneous",$A11="2016/17"),Data!B8/1000000+FIRE1301_working!$J$7,Data!B8/1000000)),1)</f>
        <v>158.69999999999999</v>
      </c>
      <c r="C11" s="24">
        <f>ROUND(IF(AND($A11="2015/16",C$4="Commutation payments"),(Data!C8/1000000+FIRE1301_working!$J$6),IF(AND(C$4="Miscellaneous",$A11="2016/17"),Data!C8/1000000+FIRE1301_working!$J$7,Data!C8/1000000)),1)</f>
        <v>644.29999999999995</v>
      </c>
      <c r="D11" s="24">
        <f>ROUND(Data!D8/1000000,1)</f>
        <v>803</v>
      </c>
      <c r="E11" s="24">
        <f>ROUND(IF(AND($A11="2015/16",E$4="Commutation payments"),(Data!E8/1000000+FIRE1301_working!$J$6),IF(AND(E$4="Miscellaneous",$A11="2016/17"),Data!E8/1000000+FIRE1301_working!$J$7,Data!E8/1000000)),1)</f>
        <v>1.4</v>
      </c>
      <c r="F11" s="24">
        <f>ROUND(IF(AND($A11="2015/16",F$4="Commutation payments"),(Data!F8/1000000+FIRE1301_working!$J$6),IF(AND(F$4="CATs",$A11="2016/17"),Data!F8/1000000+FIRE1301_working!$J$7,Data!F8/1000000)),1)</f>
        <v>13.7</v>
      </c>
      <c r="G11" s="24">
        <f>ROUND(Data!G8/1000000,1)</f>
        <v>818.1</v>
      </c>
      <c r="H11" s="26"/>
    </row>
    <row r="12" spans="1:10" ht="15" customHeight="1" x14ac:dyDescent="0.3">
      <c r="A12" s="25" t="s">
        <v>32</v>
      </c>
      <c r="B12" s="24">
        <f>ROUND(IF(AND($A12="2015/16",B$4="Commutation payments"),(Data!B9/1000000+FIRE1301_working!$J$6),IF(AND(B$4="Miscellaneous",$A12="2016/17"),Data!B9/1000000+FIRE1301_working!$J$7,Data!B9/1000000)),1)</f>
        <v>137.4</v>
      </c>
      <c r="C12" s="24">
        <f>ROUND(IF(AND($A12="2015/16",C$4="Commutation payments"),(Data!C9/1000000+FIRE1301_working!$J$6),IF(AND(C$4="Miscellaneous",$A12="2016/17"),Data!C9/1000000+FIRE1301_working!$J$7,Data!C9/1000000)),1)</f>
        <v>665.8</v>
      </c>
      <c r="D12" s="24">
        <f>ROUND(Data!D9/1000000,1)</f>
        <v>803.2</v>
      </c>
      <c r="E12" s="24">
        <f>ROUND(IF(AND($A12="2015/16",E$4="Commutation payments"),(Data!E9/1000000+FIRE1301_working!$J$6),IF(AND(E$4="Miscellaneous",$A12="2016/17"),Data!E9/1000000+FIRE1301_working!$J$7,Data!E9/1000000)),1)</f>
        <v>0.9</v>
      </c>
      <c r="F12" s="24">
        <f>ROUND(IF(AND($A12="2015/16",F$4="Commutation payments"),(Data!F9/1000000+FIRE1301_working!$J$6),IF(AND(F$4="Miscellaneous",$A12="2016/17"),Data!F9/1000000+FIRE1301_working!$J$7,Data!F9/1000000)),1)</f>
        <v>6.5</v>
      </c>
      <c r="G12" s="24">
        <f>ROUND(Data!G9/1000000,1)</f>
        <v>810.5</v>
      </c>
      <c r="H12" s="26"/>
    </row>
    <row r="13" spans="1:10" ht="15" customHeight="1" x14ac:dyDescent="0.3">
      <c r="A13" s="25" t="s">
        <v>33</v>
      </c>
      <c r="B13" s="24">
        <f>ROUND(IF(AND($A13="2015/16",B$4="Commutation payments"),(Data!B10/1000000+FIRE1301_working!$J$6),IF(AND(B$4="Miscellaneous",$A13="2016/17"),Data!B10/1000000+FIRE1301_working!$J$7,Data!B10/1000000)),1)</f>
        <v>155.1</v>
      </c>
      <c r="C13" s="24">
        <f>ROUND(IF(AND($A13="2015/16",C$4="Commutation payments"),(Data!C10/1000000+FIRE1301_working!$J$6),IF(AND(C$4="Miscellaneous",$A13="2016/17"),Data!C10/1000000+FIRE1301_working!$J$7,Data!C10/1000000)),1)</f>
        <v>697.8</v>
      </c>
      <c r="D13" s="24">
        <f>ROUND(Data!D10/1000000,1)</f>
        <v>852.9</v>
      </c>
      <c r="E13" s="24">
        <f>ROUND(IF(AND($A13="2015/16",E$4="Commutation payments"),(Data!E10/1000000+FIRE1301_working!$J$6),IF(AND(E$4="Miscellaneous",$A13="2016/17"),Data!E10/1000000+FIRE1301_working!$J$7,Data!E10/1000000)),1)</f>
        <v>1.3</v>
      </c>
      <c r="F13" s="24">
        <f>ROUND(IF(AND($A13="2015/16",F$4="Commutation payments"),(Data!F10/1000000+FIRE1301_working!$J$6),IF(AND(F$4="Miscellaneous",$A13="2016/17"),Data!F10/1000000+FIRE1301_working!$J$7,Data!F10/1000000)),1)</f>
        <v>3.3</v>
      </c>
      <c r="G13" s="24">
        <f>ROUND(Data!G10/1000000,1)</f>
        <v>857.6</v>
      </c>
      <c r="H13" s="26"/>
    </row>
    <row r="14" spans="1:10" ht="15" customHeight="1" x14ac:dyDescent="0.3">
      <c r="A14" s="25" t="s">
        <v>34</v>
      </c>
      <c r="B14" s="24">
        <f>ROUND(IF(AND($A14="2015/16",B$4="Commutation payments"),(Data!B11/1000000+FIRE1301_working!$J$6),IF(AND(B$4="Miscellaneous",$A14="2016/17"),Data!B11/1000000+FIRE1301_working!$J$7,Data!B11/1000000)),1)</f>
        <v>171.6</v>
      </c>
      <c r="C14" s="24">
        <f>ROUND(IF(AND($A14="2015/16",C$4="Commutation payments"),(Data!C11/1000000+FIRE1301_working!$J$6),IF(AND(C$4="Miscellaneous",$A14="2016/17"),Data!C11/1000000+FIRE1301_working!$J$7,Data!C11/1000000)),1)</f>
        <v>731.5</v>
      </c>
      <c r="D14" s="24">
        <f>ROUND(Data!D11/1000000,1)</f>
        <v>903.1</v>
      </c>
      <c r="E14" s="24">
        <f>ROUND(IF(AND($A14="2015/16",E$4="Commutation payments"),(Data!E11/1000000+FIRE1301_working!$J$6),IF(AND(E$4="Miscellaneous",$A14="2016/17"),Data!E11/1000000+FIRE1301_working!$J$7,Data!E11/1000000)),1)</f>
        <v>1.5</v>
      </c>
      <c r="F14" s="24">
        <f>ROUND(IF(AND($A14="2015/16",F$4="Commutation payments"),(Data!F11/1000000+FIRE1301_working!$J$6),IF(AND(F$4="Miscellaneous",$A14="2016/17"),Data!F11/1000000+FIRE1301_working!$J$7,Data!F11/1000000)),1)</f>
        <v>4.2</v>
      </c>
      <c r="G14" s="24">
        <f>ROUND(Data!G11/1000000,1)</f>
        <v>908.8</v>
      </c>
      <c r="H14" s="37"/>
    </row>
    <row r="15" spans="1:10" ht="15" customHeight="1" x14ac:dyDescent="0.3">
      <c r="A15" s="25" t="s">
        <v>35</v>
      </c>
      <c r="B15" s="24">
        <f>ROUND(IF(AND($A15="2015/16",B$4="Commutation payments"),(Data!B12/1000000+FIRE1301_working!$J$6),IF(AND(B$4="Miscellaneous",$A15="2016/17"),Data!B12/1000000+FIRE1301_working!$J$7,Data!B12/1000000)),1)</f>
        <v>146.69999999999999</v>
      </c>
      <c r="C15" s="24">
        <f>ROUND(IF(AND($A15="2015/16",C$4="Commutation payments"),(Data!C12/1000000+FIRE1301_working!$J$6),IF(AND(C$4="Miscellaneous",$A15="2016/17"),Data!C12/1000000+FIRE1301_working!$J$7,Data!C12/1000000)),1)</f>
        <v>749.8</v>
      </c>
      <c r="D15" s="24">
        <f>ROUND(Data!D12/1000000,1)</f>
        <v>896.5</v>
      </c>
      <c r="E15" s="24">
        <f>ROUND(IF(AND($A15="2015/16",E$4="Commutation payments"),(Data!E12/1000000+FIRE1301_working!$J$6),IF(AND(E$4="Miscellaneous",$A15="2016/17"),Data!E12/1000000+FIRE1301_working!$J$7,Data!E12/1000000)),1)</f>
        <v>2.9</v>
      </c>
      <c r="F15" s="24">
        <f>ROUND(IF(AND($A15="2015/16",F$4="Commutation payments"),(Data!F12/1000000+FIRE1301_working!$J$6),IF(AND(F$4="Miscellaneous",$A15="2016/17"),Data!F12/1000000+FIRE1301_working!$J$7,Data!F12/1000000)),1)</f>
        <v>3.6</v>
      </c>
      <c r="G15" s="24">
        <f>ROUND(Data!G12/1000000,1)</f>
        <v>902.9</v>
      </c>
      <c r="H15" s="37"/>
    </row>
    <row r="16" spans="1:10" ht="15" customHeight="1" x14ac:dyDescent="0.3">
      <c r="A16" s="25" t="s">
        <v>36</v>
      </c>
      <c r="B16" s="24">
        <f>ROUND(IF(AND($A16="2015/16",B$4="Commutation payments"),(Data!B13/1000000+FIRE1301_working!$J$6),IF(AND(B$4="Miscellaneous",$A16="2016/17"),Data!B13/1000000+FIRE1301_working!$J$7,Data!B13/1000000)),1)</f>
        <v>173</v>
      </c>
      <c r="C16" s="24">
        <f>ROUND(IF(AND($A16="2015/16",C$4="Commutation payments"),(Data!C13/1000000+FIRE1301_working!$J$6),IF(AND(C$4="Miscellaneous",$A16="2016/17"),Data!C13/1000000+FIRE1301_working!$J$7,Data!C13/1000000)),1)</f>
        <v>773.1</v>
      </c>
      <c r="D16" s="24">
        <f>ROUND(Data!D13/1000000,1)</f>
        <v>946.1</v>
      </c>
      <c r="E16" s="24">
        <f>ROUND(IF(AND($A16="2015/16",E$4="Commutation payments"),(Data!E13/1000000+FIRE1301_working!$J$6),IF(AND(E$4="Miscellaneous",$A16="2016/17"),Data!E13/1000000+FIRE1301_working!$J$7,Data!E13/1000000)),1)</f>
        <v>3.2</v>
      </c>
      <c r="F16" s="24">
        <f>ROUND(IF(AND($A16="2015/16",F$4="Commutation payments"),(Data!F13/1000000+FIRE1301_working!$J$6),IF(AND(F$4="Miscellaneous",$A16="2016/17"),Data!F13/1000000+FIRE1301_working!$J$7,Data!F13/1000000)),1)</f>
        <v>5.3</v>
      </c>
      <c r="G16" s="24">
        <f>ROUND(Data!G13/1000000,1)</f>
        <v>954.6</v>
      </c>
      <c r="H16" s="26"/>
    </row>
    <row r="17" spans="1:8" ht="15" customHeight="1" x14ac:dyDescent="0.3">
      <c r="A17" s="25" t="s">
        <v>50</v>
      </c>
      <c r="B17" s="24">
        <f>ROUND(IF(AND($A17="2015/16",B$4="Commutation payments"),(Data!B14/1000000+FIRE1301_working!$J$6),IF(AND(B$4="Miscellaneous",$A17="2016/17"),Data!B14/1000000+FIRE1301_working!$J$7,Data!B14/1000000)),1)</f>
        <v>144.6</v>
      </c>
      <c r="C17" s="24">
        <f>ROUND(IF(AND($A17="2015/16",C$4="Commutation payments"),(Data!C14/1000000+FIRE1301_working!$J$6),IF(AND(C$4="Miscellaneous",$A17="2016/17"),Data!C14/1000000+FIRE1301_working!$J$7,Data!C14/1000000)),1)</f>
        <v>817.9</v>
      </c>
      <c r="D17" s="24">
        <f>ROUND(Data!D14/1000000,1)</f>
        <v>962.5</v>
      </c>
      <c r="E17" s="24">
        <f>ROUND(IF(AND($A17="2015/16",E$4="Commutation payments"),(Data!E14/1000000+FIRE1301_working!$J$6),IF(AND(E$4="Miscellaneous",$A17="2016/17"),Data!E14/1000000+FIRE1301_working!$J$7,Data!E14/1000000)),1)</f>
        <v>3.2</v>
      </c>
      <c r="F17" s="24">
        <f>ROUND(IF(AND($A17="2015/16",F$4="Commutation payments"),(Data!F14/1000000+FIRE1301_working!$J$6),IF(AND(F$4="Miscellaneous",$A17="2016/17"),Data!F14/1000000+FIRE1301_working!$J$7,Data!F14/1000000)),1)</f>
        <v>6.5</v>
      </c>
      <c r="G17" s="24">
        <f>ROUND(Data!G14/1000000,1)</f>
        <v>972.3</v>
      </c>
      <c r="H17" s="26"/>
    </row>
    <row r="18" spans="1:8" ht="15.6" customHeight="1" x14ac:dyDescent="0.3">
      <c r="A18" s="25" t="s">
        <v>55</v>
      </c>
      <c r="B18" s="24">
        <f>ROUND(IF(AND($A18="2015/16",B$4="Commutation payments"),(Data!B15/1000000+FIRE1301_working!$J$6),IF(AND(B$4="Miscellaneous",$A18="2016/17"),Data!B15/1000000+FIRE1301_working!$J$7,Data!B15/1000000)),1)</f>
        <v>137.19999999999999</v>
      </c>
      <c r="C18" s="24">
        <f>ROUND(IF(AND($A18="2015/16",C$4="Commutation payments"),(Data!C15/1000000+FIRE1301_working!$J$6),IF(AND(C$4="Miscellaneous",$A18="2016/17"),Data!C15/1000000+FIRE1301_working!$J$7,Data!C15/1000000)),1)</f>
        <v>897.9</v>
      </c>
      <c r="D18" s="24">
        <f>ROUND(Data!D15/1000000,1)</f>
        <v>1035.0999999999999</v>
      </c>
      <c r="E18" s="24">
        <f>ROUND(IF(AND($A18="2015/16",E$4="Commutation payments"),(Data!E15/1000000+FIRE1301_working!$J$6),IF(AND(E$4="Miscellaneous",$A18="2016/17"),Data!E15/1000000+FIRE1301_working!$J$7,Data!E15/1000000)),1)</f>
        <v>1.6</v>
      </c>
      <c r="F18" s="24">
        <f>ROUND(IF(AND($A18="2015/16",F$4="Commutation payments"),(Data!F15/1000000+FIRE1301_working!$J$6),IF(AND(F$4="Miscellaneous",$A18="2016/17"),Data!F15/1000000+FIRE1301_working!$J$7,Data!F15/1000000)),1)</f>
        <v>4.5999999999999996</v>
      </c>
      <c r="G18" s="24">
        <f>ROUND(Data!G15/1000000,1)</f>
        <v>1041.4000000000001</v>
      </c>
    </row>
    <row r="19" spans="1:8" ht="29.25" customHeight="1" x14ac:dyDescent="0.3">
      <c r="A19" s="28"/>
    </row>
    <row r="21" spans="1:8" s="30" customFormat="1" ht="14.4" customHeight="1" x14ac:dyDescent="0.3">
      <c r="A21" s="29"/>
      <c r="B21" s="29"/>
      <c r="C21" s="29"/>
      <c r="D21" s="29"/>
      <c r="E21" s="29"/>
      <c r="F21" s="29"/>
      <c r="G21" s="29"/>
    </row>
    <row r="23" spans="1:8" x14ac:dyDescent="0.3">
      <c r="A23" s="38"/>
      <c r="B23" s="38"/>
      <c r="C23" s="38"/>
      <c r="D23" s="38"/>
      <c r="E23" s="38"/>
      <c r="F23" s="38"/>
      <c r="G23" s="38"/>
    </row>
    <row r="24" spans="1:8" ht="27" customHeight="1" x14ac:dyDescent="0.3">
      <c r="A24" s="38"/>
      <c r="B24" s="39"/>
      <c r="C24" s="39"/>
      <c r="D24" s="39"/>
      <c r="E24" s="39"/>
      <c r="F24" s="39"/>
    </row>
    <row r="25" spans="1:8" x14ac:dyDescent="0.3">
      <c r="A25" s="29"/>
      <c r="B25" s="29"/>
      <c r="C25" s="29"/>
      <c r="D25" s="29"/>
    </row>
    <row r="26" spans="1:8" ht="27" customHeight="1" x14ac:dyDescent="0.3">
      <c r="A26" s="30"/>
      <c r="B26" s="30"/>
      <c r="C26" s="30"/>
      <c r="D26" s="30"/>
      <c r="E26" s="30"/>
      <c r="F26" s="30"/>
      <c r="G26" s="30"/>
    </row>
    <row r="27" spans="1:8" ht="26.25" customHeight="1" x14ac:dyDescent="0.3"/>
    <row r="28" spans="1:8" x14ac:dyDescent="0.3">
      <c r="A28" s="29"/>
      <c r="B28" s="29"/>
    </row>
    <row r="29" spans="1:8" ht="30" customHeight="1" x14ac:dyDescent="0.3">
      <c r="G29" s="40"/>
    </row>
    <row r="30" spans="1:8" x14ac:dyDescent="0.3">
      <c r="A30" s="29"/>
      <c r="B30" s="29"/>
      <c r="C30" s="29"/>
      <c r="G30" s="40"/>
    </row>
    <row r="31" spans="1:8" x14ac:dyDescent="0.3">
      <c r="A31" s="41"/>
    </row>
  </sheetData>
  <mergeCells count="2">
    <mergeCell ref="B2:F2"/>
    <mergeCell ref="G3:G4"/>
  </mergeCells>
  <phoneticPr fontId="2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5C51D-480A-4C3E-BDEA-C7FCF4AD21BA}">
  <dimension ref="A1:H32"/>
  <sheetViews>
    <sheetView showGridLines="0" zoomScaleNormal="100" workbookViewId="0">
      <pane ySplit="4" topLeftCell="A5" activePane="bottomLeft" state="frozen"/>
      <selection activeCell="A16" sqref="A16"/>
      <selection pane="bottomLeft"/>
    </sheetView>
  </sheetViews>
  <sheetFormatPr defaultColWidth="9.109375" defaultRowHeight="15" x14ac:dyDescent="0.25"/>
  <cols>
    <col min="1" max="1" width="11" style="44" customWidth="1"/>
    <col min="2" max="7" width="18.6640625" style="44" customWidth="1"/>
    <col min="8" max="8" width="14.109375" style="44" customWidth="1"/>
    <col min="9" max="16384" width="9.109375" style="44"/>
  </cols>
  <sheetData>
    <row r="1" spans="1:8" ht="18.600000000000001" customHeight="1" x14ac:dyDescent="0.25">
      <c r="A1" s="52" t="s">
        <v>17</v>
      </c>
      <c r="B1" s="43"/>
      <c r="C1" s="43"/>
      <c r="D1" s="43"/>
      <c r="E1" s="43"/>
      <c r="F1" s="43"/>
      <c r="G1" s="43"/>
    </row>
    <row r="2" spans="1:8" ht="32.1" customHeight="1" x14ac:dyDescent="0.25">
      <c r="A2" s="53"/>
      <c r="B2" s="82"/>
      <c r="C2" s="82"/>
      <c r="D2" s="82"/>
      <c r="E2" s="82"/>
      <c r="F2" s="82"/>
      <c r="G2" s="54" t="s">
        <v>18</v>
      </c>
      <c r="H2" s="45"/>
    </row>
    <row r="3" spans="1:8" ht="17.25" customHeight="1" x14ac:dyDescent="0.3">
      <c r="A3" s="77"/>
      <c r="B3" s="70"/>
      <c r="C3" s="75" t="s">
        <v>19</v>
      </c>
      <c r="D3" s="70"/>
      <c r="E3" s="78"/>
      <c r="F3" s="78"/>
      <c r="G3" s="70"/>
    </row>
    <row r="4" spans="1:8" ht="50.1" customHeight="1" thickBot="1" x14ac:dyDescent="0.35">
      <c r="A4" s="79"/>
      <c r="B4" s="69" t="s">
        <v>23</v>
      </c>
      <c r="C4" s="69" t="s">
        <v>24</v>
      </c>
      <c r="D4" s="69" t="s">
        <v>22</v>
      </c>
      <c r="E4" s="69" t="s">
        <v>69</v>
      </c>
      <c r="F4" s="69" t="s">
        <v>21</v>
      </c>
      <c r="G4" s="69" t="s">
        <v>22</v>
      </c>
    </row>
    <row r="5" spans="1:8" ht="15" customHeight="1" x14ac:dyDescent="0.3">
      <c r="A5" s="76" t="s">
        <v>25</v>
      </c>
      <c r="B5" s="71">
        <f>FIRE1301_working!B5</f>
        <v>126.9</v>
      </c>
      <c r="C5" s="71">
        <f>FIRE1301_working!C5</f>
        <v>472.8</v>
      </c>
      <c r="D5" s="71">
        <f>FIRE1301_working!D5</f>
        <v>599.70000000000005</v>
      </c>
      <c r="E5" s="71">
        <f>FIRE1301_working!E5</f>
        <v>4.7</v>
      </c>
      <c r="F5" s="71">
        <f>FIRE1301_working!F5</f>
        <v>0.1</v>
      </c>
      <c r="G5" s="72">
        <f>FIRE1301_working!G5</f>
        <v>604.5</v>
      </c>
    </row>
    <row r="6" spans="1:8" ht="15" customHeight="1" x14ac:dyDescent="0.3">
      <c r="A6" s="55" t="s">
        <v>26</v>
      </c>
      <c r="B6" s="71">
        <f>FIRE1301_working!B6</f>
        <v>132.30000000000001</v>
      </c>
      <c r="C6" s="71">
        <f>FIRE1301_working!C6</f>
        <v>508</v>
      </c>
      <c r="D6" s="71">
        <f>FIRE1301_working!D6</f>
        <v>640.29999999999995</v>
      </c>
      <c r="E6" s="71">
        <f>FIRE1301_working!E6</f>
        <v>3.4</v>
      </c>
      <c r="F6" s="71">
        <f>FIRE1301_working!F6</f>
        <v>0.1</v>
      </c>
      <c r="G6" s="72">
        <f>FIRE1301_working!G6</f>
        <v>643.79999999999995</v>
      </c>
    </row>
    <row r="7" spans="1:8" ht="15" customHeight="1" x14ac:dyDescent="0.3">
      <c r="A7" s="55" t="s">
        <v>27</v>
      </c>
      <c r="B7" s="71">
        <f>FIRE1301_working!B7</f>
        <v>116.2</v>
      </c>
      <c r="C7" s="71">
        <f>FIRE1301_working!C7</f>
        <v>543.4</v>
      </c>
      <c r="D7" s="71">
        <f>FIRE1301_working!D7</f>
        <v>659.7</v>
      </c>
      <c r="E7" s="71">
        <f>FIRE1301_working!E7</f>
        <v>7.1</v>
      </c>
      <c r="F7" s="71">
        <f>FIRE1301_working!F7</f>
        <v>0.2</v>
      </c>
      <c r="G7" s="72">
        <f>FIRE1301_working!G7</f>
        <v>667</v>
      </c>
    </row>
    <row r="8" spans="1:8" ht="15" customHeight="1" x14ac:dyDescent="0.3">
      <c r="A8" s="55" t="s">
        <v>28</v>
      </c>
      <c r="B8" s="71">
        <f>FIRE1301_working!B8</f>
        <v>136.30000000000001</v>
      </c>
      <c r="C8" s="71">
        <f>FIRE1301_working!C8</f>
        <v>566.5</v>
      </c>
      <c r="D8" s="71">
        <f>FIRE1301_working!D8</f>
        <v>702.9</v>
      </c>
      <c r="E8" s="71">
        <f>FIRE1301_working!E8</f>
        <v>6.8</v>
      </c>
      <c r="F8" s="71">
        <f>FIRE1301_working!F8</f>
        <v>1</v>
      </c>
      <c r="G8" s="72">
        <f>FIRE1301_working!G8</f>
        <v>710.6</v>
      </c>
    </row>
    <row r="9" spans="1:8" ht="15" customHeight="1" x14ac:dyDescent="0.3">
      <c r="A9" s="55" t="s">
        <v>29</v>
      </c>
      <c r="B9" s="71">
        <f>FIRE1301_working!B9</f>
        <v>143.4</v>
      </c>
      <c r="C9" s="71">
        <f>FIRE1301_working!C9</f>
        <v>594</v>
      </c>
      <c r="D9" s="71">
        <f>FIRE1301_working!D9</f>
        <v>737.4</v>
      </c>
      <c r="E9" s="71">
        <f>FIRE1301_working!E9</f>
        <v>8.6</v>
      </c>
      <c r="F9" s="71">
        <f>FIRE1301_working!F9</f>
        <v>0.6</v>
      </c>
      <c r="G9" s="72">
        <f>FIRE1301_working!G9</f>
        <v>746.6</v>
      </c>
    </row>
    <row r="10" spans="1:8" ht="15" customHeight="1" x14ac:dyDescent="0.3">
      <c r="A10" s="55" t="s">
        <v>30</v>
      </c>
      <c r="B10" s="71">
        <f>FIRE1301_working!B10</f>
        <v>257.5</v>
      </c>
      <c r="C10" s="71">
        <f>FIRE1301_working!C10</f>
        <v>625.29999999999995</v>
      </c>
      <c r="D10" s="71">
        <f>FIRE1301_working!D10</f>
        <v>882.8</v>
      </c>
      <c r="E10" s="71">
        <f>FIRE1301_working!E10</f>
        <v>6.7</v>
      </c>
      <c r="F10" s="71">
        <f>FIRE1301_working!F10</f>
        <v>3</v>
      </c>
      <c r="G10" s="72">
        <f>FIRE1301_working!G10</f>
        <v>892.4</v>
      </c>
      <c r="H10" s="46"/>
    </row>
    <row r="11" spans="1:8" ht="15" customHeight="1" x14ac:dyDescent="0.3">
      <c r="A11" s="55" t="s">
        <v>31</v>
      </c>
      <c r="B11" s="71">
        <f>FIRE1301_working!B11</f>
        <v>158.69999999999999</v>
      </c>
      <c r="C11" s="71">
        <f>FIRE1301_working!C11</f>
        <v>644.29999999999995</v>
      </c>
      <c r="D11" s="71">
        <f>FIRE1301_working!D11</f>
        <v>803</v>
      </c>
      <c r="E11" s="71">
        <f>FIRE1301_working!E11</f>
        <v>1.4</v>
      </c>
      <c r="F11" s="71">
        <f>FIRE1301_working!F11</f>
        <v>13.7</v>
      </c>
      <c r="G11" s="72">
        <f>FIRE1301_working!G11</f>
        <v>818.1</v>
      </c>
      <c r="H11" s="46"/>
    </row>
    <row r="12" spans="1:8" ht="15" customHeight="1" x14ac:dyDescent="0.3">
      <c r="A12" s="55" t="s">
        <v>32</v>
      </c>
      <c r="B12" s="71">
        <f>FIRE1301_working!B12</f>
        <v>137.4</v>
      </c>
      <c r="C12" s="71">
        <f>FIRE1301_working!C12</f>
        <v>665.8</v>
      </c>
      <c r="D12" s="71">
        <f>FIRE1301_working!D12</f>
        <v>803.2</v>
      </c>
      <c r="E12" s="71">
        <f>FIRE1301_working!E12</f>
        <v>0.9</v>
      </c>
      <c r="F12" s="71">
        <f>FIRE1301_working!F12</f>
        <v>6.5</v>
      </c>
      <c r="G12" s="72">
        <f>FIRE1301_working!G12</f>
        <v>810.5</v>
      </c>
      <c r="H12" s="46"/>
    </row>
    <row r="13" spans="1:8" ht="15" customHeight="1" x14ac:dyDescent="0.3">
      <c r="A13" s="55" t="s">
        <v>33</v>
      </c>
      <c r="B13" s="71">
        <f>FIRE1301_working!B13</f>
        <v>155.1</v>
      </c>
      <c r="C13" s="71">
        <f>FIRE1301_working!C13</f>
        <v>697.8</v>
      </c>
      <c r="D13" s="71">
        <f>FIRE1301_working!D13</f>
        <v>852.9</v>
      </c>
      <c r="E13" s="71">
        <f>FIRE1301_working!E13</f>
        <v>1.3</v>
      </c>
      <c r="F13" s="71">
        <f>FIRE1301_working!F13</f>
        <v>3.3</v>
      </c>
      <c r="G13" s="72">
        <f>FIRE1301_working!G13</f>
        <v>857.6</v>
      </c>
      <c r="H13" s="46"/>
    </row>
    <row r="14" spans="1:8" ht="15" customHeight="1" x14ac:dyDescent="0.3">
      <c r="A14" s="55" t="s">
        <v>34</v>
      </c>
      <c r="B14" s="71">
        <f>FIRE1301_working!B14</f>
        <v>171.6</v>
      </c>
      <c r="C14" s="71">
        <f>FIRE1301_working!C14</f>
        <v>731.5</v>
      </c>
      <c r="D14" s="71">
        <f>FIRE1301_working!D14</f>
        <v>903.1</v>
      </c>
      <c r="E14" s="71">
        <f>FIRE1301_working!E14</f>
        <v>1.5</v>
      </c>
      <c r="F14" s="71">
        <f>FIRE1301_working!F14</f>
        <v>4.2</v>
      </c>
      <c r="G14" s="72">
        <f>FIRE1301_working!G14</f>
        <v>908.8</v>
      </c>
      <c r="H14" s="47"/>
    </row>
    <row r="15" spans="1:8" ht="15" customHeight="1" x14ac:dyDescent="0.3">
      <c r="A15" s="55" t="s">
        <v>35</v>
      </c>
      <c r="B15" s="71">
        <f>FIRE1301_working!B15</f>
        <v>146.69999999999999</v>
      </c>
      <c r="C15" s="71">
        <f>FIRE1301_working!C15</f>
        <v>749.8</v>
      </c>
      <c r="D15" s="71">
        <f>FIRE1301_working!D15</f>
        <v>896.5</v>
      </c>
      <c r="E15" s="71">
        <f>FIRE1301_working!E15</f>
        <v>2.9</v>
      </c>
      <c r="F15" s="71">
        <f>FIRE1301_working!F15</f>
        <v>3.6</v>
      </c>
      <c r="G15" s="72">
        <f>FIRE1301_working!G15</f>
        <v>902.9</v>
      </c>
      <c r="H15" s="47"/>
    </row>
    <row r="16" spans="1:8" ht="15" customHeight="1" x14ac:dyDescent="0.3">
      <c r="A16" s="55" t="s">
        <v>36</v>
      </c>
      <c r="B16" s="71">
        <f>FIRE1301_working!B16</f>
        <v>173</v>
      </c>
      <c r="C16" s="71">
        <f>FIRE1301_working!C16</f>
        <v>773.1</v>
      </c>
      <c r="D16" s="71">
        <f>FIRE1301_working!D16</f>
        <v>946.1</v>
      </c>
      <c r="E16" s="71">
        <f>FIRE1301_working!E16</f>
        <v>3.2</v>
      </c>
      <c r="F16" s="71">
        <f>FIRE1301_working!F16</f>
        <v>5.3</v>
      </c>
      <c r="G16" s="72">
        <f>FIRE1301_working!G16</f>
        <v>954.6</v>
      </c>
      <c r="H16" s="46"/>
    </row>
    <row r="17" spans="1:8" ht="15" customHeight="1" x14ac:dyDescent="0.3">
      <c r="A17" s="55" t="s">
        <v>50</v>
      </c>
      <c r="B17" s="71">
        <f>FIRE1301_working!B17</f>
        <v>144.6</v>
      </c>
      <c r="C17" s="71">
        <f>FIRE1301_working!C17</f>
        <v>817.9</v>
      </c>
      <c r="D17" s="71">
        <f>FIRE1301_working!D17</f>
        <v>962.5</v>
      </c>
      <c r="E17" s="71">
        <f>FIRE1301_working!E17</f>
        <v>3.2</v>
      </c>
      <c r="F17" s="71">
        <f>FIRE1301_working!F17</f>
        <v>6.5</v>
      </c>
      <c r="G17" s="72">
        <f>FIRE1301_working!G17</f>
        <v>972.3</v>
      </c>
      <c r="H17" s="46"/>
    </row>
    <row r="18" spans="1:8" ht="15" customHeight="1" thickBot="1" x14ac:dyDescent="0.35">
      <c r="A18" s="56" t="s">
        <v>55</v>
      </c>
      <c r="B18" s="73">
        <f>FIRE1301_working!B18</f>
        <v>137.19999999999999</v>
      </c>
      <c r="C18" s="73">
        <f>FIRE1301_working!C18</f>
        <v>897.9</v>
      </c>
      <c r="D18" s="73">
        <f>FIRE1301_working!D18</f>
        <v>1035.0999999999999</v>
      </c>
      <c r="E18" s="73">
        <f>FIRE1301_working!E18</f>
        <v>1.6</v>
      </c>
      <c r="F18" s="73">
        <f>FIRE1301_working!F18</f>
        <v>4.5999999999999996</v>
      </c>
      <c r="G18" s="74">
        <f>FIRE1301_working!G18</f>
        <v>1041.4000000000001</v>
      </c>
      <c r="H18" s="46"/>
    </row>
    <row r="19" spans="1:8" ht="31.5" customHeight="1" x14ac:dyDescent="0.25">
      <c r="A19" s="53" t="s">
        <v>37</v>
      </c>
      <c r="B19" s="53"/>
      <c r="C19" s="53"/>
      <c r="D19" s="53"/>
      <c r="E19" s="53"/>
      <c r="F19" s="53"/>
      <c r="G19" s="53"/>
    </row>
    <row r="20" spans="1:8" ht="29.25" customHeight="1" x14ac:dyDescent="0.3">
      <c r="A20" s="57" t="s">
        <v>38</v>
      </c>
      <c r="B20" s="53"/>
      <c r="C20" s="53"/>
      <c r="D20" s="53"/>
      <c r="E20" s="53"/>
      <c r="F20" s="53"/>
      <c r="G20" s="53"/>
    </row>
    <row r="21" spans="1:8" x14ac:dyDescent="0.25">
      <c r="A21" s="53" t="s">
        <v>49</v>
      </c>
      <c r="B21" s="53"/>
      <c r="C21" s="53"/>
      <c r="D21" s="53"/>
      <c r="E21" s="53"/>
      <c r="F21" s="53"/>
      <c r="G21" s="53"/>
    </row>
    <row r="22" spans="1:8" s="49" customFormat="1" ht="14.4" customHeight="1" x14ac:dyDescent="0.25">
      <c r="A22" s="48" t="s">
        <v>39</v>
      </c>
      <c r="B22" s="48"/>
      <c r="C22" s="48"/>
      <c r="D22" s="48"/>
      <c r="E22" s="48"/>
      <c r="F22" s="48"/>
      <c r="G22" s="48"/>
    </row>
    <row r="23" spans="1:8" x14ac:dyDescent="0.25">
      <c r="A23" s="53" t="s">
        <v>40</v>
      </c>
      <c r="B23" s="53"/>
      <c r="C23" s="53"/>
      <c r="D23" s="53"/>
      <c r="E23" s="53"/>
      <c r="F23" s="53"/>
      <c r="G23" s="53"/>
    </row>
    <row r="24" spans="1:8" x14ac:dyDescent="0.25">
      <c r="A24" s="58" t="s">
        <v>41</v>
      </c>
      <c r="B24" s="58"/>
      <c r="C24" s="58"/>
      <c r="D24" s="58"/>
      <c r="E24" s="58"/>
      <c r="F24" s="58"/>
      <c r="G24" s="58"/>
    </row>
    <row r="25" spans="1:8" ht="27" customHeight="1" x14ac:dyDescent="0.25">
      <c r="A25" s="58" t="s">
        <v>42</v>
      </c>
      <c r="B25" s="59"/>
      <c r="C25" s="59"/>
      <c r="D25" s="59"/>
      <c r="E25" s="59"/>
      <c r="F25" s="59"/>
      <c r="G25" s="53"/>
    </row>
    <row r="26" spans="1:8" x14ac:dyDescent="0.25">
      <c r="A26" s="48" t="s">
        <v>43</v>
      </c>
      <c r="B26" s="48"/>
      <c r="C26" s="48"/>
      <c r="D26" s="48"/>
    </row>
    <row r="27" spans="1:8" ht="27" customHeight="1" x14ac:dyDescent="0.25">
      <c r="A27" s="60" t="s">
        <v>68</v>
      </c>
      <c r="B27" s="61"/>
      <c r="C27" s="61"/>
      <c r="D27" s="61"/>
      <c r="E27" s="61"/>
      <c r="F27" s="61"/>
      <c r="G27" s="61"/>
    </row>
    <row r="28" spans="1:8" ht="26.25" customHeight="1" x14ac:dyDescent="0.25">
      <c r="A28" s="53" t="s">
        <v>44</v>
      </c>
      <c r="B28" s="53"/>
      <c r="C28" s="53"/>
      <c r="D28" s="53"/>
      <c r="E28" s="53"/>
      <c r="F28" s="53"/>
      <c r="G28" s="53"/>
    </row>
    <row r="29" spans="1:8" x14ac:dyDescent="0.25">
      <c r="A29" s="48" t="s">
        <v>45</v>
      </c>
      <c r="B29" s="48"/>
    </row>
    <row r="30" spans="1:8" ht="30" customHeight="1" x14ac:dyDescent="0.25">
      <c r="A30" s="53" t="s">
        <v>46</v>
      </c>
      <c r="G30" s="50"/>
    </row>
    <row r="31" spans="1:8" x14ac:dyDescent="0.25">
      <c r="A31" s="48" t="s">
        <v>47</v>
      </c>
      <c r="B31" s="48"/>
      <c r="C31" s="48"/>
      <c r="G31" s="50"/>
    </row>
    <row r="32" spans="1:8" x14ac:dyDescent="0.25">
      <c r="A32" s="51" t="s">
        <v>48</v>
      </c>
    </row>
  </sheetData>
  <mergeCells count="1">
    <mergeCell ref="B2:F2"/>
  </mergeCells>
  <hyperlinks>
    <hyperlink ref="A26" r:id="rId1" xr:uid="{8FD682C6-3FBB-41EA-8B99-789BF5F81A65}"/>
    <hyperlink ref="A29" r:id="rId2" xr:uid="{1C435568-5EB5-4071-80AB-9C2AD1A5CC1B}"/>
    <hyperlink ref="A22" r:id="rId3" xr:uid="{73D49C20-F557-4B55-AA72-8085AC0045C5}"/>
    <hyperlink ref="A31" r:id="rId4" xr:uid="{1A2CB963-E4D0-4242-8EDC-575F2CA52346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Cover_sheet</vt:lpstr>
      <vt:lpstr>Contents</vt:lpstr>
      <vt:lpstr>Data</vt:lpstr>
      <vt:lpstr>FIRE1301_working</vt:lpstr>
      <vt:lpstr>FIRE1301</vt:lpstr>
      <vt:lpstr>Contents!Print_Area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FIRE1301: Firefighters' pension scheme expenditure</dc:title>
  <dc:subject/>
  <dc:creator/>
  <cp:keywords>data tables, firefighters, pension, expenditure, 2024</cp:keywords>
  <dc:description/>
  <cp:lastModifiedBy/>
  <cp:revision>1</cp:revision>
  <dcterms:created xsi:type="dcterms:W3CDTF">2024-10-10T10:13:12Z</dcterms:created>
  <dcterms:modified xsi:type="dcterms:W3CDTF">2024-10-10T10:13:42Z</dcterms:modified>
  <cp:category/>
  <cp:contentStatus/>
</cp:coreProperties>
</file>