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Main chapters\Chapter 4 - Natural gas\"/>
    </mc:Choice>
  </mc:AlternateContent>
  <xr:revisionPtr revIDLastSave="0" documentId="13_ncr:1_{BCCD865F-7EEA-4283-B19E-41515A3E4EAB}" xr6:coauthVersionLast="47" xr6:coauthVersionMax="47" xr10:uidLastSave="{00000000-0000-0000-0000-000000000000}"/>
  <bookViews>
    <workbookView xWindow="-110" yWindow="-110" windowWidth="19420" windowHeight="10420" xr2:uid="{C0CC21A2-A373-4ABE-83FC-7A741728DFCD}"/>
  </bookViews>
  <sheets>
    <sheet name="Cover Sheet" sheetId="2" r:id="rId1"/>
    <sheet name="Contents" sheetId="3" r:id="rId2"/>
    <sheet name="Notes" sheetId="4" r:id="rId3"/>
    <sheet name="4.1" sheetId="31" r:id="rId4"/>
    <sheet name="2023" sheetId="32" r:id="rId5"/>
    <sheet name="2022" sheetId="30" r:id="rId6"/>
    <sheet name="2021" sheetId="29" r:id="rId7"/>
    <sheet name="2020" sheetId="1" r:id="rId8"/>
    <sheet name="2019" sheetId="5" r:id="rId9"/>
    <sheet name="2018" sheetId="6" r:id="rId10"/>
    <sheet name="2017" sheetId="9" r:id="rId11"/>
    <sheet name="2016" sheetId="10" r:id="rId12"/>
    <sheet name="2015" sheetId="11" r:id="rId13"/>
    <sheet name="2014" sheetId="12" r:id="rId14"/>
    <sheet name="2013" sheetId="13" r:id="rId15"/>
    <sheet name="2012" sheetId="14" r:id="rId16"/>
    <sheet name="2011" sheetId="15" r:id="rId17"/>
    <sheet name="2010" sheetId="16" r:id="rId18"/>
    <sheet name="2009" sheetId="17" r:id="rId19"/>
    <sheet name="2008" sheetId="18" r:id="rId20"/>
    <sheet name="2007" sheetId="19" r:id="rId21"/>
    <sheet name="2006" sheetId="20" r:id="rId22"/>
    <sheet name="2005" sheetId="21" r:id="rId23"/>
    <sheet name="2004" sheetId="22" r:id="rId24"/>
    <sheet name="2003" sheetId="23" r:id="rId25"/>
    <sheet name="2002" sheetId="24" r:id="rId26"/>
    <sheet name="2001" sheetId="25" r:id="rId27"/>
    <sheet name="2000" sheetId="26" r:id="rId28"/>
    <sheet name="1999" sheetId="27" r:id="rId29"/>
    <sheet name="1998" sheetId="28" r:id="rId3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 i="31" l="1"/>
  <c r="AA6" i="31"/>
  <c r="AA7" i="31"/>
  <c r="AA8" i="31"/>
  <c r="AA9" i="31"/>
  <c r="AA10" i="31"/>
  <c r="AA11" i="31"/>
  <c r="AA12" i="31"/>
  <c r="AA13" i="31"/>
  <c r="AA14" i="31"/>
  <c r="AA15" i="31"/>
  <c r="AA16" i="31"/>
  <c r="AA17" i="31"/>
  <c r="AA18" i="31"/>
  <c r="AA19" i="31"/>
  <c r="AA20" i="31"/>
  <c r="AA21" i="31"/>
  <c r="AA22" i="31"/>
  <c r="AA23" i="31"/>
  <c r="AA24" i="31"/>
  <c r="AA25" i="31"/>
  <c r="AA26" i="31"/>
  <c r="AA27" i="31"/>
  <c r="AA28" i="31"/>
  <c r="AA29" i="31"/>
  <c r="AA30" i="31"/>
  <c r="AA31" i="31"/>
  <c r="AA32" i="31"/>
  <c r="AA33" i="31"/>
  <c r="AA34" i="31"/>
  <c r="AA35" i="31"/>
  <c r="AA36" i="31"/>
  <c r="AA37" i="31"/>
  <c r="AA38" i="31"/>
  <c r="AA39" i="31"/>
  <c r="AA40" i="31"/>
  <c r="AA41" i="31"/>
  <c r="AA42" i="31"/>
  <c r="AA43" i="31"/>
  <c r="AA44" i="31"/>
  <c r="AA45" i="31"/>
  <c r="AA46" i="31"/>
  <c r="AA47" i="31"/>
  <c r="AA48" i="31"/>
  <c r="AA49" i="31"/>
  <c r="AA50" i="31"/>
  <c r="AA51" i="31"/>
  <c r="AA52" i="31"/>
  <c r="AA53" i="31"/>
  <c r="AA54" i="31"/>
  <c r="AA55" i="31"/>
  <c r="AA56" i="31"/>
  <c r="AA57" i="31"/>
  <c r="AA58" i="31"/>
  <c r="AA59" i="31"/>
  <c r="AA60" i="31"/>
  <c r="AA61" i="31"/>
  <c r="AA62" i="31"/>
  <c r="AA63" i="31"/>
  <c r="Z5" i="31"/>
  <c r="Z6" i="31"/>
  <c r="Z7" i="31"/>
  <c r="Z8" i="31"/>
  <c r="Z9" i="31"/>
  <c r="Z10" i="31"/>
  <c r="Z11" i="31"/>
  <c r="Z12" i="31"/>
  <c r="Z13" i="31"/>
  <c r="Z14" i="31"/>
  <c r="Z15" i="31"/>
  <c r="Z16" i="31"/>
  <c r="Z17" i="31"/>
  <c r="Z18" i="31"/>
  <c r="Z19" i="31"/>
  <c r="Z20" i="31"/>
  <c r="Z21" i="31"/>
  <c r="Z22" i="31"/>
  <c r="Z23" i="31"/>
  <c r="Z24" i="31"/>
  <c r="Z25" i="31"/>
  <c r="Z26" i="31"/>
  <c r="Z27" i="31"/>
  <c r="Z28" i="31"/>
  <c r="Z29" i="31"/>
  <c r="Z30" i="31"/>
  <c r="Z31" i="31"/>
  <c r="Z32" i="31"/>
  <c r="Z33" i="31"/>
  <c r="Z34" i="31"/>
  <c r="Z35" i="31"/>
  <c r="Z36" i="31"/>
  <c r="Z37" i="31"/>
  <c r="Z38" i="31"/>
  <c r="Z39" i="31"/>
  <c r="Z40" i="31"/>
  <c r="Z41" i="31"/>
  <c r="Z42" i="31"/>
  <c r="Z43" i="31"/>
  <c r="Z44" i="31"/>
  <c r="Z45" i="31"/>
  <c r="Z46" i="31"/>
  <c r="Z47" i="31"/>
  <c r="Z48" i="31"/>
  <c r="Z49" i="31"/>
  <c r="Z50" i="31"/>
  <c r="Z51" i="31"/>
  <c r="Z52" i="31"/>
  <c r="Z53" i="31"/>
  <c r="Z54" i="31"/>
  <c r="Z55" i="31"/>
  <c r="Z56" i="31"/>
  <c r="Z57" i="31"/>
  <c r="Z58" i="31"/>
  <c r="Z59" i="31"/>
  <c r="Z60" i="31"/>
  <c r="Z61" i="31"/>
  <c r="Z62" i="31"/>
  <c r="Z63" i="31"/>
  <c r="Y5" i="31"/>
  <c r="Y6" i="31"/>
  <c r="Y7" i="31"/>
  <c r="Y8" i="31"/>
  <c r="Y9" i="31"/>
  <c r="Y10" i="31"/>
  <c r="Y11" i="31"/>
  <c r="Y12" i="31"/>
  <c r="Y13" i="31"/>
  <c r="Y14" i="31"/>
  <c r="Y15" i="31"/>
  <c r="Y16" i="31"/>
  <c r="Y17" i="31"/>
  <c r="Y18" i="31"/>
  <c r="Y19" i="31"/>
  <c r="Y20" i="31"/>
  <c r="Y21" i="31"/>
  <c r="Y22" i="31"/>
  <c r="Y23" i="31"/>
  <c r="Y24" i="31"/>
  <c r="Y25" i="31"/>
  <c r="Y26" i="31"/>
  <c r="Y27" i="31"/>
  <c r="Y28" i="31"/>
  <c r="Y29" i="31"/>
  <c r="Y30" i="31"/>
  <c r="Y31" i="31"/>
  <c r="Y32" i="31"/>
  <c r="Y33" i="31"/>
  <c r="Y34" i="31"/>
  <c r="Y35" i="31"/>
  <c r="Y36" i="31"/>
  <c r="Y37" i="31"/>
  <c r="Y38" i="31"/>
  <c r="Y39" i="31"/>
  <c r="Y40" i="31"/>
  <c r="Y41" i="31"/>
  <c r="Y42" i="31"/>
  <c r="Y43" i="31"/>
  <c r="Y44" i="31"/>
  <c r="Y45" i="31"/>
  <c r="Y46" i="31"/>
  <c r="Y47" i="31"/>
  <c r="Y48" i="31"/>
  <c r="Y49" i="31"/>
  <c r="Y50" i="31"/>
  <c r="Y51" i="31"/>
  <c r="Y52" i="31"/>
  <c r="Y53" i="31"/>
  <c r="Y54" i="31"/>
  <c r="Y55" i="31"/>
  <c r="Y56" i="31"/>
  <c r="Y57" i="31"/>
  <c r="Y58" i="31"/>
  <c r="Y59" i="31"/>
  <c r="Y60" i="31"/>
  <c r="Y61" i="31"/>
  <c r="Y62" i="31"/>
  <c r="Y63" i="31"/>
  <c r="X5" i="31"/>
  <c r="X6" i="31"/>
  <c r="X7" i="31"/>
  <c r="X8" i="31"/>
  <c r="X9" i="31"/>
  <c r="X10" i="31"/>
  <c r="X11" i="31"/>
  <c r="X12" i="31"/>
  <c r="X13" i="31"/>
  <c r="X14" i="31"/>
  <c r="X15" i="31"/>
  <c r="X16" i="31"/>
  <c r="X17" i="31"/>
  <c r="X18" i="31"/>
  <c r="X19" i="31"/>
  <c r="X20" i="31"/>
  <c r="X21" i="31"/>
  <c r="X22" i="31"/>
  <c r="X23" i="31"/>
  <c r="X24" i="31"/>
  <c r="X25" i="31"/>
  <c r="X26" i="31"/>
  <c r="X27" i="31"/>
  <c r="X28" i="31"/>
  <c r="X29" i="31"/>
  <c r="X30" i="31"/>
  <c r="X31" i="31"/>
  <c r="X32" i="31"/>
  <c r="X33" i="31"/>
  <c r="X34" i="31"/>
  <c r="X35" i="31"/>
  <c r="X36" i="31"/>
  <c r="X37" i="31"/>
  <c r="X38" i="31"/>
  <c r="X39" i="31"/>
  <c r="X40" i="31"/>
  <c r="X41" i="31"/>
  <c r="X42" i="31"/>
  <c r="X43" i="31"/>
  <c r="X44" i="31"/>
  <c r="X45" i="31"/>
  <c r="X46" i="31"/>
  <c r="X47" i="31"/>
  <c r="X48" i="31"/>
  <c r="X49" i="31"/>
  <c r="X50" i="31"/>
  <c r="X51" i="31"/>
  <c r="X52" i="31"/>
  <c r="X53" i="31"/>
  <c r="X54" i="31"/>
  <c r="X55" i="31"/>
  <c r="X56" i="31"/>
  <c r="X57" i="31"/>
  <c r="X58" i="31"/>
  <c r="X59" i="31"/>
  <c r="X60" i="31"/>
  <c r="X61" i="31"/>
  <c r="X62" i="31"/>
  <c r="X63" i="31"/>
  <c r="W5" i="31"/>
  <c r="W6" i="31"/>
  <c r="W7" i="31"/>
  <c r="W8" i="31"/>
  <c r="W9" i="31"/>
  <c r="W10" i="31"/>
  <c r="W11" i="31"/>
  <c r="W12" i="31"/>
  <c r="W13" i="31"/>
  <c r="W14" i="31"/>
  <c r="W15" i="31"/>
  <c r="W16" i="31"/>
  <c r="W17" i="31"/>
  <c r="W18" i="31"/>
  <c r="W19" i="31"/>
  <c r="W20" i="31"/>
  <c r="W21" i="31"/>
  <c r="W22" i="31"/>
  <c r="W23" i="31"/>
  <c r="W24" i="31"/>
  <c r="W25" i="31"/>
  <c r="W26" i="31"/>
  <c r="W27" i="31"/>
  <c r="W28" i="31"/>
  <c r="W29" i="31"/>
  <c r="W30" i="31"/>
  <c r="W31" i="31"/>
  <c r="W32" i="31"/>
  <c r="W33" i="31"/>
  <c r="W34" i="31"/>
  <c r="W35" i="31"/>
  <c r="W36" i="31"/>
  <c r="W37" i="31"/>
  <c r="W38" i="31"/>
  <c r="W39" i="31"/>
  <c r="W40" i="31"/>
  <c r="W41" i="31"/>
  <c r="W42" i="31"/>
  <c r="W43" i="31"/>
  <c r="W44" i="31"/>
  <c r="W45" i="31"/>
  <c r="W46" i="31"/>
  <c r="W47" i="31"/>
  <c r="W48" i="31"/>
  <c r="W49" i="31"/>
  <c r="W50" i="31"/>
  <c r="W51" i="31"/>
  <c r="W52" i="31"/>
  <c r="W53" i="31"/>
  <c r="W54" i="31"/>
  <c r="W55" i="31"/>
  <c r="W56" i="31"/>
  <c r="W57" i="31"/>
  <c r="W58" i="31"/>
  <c r="W59" i="31"/>
  <c r="W60" i="31"/>
  <c r="W61" i="31"/>
  <c r="W62" i="31"/>
  <c r="W63" i="31"/>
  <c r="V5" i="31"/>
  <c r="V6" i="31"/>
  <c r="V7" i="31"/>
  <c r="V8" i="31"/>
  <c r="V9" i="31"/>
  <c r="V10" i="31"/>
  <c r="V11" i="31"/>
  <c r="V12" i="31"/>
  <c r="V13" i="31"/>
  <c r="V14" i="31"/>
  <c r="V15" i="31"/>
  <c r="V16" i="31"/>
  <c r="V17" i="31"/>
  <c r="V18" i="31"/>
  <c r="V19" i="31"/>
  <c r="V20" i="31"/>
  <c r="V21" i="31"/>
  <c r="V22" i="31"/>
  <c r="V23" i="31"/>
  <c r="V24" i="31"/>
  <c r="V25" i="31"/>
  <c r="V26" i="31"/>
  <c r="V27" i="31"/>
  <c r="V28" i="31"/>
  <c r="V29" i="31"/>
  <c r="V30" i="31"/>
  <c r="V31" i="31"/>
  <c r="V32" i="31"/>
  <c r="V33" i="31"/>
  <c r="V34" i="31"/>
  <c r="V35" i="31"/>
  <c r="V36" i="31"/>
  <c r="V37" i="31"/>
  <c r="V38" i="31"/>
  <c r="V39" i="31"/>
  <c r="V40" i="31"/>
  <c r="V41" i="31"/>
  <c r="V42" i="31"/>
  <c r="V43" i="31"/>
  <c r="V44" i="31"/>
  <c r="V45" i="31"/>
  <c r="V46" i="31"/>
  <c r="V47" i="31"/>
  <c r="V48" i="31"/>
  <c r="V49" i="31"/>
  <c r="V50" i="31"/>
  <c r="V51" i="31"/>
  <c r="V52" i="31"/>
  <c r="V53" i="31"/>
  <c r="V54" i="31"/>
  <c r="V55" i="31"/>
  <c r="V56" i="31"/>
  <c r="V57" i="31"/>
  <c r="V58" i="31"/>
  <c r="V59" i="31"/>
  <c r="V60" i="31"/>
  <c r="V61" i="31"/>
  <c r="V62" i="31"/>
  <c r="V63" i="31"/>
  <c r="U5" i="31"/>
  <c r="U6" i="31"/>
  <c r="U7" i="31"/>
  <c r="U8" i="31"/>
  <c r="U9" i="31"/>
  <c r="U10" i="31"/>
  <c r="U11" i="31"/>
  <c r="U12" i="31"/>
  <c r="U13" i="31"/>
  <c r="U14" i="31"/>
  <c r="U15" i="31"/>
  <c r="U16" i="31"/>
  <c r="U17" i="31"/>
  <c r="U18" i="31"/>
  <c r="U19" i="31"/>
  <c r="U20" i="31"/>
  <c r="U21" i="31"/>
  <c r="U22" i="31"/>
  <c r="U23" i="31"/>
  <c r="U24" i="31"/>
  <c r="U25" i="31"/>
  <c r="U26" i="31"/>
  <c r="U27" i="31"/>
  <c r="U28" i="31"/>
  <c r="U29" i="31"/>
  <c r="U30" i="31"/>
  <c r="U31" i="31"/>
  <c r="U32" i="31"/>
  <c r="U33" i="31"/>
  <c r="U34" i="31"/>
  <c r="U35" i="31"/>
  <c r="U36" i="31"/>
  <c r="U37" i="31"/>
  <c r="U38" i="31"/>
  <c r="U39" i="31"/>
  <c r="U40" i="31"/>
  <c r="U41" i="31"/>
  <c r="U42" i="31"/>
  <c r="U43" i="31"/>
  <c r="U44" i="31"/>
  <c r="U45" i="31"/>
  <c r="U46" i="31"/>
  <c r="U47" i="31"/>
  <c r="U48" i="31"/>
  <c r="U49" i="31"/>
  <c r="U50" i="31"/>
  <c r="U51" i="31"/>
  <c r="U52" i="31"/>
  <c r="U53" i="31"/>
  <c r="U54" i="31"/>
  <c r="U55" i="31"/>
  <c r="U56" i="31"/>
  <c r="U57" i="31"/>
  <c r="U58" i="31"/>
  <c r="U59" i="31"/>
  <c r="U60" i="31"/>
  <c r="U61" i="31"/>
  <c r="U62" i="31"/>
  <c r="U63" i="31"/>
  <c r="T5" i="31"/>
  <c r="T6" i="31"/>
  <c r="T7" i="31"/>
  <c r="T8" i="31"/>
  <c r="T9" i="31"/>
  <c r="T10" i="31"/>
  <c r="T11" i="31"/>
  <c r="T12" i="31"/>
  <c r="T13" i="31"/>
  <c r="T14" i="31"/>
  <c r="T15" i="31"/>
  <c r="T16" i="31"/>
  <c r="T17" i="31"/>
  <c r="T18" i="31"/>
  <c r="T19" i="31"/>
  <c r="T20" i="31"/>
  <c r="T21" i="31"/>
  <c r="T22" i="31"/>
  <c r="T23" i="31"/>
  <c r="T24" i="31"/>
  <c r="T25" i="31"/>
  <c r="T26" i="31"/>
  <c r="T27" i="31"/>
  <c r="T28" i="31"/>
  <c r="T29" i="31"/>
  <c r="T30" i="31"/>
  <c r="T31" i="31"/>
  <c r="T32" i="31"/>
  <c r="T33" i="31"/>
  <c r="T34" i="31"/>
  <c r="T35" i="31"/>
  <c r="T36" i="31"/>
  <c r="T37" i="31"/>
  <c r="T38" i="31"/>
  <c r="T39" i="31"/>
  <c r="T40" i="31"/>
  <c r="T41" i="31"/>
  <c r="T42" i="31"/>
  <c r="T43" i="31"/>
  <c r="T44" i="31"/>
  <c r="T45" i="31"/>
  <c r="T46" i="31"/>
  <c r="T47" i="31"/>
  <c r="T48" i="31"/>
  <c r="T49" i="31"/>
  <c r="T50" i="31"/>
  <c r="T51" i="31"/>
  <c r="T52" i="31"/>
  <c r="T53" i="31"/>
  <c r="T54" i="31"/>
  <c r="T55" i="31"/>
  <c r="T56" i="31"/>
  <c r="T57" i="31"/>
  <c r="T58" i="31"/>
  <c r="T59" i="31"/>
  <c r="T60" i="31"/>
  <c r="T61" i="31"/>
  <c r="T62" i="31"/>
  <c r="T63" i="31"/>
  <c r="S5" i="31"/>
  <c r="S6" i="31"/>
  <c r="S7" i="31"/>
  <c r="S8" i="31"/>
  <c r="S9" i="31"/>
  <c r="S10" i="31"/>
  <c r="S11" i="31"/>
  <c r="S12" i="31"/>
  <c r="S13" i="31"/>
  <c r="S14" i="31"/>
  <c r="S15" i="31"/>
  <c r="S16" i="31"/>
  <c r="S17" i="31"/>
  <c r="S18" i="31"/>
  <c r="S19" i="31"/>
  <c r="S20" i="31"/>
  <c r="S21" i="31"/>
  <c r="S22" i="31"/>
  <c r="S23" i="31"/>
  <c r="S24" i="31"/>
  <c r="S25" i="31"/>
  <c r="S26" i="31"/>
  <c r="S27" i="31"/>
  <c r="S28" i="31"/>
  <c r="S29" i="31"/>
  <c r="S30" i="31"/>
  <c r="S31" i="31"/>
  <c r="S32" i="31"/>
  <c r="S33" i="31"/>
  <c r="S34" i="31"/>
  <c r="S35" i="31"/>
  <c r="S36" i="31"/>
  <c r="S37" i="31"/>
  <c r="S38" i="31"/>
  <c r="S39" i="31"/>
  <c r="S40" i="31"/>
  <c r="S41" i="31"/>
  <c r="S42" i="31"/>
  <c r="S43" i="31"/>
  <c r="S44" i="31"/>
  <c r="S45" i="31"/>
  <c r="S46" i="31"/>
  <c r="S47" i="31"/>
  <c r="S48" i="31"/>
  <c r="S49" i="31"/>
  <c r="S50" i="31"/>
  <c r="S51" i="31"/>
  <c r="S52" i="31"/>
  <c r="S53" i="31"/>
  <c r="S54" i="31"/>
  <c r="S55" i="31"/>
  <c r="S56" i="31"/>
  <c r="S57" i="31"/>
  <c r="S58" i="31"/>
  <c r="S59" i="31"/>
  <c r="S60" i="31"/>
  <c r="S61" i="31"/>
  <c r="S62" i="31"/>
  <c r="S63" i="31"/>
  <c r="R5" i="31"/>
  <c r="R6" i="31"/>
  <c r="R7" i="31"/>
  <c r="R8" i="31"/>
  <c r="R9" i="31"/>
  <c r="R10" i="31"/>
  <c r="R11" i="31"/>
  <c r="R12" i="31"/>
  <c r="R13" i="31"/>
  <c r="R14" i="31"/>
  <c r="R15" i="31"/>
  <c r="R16" i="31"/>
  <c r="R17" i="31"/>
  <c r="R18" i="31"/>
  <c r="R19" i="31"/>
  <c r="R20" i="31"/>
  <c r="R21" i="31"/>
  <c r="R22" i="31"/>
  <c r="R23" i="31"/>
  <c r="R24" i="31"/>
  <c r="R25" i="31"/>
  <c r="R26" i="31"/>
  <c r="R27" i="31"/>
  <c r="R28" i="31"/>
  <c r="R29" i="31"/>
  <c r="R30" i="31"/>
  <c r="R31" i="31"/>
  <c r="R32" i="31"/>
  <c r="R33" i="31"/>
  <c r="R34" i="31"/>
  <c r="R35" i="31"/>
  <c r="R36" i="31"/>
  <c r="R37" i="31"/>
  <c r="R38" i="31"/>
  <c r="R39" i="31"/>
  <c r="R40" i="31"/>
  <c r="R41" i="31"/>
  <c r="R42" i="31"/>
  <c r="R43" i="31"/>
  <c r="R44" i="31"/>
  <c r="R45" i="31"/>
  <c r="R46" i="31"/>
  <c r="R47" i="31"/>
  <c r="R48" i="31"/>
  <c r="R49" i="31"/>
  <c r="R50" i="31"/>
  <c r="R51" i="31"/>
  <c r="R52" i="31"/>
  <c r="R53" i="31"/>
  <c r="R54" i="31"/>
  <c r="R55" i="31"/>
  <c r="R56" i="31"/>
  <c r="R57" i="31"/>
  <c r="R58" i="31"/>
  <c r="R59" i="31"/>
  <c r="R60" i="31"/>
  <c r="R61" i="31"/>
  <c r="R62" i="31"/>
  <c r="R63" i="31"/>
  <c r="Q5" i="31"/>
  <c r="Q6" i="31"/>
  <c r="Q7" i="31"/>
  <c r="Q8" i="31"/>
  <c r="Q9" i="31"/>
  <c r="Q10" i="31"/>
  <c r="Q11" i="31"/>
  <c r="Q12" i="31"/>
  <c r="Q13" i="31"/>
  <c r="Q14" i="31"/>
  <c r="Q15" i="31"/>
  <c r="Q16" i="31"/>
  <c r="Q17" i="31"/>
  <c r="Q18" i="31"/>
  <c r="Q19" i="31"/>
  <c r="Q20" i="31"/>
  <c r="Q21" i="31"/>
  <c r="Q22" i="31"/>
  <c r="Q23" i="31"/>
  <c r="Q24" i="31"/>
  <c r="Q25" i="31"/>
  <c r="Q26" i="31"/>
  <c r="Q27" i="31"/>
  <c r="Q28" i="31"/>
  <c r="Q29" i="31"/>
  <c r="Q30" i="31"/>
  <c r="Q31" i="31"/>
  <c r="Q32" i="31"/>
  <c r="Q33" i="31"/>
  <c r="Q34" i="31"/>
  <c r="Q35" i="31"/>
  <c r="Q36" i="31"/>
  <c r="Q37" i="31"/>
  <c r="Q38" i="31"/>
  <c r="Q39" i="31"/>
  <c r="Q40" i="31"/>
  <c r="Q41" i="31"/>
  <c r="Q42" i="31"/>
  <c r="Q43" i="31"/>
  <c r="Q44" i="31"/>
  <c r="Q45" i="31"/>
  <c r="Q46" i="31"/>
  <c r="Q47" i="31"/>
  <c r="Q48" i="31"/>
  <c r="Q49" i="31"/>
  <c r="Q50" i="31"/>
  <c r="Q51" i="31"/>
  <c r="Q52" i="31"/>
  <c r="Q53" i="31"/>
  <c r="Q54" i="31"/>
  <c r="Q55" i="31"/>
  <c r="Q56" i="31"/>
  <c r="Q57" i="31"/>
  <c r="Q58" i="31"/>
  <c r="Q59" i="31"/>
  <c r="Q60" i="31"/>
  <c r="Q61" i="31"/>
  <c r="Q62" i="31"/>
  <c r="Q63" i="31"/>
  <c r="P5" i="31"/>
  <c r="P6" i="31"/>
  <c r="P7" i="31"/>
  <c r="P8" i="31"/>
  <c r="P9" i="31"/>
  <c r="P10" i="31"/>
  <c r="P11" i="31"/>
  <c r="P12" i="31"/>
  <c r="P13" i="31"/>
  <c r="P14" i="31"/>
  <c r="P15" i="31"/>
  <c r="P16" i="31"/>
  <c r="P17" i="31"/>
  <c r="P18" i="31"/>
  <c r="P19" i="31"/>
  <c r="P20" i="31"/>
  <c r="P21" i="31"/>
  <c r="P22" i="31"/>
  <c r="P23" i="31"/>
  <c r="P24" i="31"/>
  <c r="P25" i="31"/>
  <c r="P26" i="31"/>
  <c r="P27" i="31"/>
  <c r="P28" i="31"/>
  <c r="P29" i="31"/>
  <c r="P30" i="31"/>
  <c r="P31" i="31"/>
  <c r="P32" i="31"/>
  <c r="P33" i="31"/>
  <c r="P34" i="31"/>
  <c r="P35" i="31"/>
  <c r="P36" i="31"/>
  <c r="P37" i="31"/>
  <c r="P38" i="31"/>
  <c r="P39" i="31"/>
  <c r="P40" i="31"/>
  <c r="P41" i="31"/>
  <c r="P42" i="31"/>
  <c r="P43" i="31"/>
  <c r="P44" i="31"/>
  <c r="P45" i="31"/>
  <c r="P46" i="31"/>
  <c r="P47" i="31"/>
  <c r="P48" i="31"/>
  <c r="P49" i="31"/>
  <c r="P50" i="31"/>
  <c r="P51" i="31"/>
  <c r="P52" i="31"/>
  <c r="P53" i="31"/>
  <c r="P54" i="31"/>
  <c r="P55" i="31"/>
  <c r="P56" i="31"/>
  <c r="P57" i="31"/>
  <c r="P58" i="31"/>
  <c r="P59" i="31"/>
  <c r="P60" i="31"/>
  <c r="P61" i="31"/>
  <c r="P62" i="31"/>
  <c r="P63" i="31"/>
  <c r="O5" i="31"/>
  <c r="O6" i="3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4" i="31"/>
  <c r="O35" i="31"/>
  <c r="O36" i="31"/>
  <c r="O37" i="31"/>
  <c r="O38" i="31"/>
  <c r="O39" i="31"/>
  <c r="O40" i="31"/>
  <c r="O41" i="31"/>
  <c r="O42" i="31"/>
  <c r="O43" i="31"/>
  <c r="O44" i="31"/>
  <c r="O45" i="31"/>
  <c r="O46" i="31"/>
  <c r="O47" i="31"/>
  <c r="O48" i="31"/>
  <c r="O49" i="31"/>
  <c r="O50" i="31"/>
  <c r="O51" i="31"/>
  <c r="O52" i="31"/>
  <c r="O53" i="31"/>
  <c r="O54" i="31"/>
  <c r="O55" i="31"/>
  <c r="O56" i="31"/>
  <c r="O57" i="31"/>
  <c r="O58" i="31"/>
  <c r="O59" i="31"/>
  <c r="O60" i="31"/>
  <c r="O61" i="31"/>
  <c r="O62" i="31"/>
  <c r="O63" i="31"/>
  <c r="N5" i="31"/>
  <c r="N6" i="31"/>
  <c r="N7" i="31"/>
  <c r="N8" i="31"/>
  <c r="N9" i="31"/>
  <c r="N10" i="31"/>
  <c r="N11" i="31"/>
  <c r="N12" i="31"/>
  <c r="N13" i="31"/>
  <c r="N14" i="31"/>
  <c r="N15" i="31"/>
  <c r="N16" i="31"/>
  <c r="N17" i="31"/>
  <c r="N18" i="31"/>
  <c r="N19" i="31"/>
  <c r="N20" i="31"/>
  <c r="N21" i="31"/>
  <c r="N22" i="31"/>
  <c r="N23" i="31"/>
  <c r="N24" i="31"/>
  <c r="N25" i="31"/>
  <c r="N26" i="31"/>
  <c r="N27" i="31"/>
  <c r="N28" i="31"/>
  <c r="N29" i="31"/>
  <c r="N30" i="31"/>
  <c r="N31" i="31"/>
  <c r="N32" i="31"/>
  <c r="N33" i="31"/>
  <c r="N34" i="31"/>
  <c r="N35" i="31"/>
  <c r="N36" i="31"/>
  <c r="N37" i="31"/>
  <c r="N38" i="31"/>
  <c r="N39" i="31"/>
  <c r="N40" i="31"/>
  <c r="N41" i="31"/>
  <c r="N42" i="31"/>
  <c r="N43" i="31"/>
  <c r="N44" i="31"/>
  <c r="N45" i="31"/>
  <c r="N46" i="31"/>
  <c r="N47" i="31"/>
  <c r="N48" i="31"/>
  <c r="N49" i="31"/>
  <c r="N50" i="31"/>
  <c r="N51" i="31"/>
  <c r="N52" i="31"/>
  <c r="N53" i="31"/>
  <c r="N54" i="31"/>
  <c r="N55" i="31"/>
  <c r="N56" i="31"/>
  <c r="N57" i="31"/>
  <c r="N58" i="31"/>
  <c r="N59" i="31"/>
  <c r="N60" i="31"/>
  <c r="N61" i="31"/>
  <c r="N62" i="31"/>
  <c r="N63" i="31"/>
  <c r="M5" i="31"/>
  <c r="M6" i="31"/>
  <c r="M7" i="31"/>
  <c r="M8" i="31"/>
  <c r="M9" i="31"/>
  <c r="M10" i="31"/>
  <c r="M11" i="31"/>
  <c r="M12" i="31"/>
  <c r="M13" i="31"/>
  <c r="M14" i="31"/>
  <c r="M15" i="31"/>
  <c r="M16" i="31"/>
  <c r="M17" i="31"/>
  <c r="M18"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L5" i="31"/>
  <c r="L6" i="3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K5" i="31"/>
  <c r="K6" i="31"/>
  <c r="K7" i="31"/>
  <c r="K8" i="31"/>
  <c r="K9" i="31"/>
  <c r="K10" i="31"/>
  <c r="K11" i="31"/>
  <c r="K12" i="31"/>
  <c r="K13" i="31"/>
  <c r="K14" i="31"/>
  <c r="K15" i="31"/>
  <c r="K16" i="31"/>
  <c r="K17" i="31"/>
  <c r="K18" i="31"/>
  <c r="K19" i="31"/>
  <c r="K20" i="31"/>
  <c r="K21" i="31"/>
  <c r="K22" i="31"/>
  <c r="K23" i="31"/>
  <c r="K24" i="31"/>
  <c r="K25" i="31"/>
  <c r="K26" i="31"/>
  <c r="K27" i="31"/>
  <c r="K28" i="31"/>
  <c r="K29" i="31"/>
  <c r="K30" i="31"/>
  <c r="K31" i="31"/>
  <c r="K32" i="31"/>
  <c r="K33" i="31"/>
  <c r="K34" i="31"/>
  <c r="K35" i="31"/>
  <c r="K36" i="31"/>
  <c r="K37" i="31"/>
  <c r="K38" i="31"/>
  <c r="K39" i="31"/>
  <c r="K40" i="31"/>
  <c r="K41" i="31"/>
  <c r="K42" i="31"/>
  <c r="K43" i="31"/>
  <c r="K44" i="31"/>
  <c r="K45" i="31"/>
  <c r="K46" i="31"/>
  <c r="K47" i="31"/>
  <c r="K48" i="31"/>
  <c r="K49" i="31"/>
  <c r="K50" i="31"/>
  <c r="K51" i="31"/>
  <c r="K52" i="31"/>
  <c r="K53" i="31"/>
  <c r="K54" i="31"/>
  <c r="K55" i="31"/>
  <c r="K56" i="31"/>
  <c r="K57" i="31"/>
  <c r="K58" i="31"/>
  <c r="K59" i="31"/>
  <c r="K60" i="31"/>
  <c r="K61" i="31"/>
  <c r="K62" i="31"/>
  <c r="K63" i="31"/>
  <c r="J5" i="31"/>
  <c r="J6" i="31"/>
  <c r="J7" i="31"/>
  <c r="J8" i="31"/>
  <c r="J9" i="31"/>
  <c r="J10" i="31"/>
  <c r="J11" i="31"/>
  <c r="J12" i="31"/>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J52" i="31"/>
  <c r="J53" i="31"/>
  <c r="J54" i="31"/>
  <c r="J55" i="31"/>
  <c r="J56" i="31"/>
  <c r="J57" i="31"/>
  <c r="J58" i="31"/>
  <c r="J59" i="31"/>
  <c r="J60" i="31"/>
  <c r="J61" i="31"/>
  <c r="J62" i="31"/>
  <c r="J63" i="31"/>
  <c r="I5" i="31"/>
  <c r="I6" i="31"/>
  <c r="I7" i="31"/>
  <c r="I8" i="31"/>
  <c r="I9" i="31"/>
  <c r="I10"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55" i="31"/>
  <c r="I56" i="31"/>
  <c r="I57" i="31"/>
  <c r="I58" i="31"/>
  <c r="I59" i="31"/>
  <c r="I60" i="31"/>
  <c r="I61" i="31"/>
  <c r="I62" i="31"/>
  <c r="I63"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G5" i="31"/>
  <c r="G6" i="31"/>
  <c r="G7" i="31"/>
  <c r="G8" i="31"/>
  <c r="G9" i="31"/>
  <c r="G10" i="31"/>
  <c r="G11" i="31"/>
  <c r="G12" i="31"/>
  <c r="G13" i="31"/>
  <c r="G14" i="31"/>
  <c r="G15" i="31"/>
  <c r="G16" i="31"/>
  <c r="G17" i="31"/>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F5" i="31"/>
  <c r="F6" i="31"/>
  <c r="F7" i="31"/>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F44" i="31"/>
  <c r="F45" i="31"/>
  <c r="F46" i="31"/>
  <c r="F47" i="31"/>
  <c r="F48" i="31"/>
  <c r="F49" i="31"/>
  <c r="F50" i="31"/>
  <c r="F51" i="31"/>
  <c r="F52" i="31"/>
  <c r="F53" i="31"/>
  <c r="F54" i="31"/>
  <c r="F55" i="31"/>
  <c r="F56" i="31"/>
  <c r="F57" i="31"/>
  <c r="F58" i="31"/>
  <c r="F59" i="31"/>
  <c r="F60" i="31"/>
  <c r="F61" i="31"/>
  <c r="F62" i="31"/>
  <c r="F63" i="31"/>
  <c r="E5" i="31"/>
  <c r="E6" i="31"/>
  <c r="E7" i="31"/>
  <c r="E8" i="3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1" i="31"/>
  <c r="E62" i="31"/>
  <c r="E63"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B5" i="31"/>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4" i="31"/>
  <c r="B55" i="31"/>
  <c r="B56" i="31"/>
  <c r="B57" i="31"/>
  <c r="B58" i="31"/>
  <c r="B59" i="31"/>
  <c r="B60" i="31"/>
  <c r="B61" i="31"/>
  <c r="B62" i="31"/>
  <c r="B63" i="31"/>
</calcChain>
</file>

<file path=xl/sharedStrings.xml><?xml version="1.0" encoding="utf-8"?>
<sst xmlns="http://schemas.openxmlformats.org/spreadsheetml/2006/main" count="1887" uniqueCount="188">
  <si>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</si>
  <si>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</si>
  <si>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</si>
  <si>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</si>
  <si>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</si>
  <si>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</si>
  <si>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</si>
  <si>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</si>
  <si>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</si>
  <si>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</si>
  <si>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</si>
  <si>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Natural gas commodity balance</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</si>
  <si>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</si>
  <si>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</si>
  <si>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</si>
  <si>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</si>
  <si>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</si>
  <si>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</si>
  <si>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</si>
  <si>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</si>
  <si>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</si>
  <si>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4</t>
  </si>
  <si>
    <t xml:space="preserve">Note 3 </t>
  </si>
  <si>
    <t xml:space="preserve">Positive (+) stock change is equal to a stock draw, negative (-) stock change is equal to a stock build </t>
  </si>
  <si>
    <t>Note 2</t>
  </si>
  <si>
    <t>Note 1</t>
  </si>
  <si>
    <t>Description</t>
  </si>
  <si>
    <t xml:space="preserve">Note </t>
  </si>
  <si>
    <t xml:space="preserve">This table contains supplementary information supporting natural gas supply and consumption data which are referred to in the data presented in this workbook </t>
  </si>
  <si>
    <t xml:space="preserve">This worksheet contains one table 
</t>
  </si>
  <si>
    <t>Table 4.1 Natural gas commodity balance, 2020 (GWh)</t>
  </si>
  <si>
    <t>Some cells refer to notes which can be found on the notes worksheet</t>
  </si>
  <si>
    <t>Production</t>
  </si>
  <si>
    <t>Other sources</t>
  </si>
  <si>
    <t>Imports</t>
  </si>
  <si>
    <t>Exports</t>
  </si>
  <si>
    <t>Marine bunkers</t>
  </si>
  <si>
    <t>Total supply</t>
  </si>
  <si>
    <t>Total demand</t>
  </si>
  <si>
    <t>Transformation</t>
  </si>
  <si>
    <t>Electricity generation</t>
  </si>
  <si>
    <t>Major power producers</t>
  </si>
  <si>
    <t>Autogenerators</t>
  </si>
  <si>
    <t>Petroleum refineries</t>
  </si>
  <si>
    <t>Coke manufacture</t>
  </si>
  <si>
    <t>Blast furnaces</t>
  </si>
  <si>
    <t>Patent fuel manufacture</t>
  </si>
  <si>
    <t>Other</t>
  </si>
  <si>
    <t>Energy industry use</t>
  </si>
  <si>
    <t>Oil and gas extraction</t>
  </si>
  <si>
    <t>Coal extraction</t>
  </si>
  <si>
    <t>Pumped storage</t>
  </si>
  <si>
    <t>Final consumption</t>
  </si>
  <si>
    <t>Industry</t>
  </si>
  <si>
    <t>Unclassified</t>
  </si>
  <si>
    <t>Iron and steel</t>
  </si>
  <si>
    <t>Non-ferrous metals</t>
  </si>
  <si>
    <t>Mineral products</t>
  </si>
  <si>
    <t>Chemicals</t>
  </si>
  <si>
    <t>Mechanical engineering etc</t>
  </si>
  <si>
    <t>Electrical engineering etc</t>
  </si>
  <si>
    <t>Vehicles</t>
  </si>
  <si>
    <t>Food, beverages etc</t>
  </si>
  <si>
    <t>Textiles, leather etc</t>
  </si>
  <si>
    <t>Paper, printing etc</t>
  </si>
  <si>
    <t>Other industries</t>
  </si>
  <si>
    <t>Construction</t>
  </si>
  <si>
    <t>Transport</t>
  </si>
  <si>
    <t>Air</t>
  </si>
  <si>
    <t>Road</t>
  </si>
  <si>
    <t>National navigation</t>
  </si>
  <si>
    <t>Pipelines</t>
  </si>
  <si>
    <t>Domestic</t>
  </si>
  <si>
    <t>Public administration</t>
  </si>
  <si>
    <t>Commercial</t>
  </si>
  <si>
    <t>Agriculture</t>
  </si>
  <si>
    <t>Miscellaneous</t>
  </si>
  <si>
    <t>Non energy use</t>
  </si>
  <si>
    <t>Natural gas</t>
  </si>
  <si>
    <t>Colliery methane</t>
  </si>
  <si>
    <t>Total</t>
  </si>
  <si>
    <t>Stock change [note 1]</t>
  </si>
  <si>
    <t>Transfers [note 2]</t>
  </si>
  <si>
    <t>Statistical difference [note 3]</t>
  </si>
  <si>
    <t>Heat generation [note 4]</t>
  </si>
  <si>
    <t>Losses [note 5]</t>
  </si>
  <si>
    <t>Rail [note 6]</t>
  </si>
  <si>
    <t>Note 5</t>
  </si>
  <si>
    <t>Note 6</t>
  </si>
  <si>
    <t>Natural gas commodity balance 2020</t>
  </si>
  <si>
    <t>Natural gas commodity balance 2019</t>
  </si>
  <si>
    <t>Natural gas commodity balance 2018</t>
  </si>
  <si>
    <t>Natural gas commodity balance 2017</t>
  </si>
  <si>
    <t>Natural gas commodity balance 2016</t>
  </si>
  <si>
    <t>Natural gas commodity balance 2015</t>
  </si>
  <si>
    <t>Natural gas commodity balance 2014</t>
  </si>
  <si>
    <t>Natural gas commodity balance 2013</t>
  </si>
  <si>
    <t>Natural gas commodity balance 2012</t>
  </si>
  <si>
    <t>Natural gas commodity balance 2011</t>
  </si>
  <si>
    <t>Natural gas commodity balance 2010</t>
  </si>
  <si>
    <t>Natural gas commodity balance 2009</t>
  </si>
  <si>
    <t>Natural gas commodity balance 2008</t>
  </si>
  <si>
    <t>Natural gas commodity balance 2007</t>
  </si>
  <si>
    <t>Natural gas commodity balance 2006</t>
  </si>
  <si>
    <t>Natural gas commodity balance 2005</t>
  </si>
  <si>
    <t>Natural gas commodity balance 2004</t>
  </si>
  <si>
    <t>Natural gas commodity balance 2003</t>
  </si>
  <si>
    <t>Natural gas commodity balance 2002</t>
  </si>
  <si>
    <t>Natural gas commodity balance 2001</t>
  </si>
  <si>
    <t>Natural gas commodity balance 2000</t>
  </si>
  <si>
    <t>Natural gas commodity balance 1999</t>
  </si>
  <si>
    <t>Natural gas commodity balance 1998</t>
  </si>
  <si>
    <t>Total supply minus total demand</t>
  </si>
  <si>
    <t>Heat sold to third parties, heat generation data are not available before 1999, for earlier years gas used to generate heat for sale is allocated to final consumption by sector</t>
  </si>
  <si>
    <t>A small amount of natural gas is consumed by road transport this was included for the first time in 2020, gas use in this sector is predominantly LPG which is reported in the petroleum products commodity balance</t>
  </si>
  <si>
    <t>Detailed commentary on natural gas data are available in accompanying text publication (opens in a new window)</t>
  </si>
  <si>
    <t>Column1</t>
  </si>
  <si>
    <t>DUKES publication (opens in a new window)</t>
  </si>
  <si>
    <t xml:space="preserve">The data tables and accompanying cover sheet, contents, and notes have been edited to meet legal accessibility regulations 
To provide feedback please contact </t>
  </si>
  <si>
    <t>Table 4.1 Natural gas commodity balance, 2019 (GWh)</t>
  </si>
  <si>
    <t>Table 4.1 Natural gas commodity balance, 2018 (GWh)</t>
  </si>
  <si>
    <t>Table 4.1 Natural gas commodity balance, 2017 (GWh)</t>
  </si>
  <si>
    <t>Table 4.1 Natural gas commodity balance, 2016 (GWh)</t>
  </si>
  <si>
    <t>Table 4.1 Natural gas commodity balance, 2015 (GWh)</t>
  </si>
  <si>
    <t>Table 4.1 Natural gas commodity balance, 2014 (GWh)</t>
  </si>
  <si>
    <t>Table 4.1 Natural gas commodity balance, 2013 (GWh)</t>
  </si>
  <si>
    <t>Table 4.1 Natural gas commodity balance, 2012 (GWh)</t>
  </si>
  <si>
    <t>Table 4.1 Natural gas commodity balance, 2011 (GWh)</t>
  </si>
  <si>
    <t>Table 4.1 Natural gas commodity balance, 2010 (GWh)</t>
  </si>
  <si>
    <t>Table 4.1 Natural gas commodity balance, 2009 (GWh)</t>
  </si>
  <si>
    <t>Table 4.1 Natural gas commodity balance, 2008 (GWh)</t>
  </si>
  <si>
    <t>Table 4.1 Natural gas commodity balance, 2007 (GWh)</t>
  </si>
  <si>
    <t>Table 4.1 Natural gas commodity balance, 2006 (GWh)</t>
  </si>
  <si>
    <t>Table 4.1 Natural gas commodity balance, 2005 (GWh)</t>
  </si>
  <si>
    <t>Table 4.1 Natural gas commodity balance, 2004 (GWh)</t>
  </si>
  <si>
    <t>Table 4.1 Natural gas commodity balance, 2003 (GWh)</t>
  </si>
  <si>
    <t>Table 4.1 Natural gas commodity balance, 2002 (GWh)</t>
  </si>
  <si>
    <t>Table 4.1 Natural gas commodity balance, 2001 (GWh)</t>
  </si>
  <si>
    <t>Table 4.1 Natural gas commodity balance, 2000 (GWh)</t>
  </si>
  <si>
    <t>Table 4.1 Natural gas commodity balance, 1999 (GWh)</t>
  </si>
  <si>
    <t>Table 4.1 Natural gas commodity balance, 1998 (GWh)</t>
  </si>
  <si>
    <t>Table 4.1 Natural gas commodity balance, 2021 (GWh)</t>
  </si>
  <si>
    <t>Natural gas commodity balance 2021</t>
  </si>
  <si>
    <t xml:space="preserve">Refers to downstream losses, for an explanation of what is included under these losses, see data sources and methodology for downstream gas </t>
  </si>
  <si>
    <t>Table 4.1 Natural gas commodity balance, 2022 (GWh)</t>
  </si>
  <si>
    <t>Natural gas commodity balance 2022</t>
  </si>
  <si>
    <t>Glossary and acronyms DUKES Annex B (opens in a new window)</t>
  </si>
  <si>
    <t xml:space="preserve">This spreadsheet forms part of the National Statistics publication Digest of UK Energy Statistics (DUKES) produced by the Department for Energy Security &amp; Net Zero (DESNZ).
The data presented is the UK natural gas commodity balance; annual data are published in arrears in gigawatt hours (GWh). </t>
  </si>
  <si>
    <t>newsdesk@energysecurity.gov.uk</t>
  </si>
  <si>
    <t>Alice Heaton</t>
  </si>
  <si>
    <t>Table 4.1 Natural gas commodity balance (GWh)</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</si>
  <si>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</si>
  <si>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</si>
  <si>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</si>
  <si>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</si>
  <si>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</si>
  <si>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</si>
  <si>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</si>
  <si>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</si>
  <si>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</si>
  <si>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</si>
  <si>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</si>
  <si>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</si>
  <si>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</si>
  <si>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</si>
  <si>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</si>
  <si>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</si>
  <si>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</si>
  <si>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</si>
  <si>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</si>
  <si>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</si>
  <si>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</si>
  <si>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</si>
  <si>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</si>
  <si>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</si>
  <si>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</si>
  <si>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0775 277 8975</t>
  </si>
  <si>
    <t>energy.stats@energysecurity.gov.uk</t>
  </si>
  <si>
    <t>Natural gas commodity balance 1998 to 2022</t>
  </si>
  <si>
    <t>Table 4.1 Natural gas commodity balance, 2023 (GWh)</t>
  </si>
  <si>
    <t>Data sources and methodology for natural gas statistics (opens in a new window)</t>
  </si>
  <si>
    <t>2023</t>
  </si>
  <si>
    <t>Natural gas commodity balance 2023</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</si>
  <si>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</si>
  <si>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color theme="1"/>
        <rFont val="Calibri"/>
        <family val="2"/>
        <scheme val="minor"/>
      </rPr>
      <t>new data for 2023.</t>
    </r>
  </si>
  <si>
    <t>gas.stats@energysecurity.gov.uk</t>
  </si>
  <si>
    <t>The revisions period is 2020 to 2022
Revisions are due to updates from data suppliers or the receipt of data replacing estimates unless otherwise stated</t>
  </si>
  <si>
    <t xml:space="preserve">Natural gas used in the manufacture of synthetic coke oven gas and biomethane injections into the grid from installations certified under the Renewable Heat Incentive (RHI). Before 2020 transfers do not match those published in new Energy Trends table 4.2 as updates fell outside of the revisions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</si>
</sst>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MS Sans Serif"/>
      <family val="2"/>
    </font>
    <font>
      <u/>
      <sz val="10"/>
      <color indexed="12"/>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b/>
      <sz val="12"/>
      <color theme="0"/>
      <name val="Calibri"/>
      <family val="2"/>
      <scheme val="minor"/>
    </font>
    <font>
      <u/>
      <sz val="12"/>
      <color theme="10"/>
      <name val="Calibri"/>
      <family val="2"/>
      <scheme val="minor"/>
    </font>
    <font>
      <sz val="12"/>
      <name val="Calibri"/>
      <family val="2"/>
      <scheme val="minor"/>
    </font>
    <font>
      <sz val="12"/>
      <color rgb="FFFF0000"/>
      <name val="Calibri"/>
      <family val="2"/>
      <scheme val="minor"/>
    </font>
    <font>
      <b/>
      <sz val="12"/>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54">
    <xf numFmtId="0" fontId="0" fillId="0" borderId="0"/>
    <xf numFmtId="0" fontId="28"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4" fillId="4" borderId="0" applyNumberFormat="0" applyBorder="0" applyAlignment="0" applyProtection="0"/>
    <xf numFmtId="0" fontId="22" fillId="5" borderId="4" applyNumberFormat="0" applyAlignment="0" applyProtection="0"/>
    <xf numFmtId="0" fontId="27" fillId="6" borderId="5" applyNumberFormat="0" applyAlignment="0" applyProtection="0"/>
    <xf numFmtId="0" fontId="12" fillId="6" borderId="4" applyNumberFormat="0" applyAlignment="0" applyProtection="0"/>
    <xf numFmtId="0" fontId="23" fillId="0" borderId="6" applyNumberFormat="0" applyFill="0" applyAlignment="0" applyProtection="0"/>
    <xf numFmtId="0" fontId="13" fillId="7" borderId="7" applyNumberFormat="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29"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20" fillId="0" borderId="0" applyNumberFormat="0" applyFill="0" applyBorder="0" applyAlignment="0" applyProtection="0">
      <alignment vertical="top"/>
      <protection locked="0"/>
    </xf>
    <xf numFmtId="0" fontId="7" fillId="0" borderId="0" applyNumberFormat="0" applyFill="0" applyProtection="0"/>
    <xf numFmtId="0" fontId="25" fillId="0" borderId="0"/>
    <xf numFmtId="0" fontId="21" fillId="0" borderId="0" applyNumberFormat="0" applyFill="0" applyBorder="0" applyAlignment="0" applyProtection="0">
      <alignment vertical="top"/>
      <protection locked="0"/>
    </xf>
    <xf numFmtId="0" fontId="8" fillId="0" borderId="0"/>
    <xf numFmtId="0" fontId="26" fillId="0" borderId="0"/>
    <xf numFmtId="0" fontId="1" fillId="0" borderId="0"/>
    <xf numFmtId="0" fontId="8" fillId="0" borderId="0"/>
  </cellStyleXfs>
  <cellXfs count="30">
    <xf numFmtId="0" fontId="0" fillId="0" borderId="0" xfId="0"/>
    <xf numFmtId="0" fontId="2" fillId="0" borderId="0" xfId="43" applyAlignment="1">
      <alignment vertical="center" wrapText="1"/>
    </xf>
    <xf numFmtId="0" fontId="3" fillId="0" borderId="0" xfId="44">
      <alignment vertical="center" wrapText="1"/>
    </xf>
    <xf numFmtId="0" fontId="3" fillId="0" borderId="0" xfId="44" applyAlignment="1">
      <alignment vertical="center"/>
    </xf>
    <xf numFmtId="0" fontId="4" fillId="0" borderId="0" xfId="45" applyAlignment="1">
      <alignment wrapText="1"/>
    </xf>
    <xf numFmtId="0" fontId="5" fillId="0" borderId="0" xfId="44" applyFont="1" applyAlignment="1">
      <alignment vertical="center"/>
    </xf>
    <xf numFmtId="0" fontId="4" fillId="0" borderId="0" xfId="45"/>
    <xf numFmtId="0" fontId="7" fillId="0" borderId="0" xfId="47"/>
    <xf numFmtId="0" fontId="3" fillId="0" borderId="0" xfId="44" applyAlignment="1">
      <alignment wrapText="1"/>
    </xf>
    <xf numFmtId="0" fontId="2" fillId="0" borderId="0" xfId="43">
      <alignment vertical="center"/>
    </xf>
    <xf numFmtId="0" fontId="25" fillId="0" borderId="0" xfId="48"/>
    <xf numFmtId="0" fontId="4" fillId="0" borderId="0" xfId="45" applyFill="1"/>
    <xf numFmtId="0" fontId="3" fillId="32" borderId="10" xfId="44" applyFill="1" applyBorder="1" applyAlignment="1">
      <alignment vertical="center"/>
    </xf>
    <xf numFmtId="0" fontId="3" fillId="32" borderId="11" xfId="44" applyFill="1" applyBorder="1" applyAlignment="1">
      <alignment vertical="center"/>
    </xf>
    <xf numFmtId="37" fontId="3" fillId="0" borderId="0" xfId="44" applyNumberFormat="1" applyAlignment="1">
      <alignment vertical="center"/>
    </xf>
    <xf numFmtId="37" fontId="3" fillId="32" borderId="10" xfId="44" applyNumberFormat="1" applyFill="1" applyBorder="1" applyAlignment="1">
      <alignment vertical="center"/>
    </xf>
    <xf numFmtId="37" fontId="3" fillId="32" borderId="11" xfId="44" applyNumberFormat="1" applyFill="1" applyBorder="1" applyAlignment="1">
      <alignment vertical="center"/>
    </xf>
    <xf numFmtId="0" fontId="3" fillId="0" borderId="9" xfId="44" applyBorder="1" applyAlignment="1">
      <alignment vertical="center"/>
    </xf>
    <xf numFmtId="37" fontId="3" fillId="0" borderId="9" xfId="44" applyNumberFormat="1" applyBorder="1" applyAlignment="1">
      <alignment vertical="center"/>
    </xf>
    <xf numFmtId="0" fontId="3" fillId="0" borderId="0" xfId="44" applyAlignment="1">
      <alignment horizontal="left" vertical="center" indent="1"/>
    </xf>
    <xf numFmtId="0" fontId="3" fillId="0" borderId="0" xfId="44" applyAlignment="1">
      <alignment horizontal="left" vertical="center" indent="2"/>
    </xf>
    <xf numFmtId="0" fontId="6" fillId="0" borderId="11" xfId="44" applyFont="1" applyBorder="1" applyAlignment="1">
      <alignment horizontal="center" vertical="center" wrapText="1"/>
    </xf>
    <xf numFmtId="0" fontId="3" fillId="0" borderId="10" xfId="44" applyBorder="1" applyAlignment="1">
      <alignment vertical="center"/>
    </xf>
    <xf numFmtId="37" fontId="3" fillId="0" borderId="10" xfId="44" applyNumberFormat="1" applyBorder="1" applyAlignment="1">
      <alignment vertical="center"/>
    </xf>
    <xf numFmtId="0" fontId="33" fillId="0" borderId="11" xfId="44" applyFont="1" applyBorder="1" applyAlignment="1">
      <alignment vertical="center"/>
    </xf>
    <xf numFmtId="0" fontId="34" fillId="0" borderId="0" xfId="41" applyFont="1" applyAlignment="1">
      <alignment vertical="center" wrapText="1"/>
    </xf>
    <xf numFmtId="0" fontId="34" fillId="0" borderId="0" xfId="41" applyFont="1" applyAlignment="1">
      <alignment horizontal="left" vertical="center" wrapText="1"/>
    </xf>
    <xf numFmtId="0" fontId="35" fillId="0" borderId="0" xfId="48" applyFont="1"/>
    <xf numFmtId="0" fontId="35" fillId="0" borderId="0" xfId="44" applyFont="1">
      <alignment vertical="center" wrapText="1"/>
    </xf>
    <xf numFmtId="37" fontId="35" fillId="32" borderId="10" xfId="44" applyNumberFormat="1" applyFont="1" applyFill="1" applyBorder="1" applyAlignment="1">
      <alignment vertical="center"/>
    </xf>
  </cellXfs>
  <cellStyles count="5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8" xfId="53" xr:uid="{2E38186F-561C-4239-8BBF-8CFF9119F772}"/>
    <cellStyle name="Output" xfId="10" builtinId="21" customBuiltin="1"/>
    <cellStyle name="Title" xfId="1" builtinId="15" customBuiltin="1"/>
    <cellStyle name="Total" xfId="16" builtinId="25" customBuiltin="1"/>
    <cellStyle name="Warning Text" xfId="14" builtinId="11" customBuiltin="1"/>
  </cellStyles>
  <dxfs count="243">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34" totalsRowShown="0" dataDxfId="242" headerRowCellStyle="Heading 2" dataCellStyle="Hyperlink">
  <tableColumns count="2">
    <tableColumn id="1" xr3:uid="{F7B669A5-8D7A-44E4-93CC-194AF9996ED5}" name="Worksheet description" dataDxfId="241" dataCellStyle="Normal 4"/>
    <tableColumn id="2" xr3:uid="{ABE5F3D0-11D9-4127-B38D-1FF9CDA4BBF5}" name="Link" dataDxfId="240"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DD0B1B-61D8-4C6C-B312-0F6E22D802F0}" name="Natural_gas_commodity_balance_2017_GWh" displayName="Natural_gas_commodity_balance_2017_GWh" ref="A4:D63" totalsRowShown="0" headerRowDxfId="159" dataDxfId="157" headerRowBorderDxfId="158" tableBorderDxfId="156" headerRowCellStyle="Normal 4" dataCellStyle="Normal 4">
  <tableColumns count="4">
    <tableColumn id="1" xr3:uid="{4F11C8B6-2DE5-42A5-87C7-847A0ADE403E}" name="Column1" dataDxfId="155" dataCellStyle="Normal 4"/>
    <tableColumn id="2" xr3:uid="{83B7864B-6CB8-4079-A1B2-8EDCE06A020E}" name="Natural gas" dataDxfId="154" dataCellStyle="Normal 4"/>
    <tableColumn id="3" xr3:uid="{FD792993-0A36-4A8D-8056-DC048B3AB65A}" name="Colliery methane" dataDxfId="153" dataCellStyle="Normal 4"/>
    <tableColumn id="4" xr3:uid="{B2FDBF19-A18B-4C66-AF76-D17AAA2C1861}" name="Total" dataDxfId="152" dataCellStyle="Normal 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E670978-C792-4CBD-BD1B-2F1FF8F8C1D2}" name="Natural_gas_commodity_balance_2016_GWh" displayName="Natural_gas_commodity_balance_2016_GWh" ref="A4:D63" totalsRowShown="0" headerRowDxfId="151" dataDxfId="149" headerRowBorderDxfId="150" tableBorderDxfId="148" headerRowCellStyle="Normal 4" dataCellStyle="Normal 4">
  <tableColumns count="4">
    <tableColumn id="1" xr3:uid="{3B63A483-42C5-471C-8B25-5F79BE784B6D}" name="Column1" dataDxfId="147" dataCellStyle="Normal 4"/>
    <tableColumn id="2" xr3:uid="{E29080CF-A41B-49CA-ADD4-42C27B4EDB9E}" name="Natural gas" dataDxfId="146" dataCellStyle="Normal 4"/>
    <tableColumn id="3" xr3:uid="{DA1CEB23-344B-478C-9D36-4C65D68A444C}" name="Colliery methane" dataDxfId="145" dataCellStyle="Normal 4"/>
    <tableColumn id="4" xr3:uid="{9301DFAE-55BF-4B1B-BB93-CE377F2387BB}" name="Total" dataDxfId="144"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C97116-7FA2-4FAD-879B-F42706ABA737}" name="Natural_gas_commodity_balance_2015_GWh" displayName="Natural_gas_commodity_balance_2015_GWh" ref="A4:D63" totalsRowShown="0" headerRowDxfId="143" dataDxfId="141" headerRowBorderDxfId="142" tableBorderDxfId="140" headerRowCellStyle="Normal 4" dataCellStyle="Normal 4">
  <tableColumns count="4">
    <tableColumn id="1" xr3:uid="{E623BD2A-EEE8-4A4D-BE63-348C24C0924B}" name="Column1" dataDxfId="139" dataCellStyle="Normal 4"/>
    <tableColumn id="2" xr3:uid="{09FBF912-F3DD-4E18-BDF6-3D7ABBA71C76}" name="Natural gas" dataDxfId="138" dataCellStyle="Normal 4"/>
    <tableColumn id="3" xr3:uid="{93303E2C-4C6B-456F-9BCD-1399E8A607F2}" name="Colliery methane" dataDxfId="137" dataCellStyle="Normal 4"/>
    <tableColumn id="4" xr3:uid="{9F2E86A2-AD43-4A07-8821-9A504F644F5B}" name="Total" dataDxfId="136"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8467460-3F81-4519-A8FC-D2D78A87E2EF}" name="Natural_gas_commodity_balance_2014_GWh" displayName="Natural_gas_commodity_balance_2014_GWh" ref="A4:D63" totalsRowShown="0" headerRowDxfId="135" dataDxfId="133" headerRowBorderDxfId="134" tableBorderDxfId="132" headerRowCellStyle="Normal 4" dataCellStyle="Normal 4">
  <tableColumns count="4">
    <tableColumn id="1" xr3:uid="{7643D8E7-B5A8-49A0-B193-FA29720ECB9C}" name="Column1" dataDxfId="131" dataCellStyle="Normal 4"/>
    <tableColumn id="2" xr3:uid="{0094EC74-14CC-460E-BABD-34F10D5632B0}" name="Natural gas" dataDxfId="130" dataCellStyle="Normal 4"/>
    <tableColumn id="3" xr3:uid="{A5299B7E-DED5-4D00-9A6D-75FB4ADBC461}" name="Colliery methane" dataDxfId="129" dataCellStyle="Normal 4"/>
    <tableColumn id="4" xr3:uid="{F20E5360-D98F-4AAD-B9F4-01050335826E}" name="Total" dataDxfId="128"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19637F8-C9BD-4331-8B78-1A74016E1055}" name="Natural_gas_commodity_balance_2013_GWh" displayName="Natural_gas_commodity_balance_2013_GWh" ref="A4:D63" totalsRowShown="0" headerRowDxfId="127" dataDxfId="125" headerRowBorderDxfId="126" tableBorderDxfId="124" headerRowCellStyle="Normal 4" dataCellStyle="Normal 4">
  <tableColumns count="4">
    <tableColumn id="1" xr3:uid="{9C965845-CA94-487A-B7B9-C705B4CB7353}" name="Column1" dataDxfId="123" dataCellStyle="Normal 4"/>
    <tableColumn id="2" xr3:uid="{FD7C27DB-B9BE-4607-A7BB-29CFFAA6DF03}" name="Natural gas" dataDxfId="122" dataCellStyle="Normal 4"/>
    <tableColumn id="3" xr3:uid="{BB7BCE20-7400-4663-9D23-A98D29C80C88}" name="Colliery methane" dataDxfId="121" dataCellStyle="Normal 4"/>
    <tableColumn id="4" xr3:uid="{673CB7B6-4580-4461-B7AC-1D65FE8BEDD0}" name="Total" dataDxfId="120"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02999C-6A8F-4D73-836E-CBFDE9FA4B6E}" name="Natural_gas_commodity_balance_2012_GWh" displayName="Natural_gas_commodity_balance_2012_GWh" ref="A4:D63" totalsRowShown="0" headerRowDxfId="119" dataDxfId="117" headerRowBorderDxfId="118" tableBorderDxfId="116" headerRowCellStyle="Normal 4" dataCellStyle="Normal 4">
  <tableColumns count="4">
    <tableColumn id="1" xr3:uid="{F04B64C3-25C3-434C-B961-689CFC0EEC7F}" name="Column1" dataDxfId="115" dataCellStyle="Normal 4"/>
    <tableColumn id="2" xr3:uid="{44AB2920-5535-4C1C-8204-8AA814A23890}" name="Natural gas" dataDxfId="114" dataCellStyle="Normal 4"/>
    <tableColumn id="3" xr3:uid="{3F16558F-3B2B-4BDB-AC6A-E4E59950180E}" name="Colliery methane" dataDxfId="113" dataCellStyle="Normal 4"/>
    <tableColumn id="4" xr3:uid="{C7E1BC7F-911E-4296-B3BE-EBA785CD21F0}" name="Total" dataDxfId="112" dataCellStyle="Normal 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31F1852-01B3-40FF-B391-2F8109CA369D}" name="Natural_gas_commodity_balance_2011_GWh" displayName="Natural_gas_commodity_balance_2011_GWh" ref="A4:D63" totalsRowShown="0" headerRowDxfId="111" dataDxfId="109" headerRowBorderDxfId="110" tableBorderDxfId="108" headerRowCellStyle="Normal 4" dataCellStyle="Normal 4">
  <tableColumns count="4">
    <tableColumn id="1" xr3:uid="{BB09D62D-9A7F-4B01-8F1A-ECB28FCB7209}" name="Column1" dataDxfId="107" dataCellStyle="Normal 4"/>
    <tableColumn id="2" xr3:uid="{818AC7B9-0B23-4362-B060-3144FFAA4AE6}" name="Natural gas" dataDxfId="106" dataCellStyle="Normal 4"/>
    <tableColumn id="3" xr3:uid="{445C34F9-9548-458E-9D29-77D231B1E72D}" name="Colliery methane" dataDxfId="105" dataCellStyle="Normal 4"/>
    <tableColumn id="4" xr3:uid="{9EAF622D-4FE6-4E92-A4D8-3DE9C70DD225}" name="Total" dataDxfId="104" dataCellStyle="Normal 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81FD99C-F689-43FC-A190-81D4DEA7C480}" name="Natural_gas_commodity_balance_2010_GWh" displayName="Natural_gas_commodity_balance_2010_GWh" ref="A4:D63" totalsRowShown="0" headerRowDxfId="103" dataDxfId="101" headerRowBorderDxfId="102" tableBorderDxfId="100" headerRowCellStyle="Normal 4" dataCellStyle="Normal 4">
  <tableColumns count="4">
    <tableColumn id="1" xr3:uid="{24C7EF3A-E80B-4F2E-9427-D4C1C30267FE}" name="Column1" dataDxfId="99" dataCellStyle="Normal 4"/>
    <tableColumn id="2" xr3:uid="{E44CE530-6D82-423A-9D5A-3833F44D21E1}" name="Natural gas" dataDxfId="98" dataCellStyle="Normal 4"/>
    <tableColumn id="3" xr3:uid="{60132CF6-B22E-4A8A-BB9B-A0245187534E}" name="Colliery methane" dataDxfId="97" dataCellStyle="Normal 4"/>
    <tableColumn id="4" xr3:uid="{AAE14DE5-AC03-45EF-BAB3-1280A7E8E6FD}" name="Total" dataDxfId="96" dataCellStyle="Normal 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17F21F6-499D-471E-88D6-D2A4D95CDC7B}" name="Natural_gas_commodity_balance_2009_GWh" displayName="Natural_gas_commodity_balance_2009_GWh" ref="A4:D63" totalsRowShown="0" headerRowDxfId="95" dataDxfId="93" headerRowBorderDxfId="94" tableBorderDxfId="92" headerRowCellStyle="Normal 4" dataCellStyle="Normal 4">
  <tableColumns count="4">
    <tableColumn id="1" xr3:uid="{0CC7B93B-48D7-428F-BD69-57C431BF3EC6}" name="Column1" dataDxfId="91" dataCellStyle="Normal 4"/>
    <tableColumn id="2" xr3:uid="{06D36C30-23E8-408A-83C1-1B3C48B97A38}" name="Natural gas" dataDxfId="90" dataCellStyle="Normal 4"/>
    <tableColumn id="3" xr3:uid="{150A3006-D3A0-4B7A-BF0D-9BCEE9CA664D}" name="Colliery methane" dataDxfId="89" dataCellStyle="Normal 4"/>
    <tableColumn id="4" xr3:uid="{35C948DA-C817-4FDF-8BA8-19BAAD4E3E07}" name="Total" dataDxfId="88" dataCellStyle="Normal 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EE85127-DDD2-443F-8CED-E03D654E304A}" name="Natural_gas_commodity_balance_2008_GWh" displayName="Natural_gas_commodity_balance_2008_GWh" ref="A4:D63" totalsRowShown="0" headerRowDxfId="87" dataDxfId="85" headerRowBorderDxfId="86" tableBorderDxfId="84" headerRowCellStyle="Normal 4" dataCellStyle="Normal 4">
  <tableColumns count="4">
    <tableColumn id="1" xr3:uid="{427EDCB9-362A-438F-8EBF-2968E78C24AB}" name="Column1" dataDxfId="83" dataCellStyle="Normal 4"/>
    <tableColumn id="2" xr3:uid="{D975EA12-917D-49E2-805B-CDBFB8023033}" name="Natural gas" dataDxfId="82" dataCellStyle="Normal 4"/>
    <tableColumn id="3" xr3:uid="{813B994C-42CC-4C7C-81CF-C0FB777AC312}" name="Colliery methane" dataDxfId="81" dataCellStyle="Normal 4"/>
    <tableColumn id="4" xr3:uid="{0E1B5E26-508C-45A8-A6F1-BA696709F98B}" name="Total" dataDxfId="80"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10" totalsRowShown="0" headerRowCellStyle="Heading 2">
  <tableColumns count="2">
    <tableColumn id="1" xr3:uid="{E73411F6-2B10-411A-82E2-E45751637631}" name="Note " dataCellStyle="Normal 4"/>
    <tableColumn id="2" xr3:uid="{AB7E3A94-D1BD-4408-812E-F623143B5DD4}" name="Description" dataDxfId="239"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1C5DBB8-E334-4607-BB7B-41E560F9A89C}" name="Natural_gas_commodity_balance_2007_GWh" displayName="Natural_gas_commodity_balance_2007_GWh" ref="A4:D63" totalsRowShown="0" headerRowDxfId="79" dataDxfId="77" headerRowBorderDxfId="78" tableBorderDxfId="76" headerRowCellStyle="Normal 4" dataCellStyle="Normal 4">
  <tableColumns count="4">
    <tableColumn id="1" xr3:uid="{7ED73934-AACE-4D3C-BED8-AF6798A476A0}" name="Column1" dataDxfId="75" dataCellStyle="Normal 4"/>
    <tableColumn id="2" xr3:uid="{9C1797E7-71E5-429E-904E-D34B83D94FDB}" name="Natural gas" dataDxfId="74" dataCellStyle="Normal 4"/>
    <tableColumn id="3" xr3:uid="{0519FD4D-D2DE-4153-8030-7FA37A916391}" name="Colliery methane" dataDxfId="73" dataCellStyle="Normal 4"/>
    <tableColumn id="4" xr3:uid="{E2518554-A6DF-4786-B74E-1DDD439C99EB}" name="Total" dataDxfId="72" dataCellStyle="Normal 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6FDCEA4-5D1E-4D00-8E75-361BFC486EB7}" name="Natural_gas_commodity_balance_2006_GWh" displayName="Natural_gas_commodity_balance_2006_GWh" ref="A4:D63" totalsRowShown="0" headerRowDxfId="71" dataDxfId="69" headerRowBorderDxfId="70" tableBorderDxfId="68" headerRowCellStyle="Normal 4" dataCellStyle="Normal 4">
  <tableColumns count="4">
    <tableColumn id="1" xr3:uid="{2CAFB0A3-4590-488E-B23D-1DE01EE67CF2}" name="Column1" dataDxfId="67" dataCellStyle="Normal 4"/>
    <tableColumn id="2" xr3:uid="{9F5ABABE-815C-4D99-9424-61013C4DB072}" name="Natural gas" dataDxfId="66" dataCellStyle="Normal 4"/>
    <tableColumn id="3" xr3:uid="{7629AC94-F8A9-425D-BF00-E0AB443B423A}" name="Colliery methane" dataDxfId="65" dataCellStyle="Normal 4"/>
    <tableColumn id="4" xr3:uid="{2F8B5CA8-2F3D-44BF-BBA3-042C90475EBB}" name="Total" dataDxfId="64" dataCellStyle="Normal 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66102FB-6B12-4033-8274-B1A8B98F4A2B}" name="Natural_gas_commodity_balance_2005_GWh" displayName="Natural_gas_commodity_balance_2005_GWh" ref="A4:D63" totalsRowShown="0" headerRowDxfId="63" dataDxfId="61" headerRowBorderDxfId="62" tableBorderDxfId="60" headerRowCellStyle="Normal 4" dataCellStyle="Normal 4">
  <tableColumns count="4">
    <tableColumn id="1" xr3:uid="{01305A58-8A80-49F8-85C4-B6D9390A11EF}" name="Column1" dataDxfId="59" dataCellStyle="Normal 4"/>
    <tableColumn id="2" xr3:uid="{97FF56EA-97CE-42BA-892F-7A8B1A2EC21D}" name="Natural gas" dataDxfId="58" dataCellStyle="Normal 4"/>
    <tableColumn id="3" xr3:uid="{D1AC30C4-B12E-4B28-99B7-D4BFC2CF66B1}" name="Colliery methane" dataDxfId="57" dataCellStyle="Normal 4"/>
    <tableColumn id="4" xr3:uid="{6113F078-4029-48F5-BD88-D4C3E971B4F8}" name="Total" dataDxfId="56" dataCellStyle="Normal 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35E695F-7612-412D-BE00-6382A4E6DA19}" name="Natural_gas_commodity_balance_2004_GWh" displayName="Natural_gas_commodity_balance_2004_GWh" ref="A4:D63" totalsRowShown="0" headerRowDxfId="55" dataDxfId="53" headerRowBorderDxfId="54" tableBorderDxfId="52" headerRowCellStyle="Normal 4" dataCellStyle="Normal 4">
  <tableColumns count="4">
    <tableColumn id="1" xr3:uid="{4D1E49B6-2A02-4A4D-8D26-0CDB0A95C1DA}" name="Column1" dataDxfId="51" dataCellStyle="Normal 4"/>
    <tableColumn id="2" xr3:uid="{6847F58F-6D4C-4DCC-BD25-8361B76AD459}" name="Natural gas" dataDxfId="50" dataCellStyle="Normal 4"/>
    <tableColumn id="3" xr3:uid="{3F861C68-D577-496C-A446-D215FA572389}" name="Colliery methane" dataDxfId="49" dataCellStyle="Normal 4"/>
    <tableColumn id="4" xr3:uid="{79F2F741-6F1C-436D-8992-1C4B0C0A4788}" name="Total" dataDxfId="48" dataCellStyle="Normal 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9E2F1E8-446E-40B2-BA66-D9F558D269C8}" name="Natural_gas_commodity_balance_2003_GWh" displayName="Natural_gas_commodity_balance_2003_GWh" ref="A4:D63" totalsRowShown="0" headerRowDxfId="47" dataDxfId="45" headerRowBorderDxfId="46" tableBorderDxfId="44" headerRowCellStyle="Normal 4" dataCellStyle="Normal 4">
  <tableColumns count="4">
    <tableColumn id="1" xr3:uid="{DDF0DFAF-512C-49A3-AAE1-BF054529CA3B}" name="Column1" dataDxfId="43" dataCellStyle="Normal 4"/>
    <tableColumn id="2" xr3:uid="{95BD4819-45E6-4CE7-A617-1513EDBAE50F}" name="Natural gas" dataDxfId="42" dataCellStyle="Normal 4"/>
    <tableColumn id="3" xr3:uid="{A63327C7-6E31-40D6-B8B8-A3424B90AC11}" name="Colliery methane" dataDxfId="41" dataCellStyle="Normal 4"/>
    <tableColumn id="4" xr3:uid="{BF7D0786-9D73-4B37-B948-EDC31140277F}" name="Total" dataDxfId="40" dataCellStyle="Normal 4"/>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F1238C6-624C-4CAF-93D0-6983B6A8776E}" name="Natural_gas_commodity_balance_2002_GWh" displayName="Natural_gas_commodity_balance_2002_GWh" ref="A4:D63" totalsRowShown="0" headerRowDxfId="39" dataDxfId="37" headerRowBorderDxfId="38" tableBorderDxfId="36" headerRowCellStyle="Normal 4" dataCellStyle="Normal 4">
  <tableColumns count="4">
    <tableColumn id="1" xr3:uid="{621C2F87-9BB9-4F43-AB5D-BB04DC6EFD76}" name="Column1" dataDxfId="35" dataCellStyle="Normal 4"/>
    <tableColumn id="2" xr3:uid="{4F6EAA88-FBE5-4B32-BFF9-68217B253126}" name="Natural gas" dataDxfId="34" dataCellStyle="Normal 4"/>
    <tableColumn id="3" xr3:uid="{40DEEC3D-8453-4BEE-9C7A-F1B0451417BB}" name="Colliery methane" dataDxfId="33" dataCellStyle="Normal 4"/>
    <tableColumn id="4" xr3:uid="{549A1028-991E-4007-9BB5-4AEE1835FDE4}" name="Total" dataDxfId="32" dataCellStyle="Normal 4"/>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49C73B9-6DFB-4D21-AC86-E6B7028A9181}" name="Natural_gas_commodity_balance_2001_GWh" displayName="Natural_gas_commodity_balance_2001_GWh" ref="A4:D63" totalsRowShown="0" headerRowDxfId="31" dataDxfId="29" headerRowBorderDxfId="30" tableBorderDxfId="28" headerRowCellStyle="Normal 4" dataCellStyle="Normal 4">
  <tableColumns count="4">
    <tableColumn id="1" xr3:uid="{D58B606F-4A4B-4BF8-9D83-0C877D55E273}" name="Column1" dataDxfId="27" dataCellStyle="Normal 4"/>
    <tableColumn id="2" xr3:uid="{44DF4B8D-4C1E-4776-B296-E6C31FE3B463}" name="Natural gas" dataDxfId="26" dataCellStyle="Normal 4"/>
    <tableColumn id="3" xr3:uid="{171305D4-A370-4456-B63A-1A97E2A3D156}" name="Colliery methane" dataDxfId="25" dataCellStyle="Normal 4"/>
    <tableColumn id="4" xr3:uid="{19DAFF19-A574-43A5-891F-CB49336E383C}" name="Total" dataDxfId="24" dataCellStyle="Normal 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0421999-D4DF-4558-A60D-F8221371D1A2}" name="Natural_gas_commodity_balance_2000_GWh" displayName="Natural_gas_commodity_balance_2000_GWh" ref="A4:D63" totalsRowShown="0" headerRowDxfId="23" dataDxfId="21" headerRowBorderDxfId="22" tableBorderDxfId="20" headerRowCellStyle="Normal 4" dataCellStyle="Normal 4">
  <tableColumns count="4">
    <tableColumn id="1" xr3:uid="{9AA7587F-14F1-4350-94CE-333032139E5A}" name="Column1" dataDxfId="19" dataCellStyle="Normal 4"/>
    <tableColumn id="2" xr3:uid="{EEB9A2C4-4FF5-41E9-8C4E-8C9A25D1A00B}" name="Natural gas" dataDxfId="18" dataCellStyle="Normal 4"/>
    <tableColumn id="3" xr3:uid="{61452B5C-6CF5-4D5D-9A79-2AEBFC950897}" name="Colliery methane" dataDxfId="17" dataCellStyle="Normal 4"/>
    <tableColumn id="4" xr3:uid="{8C0B160C-551C-4DE0-96CF-450D4D102872}" name="Total" dataDxfId="16" dataCellStyle="Normal 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92AC83A-28F8-4243-952A-141B9A01A949}" name="Natural_gas_commodity_balance_1999_GWh" displayName="Natural_gas_commodity_balance_1999_GWh" ref="A4:D63" totalsRowShown="0" headerRowDxfId="15" dataDxfId="13" headerRowBorderDxfId="14" tableBorderDxfId="12" headerRowCellStyle="Normal 4" dataCellStyle="Normal 4">
  <tableColumns count="4">
    <tableColumn id="1" xr3:uid="{87C15410-E656-4B7A-8AE7-BB067B9F9033}" name="Column1" dataDxfId="11" dataCellStyle="Normal 4"/>
    <tableColumn id="2" xr3:uid="{742B2AC6-A0EE-40C0-8338-239C1574A1A0}" name="Natural gas" dataDxfId="10" dataCellStyle="Normal 4"/>
    <tableColumn id="3" xr3:uid="{09EA5C5D-E238-4BFA-A6CD-3586EC2003F8}" name="Colliery methane" dataDxfId="9" dataCellStyle="Normal 4"/>
    <tableColumn id="4" xr3:uid="{93609A80-E257-4F74-A673-A451FE237364}" name="Total" dataDxfId="8" dataCellStyle="Normal 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E5B5239-9AA1-4A3A-9FD5-B1C9EE2CE90B}" name="Natural_gas_commodity_balance_1998_GWh" displayName="Natural_gas_commodity_balance_1998_GWh" ref="A4:D63" totalsRowShown="0" headerRowDxfId="7" dataDxfId="5" headerRowBorderDxfId="6" tableBorderDxfId="4" headerRowCellStyle="Normal 4" dataCellStyle="Normal 4">
  <tableColumns count="4">
    <tableColumn id="1" xr3:uid="{86AC54A4-F865-423C-9FD0-3EE8F27D7A1C}" name="Column1" dataDxfId="3" dataCellStyle="Normal 4"/>
    <tableColumn id="2" xr3:uid="{EAE2983A-04CF-4FC8-B45B-A9BB21C84E2F}" name="Natural gas" dataDxfId="2" dataCellStyle="Normal 4"/>
    <tableColumn id="3" xr3:uid="{DAD4CBCE-0DCC-4794-9C72-39A991C4BE90}" name="Colliery methane" dataDxfId="1" dataCellStyle="Normal 4"/>
    <tableColumn id="4" xr3:uid="{594C4843-BC7A-493A-8C6A-A369E5141036}" name="Total" dataDxfId="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C69D7A-F117-4A69-9B26-DDA62B2C1AAB}" name="Natural_gas_commodity_balance_2019_GWh272829" displayName="Natural_gas_commodity_balance_2019_GWh272829" ref="A4:AA63" totalsRowShown="0" headerRowDxfId="238" dataDxfId="236" headerRowBorderDxfId="237" tableBorderDxfId="235" headerRowCellStyle="Normal 4" dataCellStyle="Normal 4">
  <tableColumns count="27">
    <tableColumn id="1" xr3:uid="{F5047438-B4E2-4B15-984D-F59D6EC99E14}" name="Column1" dataDxfId="234" dataCellStyle="Normal 4"/>
    <tableColumn id="2" xr3:uid="{D5B45831-4B34-487E-81A7-55B4CF59AAF6}" name="1998" dataDxfId="233" dataCellStyle="Normal 4">
      <calculatedColumnFormula>Natural_gas_commodity_balance_1998_GWh[[#This Row],[Natural gas]]</calculatedColumnFormula>
    </tableColumn>
    <tableColumn id="3" xr3:uid="{38619089-CAF9-4395-8E7C-BF41C9024582}" name="1999" dataDxfId="232" dataCellStyle="Normal 4">
      <calculatedColumnFormula>Natural_gas_commodity_balance_1999_GWh[[#This Row],[Natural gas]]</calculatedColumnFormula>
    </tableColumn>
    <tableColumn id="4" xr3:uid="{0D8E00D3-8B84-4AB5-888D-E6673A138D77}" name="2000" dataDxfId="231" dataCellStyle="Normal 4">
      <calculatedColumnFormula>Natural_gas_commodity_balance_2000_GWh[[#This Row],[Natural gas]]</calculatedColumnFormula>
    </tableColumn>
    <tableColumn id="5" xr3:uid="{E5752405-B2FB-4E22-8E11-FAD13093CCEA}" name="2001" dataDxfId="230" dataCellStyle="Normal 4">
      <calculatedColumnFormula>Natural_gas_commodity_balance_2001_GWh[[#This Row],[Natural gas]]</calculatedColumnFormula>
    </tableColumn>
    <tableColumn id="6" xr3:uid="{EFD47F72-E341-47B9-A0AD-EF3AA37BEB08}" name="2002" dataDxfId="229" dataCellStyle="Normal 4">
      <calculatedColumnFormula>Natural_gas_commodity_balance_2002_GWh[[#This Row],[Natural gas]]</calculatedColumnFormula>
    </tableColumn>
    <tableColumn id="7" xr3:uid="{0F9EBFFB-1719-4330-8FD1-83CD5F631C3A}" name="2003" dataDxfId="228" dataCellStyle="Normal 4">
      <calculatedColumnFormula>Natural_gas_commodity_balance_2003_GWh[[#This Row],[Natural gas]]</calculatedColumnFormula>
    </tableColumn>
    <tableColumn id="8" xr3:uid="{7D52B1D0-23C8-49E3-B9AF-3F05C764E4F3}" name="2004" dataDxfId="227" dataCellStyle="Normal 4">
      <calculatedColumnFormula>Natural_gas_commodity_balance_2004_GWh[[#This Row],[Natural gas]]</calculatedColumnFormula>
    </tableColumn>
    <tableColumn id="9" xr3:uid="{AA832452-576F-4E59-8667-E5C39D163737}" name="2005" dataDxfId="226" dataCellStyle="Normal 4">
      <calculatedColumnFormula>Natural_gas_commodity_balance_2005_GWh[[#This Row],[Natural gas]]</calculatedColumnFormula>
    </tableColumn>
    <tableColumn id="10" xr3:uid="{26568836-5AA4-494F-ABF0-ABEF06053E09}" name="2006" dataDxfId="225" dataCellStyle="Normal 4">
      <calculatedColumnFormula>Natural_gas_commodity_balance_2006_GWh[[#This Row],[Natural gas]]</calculatedColumnFormula>
    </tableColumn>
    <tableColumn id="11" xr3:uid="{5574208C-AD02-4E73-8F5A-143259B177D7}" name="2007" dataDxfId="224" dataCellStyle="Normal 4">
      <calculatedColumnFormula>Natural_gas_commodity_balance_2007_GWh[[#This Row],[Natural gas]]</calculatedColumnFormula>
    </tableColumn>
    <tableColumn id="12" xr3:uid="{C3671A95-FEAE-4FE1-9C92-2C2E806F9DC8}" name="2008" dataDxfId="223" dataCellStyle="Normal 4">
      <calculatedColumnFormula>Natural_gas_commodity_balance_2008_GWh[[#This Row],[Natural gas]]</calculatedColumnFormula>
    </tableColumn>
    <tableColumn id="13" xr3:uid="{B5E1ED5D-11C0-4349-B380-058F85AE83DD}" name="2009" dataDxfId="222" dataCellStyle="Normal 4">
      <calculatedColumnFormula>Natural_gas_commodity_balance_2009_GWh[[#This Row],[Natural gas]]</calculatedColumnFormula>
    </tableColumn>
    <tableColumn id="14" xr3:uid="{AF3029C1-F855-48EC-A5AB-17E340F3CF97}" name="2010" dataDxfId="221" dataCellStyle="Normal 4">
      <calculatedColumnFormula>Natural_gas_commodity_balance_2010_GWh[[#This Row],[Natural gas]]</calculatedColumnFormula>
    </tableColumn>
    <tableColumn id="15" xr3:uid="{41645CD3-E390-40E4-B72B-6FA820AF594B}" name="2011" dataDxfId="220" dataCellStyle="Normal 4">
      <calculatedColumnFormula>Natural_gas_commodity_balance_2011_GWh[[#This Row],[Natural gas]]</calculatedColumnFormula>
    </tableColumn>
    <tableColumn id="16" xr3:uid="{64F3AD33-1961-4086-B145-EE6541FA54C8}" name="2012" dataDxfId="219" dataCellStyle="Normal 4">
      <calculatedColumnFormula>Natural_gas_commodity_balance_2012_GWh[[#This Row],[Natural gas]]</calculatedColumnFormula>
    </tableColumn>
    <tableColumn id="17" xr3:uid="{ED9AA837-D58A-4AD5-8BC8-240F9BFD8483}" name="2013" dataDxfId="218" dataCellStyle="Normal 4">
      <calculatedColumnFormula>Natural_gas_commodity_balance_2013_GWh[[#This Row],[Natural gas]]</calculatedColumnFormula>
    </tableColumn>
    <tableColumn id="18" xr3:uid="{9B69E692-D899-4506-98F9-DFD00E955E0B}" name="2014" dataDxfId="217" dataCellStyle="Normal 4">
      <calculatedColumnFormula>Natural_gas_commodity_balance_2014_GWh[[#This Row],[Natural gas]]</calculatedColumnFormula>
    </tableColumn>
    <tableColumn id="19" xr3:uid="{EF519FFA-64EE-45B1-AB8E-7F2DF14128F7}" name="2015" dataDxfId="216" dataCellStyle="Normal 4">
      <calculatedColumnFormula>Natural_gas_commodity_balance_2015_GWh[[#This Row],[Natural gas]]</calculatedColumnFormula>
    </tableColumn>
    <tableColumn id="20" xr3:uid="{6B0CA1EF-DA75-42B5-AE65-8B0ED1146002}" name="2016" dataDxfId="215" dataCellStyle="Normal 4">
      <calculatedColumnFormula>Natural_gas_commodity_balance_2016_GWh[[#This Row],[Natural gas]]</calculatedColumnFormula>
    </tableColumn>
    <tableColumn id="21" xr3:uid="{CE132906-E875-48E4-8BB7-439F6D7CFAF7}" name="2017" dataDxfId="214" dataCellStyle="Normal 4">
      <calculatedColumnFormula>Natural_gas_commodity_balance_2017_GWh[[#This Row],[Natural gas]]</calculatedColumnFormula>
    </tableColumn>
    <tableColumn id="22" xr3:uid="{FCFB3A50-ADAA-4583-BFC6-2F2480143FD3}" name="2018" dataDxfId="213" dataCellStyle="Normal 4">
      <calculatedColumnFormula>Natural_gas_commodity_balance_2018_GWh[[#This Row],[Natural gas]]</calculatedColumnFormula>
    </tableColumn>
    <tableColumn id="23" xr3:uid="{04C0961D-53B3-4659-BCFF-93403E289F9A}" name="2019" dataDxfId="212" dataCellStyle="Normal 4">
      <calculatedColumnFormula>Natural_gas_commodity_balance_2019_GWh[[#This Row],[Natural gas]]</calculatedColumnFormula>
    </tableColumn>
    <tableColumn id="24" xr3:uid="{ABB0B21C-F283-470A-BC52-3B219E99F2E7}" name="2020" dataDxfId="211" dataCellStyle="Normal 4">
      <calculatedColumnFormula>Natural_gas_commodity_balance_2020_GWh[[#This Row],[Natural gas]]</calculatedColumnFormula>
    </tableColumn>
    <tableColumn id="25" xr3:uid="{12BE94A4-91BA-481A-BAA6-2546359E61FC}" name="2021" dataDxfId="210" dataCellStyle="Normal 4">
      <calculatedColumnFormula>Natural_gas_commodity_balance_2021_GWh[[#This Row],[Natural gas]]</calculatedColumnFormula>
    </tableColumn>
    <tableColumn id="26" xr3:uid="{2EC59A72-7947-4A35-8E6E-D88E56C61B33}" name="2022" dataDxfId="209" dataCellStyle="Normal 4">
      <calculatedColumnFormula>Natural_gas_commodity_balance_2022_GWh[[#This Row],[Natural gas]]</calculatedColumnFormula>
    </tableColumn>
    <tableColumn id="27" xr3:uid="{56DCB44A-EB6C-46D8-8255-1ABFE30786DF}" name="2023" dataDxfId="208" dataCellStyle="Normal 4">
      <calculatedColumnFormula>Natural_gas_commodity_balance_2023_GWh[[#This Row],[Natural gas]]</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E346DF1-9AF5-4110-8A59-6B3B7F808AA8}" name="Natural_gas_commodity_balance_2023_GWh" displayName="Natural_gas_commodity_balance_2023_GWh" ref="A4:D63" totalsRowShown="0" headerRowDxfId="207" dataDxfId="205" headerRowBorderDxfId="206" tableBorderDxfId="204" headerRowCellStyle="Normal 4" dataCellStyle="Normal 4">
  <tableColumns count="4">
    <tableColumn id="1" xr3:uid="{42B2D65D-1CA9-4AA5-B352-04E34C3A7AFB}" name="Column1" dataDxfId="203" dataCellStyle="Normal 4"/>
    <tableColumn id="2" xr3:uid="{14BECE90-4E26-4439-A1D1-AC459A40765B}" name="Natural gas" dataDxfId="202" dataCellStyle="Normal 4"/>
    <tableColumn id="3" xr3:uid="{9F0236AD-0023-4D57-AFD9-B52D352D2813}" name="Colliery methane" dataDxfId="201" dataCellStyle="Normal 4"/>
    <tableColumn id="4" xr3:uid="{7A3B0101-0639-4933-BD93-C7F68C4C597A}" name="Total" dataDxfId="200"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1D8BDDC-999E-4DE2-B506-C92E65083173}" name="Natural_gas_commodity_balance_2022_GWh" displayName="Natural_gas_commodity_balance_2022_GWh" ref="A4:D63" totalsRowShown="0" headerRowDxfId="199" dataDxfId="197" headerRowBorderDxfId="198" tableBorderDxfId="196" headerRowCellStyle="Normal 4" dataCellStyle="Normal 4">
  <tableColumns count="4">
    <tableColumn id="1" xr3:uid="{20060C98-F4B3-4F3C-9320-212C98D5E734}" name="Column1" dataDxfId="195" dataCellStyle="Normal 4"/>
    <tableColumn id="2" xr3:uid="{5A7D25DF-CDAB-47A2-B0B5-6E94C759A888}" name="Natural gas" dataDxfId="194" dataCellStyle="Normal 4"/>
    <tableColumn id="3" xr3:uid="{2F0F24E3-A037-4030-97FA-759948855162}" name="Colliery methane" dataDxfId="193" dataCellStyle="Normal 4"/>
    <tableColumn id="4" xr3:uid="{DF3DB74A-486C-4D2C-8C9A-41FA97624455}" name="Total" dataDxfId="19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FA1C78F-7D78-492B-9C9D-590B1BFE9ED2}" name="Natural_gas_commodity_balance_2021_GWh" displayName="Natural_gas_commodity_balance_2021_GWh" ref="A4:D63" totalsRowShown="0" headerRowDxfId="191" dataDxfId="189" headerRowBorderDxfId="190" tableBorderDxfId="188" headerRowCellStyle="Normal 4" dataCellStyle="Normal 4">
  <tableColumns count="4">
    <tableColumn id="1" xr3:uid="{88E4F9B7-E9A1-44E2-8193-8F0538C933AA}" name="Column1" dataDxfId="187" dataCellStyle="Normal 4"/>
    <tableColumn id="2" xr3:uid="{A504161F-4EBF-4340-B9F3-97F2BF05C798}" name="Natural gas" dataDxfId="186" dataCellStyle="Normal 4"/>
    <tableColumn id="3" xr3:uid="{4BEF4A06-75BA-42EA-A864-6FB91D7E20BF}" name="Colliery methane" dataDxfId="185" dataCellStyle="Normal 4"/>
    <tableColumn id="4" xr3:uid="{1EAB1DB1-BEA9-44E1-803F-845A545495AF}" name="Total" dataDxfId="184" dataCellStyle="Normal 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85C315-1B69-486A-BCBF-2D9F63556467}" name="Natural_gas_commodity_balance_2020_GWh" displayName="Natural_gas_commodity_balance_2020_GWh" ref="A4:D63" totalsRowShown="0" headerRowDxfId="183" dataDxfId="181" headerRowBorderDxfId="182" tableBorderDxfId="180" headerRowCellStyle="Normal 4" dataCellStyle="Normal 4">
  <tableColumns count="4">
    <tableColumn id="1" xr3:uid="{ED0DA11B-8BC8-41F7-8877-05862AE04CE0}" name="Column1" dataDxfId="179" dataCellStyle="Normal 4"/>
    <tableColumn id="2" xr3:uid="{0038871F-8CE8-41B2-8300-17DE66B8EA24}" name="Natural gas" dataDxfId="178" dataCellStyle="Normal 4"/>
    <tableColumn id="3" xr3:uid="{3DBDA2E0-B58C-4BC3-BFD0-63ACFA9A263F}" name="Colliery methane" dataDxfId="177" dataCellStyle="Normal 4"/>
    <tableColumn id="4" xr3:uid="{659CE1B9-D39A-40CC-9C58-F5B572C213B6}" name="Total" dataDxfId="176" dataCellStyle="Normal 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399EF1-D2D5-4FCC-A2FA-D16003EEEFD7}" name="Natural_gas_commodity_balance_2019_GWh" displayName="Natural_gas_commodity_balance_2019_GWh" ref="A4:D63" totalsRowShown="0" headerRowDxfId="175" dataDxfId="173" headerRowBorderDxfId="174" tableBorderDxfId="172" headerRowCellStyle="Normal 4" dataCellStyle="Normal 4">
  <tableColumns count="4">
    <tableColumn id="1" xr3:uid="{4CF4810D-8991-49B3-8B8A-E8162DBA1B52}" name="Column1" dataDxfId="171" dataCellStyle="Normal 4"/>
    <tableColumn id="2" xr3:uid="{13AFEDFC-2804-4187-B52A-548404AE3D4C}" name="Natural gas" dataDxfId="170" dataCellStyle="Normal 4"/>
    <tableColumn id="3" xr3:uid="{90604F4B-4AF9-49F9-896B-5B6822075ED9}" name="Colliery methane" dataDxfId="169" dataCellStyle="Normal 4"/>
    <tableColumn id="4" xr3:uid="{2372E1B6-46C4-4985-BA8B-B9E66DE95741}" name="Total" dataDxfId="168"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E18E6D-2488-4D85-AD7A-CC3E26BE3516}" name="Natural_gas_commodity_balance_2018_GWh" displayName="Natural_gas_commodity_balance_2018_GWh" ref="A4:D63" totalsRowShown="0" headerRowDxfId="167" dataDxfId="165" headerRowBorderDxfId="166" tableBorderDxfId="164" headerRowCellStyle="Normal 4" dataCellStyle="Normal 4">
  <tableColumns count="4">
    <tableColumn id="1" xr3:uid="{7004B6D0-4029-4124-AF33-D9B4B1F7B445}" name="Column1" dataDxfId="163" dataCellStyle="Normal 4"/>
    <tableColumn id="2" xr3:uid="{EE9D7A36-BAE1-4717-ADEE-23B8895F51D0}" name="Natural gas" dataDxfId="162" dataCellStyle="Normal 4"/>
    <tableColumn id="3" xr3:uid="{0D909180-F768-4A7D-ACE3-5E6747C1D63C}" name="Colliery methane" dataDxfId="161" dataCellStyle="Normal 4"/>
    <tableColumn id="4" xr3:uid="{8AD9D854-885B-4733-8D24-54FF24F599CD}" name="Total" dataDxfId="16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natural-gas-statistics-data-sources-and-methodologies" TargetMode="External"/><Relationship Id="rId3" Type="http://schemas.openxmlformats.org/officeDocument/2006/relationships/hyperlink" Target="https://www.gov.uk/government/statistics/natural-gas-chapter-4-digest-of-united-kingdom-energy-statistics-dukes" TargetMode="External"/><Relationship Id="rId7" Type="http://schemas.openxmlformats.org/officeDocument/2006/relationships/hyperlink" Target="mailto:gas.stats@energysecurity.gov.uk" TargetMode="External"/><Relationship Id="rId2" Type="http://schemas.openxmlformats.org/officeDocument/2006/relationships/hyperlink" Target="https://www.gov.uk/government/collections/digest-of-uk-energy-statistics-duk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85CF-1482-45C3-9851-DA847C6E4C48}">
  <dimension ref="A1:IW27"/>
  <sheetViews>
    <sheetView showGridLines="0" tabSelected="1" zoomScaleNormal="100" zoomScaleSheetLayoutView="100" workbookViewId="0"/>
  </sheetViews>
  <sheetFormatPr defaultColWidth="8.81640625" defaultRowHeight="15.5" x14ac:dyDescent="0.35"/>
  <cols>
    <col min="1" max="1" width="150.54296875" style="8" customWidth="1"/>
    <col min="2" max="256" width="9.1796875" style="2" customWidth="1"/>
    <col min="257" max="16384" width="8.81640625" style="2"/>
  </cols>
  <sheetData>
    <row r="1" spans="1:257" s="3" customFormat="1" ht="45" customHeight="1" x14ac:dyDescent="0.25">
      <c r="A1" s="1" t="s">
        <v>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25">
      <c r="A2" s="2" t="s">
        <v>147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25">
      <c r="A4" s="2" t="s">
        <v>183</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25">
      <c r="A6" s="2" t="s">
        <v>184</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25">
      <c r="A8" s="28" t="s">
        <v>186</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25">
      <c r="A10" s="2" t="s">
        <v>118</v>
      </c>
    </row>
    <row r="11" spans="1:257" s="3" customFormat="1" ht="20.149999999999999" customHeight="1" x14ac:dyDescent="0.25">
      <c r="A11" s="25" t="s">
        <v>177</v>
      </c>
    </row>
    <row r="12" spans="1:257" s="3" customFormat="1" ht="45" customHeight="1" x14ac:dyDescent="0.25">
      <c r="A12" s="2" t="s">
        <v>4</v>
      </c>
    </row>
    <row r="13" spans="1:257" s="3" customFormat="1" ht="20.149999999999999" customHeight="1" x14ac:dyDescent="0.25">
      <c r="A13" s="2" t="s">
        <v>12</v>
      </c>
    </row>
    <row r="14" spans="1:257" s="3" customFormat="1" ht="20.149999999999999" customHeight="1" x14ac:dyDescent="0.25">
      <c r="A14" s="25" t="s">
        <v>115</v>
      </c>
    </row>
    <row r="15" spans="1:257" s="3" customFormat="1" ht="20.149999999999999" customHeight="1" x14ac:dyDescent="0.2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25">
      <c r="A16" s="25" t="s">
        <v>117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25">
      <c r="A17" s="25" t="s">
        <v>180</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25">
      <c r="A18" s="25" t="s">
        <v>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25">
      <c r="A19" s="25" t="s">
        <v>146</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55000000000000004">
      <c r="A20" s="6" t="s">
        <v>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149999999999999" customHeight="1" x14ac:dyDescent="0.45">
      <c r="A21" s="7" t="s">
        <v>8</v>
      </c>
    </row>
    <row r="22" spans="1:257" s="3" customFormat="1" ht="20.149999999999999" customHeight="1" x14ac:dyDescent="0.25">
      <c r="A22" s="2" t="s">
        <v>149</v>
      </c>
    </row>
    <row r="23" spans="1:257" s="3" customFormat="1" ht="20.149999999999999" customHeight="1" x14ac:dyDescent="0.25">
      <c r="A23" s="25" t="s">
        <v>185</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149999999999999" customHeight="1" x14ac:dyDescent="0.25">
      <c r="A24" s="3" t="s">
        <v>176</v>
      </c>
    </row>
    <row r="25" spans="1:257" s="3" customFormat="1" ht="20.149999999999999" customHeight="1" x14ac:dyDescent="0.45">
      <c r="A25" s="7" t="s">
        <v>9</v>
      </c>
    </row>
    <row r="26" spans="1:257" s="3" customFormat="1" ht="20.149999999999999" customHeight="1" x14ac:dyDescent="0.25">
      <c r="A26" s="25" t="s">
        <v>148</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25">
      <c r="A27" s="3" t="s">
        <v>10</v>
      </c>
    </row>
  </sheetData>
  <hyperlinks>
    <hyperlink ref="A16" r:id="rId1" xr:uid="{F195D19D-FD04-46DA-9A90-268C79687EEA}"/>
    <hyperlink ref="A19" r:id="rId2" xr:uid="{AEF787F8-7D97-43AB-866A-1A62839B602E}"/>
    <hyperlink ref="A14" r:id="rId3" display="Detailed commentary on natural gas data are aviabale in acompanying text publication" xr:uid="{DF2AADA6-C27A-4C26-9E1A-98C4F7AADB06}"/>
    <hyperlink ref="A18" r:id="rId4" xr:uid="{580CAC27-97A3-4924-A167-E23631E6F306}"/>
    <hyperlink ref="A26" r:id="rId5" xr:uid="{E7F738DF-C695-477D-B34E-41C00DB053AD}"/>
    <hyperlink ref="A11" r:id="rId6" xr:uid="{D6EAFF83-EE40-44A8-8743-295F9361C940}"/>
    <hyperlink ref="A23" r:id="rId7" xr:uid="{18788145-9D31-4CC9-9A82-45394805B617}"/>
    <hyperlink ref="A17" r:id="rId8" xr:uid="{8617793D-4978-4ACA-B1A2-DA0E1EB8E3BE}"/>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DEED-6142-47DC-8988-FBB4819EABB7}">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120</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450197.88</v>
      </c>
      <c r="C5" s="14">
        <v>387.66</v>
      </c>
      <c r="D5" s="14">
        <v>450585.54</v>
      </c>
    </row>
    <row r="6" spans="1:4" ht="20.149999999999999" customHeight="1" x14ac:dyDescent="0.25">
      <c r="A6" s="3" t="s">
        <v>33</v>
      </c>
      <c r="B6" s="14">
        <v>0</v>
      </c>
      <c r="C6" s="14">
        <v>0</v>
      </c>
      <c r="D6" s="14">
        <v>0</v>
      </c>
    </row>
    <row r="7" spans="1:4" ht="20.149999999999999" customHeight="1" x14ac:dyDescent="0.25">
      <c r="A7" s="3" t="s">
        <v>34</v>
      </c>
      <c r="B7" s="14">
        <v>513759.59</v>
      </c>
      <c r="C7" s="14">
        <v>0</v>
      </c>
      <c r="D7" s="14">
        <v>513759.59</v>
      </c>
    </row>
    <row r="8" spans="1:4" ht="20.149999999999999" customHeight="1" x14ac:dyDescent="0.25">
      <c r="A8" s="3" t="s">
        <v>35</v>
      </c>
      <c r="B8" s="14">
        <v>-83675.7</v>
      </c>
      <c r="C8" s="14">
        <v>0</v>
      </c>
      <c r="D8" s="14">
        <v>-83675.7</v>
      </c>
    </row>
    <row r="9" spans="1:4" ht="20.149999999999999" customHeight="1" x14ac:dyDescent="0.25">
      <c r="A9" s="3" t="s">
        <v>36</v>
      </c>
      <c r="B9" s="14">
        <v>0</v>
      </c>
      <c r="C9" s="14">
        <v>0</v>
      </c>
      <c r="D9" s="14">
        <v>0</v>
      </c>
    </row>
    <row r="10" spans="1:4" ht="20.149999999999999" customHeight="1" x14ac:dyDescent="0.25">
      <c r="A10" s="3" t="s">
        <v>81</v>
      </c>
      <c r="B10" s="14">
        <v>-6630.52</v>
      </c>
      <c r="C10" s="14">
        <v>0</v>
      </c>
      <c r="D10" s="14">
        <v>-6630.52</v>
      </c>
    </row>
    <row r="11" spans="1:4" ht="20.149999999999999" customHeight="1" x14ac:dyDescent="0.25">
      <c r="A11" s="3" t="s">
        <v>82</v>
      </c>
      <c r="B11" s="14">
        <v>5115.0600000000004</v>
      </c>
      <c r="C11" s="14">
        <v>0</v>
      </c>
      <c r="D11" s="14">
        <v>5115.0600000000004</v>
      </c>
    </row>
    <row r="12" spans="1:4" ht="20.149999999999999" customHeight="1" x14ac:dyDescent="0.25">
      <c r="A12" s="12" t="s">
        <v>37</v>
      </c>
      <c r="B12" s="15">
        <v>878766.3</v>
      </c>
      <c r="C12" s="15">
        <v>387.66</v>
      </c>
      <c r="D12" s="15">
        <v>879153.96</v>
      </c>
    </row>
    <row r="13" spans="1:4" ht="20.149999999999999" customHeight="1" x14ac:dyDescent="0.25">
      <c r="A13" s="3" t="s">
        <v>83</v>
      </c>
      <c r="B13" s="14">
        <v>3057.51</v>
      </c>
      <c r="C13" s="14">
        <v>0</v>
      </c>
      <c r="D13" s="14">
        <v>3057.51</v>
      </c>
    </row>
    <row r="14" spans="1:4" ht="20.149999999999999" customHeight="1" x14ac:dyDescent="0.25">
      <c r="A14" s="13" t="s">
        <v>38</v>
      </c>
      <c r="B14" s="16">
        <v>875708.79</v>
      </c>
      <c r="C14" s="16">
        <v>387.66</v>
      </c>
      <c r="D14" s="16">
        <v>876096.45</v>
      </c>
    </row>
    <row r="15" spans="1:4" ht="20.149999999999999" customHeight="1" x14ac:dyDescent="0.25">
      <c r="A15" s="17" t="s">
        <v>39</v>
      </c>
      <c r="B15" s="18">
        <v>302952.34000000003</v>
      </c>
      <c r="C15" s="18">
        <v>381</v>
      </c>
      <c r="D15" s="18">
        <v>303333.34000000003</v>
      </c>
    </row>
    <row r="16" spans="1:4" ht="20.149999999999999" customHeight="1" x14ac:dyDescent="0.25">
      <c r="A16" s="19" t="s">
        <v>40</v>
      </c>
      <c r="B16" s="14">
        <v>273397.56</v>
      </c>
      <c r="C16" s="14">
        <v>381</v>
      </c>
      <c r="D16" s="14">
        <v>273778.56</v>
      </c>
    </row>
    <row r="17" spans="1:4" ht="20.149999999999999" customHeight="1" x14ac:dyDescent="0.25">
      <c r="A17" s="20" t="s">
        <v>41</v>
      </c>
      <c r="B17" s="14">
        <v>246276.99</v>
      </c>
      <c r="C17" s="14">
        <v>0</v>
      </c>
      <c r="D17" s="14">
        <v>246276.99</v>
      </c>
    </row>
    <row r="18" spans="1:4" ht="20.149999999999999" customHeight="1" x14ac:dyDescent="0.25">
      <c r="A18" s="20" t="s">
        <v>42</v>
      </c>
      <c r="B18" s="14">
        <v>27120.57</v>
      </c>
      <c r="C18" s="14">
        <v>381</v>
      </c>
      <c r="D18" s="14">
        <v>27501.57</v>
      </c>
    </row>
    <row r="19" spans="1:4" ht="20.149999999999999" customHeight="1" x14ac:dyDescent="0.25">
      <c r="A19" s="19" t="s">
        <v>84</v>
      </c>
      <c r="B19" s="14">
        <v>29554.78</v>
      </c>
      <c r="C19" s="14">
        <v>0</v>
      </c>
      <c r="D19" s="14">
        <v>29554.78</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58791.54</v>
      </c>
      <c r="C25" s="18">
        <v>0</v>
      </c>
      <c r="D25" s="18">
        <v>58791.54</v>
      </c>
    </row>
    <row r="26" spans="1:4" ht="20.149999999999999" customHeight="1" x14ac:dyDescent="0.25">
      <c r="A26" s="19" t="s">
        <v>40</v>
      </c>
      <c r="B26" s="14">
        <v>0</v>
      </c>
      <c r="C26" s="14">
        <v>0</v>
      </c>
      <c r="D26" s="14">
        <v>0</v>
      </c>
    </row>
    <row r="27" spans="1:4" ht="20.149999999999999" customHeight="1" x14ac:dyDescent="0.25">
      <c r="A27" s="19" t="s">
        <v>49</v>
      </c>
      <c r="B27" s="14">
        <v>51111.72</v>
      </c>
      <c r="C27" s="14">
        <v>0</v>
      </c>
      <c r="D27" s="14">
        <v>51111.72</v>
      </c>
    </row>
    <row r="28" spans="1:4" ht="20.149999999999999" customHeight="1" x14ac:dyDescent="0.25">
      <c r="A28" s="19" t="s">
        <v>43</v>
      </c>
      <c r="B28" s="14">
        <v>2114.4299999999998</v>
      </c>
      <c r="C28" s="14">
        <v>0</v>
      </c>
      <c r="D28" s="14">
        <v>2114.4299999999998</v>
      </c>
    </row>
    <row r="29" spans="1:4" ht="20.149999999999999" customHeight="1" x14ac:dyDescent="0.25">
      <c r="A29" s="19" t="s">
        <v>50</v>
      </c>
      <c r="B29" s="14">
        <v>79.040000000000006</v>
      </c>
      <c r="C29" s="14">
        <v>0</v>
      </c>
      <c r="D29" s="14">
        <v>79.040000000000006</v>
      </c>
    </row>
    <row r="30" spans="1:4" ht="20.149999999999999" customHeight="1" x14ac:dyDescent="0.25">
      <c r="A30" s="19" t="s">
        <v>44</v>
      </c>
      <c r="B30" s="14">
        <v>0</v>
      </c>
      <c r="C30" s="14">
        <v>0</v>
      </c>
      <c r="D30" s="14">
        <v>0</v>
      </c>
    </row>
    <row r="31" spans="1:4" ht="20.149999999999999" customHeight="1" x14ac:dyDescent="0.25">
      <c r="A31" s="19" t="s">
        <v>45</v>
      </c>
      <c r="B31" s="14">
        <v>319.48</v>
      </c>
      <c r="C31" s="14">
        <v>0</v>
      </c>
      <c r="D31" s="14">
        <v>319.48</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5166.87</v>
      </c>
      <c r="C34" s="14">
        <v>0</v>
      </c>
      <c r="D34" s="14">
        <v>5166.87</v>
      </c>
    </row>
    <row r="35" spans="1:4" ht="20.149999999999999" customHeight="1" x14ac:dyDescent="0.25">
      <c r="A35" s="17" t="s">
        <v>85</v>
      </c>
      <c r="B35" s="18">
        <v>4010.35</v>
      </c>
      <c r="C35" s="18">
        <v>0</v>
      </c>
      <c r="D35" s="18">
        <v>4010.35</v>
      </c>
    </row>
    <row r="36" spans="1:4" ht="20.149999999999999" customHeight="1" x14ac:dyDescent="0.25">
      <c r="A36" s="17" t="s">
        <v>52</v>
      </c>
      <c r="B36" s="18">
        <v>509954.56</v>
      </c>
      <c r="C36" s="18">
        <v>6.66</v>
      </c>
      <c r="D36" s="18">
        <v>509961.22</v>
      </c>
    </row>
    <row r="37" spans="1:4" ht="20.149999999999999" customHeight="1" x14ac:dyDescent="0.25">
      <c r="A37" s="17" t="s">
        <v>53</v>
      </c>
      <c r="B37" s="18">
        <v>104337.51</v>
      </c>
      <c r="C37" s="18">
        <v>6.66</v>
      </c>
      <c r="D37" s="18">
        <v>104344.17</v>
      </c>
    </row>
    <row r="38" spans="1:4" ht="20.149999999999999" customHeight="1" x14ac:dyDescent="0.25">
      <c r="A38" s="19" t="s">
        <v>54</v>
      </c>
      <c r="B38" s="14">
        <v>0</v>
      </c>
      <c r="C38" s="14">
        <v>6.66</v>
      </c>
      <c r="D38" s="14">
        <v>6.66</v>
      </c>
    </row>
    <row r="39" spans="1:4" ht="20.149999999999999" customHeight="1" x14ac:dyDescent="0.25">
      <c r="A39" s="19" t="s">
        <v>55</v>
      </c>
      <c r="B39" s="14">
        <v>4313.25</v>
      </c>
      <c r="C39" s="14">
        <v>0</v>
      </c>
      <c r="D39" s="14">
        <v>4313.25</v>
      </c>
    </row>
    <row r="40" spans="1:4" ht="20.149999999999999" customHeight="1" x14ac:dyDescent="0.25">
      <c r="A40" s="19" t="s">
        <v>56</v>
      </c>
      <c r="B40" s="14">
        <v>3163.97</v>
      </c>
      <c r="C40" s="14">
        <v>0</v>
      </c>
      <c r="D40" s="14">
        <v>3163.97</v>
      </c>
    </row>
    <row r="41" spans="1:4" ht="20.149999999999999" customHeight="1" x14ac:dyDescent="0.25">
      <c r="A41" s="19" t="s">
        <v>57</v>
      </c>
      <c r="B41" s="14">
        <v>14557.93</v>
      </c>
      <c r="C41" s="14">
        <v>0</v>
      </c>
      <c r="D41" s="14">
        <v>14557.93</v>
      </c>
    </row>
    <row r="42" spans="1:4" ht="20.149999999999999" customHeight="1" x14ac:dyDescent="0.25">
      <c r="A42" s="19" t="s">
        <v>58</v>
      </c>
      <c r="B42" s="14">
        <v>20645.23</v>
      </c>
      <c r="C42" s="14">
        <v>0</v>
      </c>
      <c r="D42" s="14">
        <v>20645.23</v>
      </c>
    </row>
    <row r="43" spans="1:4" ht="20.149999999999999" customHeight="1" x14ac:dyDescent="0.25">
      <c r="A43" s="19" t="s">
        <v>59</v>
      </c>
      <c r="B43" s="14">
        <v>11387.68</v>
      </c>
      <c r="C43" s="14">
        <v>0</v>
      </c>
      <c r="D43" s="14">
        <v>11387.68</v>
      </c>
    </row>
    <row r="44" spans="1:4" ht="20.149999999999999" customHeight="1" x14ac:dyDescent="0.25">
      <c r="A44" s="19" t="s">
        <v>60</v>
      </c>
      <c r="B44" s="14">
        <v>3457.95</v>
      </c>
      <c r="C44" s="14">
        <v>0</v>
      </c>
      <c r="D44" s="14">
        <v>3457.95</v>
      </c>
    </row>
    <row r="45" spans="1:4" ht="20.149999999999999" customHeight="1" x14ac:dyDescent="0.25">
      <c r="A45" s="19" t="s">
        <v>61</v>
      </c>
      <c r="B45" s="14">
        <v>6603.42</v>
      </c>
      <c r="C45" s="14">
        <v>0</v>
      </c>
      <c r="D45" s="14">
        <v>6603.42</v>
      </c>
    </row>
    <row r="46" spans="1:4" ht="20.149999999999999" customHeight="1" x14ac:dyDescent="0.25">
      <c r="A46" s="19" t="s">
        <v>62</v>
      </c>
      <c r="B46" s="14">
        <v>19562.560000000001</v>
      </c>
      <c r="C46" s="14">
        <v>0</v>
      </c>
      <c r="D46" s="14">
        <v>19562.560000000001</v>
      </c>
    </row>
    <row r="47" spans="1:4" ht="20.149999999999999" customHeight="1" x14ac:dyDescent="0.25">
      <c r="A47" s="19" t="s">
        <v>63</v>
      </c>
      <c r="B47" s="14">
        <v>3003.86</v>
      </c>
      <c r="C47" s="14">
        <v>0</v>
      </c>
      <c r="D47" s="14">
        <v>3003.86</v>
      </c>
    </row>
    <row r="48" spans="1:4" ht="20.149999999999999" customHeight="1" x14ac:dyDescent="0.25">
      <c r="A48" s="19" t="s">
        <v>64</v>
      </c>
      <c r="B48" s="14">
        <v>4697.2299999999996</v>
      </c>
      <c r="C48" s="14">
        <v>0</v>
      </c>
      <c r="D48" s="14">
        <v>4697.2299999999996</v>
      </c>
    </row>
    <row r="49" spans="1:4" ht="20.149999999999999" customHeight="1" x14ac:dyDescent="0.25">
      <c r="A49" s="19" t="s">
        <v>65</v>
      </c>
      <c r="B49" s="14">
        <v>8268.89</v>
      </c>
      <c r="C49" s="14">
        <v>0</v>
      </c>
      <c r="D49" s="14">
        <v>8268.89</v>
      </c>
    </row>
    <row r="50" spans="1:4" ht="20.149999999999999" customHeight="1" x14ac:dyDescent="0.25">
      <c r="A50" s="19" t="s">
        <v>66</v>
      </c>
      <c r="B50" s="14">
        <v>4675.53</v>
      </c>
      <c r="C50" s="14">
        <v>0</v>
      </c>
      <c r="D50" s="14">
        <v>4675.53</v>
      </c>
    </row>
    <row r="51" spans="1:4" ht="20.149999999999999" customHeight="1" x14ac:dyDescent="0.25">
      <c r="A51" s="17" t="s">
        <v>67</v>
      </c>
      <c r="B51" s="18">
        <v>113.08</v>
      </c>
      <c r="C51" s="18">
        <v>0</v>
      </c>
      <c r="D51" s="18">
        <v>113.08</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113.08</v>
      </c>
      <c r="C54" s="14">
        <v>0</v>
      </c>
      <c r="D54" s="14">
        <v>113.08</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400697.02</v>
      </c>
      <c r="C57" s="18">
        <v>0</v>
      </c>
      <c r="D57" s="18">
        <v>400697.02</v>
      </c>
    </row>
    <row r="58" spans="1:4" ht="20.149999999999999" customHeight="1" x14ac:dyDescent="0.25">
      <c r="A58" s="19" t="s">
        <v>72</v>
      </c>
      <c r="B58" s="14">
        <v>302902.28999999998</v>
      </c>
      <c r="C58" s="14">
        <v>0</v>
      </c>
      <c r="D58" s="14">
        <v>302902.28999999998</v>
      </c>
    </row>
    <row r="59" spans="1:4" ht="20.149999999999999" customHeight="1" x14ac:dyDescent="0.25">
      <c r="A59" s="19" t="s">
        <v>73</v>
      </c>
      <c r="B59" s="14">
        <v>39204.97</v>
      </c>
      <c r="C59" s="14">
        <v>0</v>
      </c>
      <c r="D59" s="14">
        <v>39204.97</v>
      </c>
    </row>
    <row r="60" spans="1:4" ht="20.149999999999999" customHeight="1" x14ac:dyDescent="0.25">
      <c r="A60" s="19" t="s">
        <v>74</v>
      </c>
      <c r="B60" s="14">
        <v>46702.45</v>
      </c>
      <c r="C60" s="14">
        <v>0</v>
      </c>
      <c r="D60" s="14">
        <v>46702.45</v>
      </c>
    </row>
    <row r="61" spans="1:4" ht="20.149999999999999" customHeight="1" x14ac:dyDescent="0.25">
      <c r="A61" s="19" t="s">
        <v>75</v>
      </c>
      <c r="B61" s="14">
        <v>1058.53</v>
      </c>
      <c r="C61" s="14">
        <v>0</v>
      </c>
      <c r="D61" s="14">
        <v>1058.53</v>
      </c>
    </row>
    <row r="62" spans="1:4" ht="20.149999999999999" customHeight="1" x14ac:dyDescent="0.25">
      <c r="A62" s="19" t="s">
        <v>76</v>
      </c>
      <c r="B62" s="14">
        <v>10828.78</v>
      </c>
      <c r="C62" s="14">
        <v>0</v>
      </c>
      <c r="D62" s="14">
        <v>10828.78</v>
      </c>
    </row>
    <row r="63" spans="1:4" ht="20.149999999999999" customHeight="1" x14ac:dyDescent="0.25">
      <c r="A63" s="22" t="s">
        <v>77</v>
      </c>
      <c r="B63" s="23">
        <v>4806.95</v>
      </c>
      <c r="C63" s="23">
        <v>0</v>
      </c>
      <c r="D63" s="23">
        <v>4806.95</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77F1-2675-44F3-AB68-06B1FDC34304}">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121</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464981.27</v>
      </c>
      <c r="C5" s="14">
        <v>403.72</v>
      </c>
      <c r="D5" s="14">
        <v>465384.99</v>
      </c>
    </row>
    <row r="6" spans="1:4" ht="20.149999999999999" customHeight="1" x14ac:dyDescent="0.25">
      <c r="A6" s="3" t="s">
        <v>33</v>
      </c>
      <c r="B6" s="14">
        <v>0</v>
      </c>
      <c r="C6" s="14">
        <v>0</v>
      </c>
      <c r="D6" s="14">
        <v>0</v>
      </c>
    </row>
    <row r="7" spans="1:4" ht="20.149999999999999" customHeight="1" x14ac:dyDescent="0.25">
      <c r="A7" s="3" t="s">
        <v>34</v>
      </c>
      <c r="B7" s="14">
        <v>514288.27</v>
      </c>
      <c r="C7" s="14">
        <v>0</v>
      </c>
      <c r="D7" s="14">
        <v>514288.27</v>
      </c>
    </row>
    <row r="8" spans="1:4" ht="20.149999999999999" customHeight="1" x14ac:dyDescent="0.25">
      <c r="A8" s="3" t="s">
        <v>35</v>
      </c>
      <c r="B8" s="14">
        <v>-126139.21</v>
      </c>
      <c r="C8" s="14">
        <v>0</v>
      </c>
      <c r="D8" s="14">
        <v>-126139.21</v>
      </c>
    </row>
    <row r="9" spans="1:4" ht="20.149999999999999" customHeight="1" x14ac:dyDescent="0.25">
      <c r="A9" s="3" t="s">
        <v>36</v>
      </c>
      <c r="B9" s="14">
        <v>0</v>
      </c>
      <c r="C9" s="14">
        <v>0</v>
      </c>
      <c r="D9" s="14">
        <v>0</v>
      </c>
    </row>
    <row r="10" spans="1:4" ht="20.149999999999999" customHeight="1" x14ac:dyDescent="0.25">
      <c r="A10" s="3" t="s">
        <v>81</v>
      </c>
      <c r="B10" s="14">
        <v>14556.49</v>
      </c>
      <c r="C10" s="14">
        <v>0</v>
      </c>
      <c r="D10" s="14">
        <v>14556.49</v>
      </c>
    </row>
    <row r="11" spans="1:4" ht="20.149999999999999" customHeight="1" x14ac:dyDescent="0.25">
      <c r="A11" s="3" t="s">
        <v>82</v>
      </c>
      <c r="B11" s="14">
        <v>4288.22</v>
      </c>
      <c r="C11" s="14">
        <v>0</v>
      </c>
      <c r="D11" s="14">
        <v>4288.22</v>
      </c>
    </row>
    <row r="12" spans="1:4" ht="20.149999999999999" customHeight="1" x14ac:dyDescent="0.25">
      <c r="A12" s="12" t="s">
        <v>37</v>
      </c>
      <c r="B12" s="15">
        <v>871975.04</v>
      </c>
      <c r="C12" s="15">
        <v>403.72</v>
      </c>
      <c r="D12" s="15">
        <v>872378.76</v>
      </c>
    </row>
    <row r="13" spans="1:4" ht="20.149999999999999" customHeight="1" x14ac:dyDescent="0.25">
      <c r="A13" s="3" t="s">
        <v>83</v>
      </c>
      <c r="B13" s="14">
        <v>3170.29</v>
      </c>
      <c r="C13" s="14">
        <v>0</v>
      </c>
      <c r="D13" s="14">
        <v>3170.29</v>
      </c>
    </row>
    <row r="14" spans="1:4" ht="20.149999999999999" customHeight="1" x14ac:dyDescent="0.25">
      <c r="A14" s="13" t="s">
        <v>38</v>
      </c>
      <c r="B14" s="16">
        <v>868804.75</v>
      </c>
      <c r="C14" s="16">
        <v>403.72</v>
      </c>
      <c r="D14" s="16">
        <v>869208.47</v>
      </c>
    </row>
    <row r="15" spans="1:4" ht="20.149999999999999" customHeight="1" x14ac:dyDescent="0.25">
      <c r="A15" s="17" t="s">
        <v>39</v>
      </c>
      <c r="B15" s="18">
        <v>313783.37</v>
      </c>
      <c r="C15" s="18">
        <v>395.89</v>
      </c>
      <c r="D15" s="18">
        <v>314179.26</v>
      </c>
    </row>
    <row r="16" spans="1:4" ht="20.149999999999999" customHeight="1" x14ac:dyDescent="0.25">
      <c r="A16" s="19" t="s">
        <v>40</v>
      </c>
      <c r="B16" s="14">
        <v>286031.45</v>
      </c>
      <c r="C16" s="14">
        <v>395.89</v>
      </c>
      <c r="D16" s="14">
        <v>286427.34000000003</v>
      </c>
    </row>
    <row r="17" spans="1:4" ht="20.149999999999999" customHeight="1" x14ac:dyDescent="0.25">
      <c r="A17" s="20" t="s">
        <v>41</v>
      </c>
      <c r="B17" s="14">
        <v>257599.31</v>
      </c>
      <c r="C17" s="14">
        <v>0</v>
      </c>
      <c r="D17" s="14">
        <v>257599.31</v>
      </c>
    </row>
    <row r="18" spans="1:4" ht="20.149999999999999" customHeight="1" x14ac:dyDescent="0.25">
      <c r="A18" s="20" t="s">
        <v>42</v>
      </c>
      <c r="B18" s="14">
        <v>28432.15</v>
      </c>
      <c r="C18" s="14">
        <v>395.89</v>
      </c>
      <c r="D18" s="14">
        <v>28828.04</v>
      </c>
    </row>
    <row r="19" spans="1:4" ht="20.149999999999999" customHeight="1" x14ac:dyDescent="0.25">
      <c r="A19" s="19" t="s">
        <v>84</v>
      </c>
      <c r="B19" s="14">
        <v>27751.919999999998</v>
      </c>
      <c r="C19" s="14">
        <v>0</v>
      </c>
      <c r="D19" s="14">
        <v>27751.919999999998</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57883.53</v>
      </c>
      <c r="C25" s="18">
        <v>0</v>
      </c>
      <c r="D25" s="18">
        <v>57883.53</v>
      </c>
    </row>
    <row r="26" spans="1:4" ht="20.149999999999999" customHeight="1" x14ac:dyDescent="0.25">
      <c r="A26" s="19" t="s">
        <v>40</v>
      </c>
      <c r="B26" s="14">
        <v>0</v>
      </c>
      <c r="C26" s="14">
        <v>0</v>
      </c>
      <c r="D26" s="14">
        <v>0</v>
      </c>
    </row>
    <row r="27" spans="1:4" ht="20.149999999999999" customHeight="1" x14ac:dyDescent="0.25">
      <c r="A27" s="19" t="s">
        <v>49</v>
      </c>
      <c r="B27" s="14">
        <v>49409.57</v>
      </c>
      <c r="C27" s="14">
        <v>0</v>
      </c>
      <c r="D27" s="14">
        <v>49409.57</v>
      </c>
    </row>
    <row r="28" spans="1:4" ht="20.149999999999999" customHeight="1" x14ac:dyDescent="0.25">
      <c r="A28" s="19" t="s">
        <v>43</v>
      </c>
      <c r="B28" s="14">
        <v>2084.12</v>
      </c>
      <c r="C28" s="14">
        <v>0</v>
      </c>
      <c r="D28" s="14">
        <v>2084.12</v>
      </c>
    </row>
    <row r="29" spans="1:4" ht="20.149999999999999" customHeight="1" x14ac:dyDescent="0.25">
      <c r="A29" s="19" t="s">
        <v>50</v>
      </c>
      <c r="B29" s="14">
        <v>76.37</v>
      </c>
      <c r="C29" s="14">
        <v>0</v>
      </c>
      <c r="D29" s="14">
        <v>76.37</v>
      </c>
    </row>
    <row r="30" spans="1:4" ht="20.149999999999999" customHeight="1" x14ac:dyDescent="0.25">
      <c r="A30" s="19" t="s">
        <v>44</v>
      </c>
      <c r="B30" s="14">
        <v>0</v>
      </c>
      <c r="C30" s="14">
        <v>0</v>
      </c>
      <c r="D30" s="14">
        <v>0</v>
      </c>
    </row>
    <row r="31" spans="1:4" ht="20.149999999999999" customHeight="1" x14ac:dyDescent="0.25">
      <c r="A31" s="19" t="s">
        <v>45</v>
      </c>
      <c r="B31" s="14">
        <v>293.62</v>
      </c>
      <c r="C31" s="14">
        <v>0</v>
      </c>
      <c r="D31" s="14">
        <v>293.62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6019.85</v>
      </c>
      <c r="C34" s="14">
        <v>0</v>
      </c>
      <c r="D34" s="14">
        <v>6019.85</v>
      </c>
    </row>
    <row r="35" spans="1:4" ht="20.149999999999999" customHeight="1" x14ac:dyDescent="0.25">
      <c r="A35" s="17" t="s">
        <v>85</v>
      </c>
      <c r="B35" s="18">
        <v>5043.83</v>
      </c>
      <c r="C35" s="18">
        <v>0</v>
      </c>
      <c r="D35" s="18">
        <v>5043.83</v>
      </c>
    </row>
    <row r="36" spans="1:4" ht="20.149999999999999" customHeight="1" x14ac:dyDescent="0.25">
      <c r="A36" s="17" t="s">
        <v>52</v>
      </c>
      <c r="B36" s="18">
        <v>492094.02</v>
      </c>
      <c r="C36" s="18">
        <v>7.83</v>
      </c>
      <c r="D36" s="18">
        <v>492101.85</v>
      </c>
    </row>
    <row r="37" spans="1:4" ht="20.149999999999999" customHeight="1" x14ac:dyDescent="0.25">
      <c r="A37" s="17" t="s">
        <v>53</v>
      </c>
      <c r="B37" s="18">
        <v>98799.86</v>
      </c>
      <c r="C37" s="18">
        <v>7.83</v>
      </c>
      <c r="D37" s="18">
        <v>98807.69</v>
      </c>
    </row>
    <row r="38" spans="1:4" ht="20.149999999999999" customHeight="1" x14ac:dyDescent="0.25">
      <c r="A38" s="19" t="s">
        <v>54</v>
      </c>
      <c r="B38" s="14">
        <v>0</v>
      </c>
      <c r="C38" s="14">
        <v>7.83</v>
      </c>
      <c r="D38" s="14">
        <v>7.83</v>
      </c>
    </row>
    <row r="39" spans="1:4" ht="20.149999999999999" customHeight="1" x14ac:dyDescent="0.25">
      <c r="A39" s="19" t="s">
        <v>55</v>
      </c>
      <c r="B39" s="14">
        <v>4263.88</v>
      </c>
      <c r="C39" s="14">
        <v>0</v>
      </c>
      <c r="D39" s="14">
        <v>4263.88</v>
      </c>
    </row>
    <row r="40" spans="1:4" ht="20.149999999999999" customHeight="1" x14ac:dyDescent="0.25">
      <c r="A40" s="19" t="s">
        <v>56</v>
      </c>
      <c r="B40" s="14">
        <v>2991.82</v>
      </c>
      <c r="C40" s="14">
        <v>0</v>
      </c>
      <c r="D40" s="14">
        <v>2991.82</v>
      </c>
    </row>
    <row r="41" spans="1:4" ht="20.149999999999999" customHeight="1" x14ac:dyDescent="0.25">
      <c r="A41" s="19" t="s">
        <v>57</v>
      </c>
      <c r="B41" s="14">
        <v>14099.25</v>
      </c>
      <c r="C41" s="14">
        <v>0</v>
      </c>
      <c r="D41" s="14">
        <v>14099.25</v>
      </c>
    </row>
    <row r="42" spans="1:4" ht="20.149999999999999" customHeight="1" x14ac:dyDescent="0.25">
      <c r="A42" s="19" t="s">
        <v>58</v>
      </c>
      <c r="B42" s="14">
        <v>19140.5</v>
      </c>
      <c r="C42" s="14">
        <v>0</v>
      </c>
      <c r="D42" s="14">
        <v>19140.5</v>
      </c>
    </row>
    <row r="43" spans="1:4" ht="20.149999999999999" customHeight="1" x14ac:dyDescent="0.25">
      <c r="A43" s="19" t="s">
        <v>59</v>
      </c>
      <c r="B43" s="14">
        <v>11018.57</v>
      </c>
      <c r="C43" s="14">
        <v>0</v>
      </c>
      <c r="D43" s="14">
        <v>11018.57</v>
      </c>
    </row>
    <row r="44" spans="1:4" ht="20.149999999999999" customHeight="1" x14ac:dyDescent="0.25">
      <c r="A44" s="19" t="s">
        <v>60</v>
      </c>
      <c r="B44" s="14">
        <v>3158.41</v>
      </c>
      <c r="C44" s="14">
        <v>0</v>
      </c>
      <c r="D44" s="14">
        <v>3158.41</v>
      </c>
    </row>
    <row r="45" spans="1:4" ht="20.149999999999999" customHeight="1" x14ac:dyDescent="0.25">
      <c r="A45" s="19" t="s">
        <v>61</v>
      </c>
      <c r="B45" s="14">
        <v>6289.38</v>
      </c>
      <c r="C45" s="14">
        <v>0</v>
      </c>
      <c r="D45" s="14">
        <v>6289.38</v>
      </c>
    </row>
    <row r="46" spans="1:4" ht="20.149999999999999" customHeight="1" x14ac:dyDescent="0.25">
      <c r="A46" s="19" t="s">
        <v>62</v>
      </c>
      <c r="B46" s="14">
        <v>18738.400000000001</v>
      </c>
      <c r="C46" s="14">
        <v>0</v>
      </c>
      <c r="D46" s="14">
        <v>18738.400000000001</v>
      </c>
    </row>
    <row r="47" spans="1:4" ht="20.149999999999999" customHeight="1" x14ac:dyDescent="0.25">
      <c r="A47" s="19" t="s">
        <v>63</v>
      </c>
      <c r="B47" s="14">
        <v>2831.94</v>
      </c>
      <c r="C47" s="14">
        <v>0</v>
      </c>
      <c r="D47" s="14">
        <v>2831.94</v>
      </c>
    </row>
    <row r="48" spans="1:4" ht="20.149999999999999" customHeight="1" x14ac:dyDescent="0.25">
      <c r="A48" s="19" t="s">
        <v>64</v>
      </c>
      <c r="B48" s="14">
        <v>4444.79</v>
      </c>
      <c r="C48" s="14">
        <v>0</v>
      </c>
      <c r="D48" s="14">
        <v>4444.79</v>
      </c>
    </row>
    <row r="49" spans="1:4" ht="20.149999999999999" customHeight="1" x14ac:dyDescent="0.25">
      <c r="A49" s="19" t="s">
        <v>65</v>
      </c>
      <c r="B49" s="14">
        <v>7505.97</v>
      </c>
      <c r="C49" s="14">
        <v>0</v>
      </c>
      <c r="D49" s="14">
        <v>7505.97</v>
      </c>
    </row>
    <row r="50" spans="1:4" ht="20.149999999999999" customHeight="1" x14ac:dyDescent="0.25">
      <c r="A50" s="19" t="s">
        <v>66</v>
      </c>
      <c r="B50" s="14">
        <v>4316.97</v>
      </c>
      <c r="C50" s="14">
        <v>0</v>
      </c>
      <c r="D50" s="14">
        <v>4316.97</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388338.54</v>
      </c>
      <c r="C57" s="18">
        <v>0</v>
      </c>
      <c r="D57" s="18">
        <v>388338.54</v>
      </c>
    </row>
    <row r="58" spans="1:4" ht="20.149999999999999" customHeight="1" x14ac:dyDescent="0.25">
      <c r="A58" s="19" t="s">
        <v>72</v>
      </c>
      <c r="B58" s="14">
        <v>295773.45</v>
      </c>
      <c r="C58" s="14">
        <v>0</v>
      </c>
      <c r="D58" s="14">
        <v>295773.45</v>
      </c>
    </row>
    <row r="59" spans="1:4" ht="20.149999999999999" customHeight="1" x14ac:dyDescent="0.25">
      <c r="A59" s="19" t="s">
        <v>73</v>
      </c>
      <c r="B59" s="14">
        <v>37178.67</v>
      </c>
      <c r="C59" s="14">
        <v>0</v>
      </c>
      <c r="D59" s="14">
        <v>37178.67</v>
      </c>
    </row>
    <row r="60" spans="1:4" ht="20.149999999999999" customHeight="1" x14ac:dyDescent="0.25">
      <c r="A60" s="19" t="s">
        <v>74</v>
      </c>
      <c r="B60" s="14">
        <v>44218.01</v>
      </c>
      <c r="C60" s="14">
        <v>0</v>
      </c>
      <c r="D60" s="14">
        <v>44218.01</v>
      </c>
    </row>
    <row r="61" spans="1:4" ht="20.149999999999999" customHeight="1" x14ac:dyDescent="0.25">
      <c r="A61" s="19" t="s">
        <v>75</v>
      </c>
      <c r="B61" s="14">
        <v>1022.15</v>
      </c>
      <c r="C61" s="14">
        <v>0</v>
      </c>
      <c r="D61" s="14">
        <v>1022.15</v>
      </c>
    </row>
    <row r="62" spans="1:4" ht="20.149999999999999" customHeight="1" x14ac:dyDescent="0.25">
      <c r="A62" s="19" t="s">
        <v>76</v>
      </c>
      <c r="B62" s="14">
        <v>10146.27</v>
      </c>
      <c r="C62" s="14">
        <v>0</v>
      </c>
      <c r="D62" s="14">
        <v>10146.27</v>
      </c>
    </row>
    <row r="63" spans="1:4" ht="20.149999999999999" customHeight="1" x14ac:dyDescent="0.25">
      <c r="A63" s="22" t="s">
        <v>77</v>
      </c>
      <c r="B63" s="23">
        <v>4955.62</v>
      </c>
      <c r="C63" s="23">
        <v>0</v>
      </c>
      <c r="D63" s="23">
        <v>4955.62</v>
      </c>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9C06-919C-4D38-9781-869241A80A7A}">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122</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463314.53</v>
      </c>
      <c r="C5" s="14">
        <v>443.21</v>
      </c>
      <c r="D5" s="14">
        <v>463757.74</v>
      </c>
    </row>
    <row r="6" spans="1:4" ht="20.149999999999999" customHeight="1" x14ac:dyDescent="0.25">
      <c r="A6" s="3" t="s">
        <v>33</v>
      </c>
      <c r="B6" s="14">
        <v>0</v>
      </c>
      <c r="C6" s="14">
        <v>0</v>
      </c>
      <c r="D6" s="14">
        <v>0</v>
      </c>
    </row>
    <row r="7" spans="1:4" ht="20.149999999999999" customHeight="1" x14ac:dyDescent="0.25">
      <c r="A7" s="3" t="s">
        <v>34</v>
      </c>
      <c r="B7" s="14">
        <v>516510.76</v>
      </c>
      <c r="C7" s="14">
        <v>0</v>
      </c>
      <c r="D7" s="14">
        <v>516510.76</v>
      </c>
    </row>
    <row r="8" spans="1:4" ht="20.149999999999999" customHeight="1" x14ac:dyDescent="0.25">
      <c r="A8" s="3" t="s">
        <v>35</v>
      </c>
      <c r="B8" s="14">
        <v>-118276.42</v>
      </c>
      <c r="C8" s="14">
        <v>0</v>
      </c>
      <c r="D8" s="14">
        <v>-118276.42</v>
      </c>
    </row>
    <row r="9" spans="1:4" ht="20.149999999999999" customHeight="1" x14ac:dyDescent="0.25">
      <c r="A9" s="3" t="s">
        <v>36</v>
      </c>
      <c r="B9" s="14">
        <v>0</v>
      </c>
      <c r="C9" s="14">
        <v>0</v>
      </c>
      <c r="D9" s="14">
        <v>0</v>
      </c>
    </row>
    <row r="10" spans="1:4" ht="20.149999999999999" customHeight="1" x14ac:dyDescent="0.25">
      <c r="A10" s="3" t="s">
        <v>81</v>
      </c>
      <c r="B10" s="14">
        <v>17489.740000000002</v>
      </c>
      <c r="C10" s="14">
        <v>0</v>
      </c>
      <c r="D10" s="14">
        <v>17489.740000000002</v>
      </c>
    </row>
    <row r="11" spans="1:4" ht="20.149999999999999" customHeight="1" x14ac:dyDescent="0.25">
      <c r="A11" s="3" t="s">
        <v>82</v>
      </c>
      <c r="B11" s="14">
        <v>3840.11</v>
      </c>
      <c r="C11" s="14">
        <v>0</v>
      </c>
      <c r="D11" s="14">
        <v>3840.11</v>
      </c>
    </row>
    <row r="12" spans="1:4" ht="20.149999999999999" customHeight="1" x14ac:dyDescent="0.25">
      <c r="A12" s="12" t="s">
        <v>37</v>
      </c>
      <c r="B12" s="15">
        <v>882878.72</v>
      </c>
      <c r="C12" s="15">
        <v>443.21</v>
      </c>
      <c r="D12" s="15">
        <v>883321.93</v>
      </c>
    </row>
    <row r="13" spans="1:4" ht="20.149999999999999" customHeight="1" x14ac:dyDescent="0.25">
      <c r="A13" s="3" t="s">
        <v>83</v>
      </c>
      <c r="B13" s="14">
        <v>-4437</v>
      </c>
      <c r="C13" s="14">
        <v>0</v>
      </c>
      <c r="D13" s="14">
        <v>-4437</v>
      </c>
    </row>
    <row r="14" spans="1:4" ht="20.149999999999999" customHeight="1" x14ac:dyDescent="0.25">
      <c r="A14" s="13" t="s">
        <v>38</v>
      </c>
      <c r="B14" s="16">
        <v>887315.72</v>
      </c>
      <c r="C14" s="16">
        <v>443.21</v>
      </c>
      <c r="D14" s="16">
        <v>887758.93</v>
      </c>
    </row>
    <row r="15" spans="1:4" ht="20.149999999999999" customHeight="1" x14ac:dyDescent="0.25">
      <c r="A15" s="17" t="s">
        <v>39</v>
      </c>
      <c r="B15" s="18">
        <v>327481.13</v>
      </c>
      <c r="C15" s="18">
        <v>434</v>
      </c>
      <c r="D15" s="18">
        <v>327915.13</v>
      </c>
    </row>
    <row r="16" spans="1:4" ht="20.149999999999999" customHeight="1" x14ac:dyDescent="0.25">
      <c r="A16" s="19" t="s">
        <v>40</v>
      </c>
      <c r="B16" s="14">
        <v>298077.3</v>
      </c>
      <c r="C16" s="14">
        <v>434</v>
      </c>
      <c r="D16" s="14">
        <v>298511.3</v>
      </c>
    </row>
    <row r="17" spans="1:4" ht="20.149999999999999" customHeight="1" x14ac:dyDescent="0.25">
      <c r="A17" s="20" t="s">
        <v>41</v>
      </c>
      <c r="B17" s="14">
        <v>271563.18</v>
      </c>
      <c r="C17" s="14">
        <v>0</v>
      </c>
      <c r="D17" s="14">
        <v>271563.18</v>
      </c>
    </row>
    <row r="18" spans="1:4" ht="20.149999999999999" customHeight="1" x14ac:dyDescent="0.25">
      <c r="A18" s="20" t="s">
        <v>42</v>
      </c>
      <c r="B18" s="14">
        <v>26514.12</v>
      </c>
      <c r="C18" s="14">
        <v>434</v>
      </c>
      <c r="D18" s="14">
        <v>26948.12</v>
      </c>
    </row>
    <row r="19" spans="1:4" ht="20.149999999999999" customHeight="1" x14ac:dyDescent="0.25">
      <c r="A19" s="19" t="s">
        <v>84</v>
      </c>
      <c r="B19" s="14">
        <v>29403.83</v>
      </c>
      <c r="C19" s="14">
        <v>0</v>
      </c>
      <c r="D19" s="14">
        <v>29403.83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57608.160000000003</v>
      </c>
      <c r="C25" s="18">
        <v>0</v>
      </c>
      <c r="D25" s="18">
        <v>57608.160000000003</v>
      </c>
    </row>
    <row r="26" spans="1:4" ht="20.149999999999999" customHeight="1" x14ac:dyDescent="0.25">
      <c r="A26" s="19" t="s">
        <v>40</v>
      </c>
      <c r="B26" s="14">
        <v>0</v>
      </c>
      <c r="C26" s="14">
        <v>0</v>
      </c>
      <c r="D26" s="14">
        <v>0</v>
      </c>
    </row>
    <row r="27" spans="1:4" ht="20.149999999999999" customHeight="1" x14ac:dyDescent="0.25">
      <c r="A27" s="19" t="s">
        <v>49</v>
      </c>
      <c r="B27" s="14">
        <v>50030.55</v>
      </c>
      <c r="C27" s="14">
        <v>0</v>
      </c>
      <c r="D27" s="14">
        <v>50030.55</v>
      </c>
    </row>
    <row r="28" spans="1:4" ht="20.149999999999999" customHeight="1" x14ac:dyDescent="0.25">
      <c r="A28" s="19" t="s">
        <v>43</v>
      </c>
      <c r="B28" s="14">
        <v>1025.1600000000001</v>
      </c>
      <c r="C28" s="14">
        <v>0</v>
      </c>
      <c r="D28" s="14">
        <v>1025.1600000000001</v>
      </c>
    </row>
    <row r="29" spans="1:4" ht="20.149999999999999" customHeight="1" x14ac:dyDescent="0.25">
      <c r="A29" s="19" t="s">
        <v>50</v>
      </c>
      <c r="B29" s="14">
        <v>77.17</v>
      </c>
      <c r="C29" s="14">
        <v>0</v>
      </c>
      <c r="D29" s="14">
        <v>77.17</v>
      </c>
    </row>
    <row r="30" spans="1:4" ht="20.149999999999999" customHeight="1" x14ac:dyDescent="0.25">
      <c r="A30" s="19" t="s">
        <v>44</v>
      </c>
      <c r="B30" s="14">
        <v>0</v>
      </c>
      <c r="C30" s="14">
        <v>0</v>
      </c>
      <c r="D30" s="14">
        <v>0</v>
      </c>
    </row>
    <row r="31" spans="1:4" ht="20.149999999999999" customHeight="1" x14ac:dyDescent="0.25">
      <c r="A31" s="19" t="s">
        <v>45</v>
      </c>
      <c r="B31" s="14">
        <v>290.79000000000002</v>
      </c>
      <c r="C31" s="14">
        <v>0</v>
      </c>
      <c r="D31" s="14">
        <v>290.79000000000002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6184.49</v>
      </c>
      <c r="C34" s="14">
        <v>0</v>
      </c>
      <c r="D34" s="14">
        <v>6184.49</v>
      </c>
    </row>
    <row r="35" spans="1:4" ht="20.149999999999999" customHeight="1" x14ac:dyDescent="0.25">
      <c r="A35" s="17" t="s">
        <v>85</v>
      </c>
      <c r="B35" s="18">
        <v>5372.28</v>
      </c>
      <c r="C35" s="18">
        <v>0</v>
      </c>
      <c r="D35" s="18">
        <v>5372.28</v>
      </c>
    </row>
    <row r="36" spans="1:4" ht="20.149999999999999" customHeight="1" x14ac:dyDescent="0.25">
      <c r="A36" s="17" t="s">
        <v>52</v>
      </c>
      <c r="B36" s="18">
        <v>496854.15</v>
      </c>
      <c r="C36" s="18">
        <v>9.2100000000000009</v>
      </c>
      <c r="D36" s="18">
        <v>496863.36</v>
      </c>
    </row>
    <row r="37" spans="1:4" ht="20.149999999999999" customHeight="1" x14ac:dyDescent="0.25">
      <c r="A37" s="17" t="s">
        <v>53</v>
      </c>
      <c r="B37" s="18">
        <v>96155.13</v>
      </c>
      <c r="C37" s="18">
        <v>9.2100000000000009</v>
      </c>
      <c r="D37" s="18">
        <v>96164.34</v>
      </c>
    </row>
    <row r="38" spans="1:4" ht="20.149999999999999" customHeight="1" x14ac:dyDescent="0.25">
      <c r="A38" s="19" t="s">
        <v>54</v>
      </c>
      <c r="B38" s="14">
        <v>0</v>
      </c>
      <c r="C38" s="14">
        <v>9.2100000000000009</v>
      </c>
      <c r="D38" s="14">
        <v>9.2100000000000009</v>
      </c>
    </row>
    <row r="39" spans="1:4" ht="20.149999999999999" customHeight="1" x14ac:dyDescent="0.25">
      <c r="A39" s="19" t="s">
        <v>55</v>
      </c>
      <c r="B39" s="14">
        <v>4459.54</v>
      </c>
      <c r="C39" s="14">
        <v>0</v>
      </c>
      <c r="D39" s="14">
        <v>4459.54</v>
      </c>
    </row>
    <row r="40" spans="1:4" ht="20.149999999999999" customHeight="1" x14ac:dyDescent="0.25">
      <c r="A40" s="19" t="s">
        <v>56</v>
      </c>
      <c r="B40" s="14">
        <v>2883.76</v>
      </c>
      <c r="C40" s="14">
        <v>0</v>
      </c>
      <c r="D40" s="14">
        <v>2883.76</v>
      </c>
    </row>
    <row r="41" spans="1:4" ht="20.149999999999999" customHeight="1" x14ac:dyDescent="0.25">
      <c r="A41" s="19" t="s">
        <v>57</v>
      </c>
      <c r="B41" s="14">
        <v>14074.1</v>
      </c>
      <c r="C41" s="14">
        <v>0</v>
      </c>
      <c r="D41" s="14">
        <v>14074.1</v>
      </c>
    </row>
    <row r="42" spans="1:4" ht="20.149999999999999" customHeight="1" x14ac:dyDescent="0.25">
      <c r="A42" s="19" t="s">
        <v>58</v>
      </c>
      <c r="B42" s="14">
        <v>18511.310000000001</v>
      </c>
      <c r="C42" s="14">
        <v>0</v>
      </c>
      <c r="D42" s="14">
        <v>18511.310000000001</v>
      </c>
    </row>
    <row r="43" spans="1:4" ht="20.149999999999999" customHeight="1" x14ac:dyDescent="0.25">
      <c r="A43" s="19" t="s">
        <v>59</v>
      </c>
      <c r="B43" s="14">
        <v>10475.9</v>
      </c>
      <c r="C43" s="14">
        <v>0</v>
      </c>
      <c r="D43" s="14">
        <v>10475.9</v>
      </c>
    </row>
    <row r="44" spans="1:4" ht="20.149999999999999" customHeight="1" x14ac:dyDescent="0.25">
      <c r="A44" s="19" t="s">
        <v>60</v>
      </c>
      <c r="B44" s="14">
        <v>2995.51</v>
      </c>
      <c r="C44" s="14">
        <v>0</v>
      </c>
      <c r="D44" s="14">
        <v>2995.51</v>
      </c>
    </row>
    <row r="45" spans="1:4" ht="20.149999999999999" customHeight="1" x14ac:dyDescent="0.25">
      <c r="A45" s="19" t="s">
        <v>61</v>
      </c>
      <c r="B45" s="14">
        <v>6037.52</v>
      </c>
      <c r="C45" s="14">
        <v>0</v>
      </c>
      <c r="D45" s="14">
        <v>6037.52</v>
      </c>
    </row>
    <row r="46" spans="1:4" ht="20.149999999999999" customHeight="1" x14ac:dyDescent="0.25">
      <c r="A46" s="19" t="s">
        <v>62</v>
      </c>
      <c r="B46" s="14">
        <v>18226.25</v>
      </c>
      <c r="C46" s="14">
        <v>0</v>
      </c>
      <c r="D46" s="14">
        <v>18226.25</v>
      </c>
    </row>
    <row r="47" spans="1:4" ht="20.149999999999999" customHeight="1" x14ac:dyDescent="0.25">
      <c r="A47" s="19" t="s">
        <v>63</v>
      </c>
      <c r="B47" s="14">
        <v>2777.1</v>
      </c>
      <c r="C47" s="14">
        <v>0</v>
      </c>
      <c r="D47" s="14">
        <v>2777.1</v>
      </c>
    </row>
    <row r="48" spans="1:4" ht="20.149999999999999" customHeight="1" x14ac:dyDescent="0.25">
      <c r="A48" s="19" t="s">
        <v>64</v>
      </c>
      <c r="B48" s="14">
        <v>4338.04</v>
      </c>
      <c r="C48" s="14">
        <v>0</v>
      </c>
      <c r="D48" s="14">
        <v>4338.04</v>
      </c>
    </row>
    <row r="49" spans="1:4" ht="20.149999999999999" customHeight="1" x14ac:dyDescent="0.25">
      <c r="A49" s="19" t="s">
        <v>65</v>
      </c>
      <c r="B49" s="14">
        <v>7007.27</v>
      </c>
      <c r="C49" s="14">
        <v>0</v>
      </c>
      <c r="D49" s="14">
        <v>7007.27</v>
      </c>
    </row>
    <row r="50" spans="1:4" ht="20.149999999999999" customHeight="1" x14ac:dyDescent="0.25">
      <c r="A50" s="19" t="s">
        <v>66</v>
      </c>
      <c r="B50" s="14">
        <v>4368.83</v>
      </c>
      <c r="C50" s="14">
        <v>0</v>
      </c>
      <c r="D50" s="14">
        <v>4368.83</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395590.13</v>
      </c>
      <c r="C57" s="18">
        <v>0</v>
      </c>
      <c r="D57" s="18">
        <v>395590.13</v>
      </c>
    </row>
    <row r="58" spans="1:4" ht="20.149999999999999" customHeight="1" x14ac:dyDescent="0.25">
      <c r="A58" s="19" t="s">
        <v>72</v>
      </c>
      <c r="B58" s="14">
        <v>302374.95</v>
      </c>
      <c r="C58" s="14">
        <v>0</v>
      </c>
      <c r="D58" s="14">
        <v>302374.95</v>
      </c>
    </row>
    <row r="59" spans="1:4" ht="20.149999999999999" customHeight="1" x14ac:dyDescent="0.25">
      <c r="A59" s="19" t="s">
        <v>73</v>
      </c>
      <c r="B59" s="14">
        <v>37315.800000000003</v>
      </c>
      <c r="C59" s="14">
        <v>0</v>
      </c>
      <c r="D59" s="14">
        <v>37315.800000000003</v>
      </c>
    </row>
    <row r="60" spans="1:4" ht="20.149999999999999" customHeight="1" x14ac:dyDescent="0.25">
      <c r="A60" s="19" t="s">
        <v>74</v>
      </c>
      <c r="B60" s="14">
        <v>44463.7</v>
      </c>
      <c r="C60" s="14">
        <v>0</v>
      </c>
      <c r="D60" s="14">
        <v>44463.7</v>
      </c>
    </row>
    <row r="61" spans="1:4" ht="20.149999999999999" customHeight="1" x14ac:dyDescent="0.25">
      <c r="A61" s="19" t="s">
        <v>75</v>
      </c>
      <c r="B61" s="14">
        <v>1019.08</v>
      </c>
      <c r="C61" s="14">
        <v>0</v>
      </c>
      <c r="D61" s="14">
        <v>1019.08</v>
      </c>
    </row>
    <row r="62" spans="1:4" ht="20.149999999999999" customHeight="1" x14ac:dyDescent="0.25">
      <c r="A62" s="19" t="s">
        <v>76</v>
      </c>
      <c r="B62" s="14">
        <v>10416.59</v>
      </c>
      <c r="C62" s="14">
        <v>0</v>
      </c>
      <c r="D62" s="14">
        <v>10416.59</v>
      </c>
    </row>
    <row r="63" spans="1:4" ht="20.149999999999999" customHeight="1" x14ac:dyDescent="0.25">
      <c r="A63" s="22" t="s">
        <v>77</v>
      </c>
      <c r="B63" s="23">
        <v>5108.88</v>
      </c>
      <c r="C63" s="23">
        <v>0</v>
      </c>
      <c r="D63" s="23">
        <v>5108.88</v>
      </c>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AD5C-DC58-465E-82B7-4A15953CABDA}">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123</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451437.08</v>
      </c>
      <c r="C5" s="14">
        <v>353.84</v>
      </c>
      <c r="D5" s="14">
        <v>451790.92</v>
      </c>
    </row>
    <row r="6" spans="1:4" ht="20.149999999999999" customHeight="1" x14ac:dyDescent="0.25">
      <c r="A6" s="3" t="s">
        <v>33</v>
      </c>
      <c r="B6" s="14">
        <v>0</v>
      </c>
      <c r="C6" s="14">
        <v>0</v>
      </c>
      <c r="D6" s="14">
        <v>0</v>
      </c>
    </row>
    <row r="7" spans="1:4" ht="20.149999999999999" customHeight="1" x14ac:dyDescent="0.25">
      <c r="A7" s="3" t="s">
        <v>34</v>
      </c>
      <c r="B7" s="14">
        <v>501563.17</v>
      </c>
      <c r="C7" s="14">
        <v>0</v>
      </c>
      <c r="D7" s="14">
        <v>501563.17</v>
      </c>
    </row>
    <row r="8" spans="1:4" ht="20.149999999999999" customHeight="1" x14ac:dyDescent="0.25">
      <c r="A8" s="3" t="s">
        <v>35</v>
      </c>
      <c r="B8" s="14">
        <v>-159516.67000000001</v>
      </c>
      <c r="C8" s="14">
        <v>0</v>
      </c>
      <c r="D8" s="14">
        <v>-159516.67000000001</v>
      </c>
    </row>
    <row r="9" spans="1:4" ht="20.149999999999999" customHeight="1" x14ac:dyDescent="0.25">
      <c r="A9" s="3" t="s">
        <v>36</v>
      </c>
      <c r="B9" s="14">
        <v>0</v>
      </c>
      <c r="C9" s="14">
        <v>0</v>
      </c>
      <c r="D9" s="14">
        <v>0</v>
      </c>
    </row>
    <row r="10" spans="1:4" ht="20.149999999999999" customHeight="1" x14ac:dyDescent="0.25">
      <c r="A10" s="3" t="s">
        <v>81</v>
      </c>
      <c r="B10" s="14">
        <v>3515</v>
      </c>
      <c r="C10" s="14">
        <v>0</v>
      </c>
      <c r="D10" s="14">
        <v>3515</v>
      </c>
    </row>
    <row r="11" spans="1:4" ht="20.149999999999999" customHeight="1" x14ac:dyDescent="0.25">
      <c r="A11" s="3" t="s">
        <v>82</v>
      </c>
      <c r="B11" s="14">
        <v>559.41999999999996</v>
      </c>
      <c r="C11" s="14">
        <v>0</v>
      </c>
      <c r="D11" s="14">
        <v>559.41999999999996</v>
      </c>
    </row>
    <row r="12" spans="1:4" ht="20.149999999999999" customHeight="1" x14ac:dyDescent="0.25">
      <c r="A12" s="12" t="s">
        <v>37</v>
      </c>
      <c r="B12" s="15">
        <v>797558</v>
      </c>
      <c r="C12" s="15">
        <v>353.84</v>
      </c>
      <c r="D12" s="15">
        <v>797911.84</v>
      </c>
    </row>
    <row r="13" spans="1:4" ht="20.149999999999999" customHeight="1" x14ac:dyDescent="0.25">
      <c r="A13" s="3" t="s">
        <v>83</v>
      </c>
      <c r="B13" s="14">
        <v>-2593.2399999999998</v>
      </c>
      <c r="C13" s="14">
        <v>0</v>
      </c>
      <c r="D13" s="14">
        <v>-2593.2399999999998</v>
      </c>
    </row>
    <row r="14" spans="1:4" ht="20.149999999999999" customHeight="1" x14ac:dyDescent="0.25">
      <c r="A14" s="13" t="s">
        <v>38</v>
      </c>
      <c r="B14" s="16">
        <v>800151.24</v>
      </c>
      <c r="C14" s="16">
        <v>353.84</v>
      </c>
      <c r="D14" s="16">
        <v>800505.08</v>
      </c>
    </row>
    <row r="15" spans="1:4" ht="20.149999999999999" customHeight="1" x14ac:dyDescent="0.25">
      <c r="A15" s="17" t="s">
        <v>39</v>
      </c>
      <c r="B15" s="18">
        <v>240865.27</v>
      </c>
      <c r="C15" s="18">
        <v>343</v>
      </c>
      <c r="D15" s="18">
        <v>241208.27</v>
      </c>
    </row>
    <row r="16" spans="1:4" ht="20.149999999999999" customHeight="1" x14ac:dyDescent="0.25">
      <c r="A16" s="19" t="s">
        <v>40</v>
      </c>
      <c r="B16" s="14">
        <v>212289.04</v>
      </c>
      <c r="C16" s="14">
        <v>343</v>
      </c>
      <c r="D16" s="14">
        <v>212632.04</v>
      </c>
    </row>
    <row r="17" spans="1:4" ht="20.149999999999999" customHeight="1" x14ac:dyDescent="0.25">
      <c r="A17" s="20" t="s">
        <v>41</v>
      </c>
      <c r="B17" s="14">
        <v>185954.51</v>
      </c>
      <c r="C17" s="14">
        <v>0</v>
      </c>
      <c r="D17" s="14">
        <v>185954.51</v>
      </c>
    </row>
    <row r="18" spans="1:4" ht="20.149999999999999" customHeight="1" x14ac:dyDescent="0.25">
      <c r="A18" s="20" t="s">
        <v>42</v>
      </c>
      <c r="B18" s="14">
        <v>26334.53</v>
      </c>
      <c r="C18" s="14">
        <v>343</v>
      </c>
      <c r="D18" s="14">
        <v>26677.53</v>
      </c>
    </row>
    <row r="19" spans="1:4" ht="20.149999999999999" customHeight="1" x14ac:dyDescent="0.25">
      <c r="A19" s="19" t="s">
        <v>84</v>
      </c>
      <c r="B19" s="14">
        <v>28576.23</v>
      </c>
      <c r="C19" s="14">
        <v>0</v>
      </c>
      <c r="D19" s="14">
        <v>28576.23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58456.28</v>
      </c>
      <c r="C25" s="18">
        <v>0</v>
      </c>
      <c r="D25" s="18">
        <v>58456.28</v>
      </c>
    </row>
    <row r="26" spans="1:4" ht="20.149999999999999" customHeight="1" x14ac:dyDescent="0.25">
      <c r="A26" s="19" t="s">
        <v>40</v>
      </c>
      <c r="B26" s="14">
        <v>0</v>
      </c>
      <c r="C26" s="14">
        <v>0</v>
      </c>
      <c r="D26" s="14">
        <v>0</v>
      </c>
    </row>
    <row r="27" spans="1:4" ht="20.149999999999999" customHeight="1" x14ac:dyDescent="0.25">
      <c r="A27" s="19" t="s">
        <v>49</v>
      </c>
      <c r="B27" s="14">
        <v>51024.09</v>
      </c>
      <c r="C27" s="14">
        <v>0</v>
      </c>
      <c r="D27" s="14">
        <v>51024.09</v>
      </c>
    </row>
    <row r="28" spans="1:4" ht="20.149999999999999" customHeight="1" x14ac:dyDescent="0.25">
      <c r="A28" s="19" t="s">
        <v>43</v>
      </c>
      <c r="B28" s="14">
        <v>1012.29</v>
      </c>
      <c r="C28" s="14">
        <v>0</v>
      </c>
      <c r="D28" s="14">
        <v>1012.29</v>
      </c>
    </row>
    <row r="29" spans="1:4" ht="20.149999999999999" customHeight="1" x14ac:dyDescent="0.25">
      <c r="A29" s="19" t="s">
        <v>50</v>
      </c>
      <c r="B29" s="14">
        <v>79.06</v>
      </c>
      <c r="C29" s="14">
        <v>0</v>
      </c>
      <c r="D29" s="14">
        <v>79.06</v>
      </c>
    </row>
    <row r="30" spans="1:4" ht="20.149999999999999" customHeight="1" x14ac:dyDescent="0.25">
      <c r="A30" s="19" t="s">
        <v>44</v>
      </c>
      <c r="B30" s="14">
        <v>0</v>
      </c>
      <c r="C30" s="14">
        <v>0</v>
      </c>
      <c r="D30" s="14">
        <v>0</v>
      </c>
    </row>
    <row r="31" spans="1:4" ht="20.149999999999999" customHeight="1" x14ac:dyDescent="0.25">
      <c r="A31" s="19" t="s">
        <v>45</v>
      </c>
      <c r="B31" s="14">
        <v>322.57</v>
      </c>
      <c r="C31" s="14">
        <v>0</v>
      </c>
      <c r="D31" s="14">
        <v>322.57</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6018.26</v>
      </c>
      <c r="C34" s="14">
        <v>0</v>
      </c>
      <c r="D34" s="14">
        <v>6018.26</v>
      </c>
    </row>
    <row r="35" spans="1:4" ht="20.149999999999999" customHeight="1" x14ac:dyDescent="0.25">
      <c r="A35" s="17" t="s">
        <v>85</v>
      </c>
      <c r="B35" s="18">
        <v>8326.74</v>
      </c>
      <c r="C35" s="18">
        <v>0</v>
      </c>
      <c r="D35" s="18">
        <v>8326.74</v>
      </c>
    </row>
    <row r="36" spans="1:4" ht="20.149999999999999" customHeight="1" x14ac:dyDescent="0.25">
      <c r="A36" s="17" t="s">
        <v>52</v>
      </c>
      <c r="B36" s="18">
        <v>492502.96</v>
      </c>
      <c r="C36" s="18">
        <v>10.84</v>
      </c>
      <c r="D36" s="18">
        <v>492513.8</v>
      </c>
    </row>
    <row r="37" spans="1:4" ht="20.149999999999999" customHeight="1" x14ac:dyDescent="0.25">
      <c r="A37" s="17" t="s">
        <v>53</v>
      </c>
      <c r="B37" s="18">
        <v>97890.92</v>
      </c>
      <c r="C37" s="18">
        <v>10.84</v>
      </c>
      <c r="D37" s="18">
        <v>97901.759999999995</v>
      </c>
    </row>
    <row r="38" spans="1:4" ht="20.149999999999999" customHeight="1" x14ac:dyDescent="0.25">
      <c r="A38" s="19" t="s">
        <v>54</v>
      </c>
      <c r="B38" s="14">
        <v>0</v>
      </c>
      <c r="C38" s="14">
        <v>10.84</v>
      </c>
      <c r="D38" s="14">
        <v>10.84</v>
      </c>
    </row>
    <row r="39" spans="1:4" ht="20.149999999999999" customHeight="1" x14ac:dyDescent="0.25">
      <c r="A39" s="19" t="s">
        <v>55</v>
      </c>
      <c r="B39" s="14">
        <v>5303.46</v>
      </c>
      <c r="C39" s="14">
        <v>0</v>
      </c>
      <c r="D39" s="14">
        <v>5303.46</v>
      </c>
    </row>
    <row r="40" spans="1:4" ht="20.149999999999999" customHeight="1" x14ac:dyDescent="0.25">
      <c r="A40" s="19" t="s">
        <v>56</v>
      </c>
      <c r="B40" s="14">
        <v>3045.86</v>
      </c>
      <c r="C40" s="14">
        <v>0</v>
      </c>
      <c r="D40" s="14">
        <v>3045.86</v>
      </c>
    </row>
    <row r="41" spans="1:4" ht="20.149999999999999" customHeight="1" x14ac:dyDescent="0.25">
      <c r="A41" s="19" t="s">
        <v>57</v>
      </c>
      <c r="B41" s="14">
        <v>14190.16</v>
      </c>
      <c r="C41" s="14">
        <v>0</v>
      </c>
      <c r="D41" s="14">
        <v>14190.16</v>
      </c>
    </row>
    <row r="42" spans="1:4" ht="20.149999999999999" customHeight="1" x14ac:dyDescent="0.25">
      <c r="A42" s="19" t="s">
        <v>58</v>
      </c>
      <c r="B42" s="14">
        <v>18033.78</v>
      </c>
      <c r="C42" s="14">
        <v>0</v>
      </c>
      <c r="D42" s="14">
        <v>18033.78</v>
      </c>
    </row>
    <row r="43" spans="1:4" ht="20.149999999999999" customHeight="1" x14ac:dyDescent="0.25">
      <c r="A43" s="19" t="s">
        <v>59</v>
      </c>
      <c r="B43" s="14">
        <v>11001.69</v>
      </c>
      <c r="C43" s="14">
        <v>0</v>
      </c>
      <c r="D43" s="14">
        <v>11001.69</v>
      </c>
    </row>
    <row r="44" spans="1:4" ht="20.149999999999999" customHeight="1" x14ac:dyDescent="0.25">
      <c r="A44" s="19" t="s">
        <v>60</v>
      </c>
      <c r="B44" s="14">
        <v>3080.76</v>
      </c>
      <c r="C44" s="14">
        <v>0</v>
      </c>
      <c r="D44" s="14">
        <v>3080.76</v>
      </c>
    </row>
    <row r="45" spans="1:4" ht="20.149999999999999" customHeight="1" x14ac:dyDescent="0.25">
      <c r="A45" s="19" t="s">
        <v>61</v>
      </c>
      <c r="B45" s="14">
        <v>6243.47</v>
      </c>
      <c r="C45" s="14">
        <v>0</v>
      </c>
      <c r="D45" s="14">
        <v>6243.47</v>
      </c>
    </row>
    <row r="46" spans="1:4" ht="20.149999999999999" customHeight="1" x14ac:dyDescent="0.25">
      <c r="A46" s="19" t="s">
        <v>62</v>
      </c>
      <c r="B46" s="14">
        <v>18167.03</v>
      </c>
      <c r="C46" s="14">
        <v>0</v>
      </c>
      <c r="D46" s="14">
        <v>18167.03</v>
      </c>
    </row>
    <row r="47" spans="1:4" ht="20.149999999999999" customHeight="1" x14ac:dyDescent="0.25">
      <c r="A47" s="19" t="s">
        <v>63</v>
      </c>
      <c r="B47" s="14">
        <v>2938.42</v>
      </c>
      <c r="C47" s="14">
        <v>0</v>
      </c>
      <c r="D47" s="14">
        <v>2938.42</v>
      </c>
    </row>
    <row r="48" spans="1:4" ht="20.149999999999999" customHeight="1" x14ac:dyDescent="0.25">
      <c r="A48" s="19" t="s">
        <v>64</v>
      </c>
      <c r="B48" s="14">
        <v>4583.4399999999996</v>
      </c>
      <c r="C48" s="14">
        <v>0</v>
      </c>
      <c r="D48" s="14">
        <v>4583.4399999999996</v>
      </c>
    </row>
    <row r="49" spans="1:4" ht="20.149999999999999" customHeight="1" x14ac:dyDescent="0.25">
      <c r="A49" s="19" t="s">
        <v>65</v>
      </c>
      <c r="B49" s="14">
        <v>6926.6</v>
      </c>
      <c r="C49" s="14">
        <v>0</v>
      </c>
      <c r="D49" s="14">
        <v>6926.6</v>
      </c>
    </row>
    <row r="50" spans="1:4" ht="20.149999999999999" customHeight="1" x14ac:dyDescent="0.25">
      <c r="A50" s="19" t="s">
        <v>66</v>
      </c>
      <c r="B50" s="14">
        <v>4376.25</v>
      </c>
      <c r="C50" s="14">
        <v>0</v>
      </c>
      <c r="D50" s="14">
        <v>4376.25</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389345.15</v>
      </c>
      <c r="C57" s="18">
        <v>0</v>
      </c>
      <c r="D57" s="18">
        <v>389345.15</v>
      </c>
    </row>
    <row r="58" spans="1:4" ht="20.149999999999999" customHeight="1" x14ac:dyDescent="0.25">
      <c r="A58" s="19" t="s">
        <v>72</v>
      </c>
      <c r="B58" s="14">
        <v>297581.64</v>
      </c>
      <c r="C58" s="14">
        <v>0</v>
      </c>
      <c r="D58" s="14">
        <v>297581.64</v>
      </c>
    </row>
    <row r="59" spans="1:4" ht="20.149999999999999" customHeight="1" x14ac:dyDescent="0.25">
      <c r="A59" s="19" t="s">
        <v>73</v>
      </c>
      <c r="B59" s="14">
        <v>36923.93</v>
      </c>
      <c r="C59" s="14">
        <v>0</v>
      </c>
      <c r="D59" s="14">
        <v>36923.93</v>
      </c>
    </row>
    <row r="60" spans="1:4" ht="20.149999999999999" customHeight="1" x14ac:dyDescent="0.25">
      <c r="A60" s="19" t="s">
        <v>74</v>
      </c>
      <c r="B60" s="14">
        <v>43946.71</v>
      </c>
      <c r="C60" s="14">
        <v>0</v>
      </c>
      <c r="D60" s="14">
        <v>43946.71</v>
      </c>
    </row>
    <row r="61" spans="1:4" ht="20.149999999999999" customHeight="1" x14ac:dyDescent="0.25">
      <c r="A61" s="19" t="s">
        <v>75</v>
      </c>
      <c r="B61" s="14">
        <v>982.52</v>
      </c>
      <c r="C61" s="14">
        <v>0</v>
      </c>
      <c r="D61" s="14">
        <v>982.52</v>
      </c>
    </row>
    <row r="62" spans="1:4" ht="20.149999999999999" customHeight="1" x14ac:dyDescent="0.25">
      <c r="A62" s="19" t="s">
        <v>76</v>
      </c>
      <c r="B62" s="14">
        <v>9910.35</v>
      </c>
      <c r="C62" s="14">
        <v>0</v>
      </c>
      <c r="D62" s="14">
        <v>9910.35</v>
      </c>
    </row>
    <row r="63" spans="1:4" ht="20.149999999999999" customHeight="1" x14ac:dyDescent="0.25">
      <c r="A63" s="22" t="s">
        <v>77</v>
      </c>
      <c r="B63" s="23">
        <v>5266.89</v>
      </c>
      <c r="C63" s="23">
        <v>0</v>
      </c>
      <c r="D63" s="23">
        <v>5266.89</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69C25-3CB9-45FB-B3B0-AE0AE174D41F}">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124</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415514.96</v>
      </c>
      <c r="C5" s="14">
        <v>390.75</v>
      </c>
      <c r="D5" s="14">
        <v>415905.71</v>
      </c>
    </row>
    <row r="6" spans="1:4" ht="20.149999999999999" customHeight="1" x14ac:dyDescent="0.25">
      <c r="A6" s="3" t="s">
        <v>33</v>
      </c>
      <c r="B6" s="14">
        <v>0</v>
      </c>
      <c r="C6" s="14">
        <v>0</v>
      </c>
      <c r="D6" s="14">
        <v>0</v>
      </c>
    </row>
    <row r="7" spans="1:4" ht="20.149999999999999" customHeight="1" x14ac:dyDescent="0.25">
      <c r="A7" s="3" t="s">
        <v>34</v>
      </c>
      <c r="B7" s="14">
        <v>488936.88</v>
      </c>
      <c r="C7" s="14">
        <v>0</v>
      </c>
      <c r="D7" s="14">
        <v>488936.88</v>
      </c>
    </row>
    <row r="8" spans="1:4" ht="20.149999999999999" customHeight="1" x14ac:dyDescent="0.25">
      <c r="A8" s="3" t="s">
        <v>35</v>
      </c>
      <c r="B8" s="14">
        <v>-127907.31</v>
      </c>
      <c r="C8" s="14">
        <v>0</v>
      </c>
      <c r="D8" s="14">
        <v>-127907.31</v>
      </c>
    </row>
    <row r="9" spans="1:4" ht="20.149999999999999" customHeight="1" x14ac:dyDescent="0.25">
      <c r="A9" s="3" t="s">
        <v>36</v>
      </c>
      <c r="B9" s="14">
        <v>0</v>
      </c>
      <c r="C9" s="14">
        <v>0</v>
      </c>
      <c r="D9" s="14">
        <v>0</v>
      </c>
    </row>
    <row r="10" spans="1:4" ht="20.149999999999999" customHeight="1" x14ac:dyDescent="0.25">
      <c r="A10" s="3" t="s">
        <v>81</v>
      </c>
      <c r="B10" s="14">
        <v>-2382.9</v>
      </c>
      <c r="C10" s="14">
        <v>0</v>
      </c>
      <c r="D10" s="14">
        <v>-2382.9</v>
      </c>
    </row>
    <row r="11" spans="1:4" ht="20.149999999999999" customHeight="1" x14ac:dyDescent="0.25">
      <c r="A11" s="3" t="s">
        <v>82</v>
      </c>
      <c r="B11" s="14">
        <v>-3.82</v>
      </c>
      <c r="C11" s="14">
        <v>0</v>
      </c>
      <c r="D11" s="14">
        <v>-3.82</v>
      </c>
    </row>
    <row r="12" spans="1:4" ht="20.149999999999999" customHeight="1" x14ac:dyDescent="0.25">
      <c r="A12" s="12" t="s">
        <v>37</v>
      </c>
      <c r="B12" s="15">
        <v>774157.8</v>
      </c>
      <c r="C12" s="15">
        <v>390.75</v>
      </c>
      <c r="D12" s="15">
        <v>774548.55</v>
      </c>
    </row>
    <row r="13" spans="1:4" ht="20.149999999999999" customHeight="1" x14ac:dyDescent="0.25">
      <c r="A13" s="3" t="s">
        <v>83</v>
      </c>
      <c r="B13" s="14">
        <v>-3845.97</v>
      </c>
      <c r="C13" s="14">
        <v>0</v>
      </c>
      <c r="D13" s="14">
        <v>-3845.97</v>
      </c>
    </row>
    <row r="14" spans="1:4" ht="20.149999999999999" customHeight="1" x14ac:dyDescent="0.25">
      <c r="A14" s="13" t="s">
        <v>38</v>
      </c>
      <c r="B14" s="16">
        <v>778003.78</v>
      </c>
      <c r="C14" s="16">
        <v>390.75</v>
      </c>
      <c r="D14" s="16">
        <v>778394.53</v>
      </c>
    </row>
    <row r="15" spans="1:4" ht="20.149999999999999" customHeight="1" x14ac:dyDescent="0.25">
      <c r="A15" s="17" t="s">
        <v>39</v>
      </c>
      <c r="B15" s="18">
        <v>243089.53</v>
      </c>
      <c r="C15" s="18">
        <v>378</v>
      </c>
      <c r="D15" s="18">
        <v>243467.53</v>
      </c>
    </row>
    <row r="16" spans="1:4" ht="20.149999999999999" customHeight="1" x14ac:dyDescent="0.25">
      <c r="A16" s="19" t="s">
        <v>40</v>
      </c>
      <c r="B16" s="14">
        <v>217458.95</v>
      </c>
      <c r="C16" s="14">
        <v>378</v>
      </c>
      <c r="D16" s="14">
        <v>217836.95</v>
      </c>
    </row>
    <row r="17" spans="1:4" ht="20.149999999999999" customHeight="1" x14ac:dyDescent="0.25">
      <c r="A17" s="20" t="s">
        <v>41</v>
      </c>
      <c r="B17" s="14">
        <v>189918.76</v>
      </c>
      <c r="C17" s="14">
        <v>0</v>
      </c>
      <c r="D17" s="14">
        <v>189918.76</v>
      </c>
    </row>
    <row r="18" spans="1:4" ht="20.149999999999999" customHeight="1" x14ac:dyDescent="0.25">
      <c r="A18" s="20" t="s">
        <v>42</v>
      </c>
      <c r="B18" s="14">
        <v>27540.19</v>
      </c>
      <c r="C18" s="14">
        <v>378</v>
      </c>
      <c r="D18" s="14">
        <v>27918.19</v>
      </c>
    </row>
    <row r="19" spans="1:4" ht="20.149999999999999" customHeight="1" x14ac:dyDescent="0.25">
      <c r="A19" s="19" t="s">
        <v>84</v>
      </c>
      <c r="B19" s="14">
        <v>25630.58</v>
      </c>
      <c r="C19" s="14">
        <v>0</v>
      </c>
      <c r="D19" s="14">
        <v>25630.58</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52470</v>
      </c>
      <c r="C25" s="18">
        <v>0</v>
      </c>
      <c r="D25" s="18">
        <v>52470</v>
      </c>
    </row>
    <row r="26" spans="1:4" ht="20.149999999999999" customHeight="1" x14ac:dyDescent="0.25">
      <c r="A26" s="19" t="s">
        <v>40</v>
      </c>
      <c r="B26" s="14">
        <v>0</v>
      </c>
      <c r="C26" s="14">
        <v>0</v>
      </c>
      <c r="D26" s="14">
        <v>0</v>
      </c>
    </row>
    <row r="27" spans="1:4" ht="20.149999999999999" customHeight="1" x14ac:dyDescent="0.25">
      <c r="A27" s="19" t="s">
        <v>49</v>
      </c>
      <c r="B27" s="14">
        <v>45391.41</v>
      </c>
      <c r="C27" s="14">
        <v>0</v>
      </c>
      <c r="D27" s="14">
        <v>45391.41</v>
      </c>
    </row>
    <row r="28" spans="1:4" ht="20.149999999999999" customHeight="1" x14ac:dyDescent="0.25">
      <c r="A28" s="19" t="s">
        <v>43</v>
      </c>
      <c r="B28" s="14">
        <v>1201.33</v>
      </c>
      <c r="C28" s="14">
        <v>0</v>
      </c>
      <c r="D28" s="14">
        <v>1201.33</v>
      </c>
    </row>
    <row r="29" spans="1:4" ht="20.149999999999999" customHeight="1" x14ac:dyDescent="0.25">
      <c r="A29" s="19" t="s">
        <v>50</v>
      </c>
      <c r="B29" s="14">
        <v>99.91</v>
      </c>
      <c r="C29" s="14">
        <v>0</v>
      </c>
      <c r="D29" s="14">
        <v>99.91</v>
      </c>
    </row>
    <row r="30" spans="1:4" ht="20.149999999999999" customHeight="1" x14ac:dyDescent="0.25">
      <c r="A30" s="19" t="s">
        <v>44</v>
      </c>
      <c r="B30" s="14">
        <v>0</v>
      </c>
      <c r="C30" s="14">
        <v>0</v>
      </c>
      <c r="D30" s="14">
        <v>0</v>
      </c>
    </row>
    <row r="31" spans="1:4" ht="20.149999999999999" customHeight="1" x14ac:dyDescent="0.25">
      <c r="A31" s="19" t="s">
        <v>45</v>
      </c>
      <c r="B31" s="14">
        <v>337.61</v>
      </c>
      <c r="C31" s="14">
        <v>0</v>
      </c>
      <c r="D31" s="14">
        <v>337.61</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5439.74</v>
      </c>
      <c r="C34" s="14">
        <v>0</v>
      </c>
      <c r="D34" s="14">
        <v>5439.74</v>
      </c>
    </row>
    <row r="35" spans="1:4" ht="20.149999999999999" customHeight="1" x14ac:dyDescent="0.25">
      <c r="A35" s="17" t="s">
        <v>85</v>
      </c>
      <c r="B35" s="18">
        <v>6856.35</v>
      </c>
      <c r="C35" s="18">
        <v>0</v>
      </c>
      <c r="D35" s="18">
        <v>6856.35</v>
      </c>
    </row>
    <row r="36" spans="1:4" ht="20.149999999999999" customHeight="1" x14ac:dyDescent="0.25">
      <c r="A36" s="17" t="s">
        <v>52</v>
      </c>
      <c r="B36" s="18">
        <v>475587.9</v>
      </c>
      <c r="C36" s="18">
        <v>12.75</v>
      </c>
      <c r="D36" s="18">
        <v>475600.65</v>
      </c>
    </row>
    <row r="37" spans="1:4" ht="20.149999999999999" customHeight="1" x14ac:dyDescent="0.25">
      <c r="A37" s="17" t="s">
        <v>53</v>
      </c>
      <c r="B37" s="18">
        <v>100623.35</v>
      </c>
      <c r="C37" s="18">
        <v>12.75</v>
      </c>
      <c r="D37" s="18">
        <v>100636.1</v>
      </c>
    </row>
    <row r="38" spans="1:4" ht="20.149999999999999" customHeight="1" x14ac:dyDescent="0.25">
      <c r="A38" s="19" t="s">
        <v>54</v>
      </c>
      <c r="B38" s="14">
        <v>0</v>
      </c>
      <c r="C38" s="14">
        <v>12.75</v>
      </c>
      <c r="D38" s="14">
        <v>12.75</v>
      </c>
    </row>
    <row r="39" spans="1:4" ht="20.149999999999999" customHeight="1" x14ac:dyDescent="0.25">
      <c r="A39" s="19" t="s">
        <v>55</v>
      </c>
      <c r="B39" s="14">
        <v>5454.15</v>
      </c>
      <c r="C39" s="14">
        <v>0</v>
      </c>
      <c r="D39" s="14">
        <v>5454.15</v>
      </c>
    </row>
    <row r="40" spans="1:4" ht="20.149999999999999" customHeight="1" x14ac:dyDescent="0.25">
      <c r="A40" s="19" t="s">
        <v>56</v>
      </c>
      <c r="B40" s="14">
        <v>2072.9499999999998</v>
      </c>
      <c r="C40" s="14">
        <v>0</v>
      </c>
      <c r="D40" s="14">
        <v>2072.9499999999998</v>
      </c>
    </row>
    <row r="41" spans="1:4" ht="20.149999999999999" customHeight="1" x14ac:dyDescent="0.25">
      <c r="A41" s="19" t="s">
        <v>57</v>
      </c>
      <c r="B41" s="14">
        <v>11105.08</v>
      </c>
      <c r="C41" s="14">
        <v>0</v>
      </c>
      <c r="D41" s="14">
        <v>11105.08</v>
      </c>
    </row>
    <row r="42" spans="1:4" ht="20.149999999999999" customHeight="1" x14ac:dyDescent="0.25">
      <c r="A42" s="19" t="s">
        <v>58</v>
      </c>
      <c r="B42" s="14">
        <v>19557.5</v>
      </c>
      <c r="C42" s="14">
        <v>0</v>
      </c>
      <c r="D42" s="14">
        <v>19557.5</v>
      </c>
    </row>
    <row r="43" spans="1:4" ht="20.149999999999999" customHeight="1" x14ac:dyDescent="0.25">
      <c r="A43" s="19" t="s">
        <v>59</v>
      </c>
      <c r="B43" s="14">
        <v>5937.84</v>
      </c>
      <c r="C43" s="14">
        <v>0</v>
      </c>
      <c r="D43" s="14">
        <v>5937.84</v>
      </c>
    </row>
    <row r="44" spans="1:4" ht="20.149999999999999" customHeight="1" x14ac:dyDescent="0.25">
      <c r="A44" s="19" t="s">
        <v>60</v>
      </c>
      <c r="B44" s="14">
        <v>2779.42</v>
      </c>
      <c r="C44" s="14">
        <v>0</v>
      </c>
      <c r="D44" s="14">
        <v>2779.42</v>
      </c>
    </row>
    <row r="45" spans="1:4" ht="20.149999999999999" customHeight="1" x14ac:dyDescent="0.25">
      <c r="A45" s="19" t="s">
        <v>61</v>
      </c>
      <c r="B45" s="14">
        <v>8321.3799999999992</v>
      </c>
      <c r="C45" s="14">
        <v>0</v>
      </c>
      <c r="D45" s="14">
        <v>8321.3799999999992</v>
      </c>
    </row>
    <row r="46" spans="1:4" ht="20.149999999999999" customHeight="1" x14ac:dyDescent="0.25">
      <c r="A46" s="19" t="s">
        <v>62</v>
      </c>
      <c r="B46" s="14">
        <v>20395.45</v>
      </c>
      <c r="C46" s="14">
        <v>0</v>
      </c>
      <c r="D46" s="14">
        <v>20395.45</v>
      </c>
    </row>
    <row r="47" spans="1:4" ht="20.149999999999999" customHeight="1" x14ac:dyDescent="0.25">
      <c r="A47" s="19" t="s">
        <v>63</v>
      </c>
      <c r="B47" s="14">
        <v>4579.29</v>
      </c>
      <c r="C47" s="14">
        <v>0</v>
      </c>
      <c r="D47" s="14">
        <v>4579.29</v>
      </c>
    </row>
    <row r="48" spans="1:4" ht="20.149999999999999" customHeight="1" x14ac:dyDescent="0.25">
      <c r="A48" s="19" t="s">
        <v>64</v>
      </c>
      <c r="B48" s="14">
        <v>10441.370000000001</v>
      </c>
      <c r="C48" s="14">
        <v>0</v>
      </c>
      <c r="D48" s="14">
        <v>10441.370000000001</v>
      </c>
    </row>
    <row r="49" spans="1:4" ht="20.149999999999999" customHeight="1" x14ac:dyDescent="0.25">
      <c r="A49" s="19" t="s">
        <v>65</v>
      </c>
      <c r="B49" s="14">
        <v>7021.59</v>
      </c>
      <c r="C49" s="14">
        <v>0</v>
      </c>
      <c r="D49" s="14">
        <v>7021.59</v>
      </c>
    </row>
    <row r="50" spans="1:4" ht="20.149999999999999" customHeight="1" x14ac:dyDescent="0.25">
      <c r="A50" s="19" t="s">
        <v>66</v>
      </c>
      <c r="B50" s="14">
        <v>2957.34</v>
      </c>
      <c r="C50" s="14">
        <v>0</v>
      </c>
      <c r="D50" s="14">
        <v>2957.34</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369534.77</v>
      </c>
      <c r="C57" s="18">
        <v>0</v>
      </c>
      <c r="D57" s="18">
        <v>369534.77</v>
      </c>
    </row>
    <row r="58" spans="1:4" ht="20.149999999999999" customHeight="1" x14ac:dyDescent="0.25">
      <c r="A58" s="19" t="s">
        <v>72</v>
      </c>
      <c r="B58" s="14">
        <v>283690.99</v>
      </c>
      <c r="C58" s="14">
        <v>0</v>
      </c>
      <c r="D58" s="14">
        <v>283690.99</v>
      </c>
    </row>
    <row r="59" spans="1:4" ht="20.149999999999999" customHeight="1" x14ac:dyDescent="0.25">
      <c r="A59" s="19" t="s">
        <v>73</v>
      </c>
      <c r="B59" s="14">
        <v>34972.39</v>
      </c>
      <c r="C59" s="14">
        <v>0</v>
      </c>
      <c r="D59" s="14">
        <v>34972.39</v>
      </c>
    </row>
    <row r="60" spans="1:4" ht="20.149999999999999" customHeight="1" x14ac:dyDescent="0.25">
      <c r="A60" s="19" t="s">
        <v>74</v>
      </c>
      <c r="B60" s="14">
        <v>40188.97</v>
      </c>
      <c r="C60" s="14">
        <v>0</v>
      </c>
      <c r="D60" s="14">
        <v>40188.97</v>
      </c>
    </row>
    <row r="61" spans="1:4" ht="20.149999999999999" customHeight="1" x14ac:dyDescent="0.25">
      <c r="A61" s="19" t="s">
        <v>75</v>
      </c>
      <c r="B61" s="14">
        <v>1073.47</v>
      </c>
      <c r="C61" s="14">
        <v>0</v>
      </c>
      <c r="D61" s="14">
        <v>1073.47</v>
      </c>
    </row>
    <row r="62" spans="1:4" ht="20.149999999999999" customHeight="1" x14ac:dyDescent="0.25">
      <c r="A62" s="19" t="s">
        <v>76</v>
      </c>
      <c r="B62" s="14">
        <v>9608.94</v>
      </c>
      <c r="C62" s="14">
        <v>0</v>
      </c>
      <c r="D62" s="14">
        <v>9608.94</v>
      </c>
    </row>
    <row r="63" spans="1:4" ht="20.149999999999999" customHeight="1" x14ac:dyDescent="0.25">
      <c r="A63" s="22" t="s">
        <v>77</v>
      </c>
      <c r="B63" s="23">
        <v>5429.78</v>
      </c>
      <c r="C63" s="23">
        <v>0</v>
      </c>
      <c r="D63" s="23">
        <v>5429.78</v>
      </c>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E2BC-0142-46FE-B2EC-F85587A50CDA}">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125</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410460.11</v>
      </c>
      <c r="C5" s="14">
        <v>433</v>
      </c>
      <c r="D5" s="14">
        <v>410893.11</v>
      </c>
    </row>
    <row r="6" spans="1:4" ht="20.149999999999999" customHeight="1" x14ac:dyDescent="0.25">
      <c r="A6" s="3" t="s">
        <v>33</v>
      </c>
      <c r="B6" s="14">
        <v>0</v>
      </c>
      <c r="C6" s="14">
        <v>0</v>
      </c>
      <c r="D6" s="14">
        <v>0</v>
      </c>
    </row>
    <row r="7" spans="1:4" ht="20.149999999999999" customHeight="1" x14ac:dyDescent="0.25">
      <c r="A7" s="3" t="s">
        <v>34</v>
      </c>
      <c r="B7" s="14">
        <v>548223.05000000005</v>
      </c>
      <c r="C7" s="14">
        <v>0</v>
      </c>
      <c r="D7" s="14">
        <v>548223.05000000005</v>
      </c>
    </row>
    <row r="8" spans="1:4" ht="20.149999999999999" customHeight="1" x14ac:dyDescent="0.25">
      <c r="A8" s="3" t="s">
        <v>35</v>
      </c>
      <c r="B8" s="14">
        <v>-109663.92</v>
      </c>
      <c r="C8" s="14">
        <v>0</v>
      </c>
      <c r="D8" s="14">
        <v>-109663.92</v>
      </c>
    </row>
    <row r="9" spans="1:4" ht="20.149999999999999" customHeight="1" x14ac:dyDescent="0.25">
      <c r="A9" s="3" t="s">
        <v>36</v>
      </c>
      <c r="B9" s="14">
        <v>0</v>
      </c>
      <c r="C9" s="14">
        <v>0</v>
      </c>
      <c r="D9" s="14">
        <v>0</v>
      </c>
    </row>
    <row r="10" spans="1:4" ht="20.149999999999999" customHeight="1" x14ac:dyDescent="0.25">
      <c r="A10" s="3" t="s">
        <v>81</v>
      </c>
      <c r="B10" s="14">
        <v>621</v>
      </c>
      <c r="C10" s="14">
        <v>0</v>
      </c>
      <c r="D10" s="14">
        <v>621</v>
      </c>
    </row>
    <row r="11" spans="1:4" ht="20.149999999999999" customHeight="1" x14ac:dyDescent="0.25">
      <c r="A11" s="3" t="s">
        <v>82</v>
      </c>
      <c r="B11" s="14">
        <v>-60.55</v>
      </c>
      <c r="C11" s="14">
        <v>0</v>
      </c>
      <c r="D11" s="14">
        <v>-60.55</v>
      </c>
    </row>
    <row r="12" spans="1:4" ht="20.149999999999999" customHeight="1" x14ac:dyDescent="0.25">
      <c r="A12" s="12" t="s">
        <v>37</v>
      </c>
      <c r="B12" s="15">
        <v>849579.69</v>
      </c>
      <c r="C12" s="15">
        <v>433</v>
      </c>
      <c r="D12" s="15">
        <v>850012.69</v>
      </c>
    </row>
    <row r="13" spans="1:4" ht="20.149999999999999" customHeight="1" x14ac:dyDescent="0.25">
      <c r="A13" s="3" t="s">
        <v>83</v>
      </c>
      <c r="B13" s="14">
        <v>1948.75</v>
      </c>
      <c r="C13" s="14">
        <v>0</v>
      </c>
      <c r="D13" s="14">
        <v>1948.75</v>
      </c>
    </row>
    <row r="14" spans="1:4" ht="20.149999999999999" customHeight="1" x14ac:dyDescent="0.25">
      <c r="A14" s="13" t="s">
        <v>38</v>
      </c>
      <c r="B14" s="16">
        <v>847630.94</v>
      </c>
      <c r="C14" s="16">
        <v>433</v>
      </c>
      <c r="D14" s="16">
        <v>848063.94</v>
      </c>
    </row>
    <row r="15" spans="1:4" ht="20.149999999999999" customHeight="1" x14ac:dyDescent="0.25">
      <c r="A15" s="17" t="s">
        <v>39</v>
      </c>
      <c r="B15" s="18">
        <v>229752.37</v>
      </c>
      <c r="C15" s="18">
        <v>418</v>
      </c>
      <c r="D15" s="18">
        <v>230170.37</v>
      </c>
    </row>
    <row r="16" spans="1:4" ht="20.149999999999999" customHeight="1" x14ac:dyDescent="0.25">
      <c r="A16" s="19" t="s">
        <v>40</v>
      </c>
      <c r="B16" s="14">
        <v>205450.85</v>
      </c>
      <c r="C16" s="14">
        <v>418</v>
      </c>
      <c r="D16" s="14">
        <v>205868.85</v>
      </c>
    </row>
    <row r="17" spans="1:4" ht="20.149999999999999" customHeight="1" x14ac:dyDescent="0.25">
      <c r="A17" s="20" t="s">
        <v>41</v>
      </c>
      <c r="B17" s="14">
        <v>175209.74</v>
      </c>
      <c r="C17" s="14">
        <v>0</v>
      </c>
      <c r="D17" s="14">
        <v>175209.74</v>
      </c>
    </row>
    <row r="18" spans="1:4" ht="20.149999999999999" customHeight="1" x14ac:dyDescent="0.25">
      <c r="A18" s="20" t="s">
        <v>42</v>
      </c>
      <c r="B18" s="14">
        <v>30241.119999999999</v>
      </c>
      <c r="C18" s="14">
        <v>418</v>
      </c>
      <c r="D18" s="14">
        <v>30659.119999999999</v>
      </c>
    </row>
    <row r="19" spans="1:4" ht="20.149999999999999" customHeight="1" x14ac:dyDescent="0.25">
      <c r="A19" s="19" t="s">
        <v>84</v>
      </c>
      <c r="B19" s="14">
        <v>24301.52</v>
      </c>
      <c r="C19" s="14">
        <v>0</v>
      </c>
      <c r="D19" s="14">
        <v>24301.52</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53219.08</v>
      </c>
      <c r="C25" s="18">
        <v>0</v>
      </c>
      <c r="D25" s="18">
        <v>53219.08</v>
      </c>
    </row>
    <row r="26" spans="1:4" ht="20.149999999999999" customHeight="1" x14ac:dyDescent="0.25">
      <c r="A26" s="19" t="s">
        <v>40</v>
      </c>
      <c r="B26" s="14">
        <v>0</v>
      </c>
      <c r="C26" s="14">
        <v>0</v>
      </c>
      <c r="D26" s="14">
        <v>0</v>
      </c>
    </row>
    <row r="27" spans="1:4" ht="20.149999999999999" customHeight="1" x14ac:dyDescent="0.25">
      <c r="A27" s="19" t="s">
        <v>49</v>
      </c>
      <c r="B27" s="14">
        <v>45999.93</v>
      </c>
      <c r="C27" s="14">
        <v>0</v>
      </c>
      <c r="D27" s="14">
        <v>45999.93</v>
      </c>
    </row>
    <row r="28" spans="1:4" ht="20.149999999999999" customHeight="1" x14ac:dyDescent="0.25">
      <c r="A28" s="19" t="s">
        <v>43</v>
      </c>
      <c r="B28" s="14">
        <v>1151.19</v>
      </c>
      <c r="C28" s="14">
        <v>0</v>
      </c>
      <c r="D28" s="14">
        <v>1151.19</v>
      </c>
    </row>
    <row r="29" spans="1:4" ht="20.149999999999999" customHeight="1" x14ac:dyDescent="0.25">
      <c r="A29" s="19" t="s">
        <v>50</v>
      </c>
      <c r="B29" s="14">
        <v>59.99</v>
      </c>
      <c r="C29" s="14">
        <v>0</v>
      </c>
      <c r="D29" s="14">
        <v>59.99</v>
      </c>
    </row>
    <row r="30" spans="1:4" ht="20.149999999999999" customHeight="1" x14ac:dyDescent="0.25">
      <c r="A30" s="19" t="s">
        <v>44</v>
      </c>
      <c r="B30" s="14">
        <v>0</v>
      </c>
      <c r="C30" s="14">
        <v>0</v>
      </c>
      <c r="D30" s="14">
        <v>0</v>
      </c>
    </row>
    <row r="31" spans="1:4" ht="20.149999999999999" customHeight="1" x14ac:dyDescent="0.25">
      <c r="A31" s="19" t="s">
        <v>45</v>
      </c>
      <c r="B31" s="14">
        <v>362.92</v>
      </c>
      <c r="C31" s="14">
        <v>0</v>
      </c>
      <c r="D31" s="14">
        <v>362.92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5645.05</v>
      </c>
      <c r="C34" s="14">
        <v>0</v>
      </c>
      <c r="D34" s="14">
        <v>5645.05</v>
      </c>
    </row>
    <row r="35" spans="1:4" ht="20.149999999999999" customHeight="1" x14ac:dyDescent="0.25">
      <c r="A35" s="17" t="s">
        <v>85</v>
      </c>
      <c r="B35" s="18">
        <v>7473.34</v>
      </c>
      <c r="C35" s="18">
        <v>0</v>
      </c>
      <c r="D35" s="18">
        <v>7473.34</v>
      </c>
    </row>
    <row r="36" spans="1:4" ht="20.149999999999999" customHeight="1" x14ac:dyDescent="0.25">
      <c r="A36" s="17" t="s">
        <v>52</v>
      </c>
      <c r="B36" s="18">
        <v>557186.15</v>
      </c>
      <c r="C36" s="18">
        <v>15</v>
      </c>
      <c r="D36" s="18">
        <v>557201.15</v>
      </c>
    </row>
    <row r="37" spans="1:4" ht="20.149999999999999" customHeight="1" x14ac:dyDescent="0.25">
      <c r="A37" s="17" t="s">
        <v>53</v>
      </c>
      <c r="B37" s="18">
        <v>104999.86</v>
      </c>
      <c r="C37" s="18">
        <v>15</v>
      </c>
      <c r="D37" s="18">
        <v>105014.86</v>
      </c>
    </row>
    <row r="38" spans="1:4" ht="20.149999999999999" customHeight="1" x14ac:dyDescent="0.25">
      <c r="A38" s="19" t="s">
        <v>54</v>
      </c>
      <c r="B38" s="14">
        <v>0</v>
      </c>
      <c r="C38" s="14">
        <v>15</v>
      </c>
      <c r="D38" s="14">
        <v>15</v>
      </c>
    </row>
    <row r="39" spans="1:4" ht="20.149999999999999" customHeight="1" x14ac:dyDescent="0.25">
      <c r="A39" s="19" t="s">
        <v>55</v>
      </c>
      <c r="B39" s="14">
        <v>5338.25</v>
      </c>
      <c r="C39" s="14">
        <v>0</v>
      </c>
      <c r="D39" s="14">
        <v>5338.25</v>
      </c>
    </row>
    <row r="40" spans="1:4" ht="20.149999999999999" customHeight="1" x14ac:dyDescent="0.25">
      <c r="A40" s="19" t="s">
        <v>56</v>
      </c>
      <c r="B40" s="14">
        <v>2179.6</v>
      </c>
      <c r="C40" s="14">
        <v>0</v>
      </c>
      <c r="D40" s="14">
        <v>2179.6</v>
      </c>
    </row>
    <row r="41" spans="1:4" ht="20.149999999999999" customHeight="1" x14ac:dyDescent="0.25">
      <c r="A41" s="19" t="s">
        <v>57</v>
      </c>
      <c r="B41" s="14">
        <v>11125.12</v>
      </c>
      <c r="C41" s="14">
        <v>0</v>
      </c>
      <c r="D41" s="14">
        <v>11125.12</v>
      </c>
    </row>
    <row r="42" spans="1:4" ht="20.149999999999999" customHeight="1" x14ac:dyDescent="0.25">
      <c r="A42" s="19" t="s">
        <v>58</v>
      </c>
      <c r="B42" s="14">
        <v>21675.82</v>
      </c>
      <c r="C42" s="14">
        <v>0</v>
      </c>
      <c r="D42" s="14">
        <v>21675.82</v>
      </c>
    </row>
    <row r="43" spans="1:4" ht="20.149999999999999" customHeight="1" x14ac:dyDescent="0.25">
      <c r="A43" s="19" t="s">
        <v>59</v>
      </c>
      <c r="B43" s="14">
        <v>6194.25</v>
      </c>
      <c r="C43" s="14">
        <v>0</v>
      </c>
      <c r="D43" s="14">
        <v>6194.25</v>
      </c>
    </row>
    <row r="44" spans="1:4" ht="20.149999999999999" customHeight="1" x14ac:dyDescent="0.25">
      <c r="A44" s="19" t="s">
        <v>60</v>
      </c>
      <c r="B44" s="14">
        <v>2811.66</v>
      </c>
      <c r="C44" s="14">
        <v>0</v>
      </c>
      <c r="D44" s="14">
        <v>2811.66</v>
      </c>
    </row>
    <row r="45" spans="1:4" ht="20.149999999999999" customHeight="1" x14ac:dyDescent="0.25">
      <c r="A45" s="19" t="s">
        <v>61</v>
      </c>
      <c r="B45" s="14">
        <v>8480.32</v>
      </c>
      <c r="C45" s="14">
        <v>0</v>
      </c>
      <c r="D45" s="14">
        <v>8480.32</v>
      </c>
    </row>
    <row r="46" spans="1:4" ht="20.149999999999999" customHeight="1" x14ac:dyDescent="0.25">
      <c r="A46" s="19" t="s">
        <v>62</v>
      </c>
      <c r="B46" s="14">
        <v>21095.74</v>
      </c>
      <c r="C46" s="14">
        <v>0</v>
      </c>
      <c r="D46" s="14">
        <v>21095.74</v>
      </c>
    </row>
    <row r="47" spans="1:4" ht="20.149999999999999" customHeight="1" x14ac:dyDescent="0.25">
      <c r="A47" s="19" t="s">
        <v>63</v>
      </c>
      <c r="B47" s="14">
        <v>4757.1000000000004</v>
      </c>
      <c r="C47" s="14">
        <v>0</v>
      </c>
      <c r="D47" s="14">
        <v>4757.1000000000004</v>
      </c>
    </row>
    <row r="48" spans="1:4" ht="20.149999999999999" customHeight="1" x14ac:dyDescent="0.25">
      <c r="A48" s="19" t="s">
        <v>64</v>
      </c>
      <c r="B48" s="14">
        <v>11133.62</v>
      </c>
      <c r="C48" s="14">
        <v>0</v>
      </c>
      <c r="D48" s="14">
        <v>11133.62</v>
      </c>
    </row>
    <row r="49" spans="1:4" ht="20.149999999999999" customHeight="1" x14ac:dyDescent="0.25">
      <c r="A49" s="19" t="s">
        <v>65</v>
      </c>
      <c r="B49" s="14">
        <v>7171.2</v>
      </c>
      <c r="C49" s="14">
        <v>0</v>
      </c>
      <c r="D49" s="14">
        <v>7171.2</v>
      </c>
    </row>
    <row r="50" spans="1:4" ht="20.149999999999999" customHeight="1" x14ac:dyDescent="0.25">
      <c r="A50" s="19" t="s">
        <v>66</v>
      </c>
      <c r="B50" s="14">
        <v>3037.17</v>
      </c>
      <c r="C50" s="14">
        <v>0</v>
      </c>
      <c r="D50" s="14">
        <v>3037.17</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446588.57</v>
      </c>
      <c r="C57" s="18">
        <v>0</v>
      </c>
      <c r="D57" s="18">
        <v>446588.57</v>
      </c>
    </row>
    <row r="58" spans="1:4" ht="20.149999999999999" customHeight="1" x14ac:dyDescent="0.25">
      <c r="A58" s="19" t="s">
        <v>72</v>
      </c>
      <c r="B58" s="14">
        <v>344500.96</v>
      </c>
      <c r="C58" s="14">
        <v>0</v>
      </c>
      <c r="D58" s="14">
        <v>344500.96</v>
      </c>
    </row>
    <row r="59" spans="1:4" ht="20.149999999999999" customHeight="1" x14ac:dyDescent="0.25">
      <c r="A59" s="19" t="s">
        <v>73</v>
      </c>
      <c r="B59" s="14">
        <v>42250.67</v>
      </c>
      <c r="C59" s="14">
        <v>0</v>
      </c>
      <c r="D59" s="14">
        <v>42250.67</v>
      </c>
    </row>
    <row r="60" spans="1:4" ht="20.149999999999999" customHeight="1" x14ac:dyDescent="0.25">
      <c r="A60" s="19" t="s">
        <v>74</v>
      </c>
      <c r="B60" s="14">
        <v>47275.71</v>
      </c>
      <c r="C60" s="14">
        <v>0</v>
      </c>
      <c r="D60" s="14">
        <v>47275.71</v>
      </c>
    </row>
    <row r="61" spans="1:4" ht="20.149999999999999" customHeight="1" x14ac:dyDescent="0.25">
      <c r="A61" s="19" t="s">
        <v>75</v>
      </c>
      <c r="B61" s="14">
        <v>1096.48</v>
      </c>
      <c r="C61" s="14">
        <v>0</v>
      </c>
      <c r="D61" s="14">
        <v>1096.48</v>
      </c>
    </row>
    <row r="62" spans="1:4" ht="20.149999999999999" customHeight="1" x14ac:dyDescent="0.25">
      <c r="A62" s="19" t="s">
        <v>76</v>
      </c>
      <c r="B62" s="14">
        <v>11464.75</v>
      </c>
      <c r="C62" s="14">
        <v>0</v>
      </c>
      <c r="D62" s="14">
        <v>11464.75</v>
      </c>
    </row>
    <row r="63" spans="1:4" ht="20.149999999999999" customHeight="1" x14ac:dyDescent="0.25">
      <c r="A63" s="22" t="s">
        <v>77</v>
      </c>
      <c r="B63" s="23">
        <v>5597.72</v>
      </c>
      <c r="C63" s="23">
        <v>0</v>
      </c>
      <c r="D63" s="23">
        <v>5597.72</v>
      </c>
    </row>
  </sheetData>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F15F0-F168-4B2E-9732-00A4554AC5C1}">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126</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434941.39</v>
      </c>
      <c r="C5" s="14">
        <v>529.54999999999995</v>
      </c>
      <c r="D5" s="14">
        <v>435470.94</v>
      </c>
    </row>
    <row r="6" spans="1:4" ht="20.149999999999999" customHeight="1" x14ac:dyDescent="0.25">
      <c r="A6" s="3" t="s">
        <v>33</v>
      </c>
      <c r="B6" s="14">
        <v>0</v>
      </c>
      <c r="C6" s="14">
        <v>0</v>
      </c>
      <c r="D6" s="14">
        <v>0</v>
      </c>
    </row>
    <row r="7" spans="1:4" ht="20.149999999999999" customHeight="1" x14ac:dyDescent="0.25">
      <c r="A7" s="3" t="s">
        <v>34</v>
      </c>
      <c r="B7" s="14">
        <v>566668.88</v>
      </c>
      <c r="C7" s="14">
        <v>0</v>
      </c>
      <c r="D7" s="14">
        <v>566668.88</v>
      </c>
    </row>
    <row r="8" spans="1:4" ht="20.149999999999999" customHeight="1" x14ac:dyDescent="0.25">
      <c r="A8" s="3" t="s">
        <v>35</v>
      </c>
      <c r="B8" s="14">
        <v>-144022.96</v>
      </c>
      <c r="C8" s="14">
        <v>0</v>
      </c>
      <c r="D8" s="14">
        <v>-144022.96</v>
      </c>
    </row>
    <row r="9" spans="1:4" ht="20.149999999999999" customHeight="1" x14ac:dyDescent="0.25">
      <c r="A9" s="3" t="s">
        <v>36</v>
      </c>
      <c r="B9" s="14">
        <v>0</v>
      </c>
      <c r="C9" s="14">
        <v>0</v>
      </c>
      <c r="D9" s="14">
        <v>0</v>
      </c>
    </row>
    <row r="10" spans="1:4" ht="20.149999999999999" customHeight="1" x14ac:dyDescent="0.25">
      <c r="A10" s="3" t="s">
        <v>81</v>
      </c>
      <c r="B10" s="14">
        <v>-269</v>
      </c>
      <c r="C10" s="14">
        <v>0</v>
      </c>
      <c r="D10" s="14">
        <v>-269</v>
      </c>
    </row>
    <row r="11" spans="1:4" ht="20.149999999999999" customHeight="1" x14ac:dyDescent="0.25">
      <c r="A11" s="3" t="s">
        <v>82</v>
      </c>
      <c r="B11" s="14">
        <v>-55.7</v>
      </c>
      <c r="C11" s="14">
        <v>0</v>
      </c>
      <c r="D11" s="14">
        <v>-55.7</v>
      </c>
    </row>
    <row r="12" spans="1:4" ht="20.149999999999999" customHeight="1" x14ac:dyDescent="0.25">
      <c r="A12" s="12" t="s">
        <v>37</v>
      </c>
      <c r="B12" s="15">
        <v>857262.61</v>
      </c>
      <c r="C12" s="15">
        <v>529.54999999999995</v>
      </c>
      <c r="D12" s="15">
        <v>857792.16</v>
      </c>
    </row>
    <row r="13" spans="1:4" ht="20.149999999999999" customHeight="1" x14ac:dyDescent="0.25">
      <c r="A13" s="3" t="s">
        <v>83</v>
      </c>
      <c r="B13" s="14">
        <v>3361.95</v>
      </c>
      <c r="C13" s="14">
        <v>0</v>
      </c>
      <c r="D13" s="14">
        <v>3361.95</v>
      </c>
    </row>
    <row r="14" spans="1:4" ht="20.149999999999999" customHeight="1" x14ac:dyDescent="0.25">
      <c r="A14" s="13" t="s">
        <v>38</v>
      </c>
      <c r="B14" s="16">
        <v>853900.66</v>
      </c>
      <c r="C14" s="16">
        <v>529.54999999999995</v>
      </c>
      <c r="D14" s="16">
        <v>854430.21</v>
      </c>
    </row>
    <row r="15" spans="1:4" ht="20.149999999999999" customHeight="1" x14ac:dyDescent="0.25">
      <c r="A15" s="17" t="s">
        <v>39</v>
      </c>
      <c r="B15" s="18">
        <v>239217.63</v>
      </c>
      <c r="C15" s="18">
        <v>413.55</v>
      </c>
      <c r="D15" s="18">
        <v>239631.18</v>
      </c>
    </row>
    <row r="16" spans="1:4" ht="20.149999999999999" customHeight="1" x14ac:dyDescent="0.25">
      <c r="A16" s="19" t="s">
        <v>40</v>
      </c>
      <c r="B16" s="14">
        <v>216128.99</v>
      </c>
      <c r="C16" s="14">
        <v>413.55</v>
      </c>
      <c r="D16" s="14">
        <v>216542.54</v>
      </c>
    </row>
    <row r="17" spans="1:4" ht="20.149999999999999" customHeight="1" x14ac:dyDescent="0.25">
      <c r="A17" s="20" t="s">
        <v>41</v>
      </c>
      <c r="B17" s="14">
        <v>184306.64</v>
      </c>
      <c r="C17" s="14">
        <v>0</v>
      </c>
      <c r="D17" s="14">
        <v>184306.64</v>
      </c>
    </row>
    <row r="18" spans="1:4" ht="20.149999999999999" customHeight="1" x14ac:dyDescent="0.25">
      <c r="A18" s="20" t="s">
        <v>42</v>
      </c>
      <c r="B18" s="14">
        <v>31822.36</v>
      </c>
      <c r="C18" s="14">
        <v>413.55</v>
      </c>
      <c r="D18" s="14">
        <v>32235.91</v>
      </c>
    </row>
    <row r="19" spans="1:4" ht="20.149999999999999" customHeight="1" x14ac:dyDescent="0.25">
      <c r="A19" s="19" t="s">
        <v>84</v>
      </c>
      <c r="B19" s="14">
        <v>23088.63</v>
      </c>
      <c r="C19" s="14">
        <v>0</v>
      </c>
      <c r="D19" s="14">
        <v>23088.63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56137.78</v>
      </c>
      <c r="C25" s="18">
        <v>98</v>
      </c>
      <c r="D25" s="18">
        <v>56235.78</v>
      </c>
    </row>
    <row r="26" spans="1:4" ht="20.149999999999999" customHeight="1" x14ac:dyDescent="0.25">
      <c r="A26" s="19" t="s">
        <v>40</v>
      </c>
      <c r="B26" s="14">
        <v>0</v>
      </c>
      <c r="C26" s="14">
        <v>0</v>
      </c>
      <c r="D26" s="14">
        <v>0</v>
      </c>
    </row>
    <row r="27" spans="1:4" ht="20.149999999999999" customHeight="1" x14ac:dyDescent="0.25">
      <c r="A27" s="19" t="s">
        <v>49</v>
      </c>
      <c r="B27" s="14">
        <v>48460.58</v>
      </c>
      <c r="C27" s="14">
        <v>0</v>
      </c>
      <c r="D27" s="14">
        <v>48460.58</v>
      </c>
    </row>
    <row r="28" spans="1:4" ht="20.149999999999999" customHeight="1" x14ac:dyDescent="0.25">
      <c r="A28" s="19" t="s">
        <v>43</v>
      </c>
      <c r="B28" s="14">
        <v>1521.77</v>
      </c>
      <c r="C28" s="14">
        <v>0</v>
      </c>
      <c r="D28" s="14">
        <v>1521.77</v>
      </c>
    </row>
    <row r="29" spans="1:4" ht="20.149999999999999" customHeight="1" x14ac:dyDescent="0.25">
      <c r="A29" s="19" t="s">
        <v>50</v>
      </c>
      <c r="B29" s="14">
        <v>96.27</v>
      </c>
      <c r="C29" s="14">
        <v>98</v>
      </c>
      <c r="D29" s="14">
        <v>194.27</v>
      </c>
    </row>
    <row r="30" spans="1:4" ht="20.149999999999999" customHeight="1" x14ac:dyDescent="0.25">
      <c r="A30" s="19" t="s">
        <v>44</v>
      </c>
      <c r="B30" s="14">
        <v>0</v>
      </c>
      <c r="C30" s="14">
        <v>0</v>
      </c>
      <c r="D30" s="14">
        <v>0</v>
      </c>
    </row>
    <row r="31" spans="1:4" ht="20.149999999999999" customHeight="1" x14ac:dyDescent="0.25">
      <c r="A31" s="19" t="s">
        <v>45</v>
      </c>
      <c r="B31" s="14">
        <v>265.67</v>
      </c>
      <c r="C31" s="14">
        <v>0</v>
      </c>
      <c r="D31" s="14">
        <v>265.67</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5793.47</v>
      </c>
      <c r="C34" s="14">
        <v>0</v>
      </c>
      <c r="D34" s="14">
        <v>5793.47</v>
      </c>
    </row>
    <row r="35" spans="1:4" ht="20.149999999999999" customHeight="1" x14ac:dyDescent="0.25">
      <c r="A35" s="17" t="s">
        <v>85</v>
      </c>
      <c r="B35" s="18">
        <v>7890.86</v>
      </c>
      <c r="C35" s="18">
        <v>0</v>
      </c>
      <c r="D35" s="18">
        <v>7890.86</v>
      </c>
    </row>
    <row r="36" spans="1:4" ht="20.149999999999999" customHeight="1" x14ac:dyDescent="0.25">
      <c r="A36" s="17" t="s">
        <v>52</v>
      </c>
      <c r="B36" s="18">
        <v>550654.4</v>
      </c>
      <c r="C36" s="18">
        <v>18</v>
      </c>
      <c r="D36" s="18">
        <v>550672.4</v>
      </c>
    </row>
    <row r="37" spans="1:4" ht="20.149999999999999" customHeight="1" x14ac:dyDescent="0.25">
      <c r="A37" s="17" t="s">
        <v>53</v>
      </c>
      <c r="B37" s="18">
        <v>102575.84</v>
      </c>
      <c r="C37" s="18">
        <v>18</v>
      </c>
      <c r="D37" s="18">
        <v>102593.84</v>
      </c>
    </row>
    <row r="38" spans="1:4" ht="20.149999999999999" customHeight="1" x14ac:dyDescent="0.25">
      <c r="A38" s="19" t="s">
        <v>54</v>
      </c>
      <c r="B38" s="14">
        <v>0</v>
      </c>
      <c r="C38" s="14">
        <v>18</v>
      </c>
      <c r="D38" s="14">
        <v>18</v>
      </c>
    </row>
    <row r="39" spans="1:4" ht="20.149999999999999" customHeight="1" x14ac:dyDescent="0.25">
      <c r="A39" s="19" t="s">
        <v>55</v>
      </c>
      <c r="B39" s="14">
        <v>5090.59</v>
      </c>
      <c r="C39" s="14">
        <v>0</v>
      </c>
      <c r="D39" s="14">
        <v>5090.59</v>
      </c>
    </row>
    <row r="40" spans="1:4" ht="20.149999999999999" customHeight="1" x14ac:dyDescent="0.25">
      <c r="A40" s="19" t="s">
        <v>56</v>
      </c>
      <c r="B40" s="14">
        <v>2240.46</v>
      </c>
      <c r="C40" s="14">
        <v>0</v>
      </c>
      <c r="D40" s="14">
        <v>2240.46</v>
      </c>
    </row>
    <row r="41" spans="1:4" ht="20.149999999999999" customHeight="1" x14ac:dyDescent="0.25">
      <c r="A41" s="19" t="s">
        <v>57</v>
      </c>
      <c r="B41" s="14">
        <v>10892.09</v>
      </c>
      <c r="C41" s="14">
        <v>0</v>
      </c>
      <c r="D41" s="14">
        <v>10892.09</v>
      </c>
    </row>
    <row r="42" spans="1:4" ht="20.149999999999999" customHeight="1" x14ac:dyDescent="0.25">
      <c r="A42" s="19" t="s">
        <v>58</v>
      </c>
      <c r="B42" s="14">
        <v>20805.009999999998</v>
      </c>
      <c r="C42" s="14">
        <v>0</v>
      </c>
      <c r="D42" s="14">
        <v>20805.009999999998</v>
      </c>
    </row>
    <row r="43" spans="1:4" ht="20.149999999999999" customHeight="1" x14ac:dyDescent="0.25">
      <c r="A43" s="19" t="s">
        <v>59</v>
      </c>
      <c r="B43" s="14">
        <v>6535.56</v>
      </c>
      <c r="C43" s="14">
        <v>0</v>
      </c>
      <c r="D43" s="14">
        <v>6535.56</v>
      </c>
    </row>
    <row r="44" spans="1:4" ht="20.149999999999999" customHeight="1" x14ac:dyDescent="0.25">
      <c r="A44" s="19" t="s">
        <v>60</v>
      </c>
      <c r="B44" s="14">
        <v>2783.11</v>
      </c>
      <c r="C44" s="14">
        <v>0</v>
      </c>
      <c r="D44" s="14">
        <v>2783.11</v>
      </c>
    </row>
    <row r="45" spans="1:4" ht="20.149999999999999" customHeight="1" x14ac:dyDescent="0.25">
      <c r="A45" s="19" t="s">
        <v>61</v>
      </c>
      <c r="B45" s="14">
        <v>7905.82</v>
      </c>
      <c r="C45" s="14">
        <v>0</v>
      </c>
      <c r="D45" s="14">
        <v>7905.82</v>
      </c>
    </row>
    <row r="46" spans="1:4" ht="20.149999999999999" customHeight="1" x14ac:dyDescent="0.25">
      <c r="A46" s="19" t="s">
        <v>62</v>
      </c>
      <c r="B46" s="14">
        <v>20862.93</v>
      </c>
      <c r="C46" s="14">
        <v>0</v>
      </c>
      <c r="D46" s="14">
        <v>20862.93</v>
      </c>
    </row>
    <row r="47" spans="1:4" ht="20.149999999999999" customHeight="1" x14ac:dyDescent="0.25">
      <c r="A47" s="19" t="s">
        <v>63</v>
      </c>
      <c r="B47" s="14">
        <v>4733.07</v>
      </c>
      <c r="C47" s="14">
        <v>0</v>
      </c>
      <c r="D47" s="14">
        <v>4733.07</v>
      </c>
    </row>
    <row r="48" spans="1:4" ht="20.149999999999999" customHeight="1" x14ac:dyDescent="0.25">
      <c r="A48" s="19" t="s">
        <v>64</v>
      </c>
      <c r="B48" s="14">
        <v>10230.959999999999</v>
      </c>
      <c r="C48" s="14">
        <v>0</v>
      </c>
      <c r="D48" s="14">
        <v>10230.959999999999</v>
      </c>
    </row>
    <row r="49" spans="1:4" ht="20.149999999999999" customHeight="1" x14ac:dyDescent="0.25">
      <c r="A49" s="19" t="s">
        <v>65</v>
      </c>
      <c r="B49" s="14">
        <v>7571.43</v>
      </c>
      <c r="C49" s="14">
        <v>0</v>
      </c>
      <c r="D49" s="14">
        <v>7571.43</v>
      </c>
    </row>
    <row r="50" spans="1:4" ht="20.149999999999999" customHeight="1" x14ac:dyDescent="0.25">
      <c r="A50" s="19" t="s">
        <v>66</v>
      </c>
      <c r="B50" s="14">
        <v>2924.81</v>
      </c>
      <c r="C50" s="14">
        <v>0</v>
      </c>
      <c r="D50" s="14">
        <v>2924.81</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442307.72</v>
      </c>
      <c r="C57" s="18">
        <v>0</v>
      </c>
      <c r="D57" s="18">
        <v>442307.72</v>
      </c>
    </row>
    <row r="58" spans="1:4" ht="20.149999999999999" customHeight="1" x14ac:dyDescent="0.25">
      <c r="A58" s="19" t="s">
        <v>72</v>
      </c>
      <c r="B58" s="14">
        <v>343180.11</v>
      </c>
      <c r="C58" s="14">
        <v>0</v>
      </c>
      <c r="D58" s="14">
        <v>343180.11</v>
      </c>
    </row>
    <row r="59" spans="1:4" ht="20.149999999999999" customHeight="1" x14ac:dyDescent="0.25">
      <c r="A59" s="19" t="s">
        <v>73</v>
      </c>
      <c r="B59" s="14">
        <v>41323.33</v>
      </c>
      <c r="C59" s="14">
        <v>0</v>
      </c>
      <c r="D59" s="14">
        <v>41323.33</v>
      </c>
    </row>
    <row r="60" spans="1:4" ht="20.149999999999999" customHeight="1" x14ac:dyDescent="0.25">
      <c r="A60" s="19" t="s">
        <v>74</v>
      </c>
      <c r="B60" s="14">
        <v>45331.19</v>
      </c>
      <c r="C60" s="14">
        <v>0</v>
      </c>
      <c r="D60" s="14">
        <v>45331.19</v>
      </c>
    </row>
    <row r="61" spans="1:4" ht="20.149999999999999" customHeight="1" x14ac:dyDescent="0.25">
      <c r="A61" s="19" t="s">
        <v>75</v>
      </c>
      <c r="B61" s="14">
        <v>1162.21</v>
      </c>
      <c r="C61" s="14">
        <v>0</v>
      </c>
      <c r="D61" s="14">
        <v>1162.21</v>
      </c>
    </row>
    <row r="62" spans="1:4" ht="20.149999999999999" customHeight="1" x14ac:dyDescent="0.25">
      <c r="A62" s="19" t="s">
        <v>76</v>
      </c>
      <c r="B62" s="14">
        <v>11310.87</v>
      </c>
      <c r="C62" s="14">
        <v>0</v>
      </c>
      <c r="D62" s="14">
        <v>11310.87</v>
      </c>
    </row>
    <row r="63" spans="1:4" ht="20.149999999999999" customHeight="1" x14ac:dyDescent="0.25">
      <c r="A63" s="22" t="s">
        <v>77</v>
      </c>
      <c r="B63" s="23">
        <v>5770.84</v>
      </c>
      <c r="C63" s="23">
        <v>0</v>
      </c>
      <c r="D63" s="23">
        <v>5770.84</v>
      </c>
    </row>
  </sheetData>
  <pageMargins left="0.7" right="0.7" top="0.75" bottom="0.75" header="0.3" footer="0.3"/>
  <pageSetup paperSize="9" orientation="portrait"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BD3A1-127B-4FC8-A58F-CA64F565F12A}">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127</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511352.16</v>
      </c>
      <c r="C5" s="14">
        <v>675.93</v>
      </c>
      <c r="D5" s="14">
        <v>512028.1</v>
      </c>
    </row>
    <row r="6" spans="1:4" ht="20.149999999999999" customHeight="1" x14ac:dyDescent="0.25">
      <c r="A6" s="3" t="s">
        <v>33</v>
      </c>
      <c r="B6" s="14">
        <v>0</v>
      </c>
      <c r="C6" s="14">
        <v>0</v>
      </c>
      <c r="D6" s="14">
        <v>0</v>
      </c>
    </row>
    <row r="7" spans="1:4" ht="20.149999999999999" customHeight="1" x14ac:dyDescent="0.25">
      <c r="A7" s="3" t="s">
        <v>34</v>
      </c>
      <c r="B7" s="14">
        <v>603923.51</v>
      </c>
      <c r="C7" s="14">
        <v>0</v>
      </c>
      <c r="D7" s="14">
        <v>603923.51</v>
      </c>
    </row>
    <row r="8" spans="1:4" ht="20.149999999999999" customHeight="1" x14ac:dyDescent="0.25">
      <c r="A8" s="3" t="s">
        <v>35</v>
      </c>
      <c r="B8" s="14">
        <v>-183684.5</v>
      </c>
      <c r="C8" s="14">
        <v>0</v>
      </c>
      <c r="D8" s="14">
        <v>-183684.5</v>
      </c>
    </row>
    <row r="9" spans="1:4" ht="20.149999999999999" customHeight="1" x14ac:dyDescent="0.25">
      <c r="A9" s="3" t="s">
        <v>36</v>
      </c>
      <c r="B9" s="14">
        <v>0</v>
      </c>
      <c r="C9" s="14">
        <v>0</v>
      </c>
      <c r="D9" s="14">
        <v>0</v>
      </c>
    </row>
    <row r="10" spans="1:4" ht="20.149999999999999" customHeight="1" x14ac:dyDescent="0.25">
      <c r="A10" s="3" t="s">
        <v>81</v>
      </c>
      <c r="B10" s="14">
        <v>-23275.4</v>
      </c>
      <c r="C10" s="14">
        <v>0</v>
      </c>
      <c r="D10" s="14">
        <v>-23275.4</v>
      </c>
    </row>
    <row r="11" spans="1:4" ht="20.149999999999999" customHeight="1" x14ac:dyDescent="0.25">
      <c r="A11" s="3" t="s">
        <v>82</v>
      </c>
      <c r="B11" s="14">
        <v>-60</v>
      </c>
      <c r="C11" s="14">
        <v>0</v>
      </c>
      <c r="D11" s="14">
        <v>-60</v>
      </c>
    </row>
    <row r="12" spans="1:4" ht="20.149999999999999" customHeight="1" x14ac:dyDescent="0.25">
      <c r="A12" s="12" t="s">
        <v>37</v>
      </c>
      <c r="B12" s="15">
        <v>908255.78</v>
      </c>
      <c r="C12" s="15">
        <v>675.93</v>
      </c>
      <c r="D12" s="15">
        <v>908931.71</v>
      </c>
    </row>
    <row r="13" spans="1:4" ht="20.149999999999999" customHeight="1" x14ac:dyDescent="0.25">
      <c r="A13" s="3" t="s">
        <v>83</v>
      </c>
      <c r="B13" s="14">
        <v>-1274.03</v>
      </c>
      <c r="C13" s="14">
        <v>0</v>
      </c>
      <c r="D13" s="14">
        <v>-1274.03</v>
      </c>
    </row>
    <row r="14" spans="1:4" ht="20.149999999999999" customHeight="1" x14ac:dyDescent="0.25">
      <c r="A14" s="13" t="s">
        <v>38</v>
      </c>
      <c r="B14" s="16">
        <v>909529.81</v>
      </c>
      <c r="C14" s="16">
        <v>675.93</v>
      </c>
      <c r="D14" s="16">
        <v>910205.74</v>
      </c>
    </row>
    <row r="15" spans="1:4" ht="20.149999999999999" customHeight="1" x14ac:dyDescent="0.25">
      <c r="A15" s="17" t="s">
        <v>39</v>
      </c>
      <c r="B15" s="18">
        <v>331519.3</v>
      </c>
      <c r="C15" s="18">
        <v>492.93</v>
      </c>
      <c r="D15" s="18">
        <v>332012.23</v>
      </c>
    </row>
    <row r="16" spans="1:4" ht="20.149999999999999" customHeight="1" x14ac:dyDescent="0.25">
      <c r="A16" s="19" t="s">
        <v>40</v>
      </c>
      <c r="B16" s="14">
        <v>308583.49</v>
      </c>
      <c r="C16" s="14">
        <v>492.93</v>
      </c>
      <c r="D16" s="14">
        <v>309076.42</v>
      </c>
    </row>
    <row r="17" spans="1:4" ht="20.149999999999999" customHeight="1" x14ac:dyDescent="0.25">
      <c r="A17" s="20" t="s">
        <v>41</v>
      </c>
      <c r="B17" s="14">
        <v>277527.48</v>
      </c>
      <c r="C17" s="14">
        <v>0</v>
      </c>
      <c r="D17" s="14">
        <v>277527.48</v>
      </c>
    </row>
    <row r="18" spans="1:4" ht="20.149999999999999" customHeight="1" x14ac:dyDescent="0.25">
      <c r="A18" s="20" t="s">
        <v>42</v>
      </c>
      <c r="B18" s="14">
        <v>31056.01</v>
      </c>
      <c r="C18" s="14">
        <v>492.93</v>
      </c>
      <c r="D18" s="14">
        <v>31548.94</v>
      </c>
    </row>
    <row r="19" spans="1:4" ht="20.149999999999999" customHeight="1" x14ac:dyDescent="0.25">
      <c r="A19" s="19" t="s">
        <v>84</v>
      </c>
      <c r="B19" s="14">
        <v>22935.81</v>
      </c>
      <c r="C19" s="14">
        <v>0</v>
      </c>
      <c r="D19" s="14">
        <v>22935.81</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63805.760000000002</v>
      </c>
      <c r="C25" s="18">
        <v>162</v>
      </c>
      <c r="D25" s="18">
        <v>63967.76</v>
      </c>
    </row>
    <row r="26" spans="1:4" ht="20.149999999999999" customHeight="1" x14ac:dyDescent="0.25">
      <c r="A26" s="19" t="s">
        <v>40</v>
      </c>
      <c r="B26" s="14">
        <v>0</v>
      </c>
      <c r="C26" s="14">
        <v>0</v>
      </c>
      <c r="D26" s="14">
        <v>0</v>
      </c>
    </row>
    <row r="27" spans="1:4" ht="20.149999999999999" customHeight="1" x14ac:dyDescent="0.25">
      <c r="A27" s="19" t="s">
        <v>49</v>
      </c>
      <c r="B27" s="14">
        <v>53725.01</v>
      </c>
      <c r="C27" s="14">
        <v>0</v>
      </c>
      <c r="D27" s="14">
        <v>53725.01</v>
      </c>
    </row>
    <row r="28" spans="1:4" ht="20.149999999999999" customHeight="1" x14ac:dyDescent="0.25">
      <c r="A28" s="19" t="s">
        <v>43</v>
      </c>
      <c r="B28" s="14">
        <v>1756.99</v>
      </c>
      <c r="C28" s="14">
        <v>0</v>
      </c>
      <c r="D28" s="14">
        <v>1756.99</v>
      </c>
    </row>
    <row r="29" spans="1:4" ht="20.149999999999999" customHeight="1" x14ac:dyDescent="0.25">
      <c r="A29" s="19" t="s">
        <v>50</v>
      </c>
      <c r="B29" s="14">
        <v>61.18</v>
      </c>
      <c r="C29" s="14">
        <v>162</v>
      </c>
      <c r="D29" s="14">
        <v>223.18</v>
      </c>
    </row>
    <row r="30" spans="1:4" ht="20.149999999999999" customHeight="1" x14ac:dyDescent="0.25">
      <c r="A30" s="19" t="s">
        <v>44</v>
      </c>
      <c r="B30" s="14">
        <v>0</v>
      </c>
      <c r="C30" s="14">
        <v>0</v>
      </c>
      <c r="D30" s="14">
        <v>0</v>
      </c>
    </row>
    <row r="31" spans="1:4" ht="20.149999999999999" customHeight="1" x14ac:dyDescent="0.25">
      <c r="A31" s="19" t="s">
        <v>45</v>
      </c>
      <c r="B31" s="14">
        <v>453.15</v>
      </c>
      <c r="C31" s="14">
        <v>0</v>
      </c>
      <c r="D31" s="14">
        <v>453.15</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7809.45</v>
      </c>
      <c r="C34" s="14">
        <v>0</v>
      </c>
      <c r="D34" s="14">
        <v>7809.45</v>
      </c>
    </row>
    <row r="35" spans="1:4" ht="20.149999999999999" customHeight="1" x14ac:dyDescent="0.25">
      <c r="A35" s="17" t="s">
        <v>85</v>
      </c>
      <c r="B35" s="18">
        <v>9264.84</v>
      </c>
      <c r="C35" s="18">
        <v>0</v>
      </c>
      <c r="D35" s="18">
        <v>9264.84</v>
      </c>
    </row>
    <row r="36" spans="1:4" ht="20.149999999999999" customHeight="1" x14ac:dyDescent="0.25">
      <c r="A36" s="17" t="s">
        <v>52</v>
      </c>
      <c r="B36" s="18">
        <v>504939.91</v>
      </c>
      <c r="C36" s="18">
        <v>21</v>
      </c>
      <c r="D36" s="18">
        <v>504960.91</v>
      </c>
    </row>
    <row r="37" spans="1:4" ht="20.149999999999999" customHeight="1" x14ac:dyDescent="0.25">
      <c r="A37" s="17" t="s">
        <v>53</v>
      </c>
      <c r="B37" s="18">
        <v>104733.96</v>
      </c>
      <c r="C37" s="18">
        <v>21</v>
      </c>
      <c r="D37" s="18">
        <v>104754.96</v>
      </c>
    </row>
    <row r="38" spans="1:4" ht="20.149999999999999" customHeight="1" x14ac:dyDescent="0.25">
      <c r="A38" s="19" t="s">
        <v>54</v>
      </c>
      <c r="B38" s="14">
        <v>0</v>
      </c>
      <c r="C38" s="14">
        <v>21</v>
      </c>
      <c r="D38" s="14">
        <v>21</v>
      </c>
    </row>
    <row r="39" spans="1:4" ht="20.149999999999999" customHeight="1" x14ac:dyDescent="0.25">
      <c r="A39" s="19" t="s">
        <v>55</v>
      </c>
      <c r="B39" s="14">
        <v>5835.25</v>
      </c>
      <c r="C39" s="14">
        <v>0</v>
      </c>
      <c r="D39" s="14">
        <v>5835.25</v>
      </c>
    </row>
    <row r="40" spans="1:4" ht="20.149999999999999" customHeight="1" x14ac:dyDescent="0.25">
      <c r="A40" s="19" t="s">
        <v>56</v>
      </c>
      <c r="B40" s="14">
        <v>2140.0100000000002</v>
      </c>
      <c r="C40" s="14">
        <v>0</v>
      </c>
      <c r="D40" s="14">
        <v>2140.0100000000002</v>
      </c>
    </row>
    <row r="41" spans="1:4" ht="20.149999999999999" customHeight="1" x14ac:dyDescent="0.25">
      <c r="A41" s="19" t="s">
        <v>57</v>
      </c>
      <c r="B41" s="14">
        <v>11843.21</v>
      </c>
      <c r="C41" s="14">
        <v>0</v>
      </c>
      <c r="D41" s="14">
        <v>11843.21</v>
      </c>
    </row>
    <row r="42" spans="1:4" ht="20.149999999999999" customHeight="1" x14ac:dyDescent="0.25">
      <c r="A42" s="19" t="s">
        <v>58</v>
      </c>
      <c r="B42" s="14">
        <v>21334.39</v>
      </c>
      <c r="C42" s="14">
        <v>0</v>
      </c>
      <c r="D42" s="14">
        <v>21334.39</v>
      </c>
    </row>
    <row r="43" spans="1:4" ht="20.149999999999999" customHeight="1" x14ac:dyDescent="0.25">
      <c r="A43" s="19" t="s">
        <v>59</v>
      </c>
      <c r="B43" s="14">
        <v>6260.89</v>
      </c>
      <c r="C43" s="14">
        <v>0</v>
      </c>
      <c r="D43" s="14">
        <v>6260.89</v>
      </c>
    </row>
    <row r="44" spans="1:4" ht="20.149999999999999" customHeight="1" x14ac:dyDescent="0.25">
      <c r="A44" s="19" t="s">
        <v>60</v>
      </c>
      <c r="B44" s="14">
        <v>2659.24</v>
      </c>
      <c r="C44" s="14">
        <v>0</v>
      </c>
      <c r="D44" s="14">
        <v>2659.24</v>
      </c>
    </row>
    <row r="45" spans="1:4" ht="20.149999999999999" customHeight="1" x14ac:dyDescent="0.25">
      <c r="A45" s="19" t="s">
        <v>61</v>
      </c>
      <c r="B45" s="14">
        <v>7511.79</v>
      </c>
      <c r="C45" s="14">
        <v>0</v>
      </c>
      <c r="D45" s="14">
        <v>7511.79</v>
      </c>
    </row>
    <row r="46" spans="1:4" ht="20.149999999999999" customHeight="1" x14ac:dyDescent="0.25">
      <c r="A46" s="19" t="s">
        <v>62</v>
      </c>
      <c r="B46" s="14">
        <v>20908.939999999999</v>
      </c>
      <c r="C46" s="14">
        <v>0</v>
      </c>
      <c r="D46" s="14">
        <v>20908.939999999999</v>
      </c>
    </row>
    <row r="47" spans="1:4" ht="20.149999999999999" customHeight="1" x14ac:dyDescent="0.25">
      <c r="A47" s="19" t="s">
        <v>63</v>
      </c>
      <c r="B47" s="14">
        <v>5008.1099999999997</v>
      </c>
      <c r="C47" s="14">
        <v>0</v>
      </c>
      <c r="D47" s="14">
        <v>5008.1099999999997</v>
      </c>
    </row>
    <row r="48" spans="1:4" ht="20.149999999999999" customHeight="1" x14ac:dyDescent="0.25">
      <c r="A48" s="19" t="s">
        <v>64</v>
      </c>
      <c r="B48" s="14">
        <v>10557.68</v>
      </c>
      <c r="C48" s="14">
        <v>0</v>
      </c>
      <c r="D48" s="14">
        <v>10557.68</v>
      </c>
    </row>
    <row r="49" spans="1:4" ht="20.149999999999999" customHeight="1" x14ac:dyDescent="0.25">
      <c r="A49" s="19" t="s">
        <v>65</v>
      </c>
      <c r="B49" s="14">
        <v>7654.77</v>
      </c>
      <c r="C49" s="14">
        <v>0</v>
      </c>
      <c r="D49" s="14">
        <v>7654.77</v>
      </c>
    </row>
    <row r="50" spans="1:4" ht="20.149999999999999" customHeight="1" x14ac:dyDescent="0.25">
      <c r="A50" s="19" t="s">
        <v>66</v>
      </c>
      <c r="B50" s="14">
        <v>3019.68</v>
      </c>
      <c r="C50" s="14">
        <v>0</v>
      </c>
      <c r="D50" s="14">
        <v>3019.68</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394256.63</v>
      </c>
      <c r="C57" s="18">
        <v>0</v>
      </c>
      <c r="D57" s="18">
        <v>394256.63</v>
      </c>
    </row>
    <row r="58" spans="1:4" ht="20.149999999999999" customHeight="1" x14ac:dyDescent="0.25">
      <c r="A58" s="19" t="s">
        <v>72</v>
      </c>
      <c r="B58" s="14">
        <v>308840.75</v>
      </c>
      <c r="C58" s="14">
        <v>0</v>
      </c>
      <c r="D58" s="14">
        <v>308840.75</v>
      </c>
    </row>
    <row r="59" spans="1:4" ht="20.149999999999999" customHeight="1" x14ac:dyDescent="0.25">
      <c r="A59" s="19" t="s">
        <v>73</v>
      </c>
      <c r="B59" s="14">
        <v>35654.49</v>
      </c>
      <c r="C59" s="14">
        <v>0</v>
      </c>
      <c r="D59" s="14">
        <v>35654.49</v>
      </c>
    </row>
    <row r="60" spans="1:4" ht="20.149999999999999" customHeight="1" x14ac:dyDescent="0.25">
      <c r="A60" s="19" t="s">
        <v>74</v>
      </c>
      <c r="B60" s="14">
        <v>38583.410000000003</v>
      </c>
      <c r="C60" s="14">
        <v>0</v>
      </c>
      <c r="D60" s="14">
        <v>38583.410000000003</v>
      </c>
    </row>
    <row r="61" spans="1:4" ht="20.149999999999999" customHeight="1" x14ac:dyDescent="0.25">
      <c r="A61" s="19" t="s">
        <v>75</v>
      </c>
      <c r="B61" s="14">
        <v>1350.69</v>
      </c>
      <c r="C61" s="14">
        <v>0</v>
      </c>
      <c r="D61" s="14">
        <v>1350.69</v>
      </c>
    </row>
    <row r="62" spans="1:4" ht="20.149999999999999" customHeight="1" x14ac:dyDescent="0.25">
      <c r="A62" s="19" t="s">
        <v>76</v>
      </c>
      <c r="B62" s="14">
        <v>9827.2900000000009</v>
      </c>
      <c r="C62" s="14">
        <v>0</v>
      </c>
      <c r="D62" s="14">
        <v>9827.2900000000009</v>
      </c>
    </row>
    <row r="63" spans="1:4" ht="20.149999999999999" customHeight="1" x14ac:dyDescent="0.25">
      <c r="A63" s="22" t="s">
        <v>77</v>
      </c>
      <c r="B63" s="23">
        <v>5949.32</v>
      </c>
      <c r="C63" s="23">
        <v>0</v>
      </c>
      <c r="D63" s="23">
        <v>5949.32</v>
      </c>
    </row>
  </sheetData>
  <pageMargins left="0.7" right="0.7" top="0.75" bottom="0.75" header="0.3" footer="0.3"/>
  <pageSetup paperSize="9" orientation="portrait"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977A-FC90-4D30-A88E-6D1FE1D46650}">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128</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642514.69999999995</v>
      </c>
      <c r="C5" s="14">
        <v>829</v>
      </c>
      <c r="D5" s="14">
        <v>643343.69999999995</v>
      </c>
    </row>
    <row r="6" spans="1:4" ht="20.149999999999999" customHeight="1" x14ac:dyDescent="0.25">
      <c r="A6" s="3" t="s">
        <v>33</v>
      </c>
      <c r="B6" s="14">
        <v>0</v>
      </c>
      <c r="C6" s="14">
        <v>0</v>
      </c>
      <c r="D6" s="14">
        <v>0</v>
      </c>
    </row>
    <row r="7" spans="1:4" ht="20.149999999999999" customHeight="1" x14ac:dyDescent="0.25">
      <c r="A7" s="3" t="s">
        <v>34</v>
      </c>
      <c r="B7" s="14">
        <v>614478.66</v>
      </c>
      <c r="C7" s="14">
        <v>0</v>
      </c>
      <c r="D7" s="14">
        <v>614478.66</v>
      </c>
    </row>
    <row r="8" spans="1:4" ht="20.149999999999999" customHeight="1" x14ac:dyDescent="0.25">
      <c r="A8" s="3" t="s">
        <v>35</v>
      </c>
      <c r="B8" s="14">
        <v>-176399.14</v>
      </c>
      <c r="C8" s="14">
        <v>0</v>
      </c>
      <c r="D8" s="14">
        <v>-176399.14</v>
      </c>
    </row>
    <row r="9" spans="1:4" ht="20.149999999999999" customHeight="1" x14ac:dyDescent="0.25">
      <c r="A9" s="3" t="s">
        <v>36</v>
      </c>
      <c r="B9" s="14">
        <v>0</v>
      </c>
      <c r="C9" s="14">
        <v>0</v>
      </c>
      <c r="D9" s="14">
        <v>0</v>
      </c>
    </row>
    <row r="10" spans="1:4" ht="20.149999999999999" customHeight="1" x14ac:dyDescent="0.25">
      <c r="A10" s="3" t="s">
        <v>81</v>
      </c>
      <c r="B10" s="14">
        <v>14606.33</v>
      </c>
      <c r="C10" s="14">
        <v>0</v>
      </c>
      <c r="D10" s="14">
        <v>14606.33</v>
      </c>
    </row>
    <row r="11" spans="1:4" ht="20.149999999999999" customHeight="1" x14ac:dyDescent="0.25">
      <c r="A11" s="3" t="s">
        <v>82</v>
      </c>
      <c r="B11" s="14">
        <v>-263.05</v>
      </c>
      <c r="C11" s="14">
        <v>0</v>
      </c>
      <c r="D11" s="14">
        <v>-263.05</v>
      </c>
    </row>
    <row r="12" spans="1:4" ht="20.149999999999999" customHeight="1" x14ac:dyDescent="0.25">
      <c r="A12" s="12" t="s">
        <v>37</v>
      </c>
      <c r="B12" s="15">
        <v>1094937.49</v>
      </c>
      <c r="C12" s="15">
        <v>829</v>
      </c>
      <c r="D12" s="15">
        <v>1095766.49</v>
      </c>
    </row>
    <row r="13" spans="1:4" ht="20.149999999999999" customHeight="1" x14ac:dyDescent="0.25">
      <c r="A13" s="3" t="s">
        <v>83</v>
      </c>
      <c r="B13" s="14">
        <v>1400.89</v>
      </c>
      <c r="C13" s="14">
        <v>0</v>
      </c>
      <c r="D13" s="14">
        <v>1400.89</v>
      </c>
    </row>
    <row r="14" spans="1:4" ht="20.149999999999999" customHeight="1" x14ac:dyDescent="0.25">
      <c r="A14" s="13" t="s">
        <v>38</v>
      </c>
      <c r="B14" s="16">
        <v>1093536.6000000001</v>
      </c>
      <c r="C14" s="16">
        <v>829</v>
      </c>
      <c r="D14" s="16">
        <v>1094365.6000000001</v>
      </c>
    </row>
    <row r="15" spans="1:4" ht="20.149999999999999" customHeight="1" x14ac:dyDescent="0.25">
      <c r="A15" s="17" t="s">
        <v>39</v>
      </c>
      <c r="B15" s="18">
        <v>400205.46</v>
      </c>
      <c r="C15" s="18">
        <v>618</v>
      </c>
      <c r="D15" s="18">
        <v>400823.46</v>
      </c>
    </row>
    <row r="16" spans="1:4" ht="20.149999999999999" customHeight="1" x14ac:dyDescent="0.25">
      <c r="A16" s="19" t="s">
        <v>40</v>
      </c>
      <c r="B16" s="14">
        <v>376498.23</v>
      </c>
      <c r="C16" s="14">
        <v>618</v>
      </c>
      <c r="D16" s="14">
        <v>377116.23</v>
      </c>
    </row>
    <row r="17" spans="1:4" ht="20.149999999999999" customHeight="1" x14ac:dyDescent="0.25">
      <c r="A17" s="20" t="s">
        <v>41</v>
      </c>
      <c r="B17" s="14">
        <v>345685.05</v>
      </c>
      <c r="C17" s="14">
        <v>0</v>
      </c>
      <c r="D17" s="14">
        <v>345685.05</v>
      </c>
    </row>
    <row r="18" spans="1:4" ht="20.149999999999999" customHeight="1" x14ac:dyDescent="0.25">
      <c r="A18" s="20" t="s">
        <v>42</v>
      </c>
      <c r="B18" s="14">
        <v>30813.18</v>
      </c>
      <c r="C18" s="14">
        <v>618</v>
      </c>
      <c r="D18" s="14">
        <v>31431.18</v>
      </c>
    </row>
    <row r="19" spans="1:4" ht="20.149999999999999" customHeight="1" x14ac:dyDescent="0.25">
      <c r="A19" s="19" t="s">
        <v>84</v>
      </c>
      <c r="B19" s="14">
        <v>23707.23</v>
      </c>
      <c r="C19" s="14">
        <v>0</v>
      </c>
      <c r="D19" s="14">
        <v>23707.23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72669.17</v>
      </c>
      <c r="C25" s="18">
        <v>186</v>
      </c>
      <c r="D25" s="18">
        <v>72855.17</v>
      </c>
    </row>
    <row r="26" spans="1:4" ht="20.149999999999999" customHeight="1" x14ac:dyDescent="0.25">
      <c r="A26" s="19" t="s">
        <v>40</v>
      </c>
      <c r="B26" s="14">
        <v>0</v>
      </c>
      <c r="C26" s="14">
        <v>0</v>
      </c>
      <c r="D26" s="14">
        <v>0</v>
      </c>
    </row>
    <row r="27" spans="1:4" ht="20.149999999999999" customHeight="1" x14ac:dyDescent="0.25">
      <c r="A27" s="19" t="s">
        <v>49</v>
      </c>
      <c r="B27" s="14">
        <v>61210.25</v>
      </c>
      <c r="C27" s="14">
        <v>0</v>
      </c>
      <c r="D27" s="14">
        <v>61210.25</v>
      </c>
    </row>
    <row r="28" spans="1:4" ht="20.149999999999999" customHeight="1" x14ac:dyDescent="0.25">
      <c r="A28" s="19" t="s">
        <v>43</v>
      </c>
      <c r="B28" s="14">
        <v>1784.9</v>
      </c>
      <c r="C28" s="14">
        <v>0</v>
      </c>
      <c r="D28" s="14">
        <v>1784.9</v>
      </c>
    </row>
    <row r="29" spans="1:4" ht="20.149999999999999" customHeight="1" x14ac:dyDescent="0.25">
      <c r="A29" s="19" t="s">
        <v>50</v>
      </c>
      <c r="B29" s="14">
        <v>74</v>
      </c>
      <c r="C29" s="14">
        <v>186</v>
      </c>
      <c r="D29" s="14">
        <v>260</v>
      </c>
    </row>
    <row r="30" spans="1:4" ht="20.149999999999999" customHeight="1" x14ac:dyDescent="0.25">
      <c r="A30" s="19" t="s">
        <v>44</v>
      </c>
      <c r="B30" s="14">
        <v>0</v>
      </c>
      <c r="C30" s="14">
        <v>0</v>
      </c>
      <c r="D30" s="14">
        <v>0</v>
      </c>
    </row>
    <row r="31" spans="1:4" ht="20.149999999999999" customHeight="1" x14ac:dyDescent="0.25">
      <c r="A31" s="19" t="s">
        <v>45</v>
      </c>
      <c r="B31" s="14">
        <v>641.27</v>
      </c>
      <c r="C31" s="14">
        <v>0</v>
      </c>
      <c r="D31" s="14">
        <v>641.27</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8958.75</v>
      </c>
      <c r="C34" s="14">
        <v>0</v>
      </c>
      <c r="D34" s="14">
        <v>8958.75</v>
      </c>
    </row>
    <row r="35" spans="1:4" ht="20.149999999999999" customHeight="1" x14ac:dyDescent="0.25">
      <c r="A35" s="17" t="s">
        <v>85</v>
      </c>
      <c r="B35" s="18">
        <v>12136.17</v>
      </c>
      <c r="C35" s="18">
        <v>0</v>
      </c>
      <c r="D35" s="18">
        <v>12136.17</v>
      </c>
    </row>
    <row r="36" spans="1:4" ht="20.149999999999999" customHeight="1" x14ac:dyDescent="0.25">
      <c r="A36" s="17" t="s">
        <v>52</v>
      </c>
      <c r="B36" s="18">
        <v>608525.80000000005</v>
      </c>
      <c r="C36" s="18">
        <v>25</v>
      </c>
      <c r="D36" s="18">
        <v>608550.80000000005</v>
      </c>
    </row>
    <row r="37" spans="1:4" ht="20.149999999999999" customHeight="1" x14ac:dyDescent="0.25">
      <c r="A37" s="17" t="s">
        <v>53</v>
      </c>
      <c r="B37" s="18">
        <v>109243.8</v>
      </c>
      <c r="C37" s="18">
        <v>25</v>
      </c>
      <c r="D37" s="18">
        <v>109268.8</v>
      </c>
    </row>
    <row r="38" spans="1:4" ht="20.149999999999999" customHeight="1" x14ac:dyDescent="0.25">
      <c r="A38" s="19" t="s">
        <v>54</v>
      </c>
      <c r="B38" s="14">
        <v>0</v>
      </c>
      <c r="C38" s="14">
        <v>25</v>
      </c>
      <c r="D38" s="14">
        <v>25</v>
      </c>
    </row>
    <row r="39" spans="1:4" ht="20.149999999999999" customHeight="1" x14ac:dyDescent="0.25">
      <c r="A39" s="19" t="s">
        <v>55</v>
      </c>
      <c r="B39" s="14">
        <v>6123.87</v>
      </c>
      <c r="C39" s="14">
        <v>0</v>
      </c>
      <c r="D39" s="14">
        <v>6123.87</v>
      </c>
    </row>
    <row r="40" spans="1:4" ht="20.149999999999999" customHeight="1" x14ac:dyDescent="0.25">
      <c r="A40" s="19" t="s">
        <v>56</v>
      </c>
      <c r="B40" s="14">
        <v>2125.98</v>
      </c>
      <c r="C40" s="14">
        <v>0</v>
      </c>
      <c r="D40" s="14">
        <v>2125.98</v>
      </c>
    </row>
    <row r="41" spans="1:4" ht="20.149999999999999" customHeight="1" x14ac:dyDescent="0.25">
      <c r="A41" s="19" t="s">
        <v>57</v>
      </c>
      <c r="B41" s="14">
        <v>13412.05</v>
      </c>
      <c r="C41" s="14">
        <v>0</v>
      </c>
      <c r="D41" s="14">
        <v>13412.05</v>
      </c>
    </row>
    <row r="42" spans="1:4" ht="20.149999999999999" customHeight="1" x14ac:dyDescent="0.25">
      <c r="A42" s="19" t="s">
        <v>58</v>
      </c>
      <c r="B42" s="14">
        <v>23717.34</v>
      </c>
      <c r="C42" s="14">
        <v>0</v>
      </c>
      <c r="D42" s="14">
        <v>23717.34</v>
      </c>
    </row>
    <row r="43" spans="1:4" ht="20.149999999999999" customHeight="1" x14ac:dyDescent="0.25">
      <c r="A43" s="19" t="s">
        <v>59</v>
      </c>
      <c r="B43" s="14">
        <v>6055.71</v>
      </c>
      <c r="C43" s="14">
        <v>0</v>
      </c>
      <c r="D43" s="14">
        <v>6055.71</v>
      </c>
    </row>
    <row r="44" spans="1:4" ht="20.149999999999999" customHeight="1" x14ac:dyDescent="0.25">
      <c r="A44" s="19" t="s">
        <v>60</v>
      </c>
      <c r="B44" s="14">
        <v>2735.37</v>
      </c>
      <c r="C44" s="14">
        <v>0</v>
      </c>
      <c r="D44" s="14">
        <v>2735.37</v>
      </c>
    </row>
    <row r="45" spans="1:4" ht="20.149999999999999" customHeight="1" x14ac:dyDescent="0.25">
      <c r="A45" s="19" t="s">
        <v>61</v>
      </c>
      <c r="B45" s="14">
        <v>6833.18</v>
      </c>
      <c r="C45" s="14">
        <v>0</v>
      </c>
      <c r="D45" s="14">
        <v>6833.18</v>
      </c>
    </row>
    <row r="46" spans="1:4" ht="20.149999999999999" customHeight="1" x14ac:dyDescent="0.25">
      <c r="A46" s="19" t="s">
        <v>62</v>
      </c>
      <c r="B46" s="14">
        <v>20836.14</v>
      </c>
      <c r="C46" s="14">
        <v>0</v>
      </c>
      <c r="D46" s="14">
        <v>20836.14</v>
      </c>
    </row>
    <row r="47" spans="1:4" ht="20.149999999999999" customHeight="1" x14ac:dyDescent="0.25">
      <c r="A47" s="19" t="s">
        <v>63</v>
      </c>
      <c r="B47" s="14">
        <v>4875.3100000000004</v>
      </c>
      <c r="C47" s="14">
        <v>0</v>
      </c>
      <c r="D47" s="14">
        <v>4875.3100000000004</v>
      </c>
    </row>
    <row r="48" spans="1:4" ht="20.149999999999999" customHeight="1" x14ac:dyDescent="0.25">
      <c r="A48" s="19" t="s">
        <v>64</v>
      </c>
      <c r="B48" s="14">
        <v>11089.96</v>
      </c>
      <c r="C48" s="14">
        <v>0</v>
      </c>
      <c r="D48" s="14">
        <v>11089.96</v>
      </c>
    </row>
    <row r="49" spans="1:4" ht="20.149999999999999" customHeight="1" x14ac:dyDescent="0.25">
      <c r="A49" s="19" t="s">
        <v>65</v>
      </c>
      <c r="B49" s="14">
        <v>8422.75</v>
      </c>
      <c r="C49" s="14">
        <v>0</v>
      </c>
      <c r="D49" s="14">
        <v>8422.75</v>
      </c>
    </row>
    <row r="50" spans="1:4" ht="20.149999999999999" customHeight="1" x14ac:dyDescent="0.25">
      <c r="A50" s="19" t="s">
        <v>66</v>
      </c>
      <c r="B50" s="14">
        <v>3016.13</v>
      </c>
      <c r="C50" s="14">
        <v>0</v>
      </c>
      <c r="D50" s="14">
        <v>3016.13</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491193.27</v>
      </c>
      <c r="C57" s="18">
        <v>0</v>
      </c>
      <c r="D57" s="18">
        <v>491193.27</v>
      </c>
    </row>
    <row r="58" spans="1:4" ht="20.149999999999999" customHeight="1" x14ac:dyDescent="0.25">
      <c r="A58" s="19" t="s">
        <v>72</v>
      </c>
      <c r="B58" s="14">
        <v>389595.5</v>
      </c>
      <c r="C58" s="14">
        <v>0</v>
      </c>
      <c r="D58" s="14">
        <v>389595.5</v>
      </c>
    </row>
    <row r="59" spans="1:4" ht="20.149999999999999" customHeight="1" x14ac:dyDescent="0.25">
      <c r="A59" s="19" t="s">
        <v>73</v>
      </c>
      <c r="B59" s="14">
        <v>43973.01</v>
      </c>
      <c r="C59" s="14">
        <v>0</v>
      </c>
      <c r="D59" s="14">
        <v>43973.01</v>
      </c>
    </row>
    <row r="60" spans="1:4" ht="20.149999999999999" customHeight="1" x14ac:dyDescent="0.25">
      <c r="A60" s="19" t="s">
        <v>74</v>
      </c>
      <c r="B60" s="14">
        <v>46254.7</v>
      </c>
      <c r="C60" s="14">
        <v>0</v>
      </c>
      <c r="D60" s="14">
        <v>46254.7</v>
      </c>
    </row>
    <row r="61" spans="1:4" ht="20.149999999999999" customHeight="1" x14ac:dyDescent="0.25">
      <c r="A61" s="19" t="s">
        <v>75</v>
      </c>
      <c r="B61" s="14">
        <v>1368.79</v>
      </c>
      <c r="C61" s="14">
        <v>0</v>
      </c>
      <c r="D61" s="14">
        <v>1368.79</v>
      </c>
    </row>
    <row r="62" spans="1:4" ht="20.149999999999999" customHeight="1" x14ac:dyDescent="0.25">
      <c r="A62" s="19" t="s">
        <v>76</v>
      </c>
      <c r="B62" s="14">
        <v>10001.280000000001</v>
      </c>
      <c r="C62" s="14">
        <v>0</v>
      </c>
      <c r="D62" s="14">
        <v>10001.280000000001</v>
      </c>
    </row>
    <row r="63" spans="1:4" ht="20.149999999999999" customHeight="1" x14ac:dyDescent="0.25">
      <c r="A63" s="22" t="s">
        <v>77</v>
      </c>
      <c r="B63" s="23">
        <v>8088.73</v>
      </c>
      <c r="C63" s="23">
        <v>0</v>
      </c>
      <c r="D63" s="23">
        <v>8088.73</v>
      </c>
    </row>
  </sheetData>
  <pageMargins left="0.7" right="0.7" top="0.75" bottom="0.75" header="0.3" footer="0.3"/>
  <pageSetup paperSize="9" orientation="portrait" verticalDpi="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56CB-7093-4FAE-AF16-9282FD7EA16B}">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129</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679344.22</v>
      </c>
      <c r="C5" s="14">
        <v>719.65</v>
      </c>
      <c r="D5" s="14">
        <v>680063.87</v>
      </c>
    </row>
    <row r="6" spans="1:4" ht="20.149999999999999" customHeight="1" x14ac:dyDescent="0.25">
      <c r="A6" s="3" t="s">
        <v>33</v>
      </c>
      <c r="B6" s="14">
        <v>0</v>
      </c>
      <c r="C6" s="14">
        <v>0</v>
      </c>
      <c r="D6" s="14">
        <v>0</v>
      </c>
    </row>
    <row r="7" spans="1:4" ht="20.149999999999999" customHeight="1" x14ac:dyDescent="0.25">
      <c r="A7" s="3" t="s">
        <v>34</v>
      </c>
      <c r="B7" s="14">
        <v>471842.69</v>
      </c>
      <c r="C7" s="14">
        <v>0</v>
      </c>
      <c r="D7" s="14">
        <v>471842.69</v>
      </c>
    </row>
    <row r="8" spans="1:4" ht="20.149999999999999" customHeight="1" x14ac:dyDescent="0.25">
      <c r="A8" s="3" t="s">
        <v>35</v>
      </c>
      <c r="B8" s="14">
        <v>-137099.79999999999</v>
      </c>
      <c r="C8" s="14">
        <v>0</v>
      </c>
      <c r="D8" s="14">
        <v>-137099.79999999999</v>
      </c>
    </row>
    <row r="9" spans="1:4" ht="20.149999999999999" customHeight="1" x14ac:dyDescent="0.25">
      <c r="A9" s="3" t="s">
        <v>36</v>
      </c>
      <c r="B9" s="14">
        <v>0</v>
      </c>
      <c r="C9" s="14">
        <v>0</v>
      </c>
      <c r="D9" s="14">
        <v>0</v>
      </c>
    </row>
    <row r="10" spans="1:4" ht="20.149999999999999" customHeight="1" x14ac:dyDescent="0.25">
      <c r="A10" s="3" t="s">
        <v>81</v>
      </c>
      <c r="B10" s="14">
        <v>-5558.22</v>
      </c>
      <c r="C10" s="14">
        <v>0</v>
      </c>
      <c r="D10" s="14">
        <v>-5558.22</v>
      </c>
    </row>
    <row r="11" spans="1:4" ht="20.149999999999999" customHeight="1" x14ac:dyDescent="0.25">
      <c r="A11" s="3" t="s">
        <v>82</v>
      </c>
      <c r="B11" s="14">
        <v>-351.29</v>
      </c>
      <c r="C11" s="14">
        <v>0</v>
      </c>
      <c r="D11" s="14">
        <v>-351.29</v>
      </c>
    </row>
    <row r="12" spans="1:4" ht="20.149999999999999" customHeight="1" x14ac:dyDescent="0.25">
      <c r="A12" s="12" t="s">
        <v>37</v>
      </c>
      <c r="B12" s="15">
        <v>1008177.6</v>
      </c>
      <c r="C12" s="15">
        <v>719.65</v>
      </c>
      <c r="D12" s="15">
        <v>1008897.25</v>
      </c>
    </row>
    <row r="13" spans="1:4" ht="20.149999999999999" customHeight="1" x14ac:dyDescent="0.25">
      <c r="A13" s="3" t="s">
        <v>83</v>
      </c>
      <c r="B13" s="14">
        <v>-4699.45</v>
      </c>
      <c r="C13" s="14">
        <v>0</v>
      </c>
      <c r="D13" s="14">
        <v>-4699.45</v>
      </c>
    </row>
    <row r="14" spans="1:4" ht="20.149999999999999" customHeight="1" x14ac:dyDescent="0.25">
      <c r="A14" s="13" t="s">
        <v>38</v>
      </c>
      <c r="B14" s="16">
        <v>1012877.04</v>
      </c>
      <c r="C14" s="16">
        <v>719.65</v>
      </c>
      <c r="D14" s="16">
        <v>1013596.7</v>
      </c>
    </row>
    <row r="15" spans="1:4" ht="20.149999999999999" customHeight="1" x14ac:dyDescent="0.25">
      <c r="A15" s="17" t="s">
        <v>39</v>
      </c>
      <c r="B15" s="18">
        <v>381508.97</v>
      </c>
      <c r="C15" s="18">
        <v>551.65</v>
      </c>
      <c r="D15" s="18">
        <v>382060.62</v>
      </c>
    </row>
    <row r="16" spans="1:4" ht="20.149999999999999" customHeight="1" x14ac:dyDescent="0.25">
      <c r="A16" s="19" t="s">
        <v>40</v>
      </c>
      <c r="B16" s="14">
        <v>358751.28</v>
      </c>
      <c r="C16" s="14">
        <v>551.65</v>
      </c>
      <c r="D16" s="14">
        <v>359302.93</v>
      </c>
    </row>
    <row r="17" spans="1:4" ht="20.149999999999999" customHeight="1" x14ac:dyDescent="0.25">
      <c r="A17" s="20" t="s">
        <v>41</v>
      </c>
      <c r="B17" s="14">
        <v>328248.78000000003</v>
      </c>
      <c r="C17" s="14">
        <v>0</v>
      </c>
      <c r="D17" s="14">
        <v>328248.78000000003</v>
      </c>
    </row>
    <row r="18" spans="1:4" ht="20.149999999999999" customHeight="1" x14ac:dyDescent="0.25">
      <c r="A18" s="20" t="s">
        <v>42</v>
      </c>
      <c r="B18" s="14">
        <v>30502.5</v>
      </c>
      <c r="C18" s="14">
        <v>551.65</v>
      </c>
      <c r="D18" s="14">
        <v>31054.15</v>
      </c>
    </row>
    <row r="19" spans="1:4" ht="20.149999999999999" customHeight="1" x14ac:dyDescent="0.25">
      <c r="A19" s="19" t="s">
        <v>84</v>
      </c>
      <c r="B19" s="14">
        <v>22757.69</v>
      </c>
      <c r="C19" s="14">
        <v>0</v>
      </c>
      <c r="D19" s="14">
        <v>22757.69</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69445.490000000005</v>
      </c>
      <c r="C25" s="18">
        <v>139</v>
      </c>
      <c r="D25" s="18">
        <v>69584.490000000005</v>
      </c>
    </row>
    <row r="26" spans="1:4" ht="20.149999999999999" customHeight="1" x14ac:dyDescent="0.25">
      <c r="A26" s="19" t="s">
        <v>40</v>
      </c>
      <c r="B26" s="14">
        <v>0</v>
      </c>
      <c r="C26" s="14">
        <v>0</v>
      </c>
      <c r="D26" s="14">
        <v>0</v>
      </c>
    </row>
    <row r="27" spans="1:4" ht="20.149999999999999" customHeight="1" x14ac:dyDescent="0.25">
      <c r="A27" s="19" t="s">
        <v>49</v>
      </c>
      <c r="B27" s="14">
        <v>61098.01</v>
      </c>
      <c r="C27" s="14">
        <v>0</v>
      </c>
      <c r="D27" s="14">
        <v>61098.01</v>
      </c>
    </row>
    <row r="28" spans="1:4" ht="20.149999999999999" customHeight="1" x14ac:dyDescent="0.25">
      <c r="A28" s="19" t="s">
        <v>43</v>
      </c>
      <c r="B28" s="14">
        <v>1600.88</v>
      </c>
      <c r="C28" s="14">
        <v>0</v>
      </c>
      <c r="D28" s="14">
        <v>1600.88</v>
      </c>
    </row>
    <row r="29" spans="1:4" ht="20.149999999999999" customHeight="1" x14ac:dyDescent="0.25">
      <c r="A29" s="19" t="s">
        <v>50</v>
      </c>
      <c r="B29" s="14">
        <v>78</v>
      </c>
      <c r="C29" s="14">
        <v>139</v>
      </c>
      <c r="D29" s="14">
        <v>217</v>
      </c>
    </row>
    <row r="30" spans="1:4" ht="20.149999999999999" customHeight="1" x14ac:dyDescent="0.25">
      <c r="A30" s="19" t="s">
        <v>44</v>
      </c>
      <c r="B30" s="14">
        <v>0</v>
      </c>
      <c r="C30" s="14">
        <v>0</v>
      </c>
      <c r="D30" s="14">
        <v>0</v>
      </c>
    </row>
    <row r="31" spans="1:4" ht="20.149999999999999" customHeight="1" x14ac:dyDescent="0.25">
      <c r="A31" s="19" t="s">
        <v>45</v>
      </c>
      <c r="B31" s="14">
        <v>450.33</v>
      </c>
      <c r="C31" s="14">
        <v>0</v>
      </c>
      <c r="D31" s="14">
        <v>450.33</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6218.27</v>
      </c>
      <c r="C34" s="14">
        <v>0</v>
      </c>
      <c r="D34" s="14">
        <v>6218.27</v>
      </c>
    </row>
    <row r="35" spans="1:4" ht="20.149999999999999" customHeight="1" x14ac:dyDescent="0.25">
      <c r="A35" s="17" t="s">
        <v>85</v>
      </c>
      <c r="B35" s="18">
        <v>10459.44</v>
      </c>
      <c r="C35" s="18">
        <v>0</v>
      </c>
      <c r="D35" s="18">
        <v>10459.44</v>
      </c>
    </row>
    <row r="36" spans="1:4" ht="20.149999999999999" customHeight="1" x14ac:dyDescent="0.25">
      <c r="A36" s="17" t="s">
        <v>52</v>
      </c>
      <c r="B36" s="18">
        <v>551463.15</v>
      </c>
      <c r="C36" s="18">
        <v>29</v>
      </c>
      <c r="D36" s="18">
        <v>551492.15</v>
      </c>
    </row>
    <row r="37" spans="1:4" ht="20.149999999999999" customHeight="1" x14ac:dyDescent="0.25">
      <c r="A37" s="17" t="s">
        <v>53</v>
      </c>
      <c r="B37" s="18">
        <v>106334.61</v>
      </c>
      <c r="C37" s="18">
        <v>29</v>
      </c>
      <c r="D37" s="18">
        <v>106363.61</v>
      </c>
    </row>
    <row r="38" spans="1:4" ht="20.149999999999999" customHeight="1" x14ac:dyDescent="0.25">
      <c r="A38" s="19" t="s">
        <v>54</v>
      </c>
      <c r="B38" s="14">
        <v>0</v>
      </c>
      <c r="C38" s="14">
        <v>29</v>
      </c>
      <c r="D38" s="14">
        <v>29</v>
      </c>
    </row>
    <row r="39" spans="1:4" ht="20.149999999999999" customHeight="1" x14ac:dyDescent="0.25">
      <c r="A39" s="19" t="s">
        <v>55</v>
      </c>
      <c r="B39" s="14">
        <v>5346.08</v>
      </c>
      <c r="C39" s="14">
        <v>0</v>
      </c>
      <c r="D39" s="14">
        <v>5346.08</v>
      </c>
    </row>
    <row r="40" spans="1:4" ht="20.149999999999999" customHeight="1" x14ac:dyDescent="0.25">
      <c r="A40" s="19" t="s">
        <v>56</v>
      </c>
      <c r="B40" s="14">
        <v>2052.83</v>
      </c>
      <c r="C40" s="14">
        <v>0</v>
      </c>
      <c r="D40" s="14">
        <v>2052.83</v>
      </c>
    </row>
    <row r="41" spans="1:4" ht="20.149999999999999" customHeight="1" x14ac:dyDescent="0.25">
      <c r="A41" s="19" t="s">
        <v>57</v>
      </c>
      <c r="B41" s="14">
        <v>13913.81</v>
      </c>
      <c r="C41" s="14">
        <v>0</v>
      </c>
      <c r="D41" s="14">
        <v>13913.81</v>
      </c>
    </row>
    <row r="42" spans="1:4" ht="20.149999999999999" customHeight="1" x14ac:dyDescent="0.25">
      <c r="A42" s="19" t="s">
        <v>58</v>
      </c>
      <c r="B42" s="14">
        <v>24651.7</v>
      </c>
      <c r="C42" s="14">
        <v>0</v>
      </c>
      <c r="D42" s="14">
        <v>24651.7</v>
      </c>
    </row>
    <row r="43" spans="1:4" ht="20.149999999999999" customHeight="1" x14ac:dyDescent="0.25">
      <c r="A43" s="19" t="s">
        <v>59</v>
      </c>
      <c r="B43" s="14">
        <v>5430.03</v>
      </c>
      <c r="C43" s="14">
        <v>0</v>
      </c>
      <c r="D43" s="14">
        <v>5430.03</v>
      </c>
    </row>
    <row r="44" spans="1:4" ht="20.149999999999999" customHeight="1" x14ac:dyDescent="0.25">
      <c r="A44" s="19" t="s">
        <v>60</v>
      </c>
      <c r="B44" s="14">
        <v>2939.39</v>
      </c>
      <c r="C44" s="14">
        <v>0</v>
      </c>
      <c r="D44" s="14">
        <v>2939.39</v>
      </c>
    </row>
    <row r="45" spans="1:4" ht="20.149999999999999" customHeight="1" x14ac:dyDescent="0.25">
      <c r="A45" s="19" t="s">
        <v>61</v>
      </c>
      <c r="B45" s="14">
        <v>5630.48</v>
      </c>
      <c r="C45" s="14">
        <v>0</v>
      </c>
      <c r="D45" s="14">
        <v>5630.48</v>
      </c>
    </row>
    <row r="46" spans="1:4" ht="20.149999999999999" customHeight="1" x14ac:dyDescent="0.25">
      <c r="A46" s="19" t="s">
        <v>62</v>
      </c>
      <c r="B46" s="14">
        <v>19193.25</v>
      </c>
      <c r="C46" s="14">
        <v>0</v>
      </c>
      <c r="D46" s="14">
        <v>19193.25</v>
      </c>
    </row>
    <row r="47" spans="1:4" ht="20.149999999999999" customHeight="1" x14ac:dyDescent="0.25">
      <c r="A47" s="19" t="s">
        <v>63</v>
      </c>
      <c r="B47" s="14">
        <v>4757.79</v>
      </c>
      <c r="C47" s="14">
        <v>0</v>
      </c>
      <c r="D47" s="14">
        <v>4757.79</v>
      </c>
    </row>
    <row r="48" spans="1:4" ht="20.149999999999999" customHeight="1" x14ac:dyDescent="0.25">
      <c r="A48" s="19" t="s">
        <v>64</v>
      </c>
      <c r="B48" s="14">
        <v>11726.62</v>
      </c>
      <c r="C48" s="14">
        <v>0</v>
      </c>
      <c r="D48" s="14">
        <v>11726.62</v>
      </c>
    </row>
    <row r="49" spans="1:4" ht="20.149999999999999" customHeight="1" x14ac:dyDescent="0.25">
      <c r="A49" s="19" t="s">
        <v>65</v>
      </c>
      <c r="B49" s="14">
        <v>7700.49</v>
      </c>
      <c r="C49" s="14">
        <v>0</v>
      </c>
      <c r="D49" s="14">
        <v>7700.49</v>
      </c>
    </row>
    <row r="50" spans="1:4" ht="20.149999999999999" customHeight="1" x14ac:dyDescent="0.25">
      <c r="A50" s="19" t="s">
        <v>66</v>
      </c>
      <c r="B50" s="14">
        <v>2992.14</v>
      </c>
      <c r="C50" s="14">
        <v>0</v>
      </c>
      <c r="D50" s="14">
        <v>2992.14</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438241.4</v>
      </c>
      <c r="C57" s="18">
        <v>0</v>
      </c>
      <c r="D57" s="18">
        <v>438241.4</v>
      </c>
    </row>
    <row r="58" spans="1:4" ht="20.149999999999999" customHeight="1" x14ac:dyDescent="0.25">
      <c r="A58" s="19" t="s">
        <v>72</v>
      </c>
      <c r="B58" s="14">
        <v>345199.29</v>
      </c>
      <c r="C58" s="14">
        <v>0</v>
      </c>
      <c r="D58" s="14">
        <v>345199.29</v>
      </c>
    </row>
    <row r="59" spans="1:4" ht="20.149999999999999" customHeight="1" x14ac:dyDescent="0.25">
      <c r="A59" s="19" t="s">
        <v>73</v>
      </c>
      <c r="B59" s="14">
        <v>40222.239999999998</v>
      </c>
      <c r="C59" s="14">
        <v>0</v>
      </c>
      <c r="D59" s="14">
        <v>40222.239999999998</v>
      </c>
    </row>
    <row r="60" spans="1:4" ht="20.149999999999999" customHeight="1" x14ac:dyDescent="0.25">
      <c r="A60" s="19" t="s">
        <v>74</v>
      </c>
      <c r="B60" s="14">
        <v>41474.730000000003</v>
      </c>
      <c r="C60" s="14">
        <v>0</v>
      </c>
      <c r="D60" s="14">
        <v>41474.730000000003</v>
      </c>
    </row>
    <row r="61" spans="1:4" ht="20.149999999999999" customHeight="1" x14ac:dyDescent="0.25">
      <c r="A61" s="19" t="s">
        <v>75</v>
      </c>
      <c r="B61" s="14">
        <v>1467.83</v>
      </c>
      <c r="C61" s="14">
        <v>0</v>
      </c>
      <c r="D61" s="14">
        <v>1467.83</v>
      </c>
    </row>
    <row r="62" spans="1:4" ht="20.149999999999999" customHeight="1" x14ac:dyDescent="0.25">
      <c r="A62" s="19" t="s">
        <v>76</v>
      </c>
      <c r="B62" s="14">
        <v>9877.31</v>
      </c>
      <c r="C62" s="14">
        <v>0</v>
      </c>
      <c r="D62" s="14">
        <v>9877.31</v>
      </c>
    </row>
    <row r="63" spans="1:4" ht="20.149999999999999" customHeight="1" x14ac:dyDescent="0.25">
      <c r="A63" s="22" t="s">
        <v>77</v>
      </c>
      <c r="B63" s="23">
        <v>6887.15</v>
      </c>
      <c r="C63" s="23">
        <v>0</v>
      </c>
      <c r="D63" s="23">
        <v>6887.15</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35"/>
  <sheetViews>
    <sheetView showGridLines="0" zoomScaleNormal="100" zoomScaleSheetLayoutView="100" workbookViewId="0"/>
  </sheetViews>
  <sheetFormatPr defaultColWidth="9.1796875" defaultRowHeight="15" customHeight="1" x14ac:dyDescent="0.35"/>
  <cols>
    <col min="1" max="1" width="84.81640625" style="10" customWidth="1"/>
    <col min="2" max="2" width="30.81640625" style="10" customWidth="1"/>
    <col min="3" max="16384" width="9.1796875" style="10"/>
  </cols>
  <sheetData>
    <row r="1" spans="1:2" ht="45" customHeight="1" x14ac:dyDescent="0.35">
      <c r="A1" s="9" t="s">
        <v>13</v>
      </c>
    </row>
    <row r="2" spans="1:2" ht="20.149999999999999" customHeight="1" x14ac:dyDescent="0.35">
      <c r="A2" s="2" t="s">
        <v>14</v>
      </c>
    </row>
    <row r="3" spans="1:2" ht="20.149999999999999" customHeight="1" x14ac:dyDescent="0.35">
      <c r="A3" s="3" t="s">
        <v>15</v>
      </c>
    </row>
    <row r="4" spans="1:2" ht="30" customHeight="1" x14ac:dyDescent="0.55000000000000004">
      <c r="A4" s="6" t="s">
        <v>16</v>
      </c>
      <c r="B4" s="11" t="s">
        <v>17</v>
      </c>
    </row>
    <row r="5" spans="1:2" ht="20.149999999999999" customHeight="1" x14ac:dyDescent="0.35">
      <c r="A5" s="3" t="s">
        <v>18</v>
      </c>
      <c r="B5" s="25" t="s">
        <v>19</v>
      </c>
    </row>
    <row r="6" spans="1:2" ht="20.149999999999999" customHeight="1" x14ac:dyDescent="0.35">
      <c r="A6" s="3" t="s">
        <v>13</v>
      </c>
      <c r="B6" s="25" t="s">
        <v>13</v>
      </c>
    </row>
    <row r="7" spans="1:2" ht="20.149999999999999" customHeight="1" x14ac:dyDescent="0.35">
      <c r="A7" s="3" t="s">
        <v>20</v>
      </c>
      <c r="B7" s="25" t="s">
        <v>20</v>
      </c>
    </row>
    <row r="8" spans="1:2" ht="20.149999999999999" customHeight="1" x14ac:dyDescent="0.35">
      <c r="A8" s="3" t="s">
        <v>178</v>
      </c>
      <c r="B8" s="26">
        <v>4.0999999999999996</v>
      </c>
    </row>
    <row r="9" spans="1:2" ht="20.149999999999999" customHeight="1" x14ac:dyDescent="0.35">
      <c r="A9" s="3" t="s">
        <v>182</v>
      </c>
      <c r="B9" s="26">
        <v>2023</v>
      </c>
    </row>
    <row r="10" spans="1:2" ht="20.149999999999999" customHeight="1" x14ac:dyDescent="0.35">
      <c r="A10" s="3" t="s">
        <v>145</v>
      </c>
      <c r="B10" s="26">
        <v>2022</v>
      </c>
    </row>
    <row r="11" spans="1:2" ht="20.149999999999999" customHeight="1" x14ac:dyDescent="0.35">
      <c r="A11" s="3" t="s">
        <v>142</v>
      </c>
      <c r="B11" s="26">
        <v>2021</v>
      </c>
    </row>
    <row r="12" spans="1:2" ht="20.25" customHeight="1" x14ac:dyDescent="0.35">
      <c r="A12" s="3" t="s">
        <v>89</v>
      </c>
      <c r="B12" s="26">
        <v>2020</v>
      </c>
    </row>
    <row r="13" spans="1:2" ht="20.149999999999999" customHeight="1" x14ac:dyDescent="0.35">
      <c r="A13" s="3" t="s">
        <v>90</v>
      </c>
      <c r="B13" s="26">
        <v>2019</v>
      </c>
    </row>
    <row r="14" spans="1:2" ht="20.149999999999999" customHeight="1" x14ac:dyDescent="0.35">
      <c r="A14" s="3" t="s">
        <v>91</v>
      </c>
      <c r="B14" s="26">
        <v>2018</v>
      </c>
    </row>
    <row r="15" spans="1:2" ht="20.149999999999999" customHeight="1" x14ac:dyDescent="0.35">
      <c r="A15" s="3" t="s">
        <v>92</v>
      </c>
      <c r="B15" s="26">
        <v>2017</v>
      </c>
    </row>
    <row r="16" spans="1:2" ht="20.149999999999999" customHeight="1" x14ac:dyDescent="0.35">
      <c r="A16" s="3" t="s">
        <v>93</v>
      </c>
      <c r="B16" s="26">
        <v>2016</v>
      </c>
    </row>
    <row r="17" spans="1:2" ht="20.149999999999999" customHeight="1" x14ac:dyDescent="0.35">
      <c r="A17" s="3" t="s">
        <v>94</v>
      </c>
      <c r="B17" s="26">
        <v>2015</v>
      </c>
    </row>
    <row r="18" spans="1:2" ht="20.149999999999999" customHeight="1" x14ac:dyDescent="0.35">
      <c r="A18" s="3" t="s">
        <v>95</v>
      </c>
      <c r="B18" s="26">
        <v>2014</v>
      </c>
    </row>
    <row r="19" spans="1:2" ht="20.149999999999999" customHeight="1" x14ac:dyDescent="0.35">
      <c r="A19" s="3" t="s">
        <v>96</v>
      </c>
      <c r="B19" s="26">
        <v>2013</v>
      </c>
    </row>
    <row r="20" spans="1:2" ht="20.149999999999999" customHeight="1" x14ac:dyDescent="0.35">
      <c r="A20" s="3" t="s">
        <v>97</v>
      </c>
      <c r="B20" s="26">
        <v>2012</v>
      </c>
    </row>
    <row r="21" spans="1:2" ht="20.149999999999999" customHeight="1" x14ac:dyDescent="0.35">
      <c r="A21" s="3" t="s">
        <v>98</v>
      </c>
      <c r="B21" s="26">
        <v>2011</v>
      </c>
    </row>
    <row r="22" spans="1:2" ht="20.149999999999999" customHeight="1" x14ac:dyDescent="0.35">
      <c r="A22" s="3" t="s">
        <v>99</v>
      </c>
      <c r="B22" s="26">
        <v>2010</v>
      </c>
    </row>
    <row r="23" spans="1:2" ht="20.149999999999999" customHeight="1" x14ac:dyDescent="0.35">
      <c r="A23" s="3" t="s">
        <v>100</v>
      </c>
      <c r="B23" s="26">
        <v>2009</v>
      </c>
    </row>
    <row r="24" spans="1:2" ht="20.149999999999999" customHeight="1" x14ac:dyDescent="0.35">
      <c r="A24" s="3" t="s">
        <v>101</v>
      </c>
      <c r="B24" s="26">
        <v>2008</v>
      </c>
    </row>
    <row r="25" spans="1:2" ht="20.149999999999999" customHeight="1" x14ac:dyDescent="0.35">
      <c r="A25" s="3" t="s">
        <v>102</v>
      </c>
      <c r="B25" s="26">
        <v>2007</v>
      </c>
    </row>
    <row r="26" spans="1:2" ht="20.149999999999999" customHeight="1" x14ac:dyDescent="0.35">
      <c r="A26" s="3" t="s">
        <v>103</v>
      </c>
      <c r="B26" s="26">
        <v>2006</v>
      </c>
    </row>
    <row r="27" spans="1:2" ht="20.149999999999999" customHeight="1" x14ac:dyDescent="0.35">
      <c r="A27" s="3" t="s">
        <v>104</v>
      </c>
      <c r="B27" s="26">
        <v>2005</v>
      </c>
    </row>
    <row r="28" spans="1:2" ht="20.149999999999999" customHeight="1" x14ac:dyDescent="0.35">
      <c r="A28" s="3" t="s">
        <v>105</v>
      </c>
      <c r="B28" s="26">
        <v>2004</v>
      </c>
    </row>
    <row r="29" spans="1:2" ht="20.149999999999999" customHeight="1" x14ac:dyDescent="0.35">
      <c r="A29" s="3" t="s">
        <v>106</v>
      </c>
      <c r="B29" s="26">
        <v>2003</v>
      </c>
    </row>
    <row r="30" spans="1:2" ht="20.149999999999999" customHeight="1" x14ac:dyDescent="0.35">
      <c r="A30" s="3" t="s">
        <v>107</v>
      </c>
      <c r="B30" s="26">
        <v>2002</v>
      </c>
    </row>
    <row r="31" spans="1:2" ht="20.149999999999999" customHeight="1" x14ac:dyDescent="0.35">
      <c r="A31" s="3" t="s">
        <v>108</v>
      </c>
      <c r="B31" s="26">
        <v>2001</v>
      </c>
    </row>
    <row r="32" spans="1:2" ht="15" customHeight="1" x14ac:dyDescent="0.35">
      <c r="A32" s="3" t="s">
        <v>109</v>
      </c>
      <c r="B32" s="26">
        <v>2000</v>
      </c>
    </row>
    <row r="33" spans="1:2" ht="15" customHeight="1" x14ac:dyDescent="0.35">
      <c r="A33" s="3" t="s">
        <v>110</v>
      </c>
      <c r="B33" s="26">
        <v>1999</v>
      </c>
    </row>
    <row r="34" spans="1:2" ht="15" customHeight="1" x14ac:dyDescent="0.35">
      <c r="A34" s="3" t="s">
        <v>111</v>
      </c>
      <c r="B34" s="26">
        <v>1998</v>
      </c>
    </row>
    <row r="35" spans="1:2" ht="15" customHeight="1" x14ac:dyDescent="0.35">
      <c r="B35" s="27"/>
    </row>
  </sheetData>
  <phoneticPr fontId="31" type="noConversion"/>
  <hyperlinks>
    <hyperlink ref="B5" location="'Cover Sheet'!A1" display="Cover Sheet" xr:uid="{9F7CC682-41A3-4E61-B54B-E1D13175C7EB}"/>
    <hyperlink ref="B6" location="Contents!A1" display="Contents " xr:uid="{317A980F-02A5-48DC-8DF3-8CE30B473F58}"/>
    <hyperlink ref="B12" location="'2020'!A1" display="'2020'!A1" xr:uid="{EB559F9D-1B0C-499A-B803-CAEBDF0FA6A3}"/>
    <hyperlink ref="B7" location="Notes!A1" display="Notes" xr:uid="{8538EB71-DEAA-49C5-8E1A-FF2F92BF7637}"/>
    <hyperlink ref="B15" location="'2017'!A1" display="'2017'!A1" xr:uid="{B0C2B013-607F-4859-9FC8-B57C6CA9066E}"/>
    <hyperlink ref="B18" location="'2014'!A1" display="'2014'!A1" xr:uid="{F4AEB60E-F561-43AF-BEBD-81E757C95105}"/>
    <hyperlink ref="B21" location="'2011'!A1" display="'2011'!A1" xr:uid="{0FE35371-1390-4CE1-93FA-2D241D0F81FB}"/>
    <hyperlink ref="B24" location="'2008'!A1" display="'2008'!A1" xr:uid="{9E1F41A0-849A-4493-8F1C-E54E93448729}"/>
    <hyperlink ref="B27" location="'2005'!A1" display="'2005'!A1" xr:uid="{4223654B-18E9-42B0-9CE2-72033F810EA8}"/>
    <hyperlink ref="B30" location="'2002'!A1" display="'2002'!A1" xr:uid="{1C92C7B1-38EB-4CB2-BF31-2C9281C44D1B}"/>
    <hyperlink ref="B33" location="'1999'!A1" display="'1999'!A1" xr:uid="{8FF45DBB-3CFC-4339-A591-67FC3062C719}"/>
    <hyperlink ref="B13" location="'2019'!A1" display="'2019'!A1" xr:uid="{080B2178-25C2-41BD-A9E8-EDB16CFF84D0}"/>
    <hyperlink ref="B14" location="'2018'!A1" display="'2018'!A1" xr:uid="{85DA1AEE-6943-4CB8-8A87-255D3B868CEC}"/>
    <hyperlink ref="B16" location="'2016'!A1" display="'2016'!A1" xr:uid="{507A490B-7C4E-49FC-B73D-D29A70ED3E49}"/>
    <hyperlink ref="B17" location="'2015'!A1" display="'2015'!A1" xr:uid="{BFF6A545-6CB6-49E9-974B-7457947D5506}"/>
    <hyperlink ref="B19" location="'2013'!A1" display="'2013'!A1" xr:uid="{ABD583CD-412C-4A7B-A417-3D9A412506AF}"/>
    <hyperlink ref="B20" location="'2012'!A1" display="'2012'!A1" xr:uid="{6666BDEA-B65B-4193-B0CD-B65E8F046BBF}"/>
    <hyperlink ref="B22" location="'2010'!A1" display="'2010'!A1" xr:uid="{1299BA58-4147-4065-B379-2D38D243BF7F}"/>
    <hyperlink ref="B23" location="'2009'!A1" display="'2009'!A1" xr:uid="{0C371282-858A-4F2C-B569-3A5FD30ED7F9}"/>
    <hyperlink ref="B25" location="'2007'!A1" display="'2007'!A1" xr:uid="{E3BE5BC3-F080-4188-BB95-E1091AF16595}"/>
    <hyperlink ref="B26" location="'2006'!A1" display="'2006'!A1" xr:uid="{1E4CE7DC-37F5-4227-A4C7-198BA4EC0B5F}"/>
    <hyperlink ref="B28" location="'2004'!A1" display="'2004'!A1" xr:uid="{47407E2B-C431-41E4-B8C4-2055D019C249}"/>
    <hyperlink ref="B29" location="'2003'!A1" display="'2003'!A1" xr:uid="{2626F33B-4BED-4147-BDF8-B6BC02697932}"/>
    <hyperlink ref="B31" location="'2001'!A1" display="'2001'!A1" xr:uid="{1BAB5F3E-603D-47C0-9E23-FEAA4F330EBA}"/>
    <hyperlink ref="B32" location="'2000'!A1" display="'2000'!A1" xr:uid="{D80021EE-B750-4E26-B29A-D5EEEACFE91E}"/>
    <hyperlink ref="B34" location="'1998'!A1" display="'1998'!A1" xr:uid="{C17B372C-19C2-4849-9AFE-4B6A7D098D36}"/>
    <hyperlink ref="B11" location="'2021'!A1" display="'2021'!A1" xr:uid="{E394E8E4-BE83-4FBC-80F3-01663D721194}"/>
    <hyperlink ref="B10" location="'2022'!A1" display="'2022'!A1" xr:uid="{D2498D19-9462-4EFC-927E-7CCC3755767F}"/>
    <hyperlink ref="B8" location="'4.1'!A1" display="4.1" xr:uid="{64BF254F-9B78-4314-94AC-8D8081284A76}"/>
    <hyperlink ref="B9" location="'2023'!A1" display="'2023'!A1" xr:uid="{DB038AE5-9124-4712-AC9E-A174FD3E1C5B}"/>
  </hyperlinks>
  <pageMargins left="0.7" right="0.7" top="0.75" bottom="0.75" header="0.3" footer="0.3"/>
  <pageSetup paperSize="9" scale="46"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883EA-1725-4E4A-9AAC-6CBD38F011F5}">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130</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807821.35</v>
      </c>
      <c r="C5" s="14">
        <v>740.48</v>
      </c>
      <c r="D5" s="14">
        <v>808561.83</v>
      </c>
    </row>
    <row r="6" spans="1:4" ht="20.149999999999999" customHeight="1" x14ac:dyDescent="0.25">
      <c r="A6" s="3" t="s">
        <v>33</v>
      </c>
      <c r="B6" s="14">
        <v>0</v>
      </c>
      <c r="C6" s="14">
        <v>0</v>
      </c>
      <c r="D6" s="14">
        <v>0</v>
      </c>
    </row>
    <row r="7" spans="1:4" ht="20.149999999999999" customHeight="1" x14ac:dyDescent="0.25">
      <c r="A7" s="3" t="s">
        <v>34</v>
      </c>
      <c r="B7" s="14">
        <v>409048.65</v>
      </c>
      <c r="C7" s="14">
        <v>0</v>
      </c>
      <c r="D7" s="14">
        <v>409048.65</v>
      </c>
    </row>
    <row r="8" spans="1:4" ht="20.149999999999999" customHeight="1" x14ac:dyDescent="0.25">
      <c r="A8" s="3" t="s">
        <v>35</v>
      </c>
      <c r="B8" s="14">
        <v>-122670.04</v>
      </c>
      <c r="C8" s="14">
        <v>0</v>
      </c>
      <c r="D8" s="14">
        <v>-122670.04</v>
      </c>
    </row>
    <row r="9" spans="1:4" ht="20.149999999999999" customHeight="1" x14ac:dyDescent="0.25">
      <c r="A9" s="3" t="s">
        <v>36</v>
      </c>
      <c r="B9" s="14">
        <v>0</v>
      </c>
      <c r="C9" s="14">
        <v>0</v>
      </c>
      <c r="D9" s="14">
        <v>0</v>
      </c>
    </row>
    <row r="10" spans="1:4" ht="20.149999999999999" customHeight="1" x14ac:dyDescent="0.25">
      <c r="A10" s="3" t="s">
        <v>81</v>
      </c>
      <c r="B10" s="14">
        <v>-3877.58</v>
      </c>
      <c r="C10" s="14">
        <v>0</v>
      </c>
      <c r="D10" s="14">
        <v>-3877.58</v>
      </c>
    </row>
    <row r="11" spans="1:4" ht="20.149999999999999" customHeight="1" x14ac:dyDescent="0.25">
      <c r="A11" s="3" t="s">
        <v>82</v>
      </c>
      <c r="B11" s="14">
        <v>-68.28</v>
      </c>
      <c r="C11" s="14">
        <v>0</v>
      </c>
      <c r="D11" s="14">
        <v>-68.28</v>
      </c>
    </row>
    <row r="12" spans="1:4" ht="20.149999999999999" customHeight="1" x14ac:dyDescent="0.25">
      <c r="A12" s="12" t="s">
        <v>37</v>
      </c>
      <c r="B12" s="15">
        <v>1090254.1000000001</v>
      </c>
      <c r="C12" s="15">
        <v>740.48</v>
      </c>
      <c r="D12" s="15">
        <v>1090994.5900000001</v>
      </c>
    </row>
    <row r="13" spans="1:4" ht="20.149999999999999" customHeight="1" x14ac:dyDescent="0.25">
      <c r="A13" s="3" t="s">
        <v>83</v>
      </c>
      <c r="B13" s="14">
        <v>3966.51</v>
      </c>
      <c r="C13" s="14">
        <v>0</v>
      </c>
      <c r="D13" s="14">
        <v>3966.51</v>
      </c>
    </row>
    <row r="14" spans="1:4" ht="20.149999999999999" customHeight="1" x14ac:dyDescent="0.25">
      <c r="A14" s="13" t="s">
        <v>38</v>
      </c>
      <c r="B14" s="16">
        <v>1086287.5900000001</v>
      </c>
      <c r="C14" s="16">
        <v>740.48</v>
      </c>
      <c r="D14" s="16">
        <v>1087028.07</v>
      </c>
    </row>
    <row r="15" spans="1:4" ht="20.149999999999999" customHeight="1" x14ac:dyDescent="0.25">
      <c r="A15" s="17" t="s">
        <v>39</v>
      </c>
      <c r="B15" s="18">
        <v>401624.84</v>
      </c>
      <c r="C15" s="18">
        <v>611.48</v>
      </c>
      <c r="D15" s="18">
        <v>402236.32</v>
      </c>
    </row>
    <row r="16" spans="1:4" ht="20.149999999999999" customHeight="1" x14ac:dyDescent="0.25">
      <c r="A16" s="19" t="s">
        <v>40</v>
      </c>
      <c r="B16" s="14">
        <v>376199.02</v>
      </c>
      <c r="C16" s="14">
        <v>611.48</v>
      </c>
      <c r="D16" s="14">
        <v>376810.5</v>
      </c>
    </row>
    <row r="17" spans="1:4" ht="20.149999999999999" customHeight="1" x14ac:dyDescent="0.25">
      <c r="A17" s="20" t="s">
        <v>41</v>
      </c>
      <c r="B17" s="14">
        <v>344453.67</v>
      </c>
      <c r="C17" s="14">
        <v>0</v>
      </c>
      <c r="D17" s="14">
        <v>344453.67</v>
      </c>
    </row>
    <row r="18" spans="1:4" ht="20.149999999999999" customHeight="1" x14ac:dyDescent="0.25">
      <c r="A18" s="20" t="s">
        <v>42</v>
      </c>
      <c r="B18" s="14">
        <v>31745.34</v>
      </c>
      <c r="C18" s="14">
        <v>611.48</v>
      </c>
      <c r="D18" s="14">
        <v>32356.82</v>
      </c>
    </row>
    <row r="19" spans="1:4" ht="20.149999999999999" customHeight="1" x14ac:dyDescent="0.25">
      <c r="A19" s="19" t="s">
        <v>84</v>
      </c>
      <c r="B19" s="14">
        <v>25425.83</v>
      </c>
      <c r="C19" s="14">
        <v>0</v>
      </c>
      <c r="D19" s="14">
        <v>25425.83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70481.320000000007</v>
      </c>
      <c r="C25" s="18">
        <v>95</v>
      </c>
      <c r="D25" s="18">
        <v>70576.320000000007</v>
      </c>
    </row>
    <row r="26" spans="1:4" ht="20.149999999999999" customHeight="1" x14ac:dyDescent="0.25">
      <c r="A26" s="19" t="s">
        <v>40</v>
      </c>
      <c r="B26" s="14">
        <v>0</v>
      </c>
      <c r="C26" s="14">
        <v>0</v>
      </c>
      <c r="D26" s="14">
        <v>0</v>
      </c>
    </row>
    <row r="27" spans="1:4" ht="20.149999999999999" customHeight="1" x14ac:dyDescent="0.25">
      <c r="A27" s="19" t="s">
        <v>49</v>
      </c>
      <c r="B27" s="14">
        <v>61324.3</v>
      </c>
      <c r="C27" s="14">
        <v>0</v>
      </c>
      <c r="D27" s="14">
        <v>61324.3</v>
      </c>
    </row>
    <row r="28" spans="1:4" ht="20.149999999999999" customHeight="1" x14ac:dyDescent="0.25">
      <c r="A28" s="19" t="s">
        <v>43</v>
      </c>
      <c r="B28" s="14">
        <v>1934.28</v>
      </c>
      <c r="C28" s="14">
        <v>0</v>
      </c>
      <c r="D28" s="14">
        <v>1934.28</v>
      </c>
    </row>
    <row r="29" spans="1:4" ht="20.149999999999999" customHeight="1" x14ac:dyDescent="0.25">
      <c r="A29" s="19" t="s">
        <v>50</v>
      </c>
      <c r="B29" s="14">
        <v>85</v>
      </c>
      <c r="C29" s="14">
        <v>95</v>
      </c>
      <c r="D29" s="14">
        <v>180</v>
      </c>
    </row>
    <row r="30" spans="1:4" ht="20.149999999999999" customHeight="1" x14ac:dyDescent="0.25">
      <c r="A30" s="19" t="s">
        <v>44</v>
      </c>
      <c r="B30" s="14">
        <v>0</v>
      </c>
      <c r="C30" s="14">
        <v>0</v>
      </c>
      <c r="D30" s="14">
        <v>0</v>
      </c>
    </row>
    <row r="31" spans="1:4" ht="20.149999999999999" customHeight="1" x14ac:dyDescent="0.25">
      <c r="A31" s="19" t="s">
        <v>45</v>
      </c>
      <c r="B31" s="14">
        <v>718.19</v>
      </c>
      <c r="C31" s="14">
        <v>0</v>
      </c>
      <c r="D31" s="14">
        <v>718.19</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6419.54</v>
      </c>
      <c r="C34" s="14">
        <v>0</v>
      </c>
      <c r="D34" s="14">
        <v>6419.54</v>
      </c>
    </row>
    <row r="35" spans="1:4" ht="20.149999999999999" customHeight="1" x14ac:dyDescent="0.25">
      <c r="A35" s="17" t="s">
        <v>85</v>
      </c>
      <c r="B35" s="18">
        <v>7037.25</v>
      </c>
      <c r="C35" s="18">
        <v>0</v>
      </c>
      <c r="D35" s="18">
        <v>7037.25</v>
      </c>
    </row>
    <row r="36" spans="1:4" ht="20.149999999999999" customHeight="1" x14ac:dyDescent="0.25">
      <c r="A36" s="17" t="s">
        <v>52</v>
      </c>
      <c r="B36" s="18">
        <v>607144.18000000005</v>
      </c>
      <c r="C36" s="18">
        <v>34</v>
      </c>
      <c r="D36" s="18">
        <v>607178.18000000005</v>
      </c>
    </row>
    <row r="37" spans="1:4" ht="20.149999999999999" customHeight="1" x14ac:dyDescent="0.25">
      <c r="A37" s="17" t="s">
        <v>53</v>
      </c>
      <c r="B37" s="18">
        <v>128241.5</v>
      </c>
      <c r="C37" s="18">
        <v>34</v>
      </c>
      <c r="D37" s="18">
        <v>128275.5</v>
      </c>
    </row>
    <row r="38" spans="1:4" ht="20.149999999999999" customHeight="1" x14ac:dyDescent="0.25">
      <c r="A38" s="19" t="s">
        <v>54</v>
      </c>
      <c r="B38" s="14">
        <v>0</v>
      </c>
      <c r="C38" s="14">
        <v>34</v>
      </c>
      <c r="D38" s="14">
        <v>34</v>
      </c>
    </row>
    <row r="39" spans="1:4" ht="20.149999999999999" customHeight="1" x14ac:dyDescent="0.25">
      <c r="A39" s="19" t="s">
        <v>55</v>
      </c>
      <c r="B39" s="14">
        <v>7304.81</v>
      </c>
      <c r="C39" s="14">
        <v>0</v>
      </c>
      <c r="D39" s="14">
        <v>7304.81</v>
      </c>
    </row>
    <row r="40" spans="1:4" ht="20.149999999999999" customHeight="1" x14ac:dyDescent="0.25">
      <c r="A40" s="19" t="s">
        <v>56</v>
      </c>
      <c r="B40" s="14">
        <v>2646.47</v>
      </c>
      <c r="C40" s="14">
        <v>0</v>
      </c>
      <c r="D40" s="14">
        <v>2646.47</v>
      </c>
    </row>
    <row r="41" spans="1:4" ht="20.149999999999999" customHeight="1" x14ac:dyDescent="0.25">
      <c r="A41" s="19" t="s">
        <v>57</v>
      </c>
      <c r="B41" s="14">
        <v>17007.09</v>
      </c>
      <c r="C41" s="14">
        <v>0</v>
      </c>
      <c r="D41" s="14">
        <v>17007.09</v>
      </c>
    </row>
    <row r="42" spans="1:4" ht="20.149999999999999" customHeight="1" x14ac:dyDescent="0.25">
      <c r="A42" s="19" t="s">
        <v>58</v>
      </c>
      <c r="B42" s="14">
        <v>28867.22</v>
      </c>
      <c r="C42" s="14">
        <v>0</v>
      </c>
      <c r="D42" s="14">
        <v>28867.22</v>
      </c>
    </row>
    <row r="43" spans="1:4" ht="20.149999999999999" customHeight="1" x14ac:dyDescent="0.25">
      <c r="A43" s="19" t="s">
        <v>59</v>
      </c>
      <c r="B43" s="14">
        <v>7385.56</v>
      </c>
      <c r="C43" s="14">
        <v>0</v>
      </c>
      <c r="D43" s="14">
        <v>7385.56</v>
      </c>
    </row>
    <row r="44" spans="1:4" ht="20.149999999999999" customHeight="1" x14ac:dyDescent="0.25">
      <c r="A44" s="19" t="s">
        <v>60</v>
      </c>
      <c r="B44" s="14">
        <v>3359.36</v>
      </c>
      <c r="C44" s="14">
        <v>0</v>
      </c>
      <c r="D44" s="14">
        <v>3359.36</v>
      </c>
    </row>
    <row r="45" spans="1:4" ht="20.149999999999999" customHeight="1" x14ac:dyDescent="0.25">
      <c r="A45" s="19" t="s">
        <v>61</v>
      </c>
      <c r="B45" s="14">
        <v>7022.59</v>
      </c>
      <c r="C45" s="14">
        <v>0</v>
      </c>
      <c r="D45" s="14">
        <v>7022.59</v>
      </c>
    </row>
    <row r="46" spans="1:4" ht="20.149999999999999" customHeight="1" x14ac:dyDescent="0.25">
      <c r="A46" s="19" t="s">
        <v>62</v>
      </c>
      <c r="B46" s="14">
        <v>22007.88</v>
      </c>
      <c r="C46" s="14">
        <v>0</v>
      </c>
      <c r="D46" s="14">
        <v>22007.88</v>
      </c>
    </row>
    <row r="47" spans="1:4" ht="20.149999999999999" customHeight="1" x14ac:dyDescent="0.25">
      <c r="A47" s="19" t="s">
        <v>63</v>
      </c>
      <c r="B47" s="14">
        <v>5755.08</v>
      </c>
      <c r="C47" s="14">
        <v>0</v>
      </c>
      <c r="D47" s="14">
        <v>5755.08</v>
      </c>
    </row>
    <row r="48" spans="1:4" ht="20.149999999999999" customHeight="1" x14ac:dyDescent="0.25">
      <c r="A48" s="19" t="s">
        <v>64</v>
      </c>
      <c r="B48" s="14">
        <v>14249.01</v>
      </c>
      <c r="C48" s="14">
        <v>0</v>
      </c>
      <c r="D48" s="14">
        <v>14249.01</v>
      </c>
    </row>
    <row r="49" spans="1:4" ht="20.149999999999999" customHeight="1" x14ac:dyDescent="0.25">
      <c r="A49" s="19" t="s">
        <v>65</v>
      </c>
      <c r="B49" s="14">
        <v>9099.39</v>
      </c>
      <c r="C49" s="14">
        <v>0</v>
      </c>
      <c r="D49" s="14">
        <v>9099.39</v>
      </c>
    </row>
    <row r="50" spans="1:4" ht="20.149999999999999" customHeight="1" x14ac:dyDescent="0.25">
      <c r="A50" s="19" t="s">
        <v>66</v>
      </c>
      <c r="B50" s="14">
        <v>3537.03</v>
      </c>
      <c r="C50" s="14">
        <v>0</v>
      </c>
      <c r="D50" s="14">
        <v>3537.03</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470696.72</v>
      </c>
      <c r="C57" s="18">
        <v>0</v>
      </c>
      <c r="D57" s="18">
        <v>470696.72</v>
      </c>
    </row>
    <row r="58" spans="1:4" ht="20.149999999999999" customHeight="1" x14ac:dyDescent="0.25">
      <c r="A58" s="19" t="s">
        <v>72</v>
      </c>
      <c r="B58" s="14">
        <v>359553.82</v>
      </c>
      <c r="C58" s="14">
        <v>0</v>
      </c>
      <c r="D58" s="14">
        <v>359553.82</v>
      </c>
    </row>
    <row r="59" spans="1:4" ht="20.149999999999999" customHeight="1" x14ac:dyDescent="0.25">
      <c r="A59" s="19" t="s">
        <v>73</v>
      </c>
      <c r="B59" s="14">
        <v>44598.79</v>
      </c>
      <c r="C59" s="14">
        <v>0</v>
      </c>
      <c r="D59" s="14">
        <v>44598.79</v>
      </c>
    </row>
    <row r="60" spans="1:4" ht="20.149999999999999" customHeight="1" x14ac:dyDescent="0.25">
      <c r="A60" s="19" t="s">
        <v>74</v>
      </c>
      <c r="B60" s="14">
        <v>47006.51</v>
      </c>
      <c r="C60" s="14">
        <v>0</v>
      </c>
      <c r="D60" s="14">
        <v>47006.51</v>
      </c>
    </row>
    <row r="61" spans="1:4" ht="20.149999999999999" customHeight="1" x14ac:dyDescent="0.25">
      <c r="A61" s="19" t="s">
        <v>75</v>
      </c>
      <c r="B61" s="14">
        <v>1413.27</v>
      </c>
      <c r="C61" s="14">
        <v>0</v>
      </c>
      <c r="D61" s="14">
        <v>1413.27</v>
      </c>
    </row>
    <row r="62" spans="1:4" ht="20.149999999999999" customHeight="1" x14ac:dyDescent="0.25">
      <c r="A62" s="19" t="s">
        <v>76</v>
      </c>
      <c r="B62" s="14">
        <v>18124.34</v>
      </c>
      <c r="C62" s="14">
        <v>0</v>
      </c>
      <c r="D62" s="14">
        <v>18124.34</v>
      </c>
    </row>
    <row r="63" spans="1:4" ht="20.149999999999999" customHeight="1" x14ac:dyDescent="0.25">
      <c r="A63" s="22" t="s">
        <v>77</v>
      </c>
      <c r="B63" s="23">
        <v>8205.9599999999991</v>
      </c>
      <c r="C63" s="23">
        <v>0</v>
      </c>
      <c r="D63" s="23">
        <v>8205.9599999999991</v>
      </c>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9BFB-ACD9-4425-A3C0-05BC4DA14F80}">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131</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838092.29</v>
      </c>
      <c r="C5" s="14">
        <v>717</v>
      </c>
      <c r="D5" s="14">
        <v>838809.29</v>
      </c>
    </row>
    <row r="6" spans="1:4" ht="20.149999999999999" customHeight="1" x14ac:dyDescent="0.25">
      <c r="A6" s="3" t="s">
        <v>33</v>
      </c>
      <c r="B6" s="14">
        <v>0</v>
      </c>
      <c r="C6" s="14">
        <v>0</v>
      </c>
      <c r="D6" s="14">
        <v>0</v>
      </c>
    </row>
    <row r="7" spans="1:4" ht="20.149999999999999" customHeight="1" x14ac:dyDescent="0.25">
      <c r="A7" s="3" t="s">
        <v>34</v>
      </c>
      <c r="B7" s="14">
        <v>338026.45</v>
      </c>
      <c r="C7" s="14">
        <v>0</v>
      </c>
      <c r="D7" s="14">
        <v>338026.45</v>
      </c>
    </row>
    <row r="8" spans="1:4" ht="20.149999999999999" customHeight="1" x14ac:dyDescent="0.25">
      <c r="A8" s="3" t="s">
        <v>35</v>
      </c>
      <c r="B8" s="14">
        <v>-123157.79</v>
      </c>
      <c r="C8" s="14">
        <v>0</v>
      </c>
      <c r="D8" s="14">
        <v>-123157.79</v>
      </c>
    </row>
    <row r="9" spans="1:4" ht="20.149999999999999" customHeight="1" x14ac:dyDescent="0.25">
      <c r="A9" s="3" t="s">
        <v>36</v>
      </c>
      <c r="B9" s="14">
        <v>0</v>
      </c>
      <c r="C9" s="14">
        <v>0</v>
      </c>
      <c r="D9" s="14">
        <v>0</v>
      </c>
    </row>
    <row r="10" spans="1:4" ht="20.149999999999999" customHeight="1" x14ac:dyDescent="0.25">
      <c r="A10" s="3" t="s">
        <v>81</v>
      </c>
      <c r="B10" s="14">
        <v>5480</v>
      </c>
      <c r="C10" s="14">
        <v>0</v>
      </c>
      <c r="D10" s="14">
        <v>5480</v>
      </c>
    </row>
    <row r="11" spans="1:4" ht="20.149999999999999" customHeight="1" x14ac:dyDescent="0.25">
      <c r="A11" s="3" t="s">
        <v>82</v>
      </c>
      <c r="B11" s="14">
        <v>-77.77</v>
      </c>
      <c r="C11" s="14">
        <v>0</v>
      </c>
      <c r="D11" s="14">
        <v>-77.77</v>
      </c>
    </row>
    <row r="12" spans="1:4" ht="20.149999999999999" customHeight="1" x14ac:dyDescent="0.25">
      <c r="A12" s="12" t="s">
        <v>37</v>
      </c>
      <c r="B12" s="15">
        <v>1058363.18</v>
      </c>
      <c r="C12" s="15">
        <v>717</v>
      </c>
      <c r="D12" s="15">
        <v>1059080.18</v>
      </c>
    </row>
    <row r="13" spans="1:4" ht="20.149999999999999" customHeight="1" x14ac:dyDescent="0.25">
      <c r="A13" s="3" t="s">
        <v>83</v>
      </c>
      <c r="B13" s="14">
        <v>207.18</v>
      </c>
      <c r="C13" s="14">
        <v>0</v>
      </c>
      <c r="D13" s="14">
        <v>207.18</v>
      </c>
    </row>
    <row r="14" spans="1:4" ht="20.149999999999999" customHeight="1" x14ac:dyDescent="0.25">
      <c r="A14" s="13" t="s">
        <v>38</v>
      </c>
      <c r="B14" s="16">
        <v>1058156</v>
      </c>
      <c r="C14" s="16">
        <v>717</v>
      </c>
      <c r="D14" s="16">
        <v>1058873</v>
      </c>
    </row>
    <row r="15" spans="1:4" ht="20.149999999999999" customHeight="1" x14ac:dyDescent="0.25">
      <c r="A15" s="17" t="s">
        <v>39</v>
      </c>
      <c r="B15" s="18">
        <v>378931.82</v>
      </c>
      <c r="C15" s="18">
        <v>586</v>
      </c>
      <c r="D15" s="18">
        <v>379517.82</v>
      </c>
    </row>
    <row r="16" spans="1:4" ht="20.149999999999999" customHeight="1" x14ac:dyDescent="0.25">
      <c r="A16" s="19" t="s">
        <v>40</v>
      </c>
      <c r="B16" s="14">
        <v>355292.03</v>
      </c>
      <c r="C16" s="14">
        <v>586</v>
      </c>
      <c r="D16" s="14">
        <v>355878.03</v>
      </c>
    </row>
    <row r="17" spans="1:4" ht="20.149999999999999" customHeight="1" x14ac:dyDescent="0.25">
      <c r="A17" s="20" t="s">
        <v>41</v>
      </c>
      <c r="B17" s="14">
        <v>319836.46999999997</v>
      </c>
      <c r="C17" s="14">
        <v>0</v>
      </c>
      <c r="D17" s="14">
        <v>319836.46999999997</v>
      </c>
    </row>
    <row r="18" spans="1:4" ht="20.149999999999999" customHeight="1" x14ac:dyDescent="0.25">
      <c r="A18" s="20" t="s">
        <v>42</v>
      </c>
      <c r="B18" s="14">
        <v>35455.56</v>
      </c>
      <c r="C18" s="14">
        <v>586</v>
      </c>
      <c r="D18" s="14">
        <v>36041.56</v>
      </c>
    </row>
    <row r="19" spans="1:4" ht="20.149999999999999" customHeight="1" x14ac:dyDescent="0.25">
      <c r="A19" s="19" t="s">
        <v>84</v>
      </c>
      <c r="B19" s="14">
        <v>23639.78</v>
      </c>
      <c r="C19" s="14">
        <v>0</v>
      </c>
      <c r="D19" s="14">
        <v>23639.78</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75934.02</v>
      </c>
      <c r="C25" s="18">
        <v>91</v>
      </c>
      <c r="D25" s="18">
        <v>76025.02</v>
      </c>
    </row>
    <row r="26" spans="1:4" ht="20.149999999999999" customHeight="1" x14ac:dyDescent="0.25">
      <c r="A26" s="19" t="s">
        <v>40</v>
      </c>
      <c r="B26" s="14">
        <v>0</v>
      </c>
      <c r="C26" s="14">
        <v>0</v>
      </c>
      <c r="D26" s="14">
        <v>0</v>
      </c>
    </row>
    <row r="27" spans="1:4" ht="20.149999999999999" customHeight="1" x14ac:dyDescent="0.25">
      <c r="A27" s="19" t="s">
        <v>49</v>
      </c>
      <c r="B27" s="14">
        <v>64229.79</v>
      </c>
      <c r="C27" s="14">
        <v>0</v>
      </c>
      <c r="D27" s="14">
        <v>64229.79</v>
      </c>
    </row>
    <row r="28" spans="1:4" ht="20.149999999999999" customHeight="1" x14ac:dyDescent="0.25">
      <c r="A28" s="19" t="s">
        <v>43</v>
      </c>
      <c r="B28" s="14">
        <v>5206.3999999999996</v>
      </c>
      <c r="C28" s="14">
        <v>0</v>
      </c>
      <c r="D28" s="14">
        <v>5206.3999999999996</v>
      </c>
    </row>
    <row r="29" spans="1:4" ht="20.149999999999999" customHeight="1" x14ac:dyDescent="0.25">
      <c r="A29" s="19" t="s">
        <v>50</v>
      </c>
      <c r="B29" s="14">
        <v>0</v>
      </c>
      <c r="C29" s="14">
        <v>91</v>
      </c>
      <c r="D29" s="14">
        <v>91</v>
      </c>
    </row>
    <row r="30" spans="1:4" ht="20.149999999999999" customHeight="1" x14ac:dyDescent="0.25">
      <c r="A30" s="19" t="s">
        <v>44</v>
      </c>
      <c r="B30" s="14">
        <v>0</v>
      </c>
      <c r="C30" s="14">
        <v>0</v>
      </c>
      <c r="D30" s="14">
        <v>0</v>
      </c>
    </row>
    <row r="31" spans="1:4" ht="20.149999999999999" customHeight="1" x14ac:dyDescent="0.25">
      <c r="A31" s="19" t="s">
        <v>45</v>
      </c>
      <c r="B31" s="14">
        <v>719.01</v>
      </c>
      <c r="C31" s="14">
        <v>0</v>
      </c>
      <c r="D31" s="14">
        <v>719.01</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5778.82</v>
      </c>
      <c r="C34" s="14">
        <v>0</v>
      </c>
      <c r="D34" s="14">
        <v>5778.82</v>
      </c>
    </row>
    <row r="35" spans="1:4" ht="20.149999999999999" customHeight="1" x14ac:dyDescent="0.25">
      <c r="A35" s="17" t="s">
        <v>85</v>
      </c>
      <c r="B35" s="18">
        <v>12056.36</v>
      </c>
      <c r="C35" s="18">
        <v>0</v>
      </c>
      <c r="D35" s="18">
        <v>12056.36</v>
      </c>
    </row>
    <row r="36" spans="1:4" ht="20.149999999999999" customHeight="1" x14ac:dyDescent="0.25">
      <c r="A36" s="17" t="s">
        <v>52</v>
      </c>
      <c r="B36" s="18">
        <v>591233.81000000006</v>
      </c>
      <c r="C36" s="18">
        <v>40</v>
      </c>
      <c r="D36" s="18">
        <v>591273.81000000006</v>
      </c>
    </row>
    <row r="37" spans="1:4" ht="20.149999999999999" customHeight="1" x14ac:dyDescent="0.25">
      <c r="A37" s="17" t="s">
        <v>53</v>
      </c>
      <c r="B37" s="18">
        <v>133310.46</v>
      </c>
      <c r="C37" s="18">
        <v>40</v>
      </c>
      <c r="D37" s="18">
        <v>133350.46</v>
      </c>
    </row>
    <row r="38" spans="1:4" ht="20.149999999999999" customHeight="1" x14ac:dyDescent="0.25">
      <c r="A38" s="19" t="s">
        <v>54</v>
      </c>
      <c r="B38" s="14">
        <v>0</v>
      </c>
      <c r="C38" s="14">
        <v>40</v>
      </c>
      <c r="D38" s="14">
        <v>40</v>
      </c>
    </row>
    <row r="39" spans="1:4" ht="20.149999999999999" customHeight="1" x14ac:dyDescent="0.25">
      <c r="A39" s="19" t="s">
        <v>55</v>
      </c>
      <c r="B39" s="14">
        <v>7322.79</v>
      </c>
      <c r="C39" s="14">
        <v>0</v>
      </c>
      <c r="D39" s="14">
        <v>7322.79</v>
      </c>
    </row>
    <row r="40" spans="1:4" ht="20.149999999999999" customHeight="1" x14ac:dyDescent="0.25">
      <c r="A40" s="19" t="s">
        <v>56</v>
      </c>
      <c r="B40" s="14">
        <v>2864.11</v>
      </c>
      <c r="C40" s="14">
        <v>0</v>
      </c>
      <c r="D40" s="14">
        <v>2864.11</v>
      </c>
    </row>
    <row r="41" spans="1:4" ht="20.149999999999999" customHeight="1" x14ac:dyDescent="0.25">
      <c r="A41" s="19" t="s">
        <v>57</v>
      </c>
      <c r="B41" s="14">
        <v>16878.23</v>
      </c>
      <c r="C41" s="14">
        <v>0</v>
      </c>
      <c r="D41" s="14">
        <v>16878.23</v>
      </c>
    </row>
    <row r="42" spans="1:4" ht="20.149999999999999" customHeight="1" x14ac:dyDescent="0.25">
      <c r="A42" s="19" t="s">
        <v>58</v>
      </c>
      <c r="B42" s="14">
        <v>30139.79</v>
      </c>
      <c r="C42" s="14">
        <v>0</v>
      </c>
      <c r="D42" s="14">
        <v>30139.79</v>
      </c>
    </row>
    <row r="43" spans="1:4" ht="20.149999999999999" customHeight="1" x14ac:dyDescent="0.25">
      <c r="A43" s="19" t="s">
        <v>59</v>
      </c>
      <c r="B43" s="14">
        <v>7669.71</v>
      </c>
      <c r="C43" s="14">
        <v>0</v>
      </c>
      <c r="D43" s="14">
        <v>7669.71</v>
      </c>
    </row>
    <row r="44" spans="1:4" ht="20.149999999999999" customHeight="1" x14ac:dyDescent="0.25">
      <c r="A44" s="19" t="s">
        <v>60</v>
      </c>
      <c r="B44" s="14">
        <v>3735.81</v>
      </c>
      <c r="C44" s="14">
        <v>0</v>
      </c>
      <c r="D44" s="14">
        <v>3735.81</v>
      </c>
    </row>
    <row r="45" spans="1:4" ht="20.149999999999999" customHeight="1" x14ac:dyDescent="0.25">
      <c r="A45" s="19" t="s">
        <v>61</v>
      </c>
      <c r="B45" s="14">
        <v>8532.07</v>
      </c>
      <c r="C45" s="14">
        <v>0</v>
      </c>
      <c r="D45" s="14">
        <v>8532.07</v>
      </c>
    </row>
    <row r="46" spans="1:4" ht="20.149999999999999" customHeight="1" x14ac:dyDescent="0.25">
      <c r="A46" s="19" t="s">
        <v>62</v>
      </c>
      <c r="B46" s="14">
        <v>22972.54</v>
      </c>
      <c r="C46" s="14">
        <v>0</v>
      </c>
      <c r="D46" s="14">
        <v>22972.54</v>
      </c>
    </row>
    <row r="47" spans="1:4" ht="20.149999999999999" customHeight="1" x14ac:dyDescent="0.25">
      <c r="A47" s="19" t="s">
        <v>63</v>
      </c>
      <c r="B47" s="14">
        <v>6077.72</v>
      </c>
      <c r="C47" s="14">
        <v>0</v>
      </c>
      <c r="D47" s="14">
        <v>6077.72</v>
      </c>
    </row>
    <row r="48" spans="1:4" ht="20.149999999999999" customHeight="1" x14ac:dyDescent="0.25">
      <c r="A48" s="19" t="s">
        <v>64</v>
      </c>
      <c r="B48" s="14">
        <v>15511.03</v>
      </c>
      <c r="C48" s="14">
        <v>0</v>
      </c>
      <c r="D48" s="14">
        <v>15511.03</v>
      </c>
    </row>
    <row r="49" spans="1:4" ht="20.149999999999999" customHeight="1" x14ac:dyDescent="0.25">
      <c r="A49" s="19" t="s">
        <v>65</v>
      </c>
      <c r="B49" s="14">
        <v>9228.69</v>
      </c>
      <c r="C49" s="14">
        <v>0</v>
      </c>
      <c r="D49" s="14">
        <v>9228.69</v>
      </c>
    </row>
    <row r="50" spans="1:4" ht="20.149999999999999" customHeight="1" x14ac:dyDescent="0.25">
      <c r="A50" s="19" t="s">
        <v>66</v>
      </c>
      <c r="B50" s="14">
        <v>2377.9699999999998</v>
      </c>
      <c r="C50" s="14">
        <v>0</v>
      </c>
      <c r="D50" s="14">
        <v>2377.9699999999998</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447695.21</v>
      </c>
      <c r="C57" s="18">
        <v>0</v>
      </c>
      <c r="D57" s="18">
        <v>447695.21</v>
      </c>
    </row>
    <row r="58" spans="1:4" ht="20.149999999999999" customHeight="1" x14ac:dyDescent="0.25">
      <c r="A58" s="19" t="s">
        <v>72</v>
      </c>
      <c r="B58" s="14">
        <v>352867.91</v>
      </c>
      <c r="C58" s="14">
        <v>0</v>
      </c>
      <c r="D58" s="14">
        <v>352867.91</v>
      </c>
    </row>
    <row r="59" spans="1:4" ht="20.149999999999999" customHeight="1" x14ac:dyDescent="0.25">
      <c r="A59" s="19" t="s">
        <v>73</v>
      </c>
      <c r="B59" s="14">
        <v>42444.41</v>
      </c>
      <c r="C59" s="14">
        <v>0</v>
      </c>
      <c r="D59" s="14">
        <v>42444.41</v>
      </c>
    </row>
    <row r="60" spans="1:4" ht="20.149999999999999" customHeight="1" x14ac:dyDescent="0.25">
      <c r="A60" s="19" t="s">
        <v>74</v>
      </c>
      <c r="B60" s="14">
        <v>33098.07</v>
      </c>
      <c r="C60" s="14">
        <v>0</v>
      </c>
      <c r="D60" s="14">
        <v>33098.07</v>
      </c>
    </row>
    <row r="61" spans="1:4" ht="20.149999999999999" customHeight="1" x14ac:dyDescent="0.25">
      <c r="A61" s="19" t="s">
        <v>75</v>
      </c>
      <c r="B61" s="14">
        <v>1998.44</v>
      </c>
      <c r="C61" s="14">
        <v>0</v>
      </c>
      <c r="D61" s="14">
        <v>1998.44</v>
      </c>
    </row>
    <row r="62" spans="1:4" ht="20.149999999999999" customHeight="1" x14ac:dyDescent="0.25">
      <c r="A62" s="19" t="s">
        <v>76</v>
      </c>
      <c r="B62" s="14">
        <v>17286.38</v>
      </c>
      <c r="C62" s="14">
        <v>0</v>
      </c>
      <c r="D62" s="14">
        <v>17286.38</v>
      </c>
    </row>
    <row r="63" spans="1:4" ht="20.149999999999999" customHeight="1" x14ac:dyDescent="0.25">
      <c r="A63" s="22" t="s">
        <v>77</v>
      </c>
      <c r="B63" s="23">
        <v>10228.14</v>
      </c>
      <c r="C63" s="23">
        <v>0</v>
      </c>
      <c r="D63" s="23">
        <v>10228.14</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6186A-A3BC-4E87-8590-3F49A5FBAC69}">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132</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929784</v>
      </c>
      <c r="C5" s="14">
        <v>754</v>
      </c>
      <c r="D5" s="14">
        <v>930538</v>
      </c>
    </row>
    <row r="6" spans="1:4" ht="20.149999999999999" customHeight="1" x14ac:dyDescent="0.25">
      <c r="A6" s="3" t="s">
        <v>33</v>
      </c>
      <c r="B6" s="14">
        <v>0</v>
      </c>
      <c r="C6" s="14">
        <v>0</v>
      </c>
      <c r="D6" s="14">
        <v>0</v>
      </c>
    </row>
    <row r="7" spans="1:4" ht="20.149999999999999" customHeight="1" x14ac:dyDescent="0.25">
      <c r="A7" s="3" t="s">
        <v>34</v>
      </c>
      <c r="B7" s="14">
        <v>244029.31</v>
      </c>
      <c r="C7" s="14">
        <v>0</v>
      </c>
      <c r="D7" s="14">
        <v>244029.31</v>
      </c>
    </row>
    <row r="8" spans="1:4" ht="20.149999999999999" customHeight="1" x14ac:dyDescent="0.25">
      <c r="A8" s="3" t="s">
        <v>35</v>
      </c>
      <c r="B8" s="14">
        <v>-120590.7</v>
      </c>
      <c r="C8" s="14">
        <v>0</v>
      </c>
      <c r="D8" s="14">
        <v>-120590.7</v>
      </c>
    </row>
    <row r="9" spans="1:4" ht="20.149999999999999" customHeight="1" x14ac:dyDescent="0.25">
      <c r="A9" s="3" t="s">
        <v>36</v>
      </c>
      <c r="B9" s="14">
        <v>0</v>
      </c>
      <c r="C9" s="14">
        <v>0</v>
      </c>
      <c r="D9" s="14">
        <v>0</v>
      </c>
    </row>
    <row r="10" spans="1:4" ht="20.149999999999999" customHeight="1" x14ac:dyDescent="0.25">
      <c r="A10" s="3" t="s">
        <v>81</v>
      </c>
      <c r="B10" s="14">
        <v>-6435</v>
      </c>
      <c r="C10" s="14">
        <v>0</v>
      </c>
      <c r="D10" s="14">
        <v>-6435</v>
      </c>
    </row>
    <row r="11" spans="1:4" ht="20.149999999999999" customHeight="1" x14ac:dyDescent="0.25">
      <c r="A11" s="3" t="s">
        <v>82</v>
      </c>
      <c r="B11" s="14">
        <v>-55.24</v>
      </c>
      <c r="C11" s="14">
        <v>0</v>
      </c>
      <c r="D11" s="14">
        <v>-55.24</v>
      </c>
    </row>
    <row r="12" spans="1:4" ht="20.149999999999999" customHeight="1" x14ac:dyDescent="0.25">
      <c r="A12" s="12" t="s">
        <v>37</v>
      </c>
      <c r="B12" s="15">
        <v>1046732.37</v>
      </c>
      <c r="C12" s="15">
        <v>754</v>
      </c>
      <c r="D12" s="15">
        <v>1047486.37</v>
      </c>
    </row>
    <row r="13" spans="1:4" ht="20.149999999999999" customHeight="1" x14ac:dyDescent="0.25">
      <c r="A13" s="3" t="s">
        <v>83</v>
      </c>
      <c r="B13" s="14">
        <v>168.14</v>
      </c>
      <c r="C13" s="14">
        <v>0</v>
      </c>
      <c r="D13" s="14">
        <v>168.14</v>
      </c>
    </row>
    <row r="14" spans="1:4" ht="20.149999999999999" customHeight="1" x14ac:dyDescent="0.25">
      <c r="A14" s="13" t="s">
        <v>38</v>
      </c>
      <c r="B14" s="16">
        <v>1046564.23</v>
      </c>
      <c r="C14" s="16">
        <v>754</v>
      </c>
      <c r="D14" s="16">
        <v>1047318.23</v>
      </c>
    </row>
    <row r="15" spans="1:4" ht="20.149999999999999" customHeight="1" x14ac:dyDescent="0.25">
      <c r="A15" s="17" t="s">
        <v>39</v>
      </c>
      <c r="B15" s="18">
        <v>332835.55</v>
      </c>
      <c r="C15" s="18">
        <v>595</v>
      </c>
      <c r="D15" s="18">
        <v>333430.55</v>
      </c>
    </row>
    <row r="16" spans="1:4" ht="20.149999999999999" customHeight="1" x14ac:dyDescent="0.25">
      <c r="A16" s="19" t="s">
        <v>40</v>
      </c>
      <c r="B16" s="14">
        <v>310812.73</v>
      </c>
      <c r="C16" s="14">
        <v>595</v>
      </c>
      <c r="D16" s="14">
        <v>311407.73</v>
      </c>
    </row>
    <row r="17" spans="1:4" ht="20.149999999999999" customHeight="1" x14ac:dyDescent="0.25">
      <c r="A17" s="20" t="s">
        <v>41</v>
      </c>
      <c r="B17" s="14">
        <v>278148.92</v>
      </c>
      <c r="C17" s="14">
        <v>0</v>
      </c>
      <c r="D17" s="14">
        <v>278148.92</v>
      </c>
    </row>
    <row r="18" spans="1:4" ht="20.149999999999999" customHeight="1" x14ac:dyDescent="0.25">
      <c r="A18" s="20" t="s">
        <v>42</v>
      </c>
      <c r="B18" s="14">
        <v>32663.81</v>
      </c>
      <c r="C18" s="14">
        <v>595</v>
      </c>
      <c r="D18" s="14">
        <v>33258.81</v>
      </c>
    </row>
    <row r="19" spans="1:4" ht="20.149999999999999" customHeight="1" x14ac:dyDescent="0.25">
      <c r="A19" s="19" t="s">
        <v>84</v>
      </c>
      <c r="B19" s="14">
        <v>22022.82</v>
      </c>
      <c r="C19" s="14">
        <v>0</v>
      </c>
      <c r="D19" s="14">
        <v>22022.82</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81746.570000000007</v>
      </c>
      <c r="C25" s="18">
        <v>112</v>
      </c>
      <c r="D25" s="18">
        <v>81858.570000000007</v>
      </c>
    </row>
    <row r="26" spans="1:4" ht="20.149999999999999" customHeight="1" x14ac:dyDescent="0.25">
      <c r="A26" s="19" t="s">
        <v>40</v>
      </c>
      <c r="B26" s="14">
        <v>0</v>
      </c>
      <c r="C26" s="14">
        <v>0</v>
      </c>
      <c r="D26" s="14">
        <v>0</v>
      </c>
    </row>
    <row r="27" spans="1:4" ht="20.149999999999999" customHeight="1" x14ac:dyDescent="0.25">
      <c r="A27" s="19" t="s">
        <v>49</v>
      </c>
      <c r="B27" s="14">
        <v>69252</v>
      </c>
      <c r="C27" s="14">
        <v>0</v>
      </c>
      <c r="D27" s="14">
        <v>69252</v>
      </c>
    </row>
    <row r="28" spans="1:4" ht="20.149999999999999" customHeight="1" x14ac:dyDescent="0.25">
      <c r="A28" s="19" t="s">
        <v>43</v>
      </c>
      <c r="B28" s="14">
        <v>5160.53</v>
      </c>
      <c r="C28" s="14">
        <v>0</v>
      </c>
      <c r="D28" s="14">
        <v>5160.53</v>
      </c>
    </row>
    <row r="29" spans="1:4" ht="20.149999999999999" customHeight="1" x14ac:dyDescent="0.25">
      <c r="A29" s="19" t="s">
        <v>50</v>
      </c>
      <c r="B29" s="14">
        <v>0</v>
      </c>
      <c r="C29" s="14">
        <v>112</v>
      </c>
      <c r="D29" s="14">
        <v>112</v>
      </c>
    </row>
    <row r="30" spans="1:4" ht="20.149999999999999" customHeight="1" x14ac:dyDescent="0.25">
      <c r="A30" s="19" t="s">
        <v>44</v>
      </c>
      <c r="B30" s="14">
        <v>0</v>
      </c>
      <c r="C30" s="14">
        <v>0</v>
      </c>
      <c r="D30" s="14">
        <v>0</v>
      </c>
    </row>
    <row r="31" spans="1:4" ht="20.149999999999999" customHeight="1" x14ac:dyDescent="0.25">
      <c r="A31" s="19" t="s">
        <v>45</v>
      </c>
      <c r="B31" s="14">
        <v>611.13</v>
      </c>
      <c r="C31" s="14">
        <v>0</v>
      </c>
      <c r="D31" s="14">
        <v>611.13</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6722.9</v>
      </c>
      <c r="C34" s="14">
        <v>0</v>
      </c>
      <c r="D34" s="14">
        <v>6722.9</v>
      </c>
    </row>
    <row r="35" spans="1:4" ht="20.149999999999999" customHeight="1" x14ac:dyDescent="0.25">
      <c r="A35" s="17" t="s">
        <v>85</v>
      </c>
      <c r="B35" s="18">
        <v>11993.69</v>
      </c>
      <c r="C35" s="18">
        <v>0</v>
      </c>
      <c r="D35" s="18">
        <v>11993.69</v>
      </c>
    </row>
    <row r="36" spans="1:4" ht="20.149999999999999" customHeight="1" x14ac:dyDescent="0.25">
      <c r="A36" s="17" t="s">
        <v>52</v>
      </c>
      <c r="B36" s="18">
        <v>619988.43000000005</v>
      </c>
      <c r="C36" s="18">
        <v>47</v>
      </c>
      <c r="D36" s="18">
        <v>620035.43000000005</v>
      </c>
    </row>
    <row r="37" spans="1:4" ht="20.149999999999999" customHeight="1" x14ac:dyDescent="0.25">
      <c r="A37" s="17" t="s">
        <v>53</v>
      </c>
      <c r="B37" s="18">
        <v>144493.97</v>
      </c>
      <c r="C37" s="18">
        <v>47</v>
      </c>
      <c r="D37" s="18">
        <v>144540.97</v>
      </c>
    </row>
    <row r="38" spans="1:4" ht="20.149999999999999" customHeight="1" x14ac:dyDescent="0.25">
      <c r="A38" s="19" t="s">
        <v>54</v>
      </c>
      <c r="B38" s="14">
        <v>0</v>
      </c>
      <c r="C38" s="14">
        <v>47</v>
      </c>
      <c r="D38" s="14">
        <v>47</v>
      </c>
    </row>
    <row r="39" spans="1:4" ht="20.149999999999999" customHeight="1" x14ac:dyDescent="0.25">
      <c r="A39" s="19" t="s">
        <v>55</v>
      </c>
      <c r="B39" s="14">
        <v>8390.68</v>
      </c>
      <c r="C39" s="14">
        <v>0</v>
      </c>
      <c r="D39" s="14">
        <v>8390.68</v>
      </c>
    </row>
    <row r="40" spans="1:4" ht="20.149999999999999" customHeight="1" x14ac:dyDescent="0.25">
      <c r="A40" s="19" t="s">
        <v>56</v>
      </c>
      <c r="B40" s="14">
        <v>3106.25</v>
      </c>
      <c r="C40" s="14">
        <v>0</v>
      </c>
      <c r="D40" s="14">
        <v>3106.25</v>
      </c>
    </row>
    <row r="41" spans="1:4" ht="20.149999999999999" customHeight="1" x14ac:dyDescent="0.25">
      <c r="A41" s="19" t="s">
        <v>57</v>
      </c>
      <c r="B41" s="14">
        <v>17802.68</v>
      </c>
      <c r="C41" s="14">
        <v>0</v>
      </c>
      <c r="D41" s="14">
        <v>17802.68</v>
      </c>
    </row>
    <row r="42" spans="1:4" ht="20.149999999999999" customHeight="1" x14ac:dyDescent="0.25">
      <c r="A42" s="19" t="s">
        <v>58</v>
      </c>
      <c r="B42" s="14">
        <v>34334.1</v>
      </c>
      <c r="C42" s="14">
        <v>0</v>
      </c>
      <c r="D42" s="14">
        <v>34334.1</v>
      </c>
    </row>
    <row r="43" spans="1:4" ht="20.149999999999999" customHeight="1" x14ac:dyDescent="0.25">
      <c r="A43" s="19" t="s">
        <v>59</v>
      </c>
      <c r="B43" s="14">
        <v>8179.81</v>
      </c>
      <c r="C43" s="14">
        <v>0</v>
      </c>
      <c r="D43" s="14">
        <v>8179.81</v>
      </c>
    </row>
    <row r="44" spans="1:4" ht="20.149999999999999" customHeight="1" x14ac:dyDescent="0.25">
      <c r="A44" s="19" t="s">
        <v>60</v>
      </c>
      <c r="B44" s="14">
        <v>3922.38</v>
      </c>
      <c r="C44" s="14">
        <v>0</v>
      </c>
      <c r="D44" s="14">
        <v>3922.38</v>
      </c>
    </row>
    <row r="45" spans="1:4" ht="20.149999999999999" customHeight="1" x14ac:dyDescent="0.25">
      <c r="A45" s="19" t="s">
        <v>61</v>
      </c>
      <c r="B45" s="14">
        <v>9470.1299999999992</v>
      </c>
      <c r="C45" s="14">
        <v>0</v>
      </c>
      <c r="D45" s="14">
        <v>9470.1299999999992</v>
      </c>
    </row>
    <row r="46" spans="1:4" ht="20.149999999999999" customHeight="1" x14ac:dyDescent="0.25">
      <c r="A46" s="19" t="s">
        <v>62</v>
      </c>
      <c r="B46" s="14">
        <v>23714.240000000002</v>
      </c>
      <c r="C46" s="14">
        <v>0</v>
      </c>
      <c r="D46" s="14">
        <v>23714.240000000002</v>
      </c>
    </row>
    <row r="47" spans="1:4" ht="20.149999999999999" customHeight="1" x14ac:dyDescent="0.25">
      <c r="A47" s="19" t="s">
        <v>63</v>
      </c>
      <c r="B47" s="14">
        <v>6636.58</v>
      </c>
      <c r="C47" s="14">
        <v>0</v>
      </c>
      <c r="D47" s="14">
        <v>6636.58</v>
      </c>
    </row>
    <row r="48" spans="1:4" ht="20.149999999999999" customHeight="1" x14ac:dyDescent="0.25">
      <c r="A48" s="19" t="s">
        <v>64</v>
      </c>
      <c r="B48" s="14">
        <v>16518.28</v>
      </c>
      <c r="C48" s="14">
        <v>0</v>
      </c>
      <c r="D48" s="14">
        <v>16518.28</v>
      </c>
    </row>
    <row r="49" spans="1:4" ht="20.149999999999999" customHeight="1" x14ac:dyDescent="0.25">
      <c r="A49" s="19" t="s">
        <v>65</v>
      </c>
      <c r="B49" s="14">
        <v>9864</v>
      </c>
      <c r="C49" s="14">
        <v>0</v>
      </c>
      <c r="D49" s="14">
        <v>9864</v>
      </c>
    </row>
    <row r="50" spans="1:4" ht="20.149999999999999" customHeight="1" x14ac:dyDescent="0.25">
      <c r="A50" s="19" t="s">
        <v>66</v>
      </c>
      <c r="B50" s="14">
        <v>2554.84</v>
      </c>
      <c r="C50" s="14">
        <v>0</v>
      </c>
      <c r="D50" s="14">
        <v>2554.84</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467581.57</v>
      </c>
      <c r="C57" s="18">
        <v>0</v>
      </c>
      <c r="D57" s="18">
        <v>467581.57</v>
      </c>
    </row>
    <row r="58" spans="1:4" ht="20.149999999999999" customHeight="1" x14ac:dyDescent="0.25">
      <c r="A58" s="19" t="s">
        <v>72</v>
      </c>
      <c r="B58" s="14">
        <v>366928.02</v>
      </c>
      <c r="C58" s="14">
        <v>0</v>
      </c>
      <c r="D58" s="14">
        <v>366928.02</v>
      </c>
    </row>
    <row r="59" spans="1:4" ht="20.149999999999999" customHeight="1" x14ac:dyDescent="0.25">
      <c r="A59" s="19" t="s">
        <v>73</v>
      </c>
      <c r="B59" s="14">
        <v>45802.879999999997</v>
      </c>
      <c r="C59" s="14">
        <v>0</v>
      </c>
      <c r="D59" s="14">
        <v>45802.879999999997</v>
      </c>
    </row>
    <row r="60" spans="1:4" ht="20.149999999999999" customHeight="1" x14ac:dyDescent="0.25">
      <c r="A60" s="19" t="s">
        <v>74</v>
      </c>
      <c r="B60" s="14">
        <v>34273.08</v>
      </c>
      <c r="C60" s="14">
        <v>0</v>
      </c>
      <c r="D60" s="14">
        <v>34273.08</v>
      </c>
    </row>
    <row r="61" spans="1:4" ht="20.149999999999999" customHeight="1" x14ac:dyDescent="0.25">
      <c r="A61" s="19" t="s">
        <v>75</v>
      </c>
      <c r="B61" s="14">
        <v>2013.11</v>
      </c>
      <c r="C61" s="14">
        <v>0</v>
      </c>
      <c r="D61" s="14">
        <v>2013.11</v>
      </c>
    </row>
    <row r="62" spans="1:4" ht="20.149999999999999" customHeight="1" x14ac:dyDescent="0.25">
      <c r="A62" s="19" t="s">
        <v>76</v>
      </c>
      <c r="B62" s="14">
        <v>18564.48</v>
      </c>
      <c r="C62" s="14">
        <v>0</v>
      </c>
      <c r="D62" s="14">
        <v>18564.48</v>
      </c>
    </row>
    <row r="63" spans="1:4" ht="20.149999999999999" customHeight="1" x14ac:dyDescent="0.25">
      <c r="A63" s="22" t="s">
        <v>77</v>
      </c>
      <c r="B63" s="23">
        <v>7912.89</v>
      </c>
      <c r="C63" s="23">
        <v>0</v>
      </c>
      <c r="D63" s="23">
        <v>7912.89</v>
      </c>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F801A-7EE1-448E-B154-4041252E47C4}">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133</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1025232.16</v>
      </c>
      <c r="C5" s="14">
        <v>757</v>
      </c>
      <c r="D5" s="14">
        <v>1025989.16</v>
      </c>
    </row>
    <row r="6" spans="1:4" ht="20.149999999999999" customHeight="1" x14ac:dyDescent="0.25">
      <c r="A6" s="3" t="s">
        <v>33</v>
      </c>
      <c r="B6" s="14">
        <v>0</v>
      </c>
      <c r="C6" s="14">
        <v>0</v>
      </c>
      <c r="D6" s="14">
        <v>0</v>
      </c>
    </row>
    <row r="7" spans="1:4" ht="20.149999999999999" customHeight="1" x14ac:dyDescent="0.25">
      <c r="A7" s="3" t="s">
        <v>34</v>
      </c>
      <c r="B7" s="14">
        <v>173328.19</v>
      </c>
      <c r="C7" s="14">
        <v>0</v>
      </c>
      <c r="D7" s="14">
        <v>173328.19</v>
      </c>
    </row>
    <row r="8" spans="1:4" ht="20.149999999999999" customHeight="1" x14ac:dyDescent="0.25">
      <c r="A8" s="3" t="s">
        <v>35</v>
      </c>
      <c r="B8" s="14">
        <v>-96181.28</v>
      </c>
      <c r="C8" s="14">
        <v>0</v>
      </c>
      <c r="D8" s="14">
        <v>-96181.28</v>
      </c>
    </row>
    <row r="9" spans="1:4" ht="20.149999999999999" customHeight="1" x14ac:dyDescent="0.25">
      <c r="A9" s="3" t="s">
        <v>36</v>
      </c>
      <c r="B9" s="14">
        <v>0</v>
      </c>
      <c r="C9" s="14">
        <v>0</v>
      </c>
      <c r="D9" s="14">
        <v>0</v>
      </c>
    </row>
    <row r="10" spans="1:4" ht="20.149999999999999" customHeight="1" x14ac:dyDescent="0.25">
      <c r="A10" s="3" t="s">
        <v>81</v>
      </c>
      <c r="B10" s="14">
        <v>1321</v>
      </c>
      <c r="C10" s="14">
        <v>0</v>
      </c>
      <c r="D10" s="14">
        <v>1321</v>
      </c>
    </row>
    <row r="11" spans="1:4" ht="20.149999999999999" customHeight="1" x14ac:dyDescent="0.25">
      <c r="A11" s="3" t="s">
        <v>82</v>
      </c>
      <c r="B11" s="14">
        <v>-50.77</v>
      </c>
      <c r="C11" s="14">
        <v>0</v>
      </c>
      <c r="D11" s="14">
        <v>-50.77</v>
      </c>
    </row>
    <row r="12" spans="1:4" ht="20.149999999999999" customHeight="1" x14ac:dyDescent="0.25">
      <c r="A12" s="12" t="s">
        <v>37</v>
      </c>
      <c r="B12" s="15">
        <v>1103649.3</v>
      </c>
      <c r="C12" s="15">
        <v>757</v>
      </c>
      <c r="D12" s="15">
        <v>1104406.3</v>
      </c>
    </row>
    <row r="13" spans="1:4" ht="20.149999999999999" customHeight="1" x14ac:dyDescent="0.25">
      <c r="A13" s="3" t="s">
        <v>83</v>
      </c>
      <c r="B13" s="14">
        <v>111.01</v>
      </c>
      <c r="C13" s="14">
        <v>0</v>
      </c>
      <c r="D13" s="14">
        <v>111.01</v>
      </c>
    </row>
    <row r="14" spans="1:4" ht="20.149999999999999" customHeight="1" x14ac:dyDescent="0.25">
      <c r="A14" s="13" t="s">
        <v>38</v>
      </c>
      <c r="B14" s="16">
        <v>1103538.29</v>
      </c>
      <c r="C14" s="16">
        <v>757</v>
      </c>
      <c r="D14" s="16">
        <v>1104295.29</v>
      </c>
    </row>
    <row r="15" spans="1:4" ht="20.149999999999999" customHeight="1" x14ac:dyDescent="0.25">
      <c r="A15" s="17" t="s">
        <v>39</v>
      </c>
      <c r="B15" s="18">
        <v>353557.99</v>
      </c>
      <c r="C15" s="18">
        <v>588</v>
      </c>
      <c r="D15" s="18">
        <v>354145.99</v>
      </c>
    </row>
    <row r="16" spans="1:4" ht="20.149999999999999" customHeight="1" x14ac:dyDescent="0.25">
      <c r="A16" s="19" t="s">
        <v>40</v>
      </c>
      <c r="B16" s="14">
        <v>331069.71999999997</v>
      </c>
      <c r="C16" s="14">
        <v>588</v>
      </c>
      <c r="D16" s="14">
        <v>331657.71999999997</v>
      </c>
    </row>
    <row r="17" spans="1:4" ht="20.149999999999999" customHeight="1" x14ac:dyDescent="0.25">
      <c r="A17" s="20" t="s">
        <v>41</v>
      </c>
      <c r="B17" s="14">
        <v>295642.83</v>
      </c>
      <c r="C17" s="14">
        <v>0</v>
      </c>
      <c r="D17" s="14">
        <v>295642.83</v>
      </c>
    </row>
    <row r="18" spans="1:4" ht="20.149999999999999" customHeight="1" x14ac:dyDescent="0.25">
      <c r="A18" s="20" t="s">
        <v>42</v>
      </c>
      <c r="B18" s="14">
        <v>35426.879999999997</v>
      </c>
      <c r="C18" s="14">
        <v>588</v>
      </c>
      <c r="D18" s="14">
        <v>36014.879999999997</v>
      </c>
    </row>
    <row r="19" spans="1:4" ht="20.149999999999999" customHeight="1" x14ac:dyDescent="0.25">
      <c r="A19" s="19" t="s">
        <v>84</v>
      </c>
      <c r="B19" s="14">
        <v>22488.27</v>
      </c>
      <c r="C19" s="14">
        <v>0</v>
      </c>
      <c r="D19" s="14">
        <v>22488.27</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87047.23</v>
      </c>
      <c r="C25" s="18">
        <v>114</v>
      </c>
      <c r="D25" s="18">
        <v>87161.23</v>
      </c>
    </row>
    <row r="26" spans="1:4" ht="20.149999999999999" customHeight="1" x14ac:dyDescent="0.25">
      <c r="A26" s="19" t="s">
        <v>40</v>
      </c>
      <c r="B26" s="14">
        <v>0</v>
      </c>
      <c r="C26" s="14">
        <v>0</v>
      </c>
      <c r="D26" s="14">
        <v>0</v>
      </c>
    </row>
    <row r="27" spans="1:4" ht="20.149999999999999" customHeight="1" x14ac:dyDescent="0.25">
      <c r="A27" s="19" t="s">
        <v>49</v>
      </c>
      <c r="B27" s="14">
        <v>73371.77</v>
      </c>
      <c r="C27" s="14">
        <v>0</v>
      </c>
      <c r="D27" s="14">
        <v>73371.77</v>
      </c>
    </row>
    <row r="28" spans="1:4" ht="20.149999999999999" customHeight="1" x14ac:dyDescent="0.25">
      <c r="A28" s="19" t="s">
        <v>43</v>
      </c>
      <c r="B28" s="14">
        <v>5162.8</v>
      </c>
      <c r="C28" s="14">
        <v>0</v>
      </c>
      <c r="D28" s="14">
        <v>5162.8</v>
      </c>
    </row>
    <row r="29" spans="1:4" ht="20.149999999999999" customHeight="1" x14ac:dyDescent="0.25">
      <c r="A29" s="19" t="s">
        <v>50</v>
      </c>
      <c r="B29" s="14">
        <v>0</v>
      </c>
      <c r="C29" s="14">
        <v>114</v>
      </c>
      <c r="D29" s="14">
        <v>114</v>
      </c>
    </row>
    <row r="30" spans="1:4" ht="20.149999999999999" customHeight="1" x14ac:dyDescent="0.25">
      <c r="A30" s="19" t="s">
        <v>44</v>
      </c>
      <c r="B30" s="14">
        <v>0</v>
      </c>
      <c r="C30" s="14">
        <v>0</v>
      </c>
      <c r="D30" s="14">
        <v>0</v>
      </c>
    </row>
    <row r="31" spans="1:4" ht="20.149999999999999" customHeight="1" x14ac:dyDescent="0.25">
      <c r="A31" s="19" t="s">
        <v>45</v>
      </c>
      <c r="B31" s="14">
        <v>940.75</v>
      </c>
      <c r="C31" s="14">
        <v>0</v>
      </c>
      <c r="D31" s="14">
        <v>940.75</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7571.9</v>
      </c>
      <c r="C34" s="14">
        <v>0</v>
      </c>
      <c r="D34" s="14">
        <v>7571.9</v>
      </c>
    </row>
    <row r="35" spans="1:4" ht="20.149999999999999" customHeight="1" x14ac:dyDescent="0.25">
      <c r="A35" s="17" t="s">
        <v>85</v>
      </c>
      <c r="B35" s="18">
        <v>10964.03</v>
      </c>
      <c r="C35" s="18">
        <v>0</v>
      </c>
      <c r="D35" s="18">
        <v>10964.03</v>
      </c>
    </row>
    <row r="36" spans="1:4" ht="20.149999999999999" customHeight="1" x14ac:dyDescent="0.25">
      <c r="A36" s="17" t="s">
        <v>52</v>
      </c>
      <c r="B36" s="18">
        <v>651969.05000000005</v>
      </c>
      <c r="C36" s="18">
        <v>55</v>
      </c>
      <c r="D36" s="18">
        <v>652024.05000000005</v>
      </c>
    </row>
    <row r="37" spans="1:4" ht="20.149999999999999" customHeight="1" x14ac:dyDescent="0.25">
      <c r="A37" s="17" t="s">
        <v>53</v>
      </c>
      <c r="B37" s="18">
        <v>151386</v>
      </c>
      <c r="C37" s="18">
        <v>55</v>
      </c>
      <c r="D37" s="18">
        <v>151441</v>
      </c>
    </row>
    <row r="38" spans="1:4" ht="20.149999999999999" customHeight="1" x14ac:dyDescent="0.25">
      <c r="A38" s="19" t="s">
        <v>54</v>
      </c>
      <c r="B38" s="14">
        <v>0</v>
      </c>
      <c r="C38" s="14">
        <v>55</v>
      </c>
      <c r="D38" s="14">
        <v>55</v>
      </c>
    </row>
    <row r="39" spans="1:4" ht="20.149999999999999" customHeight="1" x14ac:dyDescent="0.25">
      <c r="A39" s="19" t="s">
        <v>55</v>
      </c>
      <c r="B39" s="14">
        <v>8453.26</v>
      </c>
      <c r="C39" s="14">
        <v>0</v>
      </c>
      <c r="D39" s="14">
        <v>8453.26</v>
      </c>
    </row>
    <row r="40" spans="1:4" ht="20.149999999999999" customHeight="1" x14ac:dyDescent="0.25">
      <c r="A40" s="19" t="s">
        <v>56</v>
      </c>
      <c r="B40" s="14">
        <v>3168.16</v>
      </c>
      <c r="C40" s="14">
        <v>0</v>
      </c>
      <c r="D40" s="14">
        <v>3168.16</v>
      </c>
    </row>
    <row r="41" spans="1:4" ht="20.149999999999999" customHeight="1" x14ac:dyDescent="0.25">
      <c r="A41" s="19" t="s">
        <v>57</v>
      </c>
      <c r="B41" s="14">
        <v>18301.64</v>
      </c>
      <c r="C41" s="14">
        <v>0</v>
      </c>
      <c r="D41" s="14">
        <v>18301.64</v>
      </c>
    </row>
    <row r="42" spans="1:4" ht="20.149999999999999" customHeight="1" x14ac:dyDescent="0.25">
      <c r="A42" s="19" t="s">
        <v>58</v>
      </c>
      <c r="B42" s="14">
        <v>36076.31</v>
      </c>
      <c r="C42" s="14">
        <v>0</v>
      </c>
      <c r="D42" s="14">
        <v>36076.31</v>
      </c>
    </row>
    <row r="43" spans="1:4" ht="20.149999999999999" customHeight="1" x14ac:dyDescent="0.25">
      <c r="A43" s="19" t="s">
        <v>59</v>
      </c>
      <c r="B43" s="14">
        <v>8577.1200000000008</v>
      </c>
      <c r="C43" s="14">
        <v>0</v>
      </c>
      <c r="D43" s="14">
        <v>8577.1200000000008</v>
      </c>
    </row>
    <row r="44" spans="1:4" ht="20.149999999999999" customHeight="1" x14ac:dyDescent="0.25">
      <c r="A44" s="19" t="s">
        <v>60</v>
      </c>
      <c r="B44" s="14">
        <v>4133.71</v>
      </c>
      <c r="C44" s="14">
        <v>0</v>
      </c>
      <c r="D44" s="14">
        <v>4133.71</v>
      </c>
    </row>
    <row r="45" spans="1:4" ht="20.149999999999999" customHeight="1" x14ac:dyDescent="0.25">
      <c r="A45" s="19" t="s">
        <v>61</v>
      </c>
      <c r="B45" s="14">
        <v>9959.06</v>
      </c>
      <c r="C45" s="14">
        <v>0</v>
      </c>
      <c r="D45" s="14">
        <v>9959.06</v>
      </c>
    </row>
    <row r="46" spans="1:4" ht="20.149999999999999" customHeight="1" x14ac:dyDescent="0.25">
      <c r="A46" s="19" t="s">
        <v>62</v>
      </c>
      <c r="B46" s="14">
        <v>24920.81</v>
      </c>
      <c r="C46" s="14">
        <v>0</v>
      </c>
      <c r="D46" s="14">
        <v>24920.81</v>
      </c>
    </row>
    <row r="47" spans="1:4" ht="20.149999999999999" customHeight="1" x14ac:dyDescent="0.25">
      <c r="A47" s="19" t="s">
        <v>63</v>
      </c>
      <c r="B47" s="14">
        <v>7030.97</v>
      </c>
      <c r="C47" s="14">
        <v>0</v>
      </c>
      <c r="D47" s="14">
        <v>7030.97</v>
      </c>
    </row>
    <row r="48" spans="1:4" ht="20.149999999999999" customHeight="1" x14ac:dyDescent="0.25">
      <c r="A48" s="19" t="s">
        <v>64</v>
      </c>
      <c r="B48" s="14">
        <v>17688.64</v>
      </c>
      <c r="C48" s="14">
        <v>0</v>
      </c>
      <c r="D48" s="14">
        <v>17688.64</v>
      </c>
    </row>
    <row r="49" spans="1:4" ht="20.149999999999999" customHeight="1" x14ac:dyDescent="0.25">
      <c r="A49" s="19" t="s">
        <v>65</v>
      </c>
      <c r="B49" s="14">
        <v>10400.49</v>
      </c>
      <c r="C49" s="14">
        <v>0</v>
      </c>
      <c r="D49" s="14">
        <v>10400.49</v>
      </c>
    </row>
    <row r="50" spans="1:4" ht="20.149999999999999" customHeight="1" x14ac:dyDescent="0.25">
      <c r="A50" s="19" t="s">
        <v>66</v>
      </c>
      <c r="B50" s="14">
        <v>2675.81</v>
      </c>
      <c r="C50" s="14">
        <v>0</v>
      </c>
      <c r="D50" s="14">
        <v>2675.81</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492670.15</v>
      </c>
      <c r="C57" s="18">
        <v>0</v>
      </c>
      <c r="D57" s="18">
        <v>492670.15</v>
      </c>
    </row>
    <row r="58" spans="1:4" ht="20.149999999999999" customHeight="1" x14ac:dyDescent="0.25">
      <c r="A58" s="19" t="s">
        <v>72</v>
      </c>
      <c r="B58" s="14">
        <v>381878.97</v>
      </c>
      <c r="C58" s="14">
        <v>0</v>
      </c>
      <c r="D58" s="14">
        <v>381878.97</v>
      </c>
    </row>
    <row r="59" spans="1:4" ht="20.149999999999999" customHeight="1" x14ac:dyDescent="0.25">
      <c r="A59" s="19" t="s">
        <v>73</v>
      </c>
      <c r="B59" s="14">
        <v>50319.28</v>
      </c>
      <c r="C59" s="14">
        <v>0</v>
      </c>
      <c r="D59" s="14">
        <v>50319.28</v>
      </c>
    </row>
    <row r="60" spans="1:4" ht="20.149999999999999" customHeight="1" x14ac:dyDescent="0.25">
      <c r="A60" s="19" t="s">
        <v>74</v>
      </c>
      <c r="B60" s="14">
        <v>38197.11</v>
      </c>
      <c r="C60" s="14">
        <v>0</v>
      </c>
      <c r="D60" s="14">
        <v>38197.11</v>
      </c>
    </row>
    <row r="61" spans="1:4" ht="20.149999999999999" customHeight="1" x14ac:dyDescent="0.25">
      <c r="A61" s="19" t="s">
        <v>75</v>
      </c>
      <c r="B61" s="14">
        <v>2261.2199999999998</v>
      </c>
      <c r="C61" s="14">
        <v>0</v>
      </c>
      <c r="D61" s="14">
        <v>2261.2199999999998</v>
      </c>
    </row>
    <row r="62" spans="1:4" ht="20.149999999999999" customHeight="1" x14ac:dyDescent="0.25">
      <c r="A62" s="19" t="s">
        <v>76</v>
      </c>
      <c r="B62" s="14">
        <v>20013.57</v>
      </c>
      <c r="C62" s="14">
        <v>0</v>
      </c>
      <c r="D62" s="14">
        <v>20013.57</v>
      </c>
    </row>
    <row r="63" spans="1:4" ht="20.149999999999999" customHeight="1" x14ac:dyDescent="0.25">
      <c r="A63" s="22" t="s">
        <v>77</v>
      </c>
      <c r="B63" s="23">
        <v>7912.89</v>
      </c>
      <c r="C63" s="23">
        <v>0</v>
      </c>
      <c r="D63" s="23">
        <v>7912.89</v>
      </c>
    </row>
  </sheetData>
  <pageMargins left="0.7" right="0.7" top="0.75" bottom="0.75" header="0.3" footer="0.3"/>
  <pageSetup paperSize="9" orientation="portrait" verticalDpi="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2442-89EA-4DE3-B8C4-B650BD55F4EB}">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134</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1120447.1200000001</v>
      </c>
      <c r="C5" s="14">
        <v>810</v>
      </c>
      <c r="D5" s="14">
        <v>1121257.1200000001</v>
      </c>
    </row>
    <row r="6" spans="1:4" ht="20.149999999999999" customHeight="1" x14ac:dyDescent="0.25">
      <c r="A6" s="3" t="s">
        <v>33</v>
      </c>
      <c r="B6" s="14">
        <v>0</v>
      </c>
      <c r="C6" s="14">
        <v>0</v>
      </c>
      <c r="D6" s="14">
        <v>0</v>
      </c>
    </row>
    <row r="7" spans="1:4" ht="20.149999999999999" customHeight="1" x14ac:dyDescent="0.25">
      <c r="A7" s="3" t="s">
        <v>34</v>
      </c>
      <c r="B7" s="14">
        <v>133032.79</v>
      </c>
      <c r="C7" s="14">
        <v>0</v>
      </c>
      <c r="D7" s="14">
        <v>133032.79</v>
      </c>
    </row>
    <row r="8" spans="1:4" ht="20.149999999999999" customHeight="1" x14ac:dyDescent="0.25">
      <c r="A8" s="3" t="s">
        <v>35</v>
      </c>
      <c r="B8" s="14">
        <v>-114111.78</v>
      </c>
      <c r="C8" s="14">
        <v>0</v>
      </c>
      <c r="D8" s="14">
        <v>-114111.78</v>
      </c>
    </row>
    <row r="9" spans="1:4" ht="20.149999999999999" customHeight="1" x14ac:dyDescent="0.25">
      <c r="A9" s="3" t="s">
        <v>36</v>
      </c>
      <c r="B9" s="14">
        <v>0</v>
      </c>
      <c r="C9" s="14">
        <v>0</v>
      </c>
      <c r="D9" s="14">
        <v>0</v>
      </c>
    </row>
    <row r="10" spans="1:4" ht="20.149999999999999" customHeight="1" x14ac:dyDescent="0.25">
      <c r="A10" s="3" t="s">
        <v>81</v>
      </c>
      <c r="B10" s="14">
        <v>-6235</v>
      </c>
      <c r="C10" s="14">
        <v>0</v>
      </c>
      <c r="D10" s="14">
        <v>-6235</v>
      </c>
    </row>
    <row r="11" spans="1:4" ht="20.149999999999999" customHeight="1" x14ac:dyDescent="0.25">
      <c r="A11" s="3" t="s">
        <v>82</v>
      </c>
      <c r="B11" s="14">
        <v>-38.840000000000003</v>
      </c>
      <c r="C11" s="14">
        <v>0</v>
      </c>
      <c r="D11" s="14">
        <v>-38.840000000000003</v>
      </c>
    </row>
    <row r="12" spans="1:4" ht="20.149999999999999" customHeight="1" x14ac:dyDescent="0.25">
      <c r="A12" s="12" t="s">
        <v>37</v>
      </c>
      <c r="B12" s="15">
        <v>1133094.29</v>
      </c>
      <c r="C12" s="15">
        <v>810</v>
      </c>
      <c r="D12" s="15">
        <v>1133904.29</v>
      </c>
    </row>
    <row r="13" spans="1:4" ht="20.149999999999999" customHeight="1" x14ac:dyDescent="0.25">
      <c r="A13" s="3" t="s">
        <v>83</v>
      </c>
      <c r="B13" s="14">
        <v>705.92</v>
      </c>
      <c r="C13" s="14">
        <v>0</v>
      </c>
      <c r="D13" s="14">
        <v>705.92</v>
      </c>
    </row>
    <row r="14" spans="1:4" ht="20.149999999999999" customHeight="1" x14ac:dyDescent="0.25">
      <c r="A14" s="13" t="s">
        <v>38</v>
      </c>
      <c r="B14" s="16">
        <v>1132388.3700000001</v>
      </c>
      <c r="C14" s="16">
        <v>810</v>
      </c>
      <c r="D14" s="16">
        <v>1133198.3700000001</v>
      </c>
    </row>
    <row r="15" spans="1:4" ht="20.149999999999999" customHeight="1" x14ac:dyDescent="0.25">
      <c r="A15" s="17" t="s">
        <v>39</v>
      </c>
      <c r="B15" s="18">
        <v>362072.9</v>
      </c>
      <c r="C15" s="18">
        <v>595</v>
      </c>
      <c r="D15" s="18">
        <v>362667.9</v>
      </c>
    </row>
    <row r="16" spans="1:4" ht="20.149999999999999" customHeight="1" x14ac:dyDescent="0.25">
      <c r="A16" s="19" t="s">
        <v>40</v>
      </c>
      <c r="B16" s="14">
        <v>340229.35</v>
      </c>
      <c r="C16" s="14">
        <v>595</v>
      </c>
      <c r="D16" s="14">
        <v>340824.35</v>
      </c>
    </row>
    <row r="17" spans="1:4" ht="20.149999999999999" customHeight="1" x14ac:dyDescent="0.25">
      <c r="A17" s="20" t="s">
        <v>41</v>
      </c>
      <c r="B17" s="14">
        <v>304496.69</v>
      </c>
      <c r="C17" s="14">
        <v>0</v>
      </c>
      <c r="D17" s="14">
        <v>304496.69</v>
      </c>
    </row>
    <row r="18" spans="1:4" ht="20.149999999999999" customHeight="1" x14ac:dyDescent="0.25">
      <c r="A18" s="20" t="s">
        <v>42</v>
      </c>
      <c r="B18" s="14">
        <v>35732.660000000003</v>
      </c>
      <c r="C18" s="14">
        <v>595</v>
      </c>
      <c r="D18" s="14">
        <v>36327.660000000003</v>
      </c>
    </row>
    <row r="19" spans="1:4" ht="20.149999999999999" customHeight="1" x14ac:dyDescent="0.25">
      <c r="A19" s="19" t="s">
        <v>84</v>
      </c>
      <c r="B19" s="14">
        <v>21843.55</v>
      </c>
      <c r="C19" s="14">
        <v>0</v>
      </c>
      <c r="D19" s="14">
        <v>21843.55</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88317.88</v>
      </c>
      <c r="C25" s="18">
        <v>150</v>
      </c>
      <c r="D25" s="18">
        <v>88467.88</v>
      </c>
    </row>
    <row r="26" spans="1:4" ht="20.149999999999999" customHeight="1" x14ac:dyDescent="0.25">
      <c r="A26" s="19" t="s">
        <v>40</v>
      </c>
      <c r="B26" s="14">
        <v>0</v>
      </c>
      <c r="C26" s="14">
        <v>0</v>
      </c>
      <c r="D26" s="14">
        <v>0</v>
      </c>
    </row>
    <row r="27" spans="1:4" ht="20.149999999999999" customHeight="1" x14ac:dyDescent="0.25">
      <c r="A27" s="19" t="s">
        <v>49</v>
      </c>
      <c r="B27" s="14">
        <v>77752.77</v>
      </c>
      <c r="C27" s="14">
        <v>0</v>
      </c>
      <c r="D27" s="14">
        <v>77752.77</v>
      </c>
    </row>
    <row r="28" spans="1:4" ht="20.149999999999999" customHeight="1" x14ac:dyDescent="0.25">
      <c r="A28" s="19" t="s">
        <v>43</v>
      </c>
      <c r="B28" s="14">
        <v>3075.74</v>
      </c>
      <c r="C28" s="14">
        <v>0</v>
      </c>
      <c r="D28" s="14">
        <v>3075.74</v>
      </c>
    </row>
    <row r="29" spans="1:4" ht="20.149999999999999" customHeight="1" x14ac:dyDescent="0.25">
      <c r="A29" s="19" t="s">
        <v>50</v>
      </c>
      <c r="B29" s="14">
        <v>0</v>
      </c>
      <c r="C29" s="14">
        <v>150</v>
      </c>
      <c r="D29" s="14">
        <v>150</v>
      </c>
    </row>
    <row r="30" spans="1:4" ht="20.149999999999999" customHeight="1" x14ac:dyDescent="0.25">
      <c r="A30" s="19" t="s">
        <v>44</v>
      </c>
      <c r="B30" s="14">
        <v>0</v>
      </c>
      <c r="C30" s="14">
        <v>0</v>
      </c>
      <c r="D30" s="14">
        <v>0</v>
      </c>
    </row>
    <row r="31" spans="1:4" ht="20.149999999999999" customHeight="1" x14ac:dyDescent="0.25">
      <c r="A31" s="19" t="s">
        <v>45</v>
      </c>
      <c r="B31" s="14">
        <v>727.91</v>
      </c>
      <c r="C31" s="14">
        <v>0</v>
      </c>
      <c r="D31" s="14">
        <v>727.91</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6761.45</v>
      </c>
      <c r="C34" s="14">
        <v>0</v>
      </c>
      <c r="D34" s="14">
        <v>6761.45</v>
      </c>
    </row>
    <row r="35" spans="1:4" ht="20.149999999999999" customHeight="1" x14ac:dyDescent="0.25">
      <c r="A35" s="17" t="s">
        <v>85</v>
      </c>
      <c r="B35" s="18">
        <v>8202.67</v>
      </c>
      <c r="C35" s="18">
        <v>0</v>
      </c>
      <c r="D35" s="18">
        <v>8202.67</v>
      </c>
    </row>
    <row r="36" spans="1:4" ht="20.149999999999999" customHeight="1" x14ac:dyDescent="0.25">
      <c r="A36" s="17" t="s">
        <v>52</v>
      </c>
      <c r="B36" s="18">
        <v>673794.92</v>
      </c>
      <c r="C36" s="18">
        <v>65</v>
      </c>
      <c r="D36" s="18">
        <v>673859.92</v>
      </c>
    </row>
    <row r="37" spans="1:4" ht="20.149999999999999" customHeight="1" x14ac:dyDescent="0.25">
      <c r="A37" s="17" t="s">
        <v>53</v>
      </c>
      <c r="B37" s="18">
        <v>153888.29</v>
      </c>
      <c r="C37" s="18">
        <v>65</v>
      </c>
      <c r="D37" s="18">
        <v>153953.29</v>
      </c>
    </row>
    <row r="38" spans="1:4" ht="20.149999999999999" customHeight="1" x14ac:dyDescent="0.25">
      <c r="A38" s="19" t="s">
        <v>54</v>
      </c>
      <c r="B38" s="14">
        <v>0</v>
      </c>
      <c r="C38" s="14">
        <v>65</v>
      </c>
      <c r="D38" s="14">
        <v>65</v>
      </c>
    </row>
    <row r="39" spans="1:4" ht="20.149999999999999" customHeight="1" x14ac:dyDescent="0.25">
      <c r="A39" s="19" t="s">
        <v>55</v>
      </c>
      <c r="B39" s="14">
        <v>9715.48</v>
      </c>
      <c r="C39" s="14">
        <v>0</v>
      </c>
      <c r="D39" s="14">
        <v>9715.48</v>
      </c>
    </row>
    <row r="40" spans="1:4" ht="20.149999999999999" customHeight="1" x14ac:dyDescent="0.25">
      <c r="A40" s="19" t="s">
        <v>56</v>
      </c>
      <c r="B40" s="14">
        <v>3199.29</v>
      </c>
      <c r="C40" s="14">
        <v>0</v>
      </c>
      <c r="D40" s="14">
        <v>3199.29</v>
      </c>
    </row>
    <row r="41" spans="1:4" ht="20.149999999999999" customHeight="1" x14ac:dyDescent="0.25">
      <c r="A41" s="19" t="s">
        <v>57</v>
      </c>
      <c r="B41" s="14">
        <v>13401.21</v>
      </c>
      <c r="C41" s="14">
        <v>0</v>
      </c>
      <c r="D41" s="14">
        <v>13401.21</v>
      </c>
    </row>
    <row r="42" spans="1:4" ht="20.149999999999999" customHeight="1" x14ac:dyDescent="0.25">
      <c r="A42" s="19" t="s">
        <v>58</v>
      </c>
      <c r="B42" s="14">
        <v>42001.52</v>
      </c>
      <c r="C42" s="14">
        <v>0</v>
      </c>
      <c r="D42" s="14">
        <v>42001.52</v>
      </c>
    </row>
    <row r="43" spans="1:4" ht="20.149999999999999" customHeight="1" x14ac:dyDescent="0.25">
      <c r="A43" s="19" t="s">
        <v>59</v>
      </c>
      <c r="B43" s="14">
        <v>8610.5</v>
      </c>
      <c r="C43" s="14">
        <v>0</v>
      </c>
      <c r="D43" s="14">
        <v>8610.5</v>
      </c>
    </row>
    <row r="44" spans="1:4" ht="20.149999999999999" customHeight="1" x14ac:dyDescent="0.25">
      <c r="A44" s="19" t="s">
        <v>60</v>
      </c>
      <c r="B44" s="14">
        <v>4158.1899999999996</v>
      </c>
      <c r="C44" s="14">
        <v>0</v>
      </c>
      <c r="D44" s="14">
        <v>4158.1899999999996</v>
      </c>
    </row>
    <row r="45" spans="1:4" ht="20.149999999999999" customHeight="1" x14ac:dyDescent="0.25">
      <c r="A45" s="19" t="s">
        <v>61</v>
      </c>
      <c r="B45" s="14">
        <v>10227.69</v>
      </c>
      <c r="C45" s="14">
        <v>0</v>
      </c>
      <c r="D45" s="14">
        <v>10227.69</v>
      </c>
    </row>
    <row r="46" spans="1:4" ht="20.149999999999999" customHeight="1" x14ac:dyDescent="0.25">
      <c r="A46" s="19" t="s">
        <v>62</v>
      </c>
      <c r="B46" s="14">
        <v>28232.15</v>
      </c>
      <c r="C46" s="14">
        <v>0</v>
      </c>
      <c r="D46" s="14">
        <v>28232.15</v>
      </c>
    </row>
    <row r="47" spans="1:4" ht="20.149999999999999" customHeight="1" x14ac:dyDescent="0.25">
      <c r="A47" s="19" t="s">
        <v>63</v>
      </c>
      <c r="B47" s="14">
        <v>7119.99</v>
      </c>
      <c r="C47" s="14">
        <v>0</v>
      </c>
      <c r="D47" s="14">
        <v>7119.99</v>
      </c>
    </row>
    <row r="48" spans="1:4" ht="20.149999999999999" customHeight="1" x14ac:dyDescent="0.25">
      <c r="A48" s="19" t="s">
        <v>64</v>
      </c>
      <c r="B48" s="14">
        <v>13878.7</v>
      </c>
      <c r="C48" s="14">
        <v>0</v>
      </c>
      <c r="D48" s="14">
        <v>13878.7</v>
      </c>
    </row>
    <row r="49" spans="1:4" ht="20.149999999999999" customHeight="1" x14ac:dyDescent="0.25">
      <c r="A49" s="19" t="s">
        <v>65</v>
      </c>
      <c r="B49" s="14">
        <v>10412.74</v>
      </c>
      <c r="C49" s="14">
        <v>0</v>
      </c>
      <c r="D49" s="14">
        <v>10412.74</v>
      </c>
    </row>
    <row r="50" spans="1:4" ht="20.149999999999999" customHeight="1" x14ac:dyDescent="0.25">
      <c r="A50" s="19" t="s">
        <v>66</v>
      </c>
      <c r="B50" s="14">
        <v>2930.84</v>
      </c>
      <c r="C50" s="14">
        <v>0</v>
      </c>
      <c r="D50" s="14">
        <v>2930.84</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509885.63</v>
      </c>
      <c r="C57" s="18">
        <v>0</v>
      </c>
      <c r="D57" s="18">
        <v>509885.63</v>
      </c>
    </row>
    <row r="58" spans="1:4" ht="20.149999999999999" customHeight="1" x14ac:dyDescent="0.25">
      <c r="A58" s="19" t="s">
        <v>72</v>
      </c>
      <c r="B58" s="14">
        <v>396410.71</v>
      </c>
      <c r="C58" s="14">
        <v>0</v>
      </c>
      <c r="D58" s="14">
        <v>396410.71</v>
      </c>
    </row>
    <row r="59" spans="1:4" ht="20.149999999999999" customHeight="1" x14ac:dyDescent="0.25">
      <c r="A59" s="19" t="s">
        <v>73</v>
      </c>
      <c r="B59" s="14">
        <v>51934.33</v>
      </c>
      <c r="C59" s="14">
        <v>0</v>
      </c>
      <c r="D59" s="14">
        <v>51934.33</v>
      </c>
    </row>
    <row r="60" spans="1:4" ht="20.149999999999999" customHeight="1" x14ac:dyDescent="0.25">
      <c r="A60" s="19" t="s">
        <v>74</v>
      </c>
      <c r="B60" s="14">
        <v>37594.699999999997</v>
      </c>
      <c r="C60" s="14">
        <v>0</v>
      </c>
      <c r="D60" s="14">
        <v>37594.699999999997</v>
      </c>
    </row>
    <row r="61" spans="1:4" ht="20.149999999999999" customHeight="1" x14ac:dyDescent="0.25">
      <c r="A61" s="19" t="s">
        <v>75</v>
      </c>
      <c r="B61" s="14">
        <v>2354.6</v>
      </c>
      <c r="C61" s="14">
        <v>0</v>
      </c>
      <c r="D61" s="14">
        <v>2354.6</v>
      </c>
    </row>
    <row r="62" spans="1:4" ht="20.149999999999999" customHeight="1" x14ac:dyDescent="0.25">
      <c r="A62" s="19" t="s">
        <v>76</v>
      </c>
      <c r="B62" s="14">
        <v>21591.29</v>
      </c>
      <c r="C62" s="14">
        <v>0</v>
      </c>
      <c r="D62" s="14">
        <v>21591.29</v>
      </c>
    </row>
    <row r="63" spans="1:4" ht="20.149999999999999" customHeight="1" x14ac:dyDescent="0.25">
      <c r="A63" s="22" t="s">
        <v>77</v>
      </c>
      <c r="B63" s="23">
        <v>10021</v>
      </c>
      <c r="C63" s="23">
        <v>0</v>
      </c>
      <c r="D63" s="23">
        <v>10021</v>
      </c>
    </row>
  </sheetData>
  <pageMargins left="0.7" right="0.7" top="0.75" bottom="0.75" header="0.3" footer="0.3"/>
  <pageSetup paperSize="9" orientation="portrait" verticalDpi="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660A-0E00-4686-9905-AA414954D690}">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135</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1196931</v>
      </c>
      <c r="C5" s="14">
        <v>915</v>
      </c>
      <c r="D5" s="14">
        <v>1197846</v>
      </c>
    </row>
    <row r="6" spans="1:4" ht="20.149999999999999" customHeight="1" x14ac:dyDescent="0.25">
      <c r="A6" s="3" t="s">
        <v>33</v>
      </c>
      <c r="B6" s="14">
        <v>0</v>
      </c>
      <c r="C6" s="14">
        <v>0</v>
      </c>
      <c r="D6" s="14">
        <v>0</v>
      </c>
    </row>
    <row r="7" spans="1:4" ht="20.149999999999999" customHeight="1" x14ac:dyDescent="0.25">
      <c r="A7" s="3" t="s">
        <v>34</v>
      </c>
      <c r="B7" s="14">
        <v>86298</v>
      </c>
      <c r="C7" s="14">
        <v>0</v>
      </c>
      <c r="D7" s="14">
        <v>86298</v>
      </c>
    </row>
    <row r="8" spans="1:4" ht="20.149999999999999" customHeight="1" x14ac:dyDescent="0.25">
      <c r="A8" s="3" t="s">
        <v>35</v>
      </c>
      <c r="B8" s="14">
        <v>-177039</v>
      </c>
      <c r="C8" s="14">
        <v>0</v>
      </c>
      <c r="D8" s="14">
        <v>-177039</v>
      </c>
    </row>
    <row r="9" spans="1:4" ht="20.149999999999999" customHeight="1" x14ac:dyDescent="0.25">
      <c r="A9" s="3" t="s">
        <v>36</v>
      </c>
      <c r="B9" s="14">
        <v>0</v>
      </c>
      <c r="C9" s="14">
        <v>0</v>
      </c>
      <c r="D9" s="14">
        <v>0</v>
      </c>
    </row>
    <row r="10" spans="1:4" ht="20.149999999999999" customHeight="1" x14ac:dyDescent="0.25">
      <c r="A10" s="3" t="s">
        <v>81</v>
      </c>
      <c r="B10" s="14">
        <v>3532</v>
      </c>
      <c r="C10" s="14">
        <v>0</v>
      </c>
      <c r="D10" s="14">
        <v>3532</v>
      </c>
    </row>
    <row r="11" spans="1:4" ht="20.149999999999999" customHeight="1" x14ac:dyDescent="0.25">
      <c r="A11" s="3" t="s">
        <v>82</v>
      </c>
      <c r="B11" s="14">
        <v>-82</v>
      </c>
      <c r="C11" s="14">
        <v>0</v>
      </c>
      <c r="D11" s="14">
        <v>-82</v>
      </c>
    </row>
    <row r="12" spans="1:4" ht="20.149999999999999" customHeight="1" x14ac:dyDescent="0.25">
      <c r="A12" s="12" t="s">
        <v>37</v>
      </c>
      <c r="B12" s="15">
        <v>1109639.6342446001</v>
      </c>
      <c r="C12" s="15">
        <v>915</v>
      </c>
      <c r="D12" s="15">
        <v>1110554.6342446001</v>
      </c>
    </row>
    <row r="13" spans="1:4" ht="20.149999999999999" customHeight="1" x14ac:dyDescent="0.25">
      <c r="A13" s="3" t="s">
        <v>83</v>
      </c>
      <c r="B13" s="14">
        <v>1552.0347168941516</v>
      </c>
      <c r="C13" s="14">
        <v>0</v>
      </c>
      <c r="D13" s="14">
        <v>1552.0347168941516</v>
      </c>
    </row>
    <row r="14" spans="1:4" ht="20.149999999999999" customHeight="1" x14ac:dyDescent="0.25">
      <c r="A14" s="13" t="s">
        <v>38</v>
      </c>
      <c r="B14" s="16">
        <v>1108087.5995277059</v>
      </c>
      <c r="C14" s="16">
        <v>915</v>
      </c>
      <c r="D14" s="16">
        <v>1109002.5995277059</v>
      </c>
    </row>
    <row r="15" spans="1:4" ht="20.149999999999999" customHeight="1" x14ac:dyDescent="0.25">
      <c r="A15" s="17" t="s">
        <v>39</v>
      </c>
      <c r="B15" s="18">
        <v>343757</v>
      </c>
      <c r="C15" s="18">
        <v>653</v>
      </c>
      <c r="D15" s="18">
        <v>344410</v>
      </c>
    </row>
    <row r="16" spans="1:4" ht="20.149999999999999" customHeight="1" x14ac:dyDescent="0.25">
      <c r="A16" s="19" t="s">
        <v>40</v>
      </c>
      <c r="B16" s="14">
        <v>323927</v>
      </c>
      <c r="C16" s="14">
        <v>653</v>
      </c>
      <c r="D16" s="14">
        <v>324580</v>
      </c>
    </row>
    <row r="17" spans="1:4" ht="20.149999999999999" customHeight="1" x14ac:dyDescent="0.25">
      <c r="A17" s="20" t="s">
        <v>41</v>
      </c>
      <c r="B17" s="14">
        <v>284662</v>
      </c>
      <c r="C17" s="14">
        <v>0</v>
      </c>
      <c r="D17" s="14">
        <v>284662</v>
      </c>
    </row>
    <row r="18" spans="1:4" ht="20.149999999999999" customHeight="1" x14ac:dyDescent="0.25">
      <c r="A18" s="20" t="s">
        <v>42</v>
      </c>
      <c r="B18" s="14">
        <v>39265</v>
      </c>
      <c r="C18" s="14">
        <v>653</v>
      </c>
      <c r="D18" s="14">
        <v>39918</v>
      </c>
    </row>
    <row r="19" spans="1:4" ht="20.149999999999999" customHeight="1" x14ac:dyDescent="0.25">
      <c r="A19" s="19" t="s">
        <v>84</v>
      </c>
      <c r="B19" s="14">
        <v>19830</v>
      </c>
      <c r="C19" s="14">
        <v>0</v>
      </c>
      <c r="D19" s="14">
        <v>19830</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88731.359939266666</v>
      </c>
      <c r="C25" s="18">
        <v>187</v>
      </c>
      <c r="D25" s="18">
        <v>88918.359939266666</v>
      </c>
    </row>
    <row r="26" spans="1:4" ht="20.149999999999999" customHeight="1" x14ac:dyDescent="0.25">
      <c r="A26" s="19" t="s">
        <v>40</v>
      </c>
      <c r="B26" s="14">
        <v>0</v>
      </c>
      <c r="C26" s="14">
        <v>0</v>
      </c>
      <c r="D26" s="14">
        <v>0</v>
      </c>
    </row>
    <row r="27" spans="1:4" ht="20.149999999999999" customHeight="1" x14ac:dyDescent="0.25">
      <c r="A27" s="19" t="s">
        <v>49</v>
      </c>
      <c r="B27" s="14">
        <v>76848</v>
      </c>
      <c r="C27" s="14"/>
      <c r="D27" s="14">
        <v>76848</v>
      </c>
    </row>
    <row r="28" spans="1:4" ht="20.149999999999999" customHeight="1" x14ac:dyDescent="0.25">
      <c r="A28" s="19" t="s">
        <v>43</v>
      </c>
      <c r="B28" s="14">
        <v>2773</v>
      </c>
      <c r="C28" s="14">
        <v>0</v>
      </c>
      <c r="D28" s="14">
        <v>2773</v>
      </c>
    </row>
    <row r="29" spans="1:4" ht="20.149999999999999" customHeight="1" x14ac:dyDescent="0.25">
      <c r="A29" s="19" t="s">
        <v>50</v>
      </c>
      <c r="B29" s="14">
        <v>0</v>
      </c>
      <c r="C29" s="14">
        <v>187</v>
      </c>
      <c r="D29" s="14">
        <v>187</v>
      </c>
    </row>
    <row r="30" spans="1:4" ht="20.149999999999999" customHeight="1" x14ac:dyDescent="0.25">
      <c r="A30" s="19" t="s">
        <v>44</v>
      </c>
      <c r="B30" s="14">
        <v>1</v>
      </c>
      <c r="C30" s="14">
        <v>0</v>
      </c>
      <c r="D30" s="14">
        <v>1</v>
      </c>
    </row>
    <row r="31" spans="1:4" ht="20.149999999999999" customHeight="1" x14ac:dyDescent="0.25">
      <c r="A31" s="19" t="s">
        <v>45</v>
      </c>
      <c r="B31" s="14">
        <v>539</v>
      </c>
      <c r="C31" s="14">
        <v>0</v>
      </c>
      <c r="D31" s="14">
        <v>539</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8570</v>
      </c>
      <c r="C34" s="14">
        <v>0</v>
      </c>
      <c r="D34" s="14">
        <v>8570</v>
      </c>
    </row>
    <row r="35" spans="1:4" ht="20.149999999999999" customHeight="1" x14ac:dyDescent="0.25">
      <c r="A35" s="17" t="s">
        <v>85</v>
      </c>
      <c r="B35" s="18">
        <v>6217</v>
      </c>
      <c r="C35" s="18">
        <v>0</v>
      </c>
      <c r="D35" s="18">
        <v>6217</v>
      </c>
    </row>
    <row r="36" spans="1:4" ht="20.149999999999999" customHeight="1" x14ac:dyDescent="0.25">
      <c r="A36" s="17" t="s">
        <v>52</v>
      </c>
      <c r="B36" s="18">
        <v>669382</v>
      </c>
      <c r="C36" s="18">
        <v>75</v>
      </c>
      <c r="D36" s="18">
        <v>669457</v>
      </c>
    </row>
    <row r="37" spans="1:4" ht="20.149999999999999" customHeight="1" x14ac:dyDescent="0.25">
      <c r="A37" s="17" t="s">
        <v>53</v>
      </c>
      <c r="B37" s="18">
        <v>166142</v>
      </c>
      <c r="C37" s="18">
        <v>75</v>
      </c>
      <c r="D37" s="18">
        <v>166217</v>
      </c>
    </row>
    <row r="38" spans="1:4" ht="20.149999999999999" customHeight="1" x14ac:dyDescent="0.25">
      <c r="A38" s="19" t="s">
        <v>54</v>
      </c>
      <c r="B38" s="14">
        <v>0</v>
      </c>
      <c r="C38" s="14">
        <v>75</v>
      </c>
      <c r="D38" s="14">
        <v>75</v>
      </c>
    </row>
    <row r="39" spans="1:4" ht="20.149999999999999" customHeight="1" x14ac:dyDescent="0.25">
      <c r="A39" s="19" t="s">
        <v>55</v>
      </c>
      <c r="B39" s="14">
        <v>10327</v>
      </c>
      <c r="C39" s="14">
        <v>0</v>
      </c>
      <c r="D39" s="14">
        <v>10327</v>
      </c>
    </row>
    <row r="40" spans="1:4" ht="20.149999999999999" customHeight="1" x14ac:dyDescent="0.25">
      <c r="A40" s="19" t="s">
        <v>56</v>
      </c>
      <c r="B40" s="14">
        <v>4781</v>
      </c>
      <c r="C40" s="14">
        <v>0</v>
      </c>
      <c r="D40" s="14">
        <v>4781</v>
      </c>
    </row>
    <row r="41" spans="1:4" ht="20.149999999999999" customHeight="1" x14ac:dyDescent="0.25">
      <c r="A41" s="19" t="s">
        <v>57</v>
      </c>
      <c r="B41" s="14">
        <v>14105</v>
      </c>
      <c r="C41" s="14">
        <v>0</v>
      </c>
      <c r="D41" s="14">
        <v>14105</v>
      </c>
    </row>
    <row r="42" spans="1:4" ht="20.149999999999999" customHeight="1" x14ac:dyDescent="0.25">
      <c r="A42" s="19" t="s">
        <v>58</v>
      </c>
      <c r="B42" s="14">
        <v>45048</v>
      </c>
      <c r="C42" s="14">
        <v>0</v>
      </c>
      <c r="D42" s="14">
        <v>45048</v>
      </c>
    </row>
    <row r="43" spans="1:4" ht="20.149999999999999" customHeight="1" x14ac:dyDescent="0.25">
      <c r="A43" s="19" t="s">
        <v>59</v>
      </c>
      <c r="B43" s="14">
        <v>9126</v>
      </c>
      <c r="C43" s="14">
        <v>0</v>
      </c>
      <c r="D43" s="14">
        <v>9126</v>
      </c>
    </row>
    <row r="44" spans="1:4" ht="20.149999999999999" customHeight="1" x14ac:dyDescent="0.25">
      <c r="A44" s="19" t="s">
        <v>60</v>
      </c>
      <c r="B44" s="14">
        <v>4395</v>
      </c>
      <c r="C44" s="14">
        <v>0</v>
      </c>
      <c r="D44" s="14">
        <v>4395</v>
      </c>
    </row>
    <row r="45" spans="1:4" ht="20.149999999999999" customHeight="1" x14ac:dyDescent="0.25">
      <c r="A45" s="19" t="s">
        <v>61</v>
      </c>
      <c r="B45" s="14">
        <v>11621</v>
      </c>
      <c r="C45" s="14">
        <v>0</v>
      </c>
      <c r="D45" s="14">
        <v>11621</v>
      </c>
    </row>
    <row r="46" spans="1:4" ht="20.149999999999999" customHeight="1" x14ac:dyDescent="0.25">
      <c r="A46" s="19" t="s">
        <v>62</v>
      </c>
      <c r="B46" s="14">
        <v>28799</v>
      </c>
      <c r="C46" s="14">
        <v>0</v>
      </c>
      <c r="D46" s="14">
        <v>28799</v>
      </c>
    </row>
    <row r="47" spans="1:4" ht="20.149999999999999" customHeight="1" x14ac:dyDescent="0.25">
      <c r="A47" s="19" t="s">
        <v>63</v>
      </c>
      <c r="B47" s="14">
        <v>7901</v>
      </c>
      <c r="C47" s="14">
        <v>0</v>
      </c>
      <c r="D47" s="14">
        <v>7901</v>
      </c>
    </row>
    <row r="48" spans="1:4" ht="20.149999999999999" customHeight="1" x14ac:dyDescent="0.25">
      <c r="A48" s="19" t="s">
        <v>64</v>
      </c>
      <c r="B48" s="14">
        <v>15898</v>
      </c>
      <c r="C48" s="14">
        <v>0</v>
      </c>
      <c r="D48" s="14">
        <v>15898</v>
      </c>
    </row>
    <row r="49" spans="1:4" ht="20.149999999999999" customHeight="1" x14ac:dyDescent="0.25">
      <c r="A49" s="19" t="s">
        <v>65</v>
      </c>
      <c r="B49" s="14">
        <v>11126</v>
      </c>
      <c r="C49" s="14">
        <v>0</v>
      </c>
      <c r="D49" s="14">
        <v>11126</v>
      </c>
    </row>
    <row r="50" spans="1:4" ht="20.149999999999999" customHeight="1" x14ac:dyDescent="0.25">
      <c r="A50" s="19" t="s">
        <v>66</v>
      </c>
      <c r="B50" s="14">
        <v>3015</v>
      </c>
      <c r="C50" s="14">
        <v>0</v>
      </c>
      <c r="D50" s="14">
        <v>3015</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493219</v>
      </c>
      <c r="C57" s="18">
        <v>0</v>
      </c>
      <c r="D57" s="18">
        <v>493219</v>
      </c>
    </row>
    <row r="58" spans="1:4" ht="20.149999999999999" customHeight="1" x14ac:dyDescent="0.25">
      <c r="A58" s="19" t="s">
        <v>72</v>
      </c>
      <c r="B58" s="14">
        <v>386486</v>
      </c>
      <c r="C58" s="14">
        <v>0</v>
      </c>
      <c r="D58" s="14">
        <v>386486</v>
      </c>
    </row>
    <row r="59" spans="1:4" ht="20.149999999999999" customHeight="1" x14ac:dyDescent="0.25">
      <c r="A59" s="19" t="s">
        <v>73</v>
      </c>
      <c r="B59" s="14">
        <v>44362</v>
      </c>
      <c r="C59" s="14">
        <v>0</v>
      </c>
      <c r="D59" s="14">
        <v>44362</v>
      </c>
    </row>
    <row r="60" spans="1:4" ht="20.149999999999999" customHeight="1" x14ac:dyDescent="0.25">
      <c r="A60" s="19" t="s">
        <v>74</v>
      </c>
      <c r="B60" s="14">
        <v>39537</v>
      </c>
      <c r="C60" s="14">
        <v>0</v>
      </c>
      <c r="D60" s="14">
        <v>39537</v>
      </c>
    </row>
    <row r="61" spans="1:4" ht="20.149999999999999" customHeight="1" x14ac:dyDescent="0.25">
      <c r="A61" s="19" t="s">
        <v>75</v>
      </c>
      <c r="B61" s="14">
        <v>2324</v>
      </c>
      <c r="C61" s="14">
        <v>0</v>
      </c>
      <c r="D61" s="14">
        <v>2324</v>
      </c>
    </row>
    <row r="62" spans="1:4" ht="20.149999999999999" customHeight="1" x14ac:dyDescent="0.25">
      <c r="A62" s="19" t="s">
        <v>76</v>
      </c>
      <c r="B62" s="14">
        <v>20510</v>
      </c>
      <c r="C62" s="14">
        <v>0</v>
      </c>
      <c r="D62" s="14">
        <v>20510</v>
      </c>
    </row>
    <row r="63" spans="1:4" ht="20.149999999999999" customHeight="1" x14ac:dyDescent="0.25">
      <c r="A63" s="22" t="s">
        <v>77</v>
      </c>
      <c r="B63" s="23">
        <v>10021</v>
      </c>
      <c r="C63" s="23">
        <v>0</v>
      </c>
      <c r="D63" s="23">
        <v>10021</v>
      </c>
    </row>
  </sheetData>
  <pageMargins left="0.7" right="0.7" top="0.75" bottom="0.75" header="0.3" footer="0.3"/>
  <pageSetup paperSize="9" orientation="portrait" verticalDpi="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CB595-2B48-4B34-88BF-DD1CC2881460}">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136</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1204713</v>
      </c>
      <c r="C5" s="14">
        <v>692</v>
      </c>
      <c r="D5" s="14">
        <v>1205405</v>
      </c>
    </row>
    <row r="6" spans="1:4" ht="20.149999999999999" customHeight="1" x14ac:dyDescent="0.25">
      <c r="A6" s="3" t="s">
        <v>33</v>
      </c>
      <c r="B6" s="14">
        <v>0</v>
      </c>
      <c r="C6" s="14">
        <v>0</v>
      </c>
      <c r="D6" s="14">
        <v>0</v>
      </c>
    </row>
    <row r="7" spans="1:4" ht="20.149999999999999" customHeight="1" x14ac:dyDescent="0.25">
      <c r="A7" s="3" t="s">
        <v>34</v>
      </c>
      <c r="B7" s="14">
        <v>60493</v>
      </c>
      <c r="C7" s="14">
        <v>0</v>
      </c>
      <c r="D7" s="14">
        <v>60493</v>
      </c>
    </row>
    <row r="8" spans="1:4" ht="20.149999999999999" customHeight="1" x14ac:dyDescent="0.25">
      <c r="A8" s="3" t="s">
        <v>35</v>
      </c>
      <c r="B8" s="14">
        <v>-150731</v>
      </c>
      <c r="C8" s="14">
        <v>0</v>
      </c>
      <c r="D8" s="14">
        <v>-150731</v>
      </c>
    </row>
    <row r="9" spans="1:4" ht="20.149999999999999" customHeight="1" x14ac:dyDescent="0.25">
      <c r="A9" s="3" t="s">
        <v>36</v>
      </c>
      <c r="B9" s="14">
        <v>0</v>
      </c>
      <c r="C9" s="14">
        <v>0</v>
      </c>
      <c r="D9" s="14">
        <v>0</v>
      </c>
    </row>
    <row r="10" spans="1:4" ht="20.149999999999999" customHeight="1" x14ac:dyDescent="0.25">
      <c r="A10" s="3" t="s">
        <v>81</v>
      </c>
      <c r="B10" s="14">
        <v>-7356</v>
      </c>
      <c r="C10" s="14">
        <v>0</v>
      </c>
      <c r="D10" s="14">
        <v>-7356</v>
      </c>
    </row>
    <row r="11" spans="1:4" ht="20.149999999999999" customHeight="1" x14ac:dyDescent="0.25">
      <c r="A11" s="3" t="s">
        <v>82</v>
      </c>
      <c r="B11" s="14">
        <v>-99</v>
      </c>
      <c r="C11" s="14">
        <v>0</v>
      </c>
      <c r="D11" s="14">
        <v>-99</v>
      </c>
    </row>
    <row r="12" spans="1:4" ht="20.149999999999999" customHeight="1" x14ac:dyDescent="0.25">
      <c r="A12" s="12" t="s">
        <v>37</v>
      </c>
      <c r="B12" s="15">
        <v>1107020</v>
      </c>
      <c r="C12" s="15">
        <v>692</v>
      </c>
      <c r="D12" s="15">
        <v>1107712</v>
      </c>
    </row>
    <row r="13" spans="1:4" ht="20.149999999999999" customHeight="1" x14ac:dyDescent="0.25">
      <c r="A13" s="3" t="s">
        <v>83</v>
      </c>
      <c r="B13" s="14">
        <v>1779</v>
      </c>
      <c r="C13" s="14">
        <v>0</v>
      </c>
      <c r="D13" s="14">
        <v>1779</v>
      </c>
    </row>
    <row r="14" spans="1:4" ht="20.149999999999999" customHeight="1" x14ac:dyDescent="0.25">
      <c r="A14" s="13" t="s">
        <v>38</v>
      </c>
      <c r="B14" s="16">
        <v>1105241</v>
      </c>
      <c r="C14" s="16">
        <v>692</v>
      </c>
      <c r="D14" s="16">
        <v>1105933</v>
      </c>
    </row>
    <row r="15" spans="1:4" ht="20.149999999999999" customHeight="1" x14ac:dyDescent="0.25">
      <c r="A15" s="17" t="s">
        <v>39</v>
      </c>
      <c r="B15" s="18">
        <v>351450</v>
      </c>
      <c r="C15" s="18">
        <v>406</v>
      </c>
      <c r="D15" s="18">
        <v>351856</v>
      </c>
    </row>
    <row r="16" spans="1:4" ht="20.149999999999999" customHeight="1" x14ac:dyDescent="0.25">
      <c r="A16" s="19" t="s">
        <v>40</v>
      </c>
      <c r="B16" s="14">
        <v>329441</v>
      </c>
      <c r="C16" s="14">
        <v>406</v>
      </c>
      <c r="D16" s="14">
        <v>329847</v>
      </c>
    </row>
    <row r="17" spans="1:4" ht="20.149999999999999" customHeight="1" x14ac:dyDescent="0.25">
      <c r="A17" s="20" t="s">
        <v>41</v>
      </c>
      <c r="B17" s="14">
        <v>291264</v>
      </c>
      <c r="C17" s="14">
        <v>0</v>
      </c>
      <c r="D17" s="14">
        <v>291264</v>
      </c>
    </row>
    <row r="18" spans="1:4" ht="20.149999999999999" customHeight="1" x14ac:dyDescent="0.25">
      <c r="A18" s="20" t="s">
        <v>42</v>
      </c>
      <c r="B18" s="14">
        <v>38177</v>
      </c>
      <c r="C18" s="14">
        <v>406</v>
      </c>
      <c r="D18" s="14">
        <v>38583</v>
      </c>
    </row>
    <row r="19" spans="1:4" ht="20.149999999999999" customHeight="1" x14ac:dyDescent="0.25">
      <c r="A19" s="19" t="s">
        <v>84</v>
      </c>
      <c r="B19" s="14">
        <v>22009</v>
      </c>
      <c r="C19" s="14">
        <v>0</v>
      </c>
      <c r="D19" s="14">
        <v>22009</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91064</v>
      </c>
      <c r="C25" s="18">
        <v>196</v>
      </c>
      <c r="D25" s="18">
        <v>91260</v>
      </c>
    </row>
    <row r="26" spans="1:4" ht="20.149999999999999" customHeight="1" x14ac:dyDescent="0.25">
      <c r="A26" s="19" t="s">
        <v>40</v>
      </c>
      <c r="B26" s="14">
        <v>0</v>
      </c>
      <c r="C26" s="14">
        <v>0</v>
      </c>
      <c r="D26" s="14">
        <v>0</v>
      </c>
    </row>
    <row r="27" spans="1:4" ht="20.149999999999999" customHeight="1" x14ac:dyDescent="0.25">
      <c r="A27" s="19" t="s">
        <v>49</v>
      </c>
      <c r="B27" s="14">
        <v>79364</v>
      </c>
      <c r="C27" s="14">
        <v>0</v>
      </c>
      <c r="D27" s="14">
        <v>79364</v>
      </c>
    </row>
    <row r="28" spans="1:4" ht="20.149999999999999" customHeight="1" x14ac:dyDescent="0.25">
      <c r="A28" s="19" t="s">
        <v>43</v>
      </c>
      <c r="B28" s="14">
        <v>3350</v>
      </c>
      <c r="C28" s="14">
        <v>0</v>
      </c>
      <c r="D28" s="14">
        <v>3350</v>
      </c>
    </row>
    <row r="29" spans="1:4" ht="20.149999999999999" customHeight="1" x14ac:dyDescent="0.25">
      <c r="A29" s="19" t="s">
        <v>50</v>
      </c>
      <c r="B29" s="14">
        <v>0</v>
      </c>
      <c r="C29" s="14">
        <v>196</v>
      </c>
      <c r="D29" s="14">
        <v>196</v>
      </c>
    </row>
    <row r="30" spans="1:4" ht="20.149999999999999" customHeight="1" x14ac:dyDescent="0.25">
      <c r="A30" s="19" t="s">
        <v>44</v>
      </c>
      <c r="B30" s="14">
        <v>0</v>
      </c>
      <c r="C30" s="14">
        <v>0</v>
      </c>
      <c r="D30" s="14">
        <v>0</v>
      </c>
    </row>
    <row r="31" spans="1:4" ht="20.149999999999999" customHeight="1" x14ac:dyDescent="0.25">
      <c r="A31" s="19" t="s">
        <v>45</v>
      </c>
      <c r="B31" s="14">
        <v>222</v>
      </c>
      <c r="C31" s="14">
        <v>0</v>
      </c>
      <c r="D31" s="14">
        <v>222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8128</v>
      </c>
      <c r="C34" s="14">
        <v>0</v>
      </c>
      <c r="D34" s="14">
        <v>8128</v>
      </c>
    </row>
    <row r="35" spans="1:4" ht="20.149999999999999" customHeight="1" x14ac:dyDescent="0.25">
      <c r="A35" s="17" t="s">
        <v>85</v>
      </c>
      <c r="B35" s="18">
        <v>9666</v>
      </c>
      <c r="C35" s="18">
        <v>0</v>
      </c>
      <c r="D35" s="18">
        <v>9666</v>
      </c>
    </row>
    <row r="36" spans="1:4" ht="20.149999999999999" customHeight="1" x14ac:dyDescent="0.25">
      <c r="A36" s="17" t="s">
        <v>52</v>
      </c>
      <c r="B36" s="18">
        <v>653061</v>
      </c>
      <c r="C36" s="18">
        <v>90</v>
      </c>
      <c r="D36" s="18">
        <v>653151</v>
      </c>
    </row>
    <row r="37" spans="1:4" ht="20.149999999999999" customHeight="1" x14ac:dyDescent="0.25">
      <c r="A37" s="17" t="s">
        <v>53</v>
      </c>
      <c r="B37" s="18">
        <v>165076</v>
      </c>
      <c r="C37" s="18">
        <v>90</v>
      </c>
      <c r="D37" s="18">
        <v>165166</v>
      </c>
    </row>
    <row r="38" spans="1:4" ht="20.149999999999999" customHeight="1" x14ac:dyDescent="0.25">
      <c r="A38" s="19" t="s">
        <v>54</v>
      </c>
      <c r="B38" s="14">
        <v>0</v>
      </c>
      <c r="C38" s="14">
        <v>90</v>
      </c>
      <c r="D38" s="14">
        <v>90</v>
      </c>
    </row>
    <row r="39" spans="1:4" ht="20.149999999999999" customHeight="1" x14ac:dyDescent="0.25">
      <c r="A39" s="19" t="s">
        <v>55</v>
      </c>
      <c r="B39" s="14">
        <v>8791</v>
      </c>
      <c r="C39" s="14">
        <v>0</v>
      </c>
      <c r="D39" s="14">
        <v>8791</v>
      </c>
    </row>
    <row r="40" spans="1:4" ht="20.149999999999999" customHeight="1" x14ac:dyDescent="0.25">
      <c r="A40" s="19" t="s">
        <v>56</v>
      </c>
      <c r="B40" s="14">
        <v>5255</v>
      </c>
      <c r="C40" s="14">
        <v>0</v>
      </c>
      <c r="D40" s="14">
        <v>5255</v>
      </c>
    </row>
    <row r="41" spans="1:4" ht="20.149999999999999" customHeight="1" x14ac:dyDescent="0.25">
      <c r="A41" s="19" t="s">
        <v>57</v>
      </c>
      <c r="B41" s="14">
        <v>14136</v>
      </c>
      <c r="C41" s="14">
        <v>0</v>
      </c>
      <c r="D41" s="14">
        <v>14136</v>
      </c>
    </row>
    <row r="42" spans="1:4" ht="20.149999999999999" customHeight="1" x14ac:dyDescent="0.25">
      <c r="A42" s="19" t="s">
        <v>58</v>
      </c>
      <c r="B42" s="14">
        <v>44277</v>
      </c>
      <c r="C42" s="14">
        <v>0</v>
      </c>
      <c r="D42" s="14">
        <v>44277</v>
      </c>
    </row>
    <row r="43" spans="1:4" ht="20.149999999999999" customHeight="1" x14ac:dyDescent="0.25">
      <c r="A43" s="19" t="s">
        <v>59</v>
      </c>
      <c r="B43" s="14">
        <v>9273</v>
      </c>
      <c r="C43" s="14">
        <v>0</v>
      </c>
      <c r="D43" s="14">
        <v>9273</v>
      </c>
    </row>
    <row r="44" spans="1:4" ht="20.149999999999999" customHeight="1" x14ac:dyDescent="0.25">
      <c r="A44" s="19" t="s">
        <v>60</v>
      </c>
      <c r="B44" s="14">
        <v>4615</v>
      </c>
      <c r="C44" s="14">
        <v>0</v>
      </c>
      <c r="D44" s="14">
        <v>4615</v>
      </c>
    </row>
    <row r="45" spans="1:4" ht="20.149999999999999" customHeight="1" x14ac:dyDescent="0.25">
      <c r="A45" s="19" t="s">
        <v>61</v>
      </c>
      <c r="B45" s="14">
        <v>11521</v>
      </c>
      <c r="C45" s="14">
        <v>0</v>
      </c>
      <c r="D45" s="14">
        <v>11521</v>
      </c>
    </row>
    <row r="46" spans="1:4" ht="20.149999999999999" customHeight="1" x14ac:dyDescent="0.25">
      <c r="A46" s="19" t="s">
        <v>62</v>
      </c>
      <c r="B46" s="14">
        <v>28884</v>
      </c>
      <c r="C46" s="14">
        <v>0</v>
      </c>
      <c r="D46" s="14">
        <v>28884</v>
      </c>
    </row>
    <row r="47" spans="1:4" ht="20.149999999999999" customHeight="1" x14ac:dyDescent="0.25">
      <c r="A47" s="19" t="s">
        <v>63</v>
      </c>
      <c r="B47" s="14">
        <v>7837</v>
      </c>
      <c r="C47" s="14">
        <v>0</v>
      </c>
      <c r="D47" s="14">
        <v>7837</v>
      </c>
    </row>
    <row r="48" spans="1:4" ht="20.149999999999999" customHeight="1" x14ac:dyDescent="0.25">
      <c r="A48" s="19" t="s">
        <v>64</v>
      </c>
      <c r="B48" s="14">
        <v>15452</v>
      </c>
      <c r="C48" s="14">
        <v>0</v>
      </c>
      <c r="D48" s="14">
        <v>15452</v>
      </c>
    </row>
    <row r="49" spans="1:4" ht="20.149999999999999" customHeight="1" x14ac:dyDescent="0.25">
      <c r="A49" s="19" t="s">
        <v>65</v>
      </c>
      <c r="B49" s="14">
        <v>11731</v>
      </c>
      <c r="C49" s="14">
        <v>0</v>
      </c>
      <c r="D49" s="14">
        <v>11731</v>
      </c>
    </row>
    <row r="50" spans="1:4" ht="20.149999999999999" customHeight="1" x14ac:dyDescent="0.25">
      <c r="A50" s="19" t="s">
        <v>66</v>
      </c>
      <c r="B50" s="14">
        <v>3304</v>
      </c>
      <c r="C50" s="14">
        <v>0</v>
      </c>
      <c r="D50" s="14">
        <v>3304</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477205</v>
      </c>
      <c r="C57" s="18">
        <v>0</v>
      </c>
      <c r="D57" s="18">
        <v>477205</v>
      </c>
    </row>
    <row r="58" spans="1:4" ht="20.149999999999999" customHeight="1" x14ac:dyDescent="0.25">
      <c r="A58" s="19" t="s">
        <v>72</v>
      </c>
      <c r="B58" s="14">
        <v>376372</v>
      </c>
      <c r="C58" s="14">
        <v>0</v>
      </c>
      <c r="D58" s="14">
        <v>376372</v>
      </c>
    </row>
    <row r="59" spans="1:4" ht="20.149999999999999" customHeight="1" x14ac:dyDescent="0.25">
      <c r="A59" s="19" t="s">
        <v>73</v>
      </c>
      <c r="B59" s="14">
        <v>42998</v>
      </c>
      <c r="C59" s="14">
        <v>0</v>
      </c>
      <c r="D59" s="14">
        <v>42998</v>
      </c>
    </row>
    <row r="60" spans="1:4" ht="20.149999999999999" customHeight="1" x14ac:dyDescent="0.25">
      <c r="A60" s="19" t="s">
        <v>74</v>
      </c>
      <c r="B60" s="14">
        <v>36224</v>
      </c>
      <c r="C60" s="14">
        <v>0</v>
      </c>
      <c r="D60" s="14">
        <v>36224</v>
      </c>
    </row>
    <row r="61" spans="1:4" ht="20.149999999999999" customHeight="1" x14ac:dyDescent="0.25">
      <c r="A61" s="19" t="s">
        <v>75</v>
      </c>
      <c r="B61" s="14">
        <v>2346</v>
      </c>
      <c r="C61" s="14">
        <v>0</v>
      </c>
      <c r="D61" s="14">
        <v>2346</v>
      </c>
    </row>
    <row r="62" spans="1:4" ht="20.149999999999999" customHeight="1" x14ac:dyDescent="0.25">
      <c r="A62" s="19" t="s">
        <v>76</v>
      </c>
      <c r="B62" s="14">
        <v>19265</v>
      </c>
      <c r="C62" s="14">
        <v>0</v>
      </c>
      <c r="D62" s="14">
        <v>19265</v>
      </c>
    </row>
    <row r="63" spans="1:4" ht="20.149999999999999" customHeight="1" x14ac:dyDescent="0.25">
      <c r="A63" s="22" t="s">
        <v>77</v>
      </c>
      <c r="B63" s="23">
        <v>10780</v>
      </c>
      <c r="C63" s="23">
        <v>0</v>
      </c>
      <c r="D63" s="23">
        <v>10780</v>
      </c>
    </row>
  </sheetData>
  <pageMargins left="0.7" right="0.7" top="0.75" bottom="0.75" header="0.3" footer="0.3"/>
  <pageSetup paperSize="9" orientation="portrait" verticalDpi="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4117-BB8B-4775-AA73-B7D8151F1429}">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137</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1230533</v>
      </c>
      <c r="C5" s="14">
        <v>730</v>
      </c>
      <c r="D5" s="14">
        <v>1231263</v>
      </c>
    </row>
    <row r="6" spans="1:4" ht="20.149999999999999" customHeight="1" x14ac:dyDescent="0.25">
      <c r="A6" s="3" t="s">
        <v>33</v>
      </c>
      <c r="B6" s="14">
        <v>0</v>
      </c>
      <c r="C6" s="14">
        <v>0</v>
      </c>
      <c r="D6" s="14">
        <v>0</v>
      </c>
    </row>
    <row r="7" spans="1:4" ht="20.149999999999999" customHeight="1" x14ac:dyDescent="0.25">
      <c r="A7" s="3" t="s">
        <v>34</v>
      </c>
      <c r="B7" s="14">
        <v>30464</v>
      </c>
      <c r="C7" s="14">
        <v>0</v>
      </c>
      <c r="D7" s="14">
        <v>30464</v>
      </c>
    </row>
    <row r="8" spans="1:4" ht="20.149999999999999" customHeight="1" x14ac:dyDescent="0.25">
      <c r="A8" s="3" t="s">
        <v>35</v>
      </c>
      <c r="B8" s="14">
        <v>-138330</v>
      </c>
      <c r="C8" s="14">
        <v>0</v>
      </c>
      <c r="D8" s="14">
        <v>-138330</v>
      </c>
    </row>
    <row r="9" spans="1:4" ht="20.149999999999999" customHeight="1" x14ac:dyDescent="0.25">
      <c r="A9" s="3" t="s">
        <v>36</v>
      </c>
      <c r="B9" s="14">
        <v>0</v>
      </c>
      <c r="C9" s="14">
        <v>0</v>
      </c>
      <c r="D9" s="14">
        <v>0</v>
      </c>
    </row>
    <row r="10" spans="1:4" ht="20.149999999999999" customHeight="1" x14ac:dyDescent="0.25">
      <c r="A10" s="3" t="s">
        <v>81</v>
      </c>
      <c r="B10" s="14">
        <v>-661</v>
      </c>
      <c r="C10" s="14">
        <v>0</v>
      </c>
      <c r="D10" s="14">
        <v>-661</v>
      </c>
    </row>
    <row r="11" spans="1:4" ht="20.149999999999999" customHeight="1" x14ac:dyDescent="0.25">
      <c r="A11" s="3" t="s">
        <v>82</v>
      </c>
      <c r="B11" s="14">
        <v>-65</v>
      </c>
      <c r="C11" s="14">
        <v>0</v>
      </c>
      <c r="D11" s="14">
        <v>-65</v>
      </c>
    </row>
    <row r="12" spans="1:4" ht="20.149999999999999" customHeight="1" x14ac:dyDescent="0.25">
      <c r="A12" s="12" t="s">
        <v>37</v>
      </c>
      <c r="B12" s="15">
        <v>1121941</v>
      </c>
      <c r="C12" s="15">
        <v>730</v>
      </c>
      <c r="D12" s="15">
        <v>1122671</v>
      </c>
    </row>
    <row r="13" spans="1:4" ht="20.149999999999999" customHeight="1" x14ac:dyDescent="0.25">
      <c r="A13" s="3" t="s">
        <v>83</v>
      </c>
      <c r="B13" s="14">
        <v>2079</v>
      </c>
      <c r="C13" s="14">
        <v>0</v>
      </c>
      <c r="D13" s="14">
        <v>2079</v>
      </c>
    </row>
    <row r="14" spans="1:4" ht="20.149999999999999" customHeight="1" x14ac:dyDescent="0.25">
      <c r="A14" s="13" t="s">
        <v>38</v>
      </c>
      <c r="B14" s="16">
        <v>1119862</v>
      </c>
      <c r="C14" s="16">
        <v>730</v>
      </c>
      <c r="D14" s="16">
        <v>1120592</v>
      </c>
    </row>
    <row r="15" spans="1:4" ht="20.149999999999999" customHeight="1" x14ac:dyDescent="0.25">
      <c r="A15" s="17" t="s">
        <v>39</v>
      </c>
      <c r="B15" s="18">
        <v>336107</v>
      </c>
      <c r="C15" s="18">
        <v>418</v>
      </c>
      <c r="D15" s="18">
        <v>336525</v>
      </c>
    </row>
    <row r="16" spans="1:4" ht="20.149999999999999" customHeight="1" x14ac:dyDescent="0.25">
      <c r="A16" s="19" t="s">
        <v>40</v>
      </c>
      <c r="B16" s="14">
        <v>312521</v>
      </c>
      <c r="C16" s="14">
        <v>418</v>
      </c>
      <c r="D16" s="14">
        <v>312939</v>
      </c>
    </row>
    <row r="17" spans="1:4" ht="20.149999999999999" customHeight="1" x14ac:dyDescent="0.25">
      <c r="A17" s="20" t="s">
        <v>41</v>
      </c>
      <c r="B17" s="14">
        <v>276764</v>
      </c>
      <c r="C17" s="14">
        <v>0</v>
      </c>
      <c r="D17" s="14">
        <v>276764</v>
      </c>
    </row>
    <row r="18" spans="1:4" ht="20.149999999999999" customHeight="1" x14ac:dyDescent="0.25">
      <c r="A18" s="20" t="s">
        <v>42</v>
      </c>
      <c r="B18" s="14">
        <v>35757</v>
      </c>
      <c r="C18" s="14">
        <v>418</v>
      </c>
      <c r="D18" s="14">
        <v>36175</v>
      </c>
    </row>
    <row r="19" spans="1:4" ht="20.149999999999999" customHeight="1" x14ac:dyDescent="0.25">
      <c r="A19" s="19" t="s">
        <v>84</v>
      </c>
      <c r="B19" s="14">
        <v>23586</v>
      </c>
      <c r="C19" s="14">
        <v>0</v>
      </c>
      <c r="D19" s="14">
        <v>23586</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91244</v>
      </c>
      <c r="C25" s="18">
        <v>207</v>
      </c>
      <c r="D25" s="18">
        <v>91451</v>
      </c>
    </row>
    <row r="26" spans="1:4" ht="20.149999999999999" customHeight="1" x14ac:dyDescent="0.25">
      <c r="A26" s="19" t="s">
        <v>40</v>
      </c>
      <c r="B26" s="14">
        <v>0</v>
      </c>
      <c r="C26" s="14">
        <v>0</v>
      </c>
      <c r="D26" s="14">
        <v>0</v>
      </c>
    </row>
    <row r="27" spans="1:4" ht="20.149999999999999" customHeight="1" x14ac:dyDescent="0.25">
      <c r="A27" s="19" t="s">
        <v>49</v>
      </c>
      <c r="B27" s="14">
        <v>78457</v>
      </c>
      <c r="C27" s="14">
        <v>0</v>
      </c>
      <c r="D27" s="14">
        <v>78457</v>
      </c>
    </row>
    <row r="28" spans="1:4" ht="20.149999999999999" customHeight="1" x14ac:dyDescent="0.25">
      <c r="A28" s="19" t="s">
        <v>43</v>
      </c>
      <c r="B28" s="14">
        <v>4189</v>
      </c>
      <c r="C28" s="14">
        <v>0</v>
      </c>
      <c r="D28" s="14">
        <v>4189</v>
      </c>
    </row>
    <row r="29" spans="1:4" ht="20.149999999999999" customHeight="1" x14ac:dyDescent="0.25">
      <c r="A29" s="19" t="s">
        <v>50</v>
      </c>
      <c r="B29" s="14">
        <v>4</v>
      </c>
      <c r="C29" s="14">
        <v>207</v>
      </c>
      <c r="D29" s="14">
        <v>211</v>
      </c>
    </row>
    <row r="30" spans="1:4" ht="20.149999999999999" customHeight="1" x14ac:dyDescent="0.25">
      <c r="A30" s="19" t="s">
        <v>44</v>
      </c>
      <c r="B30" s="14">
        <v>9</v>
      </c>
      <c r="C30" s="14">
        <v>0</v>
      </c>
      <c r="D30" s="14">
        <v>9</v>
      </c>
    </row>
    <row r="31" spans="1:4" ht="20.149999999999999" customHeight="1" x14ac:dyDescent="0.25">
      <c r="A31" s="19" t="s">
        <v>45</v>
      </c>
      <c r="B31" s="14">
        <v>375</v>
      </c>
      <c r="C31" s="14">
        <v>0</v>
      </c>
      <c r="D31" s="14">
        <v>375</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8210</v>
      </c>
      <c r="C34" s="14">
        <v>0</v>
      </c>
      <c r="D34" s="14">
        <v>8210</v>
      </c>
    </row>
    <row r="35" spans="1:4" ht="20.149999999999999" customHeight="1" x14ac:dyDescent="0.25">
      <c r="A35" s="17" t="s">
        <v>85</v>
      </c>
      <c r="B35" s="18">
        <v>8863</v>
      </c>
      <c r="C35" s="18">
        <v>0</v>
      </c>
      <c r="D35" s="18">
        <v>8863</v>
      </c>
    </row>
    <row r="36" spans="1:4" ht="20.149999999999999" customHeight="1" x14ac:dyDescent="0.25">
      <c r="A36" s="17" t="s">
        <v>52</v>
      </c>
      <c r="B36" s="18">
        <v>683648</v>
      </c>
      <c r="C36" s="18">
        <v>105</v>
      </c>
      <c r="D36" s="18">
        <v>683753</v>
      </c>
    </row>
    <row r="37" spans="1:4" ht="20.149999999999999" customHeight="1" x14ac:dyDescent="0.25">
      <c r="A37" s="17" t="s">
        <v>53</v>
      </c>
      <c r="B37" s="18">
        <v>179738</v>
      </c>
      <c r="C37" s="18">
        <v>105</v>
      </c>
      <c r="D37" s="18">
        <v>179843</v>
      </c>
    </row>
    <row r="38" spans="1:4" ht="20.149999999999999" customHeight="1" x14ac:dyDescent="0.25">
      <c r="A38" s="19" t="s">
        <v>54</v>
      </c>
      <c r="B38" s="14">
        <v>0</v>
      </c>
      <c r="C38" s="14">
        <v>105</v>
      </c>
      <c r="D38" s="14">
        <v>105</v>
      </c>
    </row>
    <row r="39" spans="1:4" ht="20.149999999999999" customHeight="1" x14ac:dyDescent="0.25">
      <c r="A39" s="19" t="s">
        <v>55</v>
      </c>
      <c r="B39" s="14">
        <v>8502</v>
      </c>
      <c r="C39" s="14">
        <v>0</v>
      </c>
      <c r="D39" s="14">
        <v>8502</v>
      </c>
    </row>
    <row r="40" spans="1:4" ht="20.149999999999999" customHeight="1" x14ac:dyDescent="0.25">
      <c r="A40" s="19" t="s">
        <v>56</v>
      </c>
      <c r="B40" s="14">
        <v>5663</v>
      </c>
      <c r="C40" s="14">
        <v>0</v>
      </c>
      <c r="D40" s="14">
        <v>5663</v>
      </c>
    </row>
    <row r="41" spans="1:4" ht="20.149999999999999" customHeight="1" x14ac:dyDescent="0.25">
      <c r="A41" s="19" t="s">
        <v>57</v>
      </c>
      <c r="B41" s="14">
        <v>15565</v>
      </c>
      <c r="C41" s="14">
        <v>0</v>
      </c>
      <c r="D41" s="14">
        <v>15565</v>
      </c>
    </row>
    <row r="42" spans="1:4" ht="20.149999999999999" customHeight="1" x14ac:dyDescent="0.25">
      <c r="A42" s="19" t="s">
        <v>58</v>
      </c>
      <c r="B42" s="14">
        <v>50064</v>
      </c>
      <c r="C42" s="14">
        <v>0</v>
      </c>
      <c r="D42" s="14">
        <v>50064</v>
      </c>
    </row>
    <row r="43" spans="1:4" ht="20.149999999999999" customHeight="1" x14ac:dyDescent="0.25">
      <c r="A43" s="19" t="s">
        <v>59</v>
      </c>
      <c r="B43" s="14">
        <v>9656</v>
      </c>
      <c r="C43" s="14">
        <v>0</v>
      </c>
      <c r="D43" s="14">
        <v>9656</v>
      </c>
    </row>
    <row r="44" spans="1:4" ht="20.149999999999999" customHeight="1" x14ac:dyDescent="0.25">
      <c r="A44" s="19" t="s">
        <v>60</v>
      </c>
      <c r="B44" s="14">
        <v>5022</v>
      </c>
      <c r="C44" s="14">
        <v>0</v>
      </c>
      <c r="D44" s="14">
        <v>5022</v>
      </c>
    </row>
    <row r="45" spans="1:4" ht="20.149999999999999" customHeight="1" x14ac:dyDescent="0.25">
      <c r="A45" s="19" t="s">
        <v>61</v>
      </c>
      <c r="B45" s="14">
        <v>12035</v>
      </c>
      <c r="C45" s="14">
        <v>0</v>
      </c>
      <c r="D45" s="14">
        <v>12035</v>
      </c>
    </row>
    <row r="46" spans="1:4" ht="20.149999999999999" customHeight="1" x14ac:dyDescent="0.25">
      <c r="A46" s="19" t="s">
        <v>62</v>
      </c>
      <c r="B46" s="14">
        <v>29697</v>
      </c>
      <c r="C46" s="14">
        <v>0</v>
      </c>
      <c r="D46" s="14">
        <v>29697</v>
      </c>
    </row>
    <row r="47" spans="1:4" ht="20.149999999999999" customHeight="1" x14ac:dyDescent="0.25">
      <c r="A47" s="19" t="s">
        <v>63</v>
      </c>
      <c r="B47" s="14">
        <v>7966</v>
      </c>
      <c r="C47" s="14">
        <v>0</v>
      </c>
      <c r="D47" s="14">
        <v>7966</v>
      </c>
    </row>
    <row r="48" spans="1:4" ht="20.149999999999999" customHeight="1" x14ac:dyDescent="0.25">
      <c r="A48" s="19" t="s">
        <v>64</v>
      </c>
      <c r="B48" s="14">
        <v>16569</v>
      </c>
      <c r="C48" s="14">
        <v>0</v>
      </c>
      <c r="D48" s="14">
        <v>16569</v>
      </c>
    </row>
    <row r="49" spans="1:4" ht="20.149999999999999" customHeight="1" x14ac:dyDescent="0.25">
      <c r="A49" s="19" t="s">
        <v>65</v>
      </c>
      <c r="B49" s="14">
        <v>15741</v>
      </c>
      <c r="C49" s="14">
        <v>0</v>
      </c>
      <c r="D49" s="14">
        <v>15741</v>
      </c>
    </row>
    <row r="50" spans="1:4" ht="20.149999999999999" customHeight="1" x14ac:dyDescent="0.25">
      <c r="A50" s="19" t="s">
        <v>66</v>
      </c>
      <c r="B50" s="14">
        <v>3258</v>
      </c>
      <c r="C50" s="14">
        <v>0</v>
      </c>
      <c r="D50" s="14">
        <v>3258</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492537</v>
      </c>
      <c r="C57" s="18">
        <v>0</v>
      </c>
      <c r="D57" s="18">
        <v>492537</v>
      </c>
    </row>
    <row r="58" spans="1:4" ht="20.149999999999999" customHeight="1" x14ac:dyDescent="0.25">
      <c r="A58" s="19" t="s">
        <v>72</v>
      </c>
      <c r="B58" s="14">
        <v>379426</v>
      </c>
      <c r="C58" s="14">
        <v>0</v>
      </c>
      <c r="D58" s="14">
        <v>379426</v>
      </c>
    </row>
    <row r="59" spans="1:4" ht="20.149999999999999" customHeight="1" x14ac:dyDescent="0.25">
      <c r="A59" s="19" t="s">
        <v>73</v>
      </c>
      <c r="B59" s="14">
        <v>46232</v>
      </c>
      <c r="C59" s="14">
        <v>0</v>
      </c>
      <c r="D59" s="14">
        <v>46232</v>
      </c>
    </row>
    <row r="60" spans="1:4" ht="20.149999999999999" customHeight="1" x14ac:dyDescent="0.25">
      <c r="A60" s="19" t="s">
        <v>74</v>
      </c>
      <c r="B60" s="14">
        <v>37098</v>
      </c>
      <c r="C60" s="14">
        <v>0</v>
      </c>
      <c r="D60" s="14">
        <v>37098</v>
      </c>
    </row>
    <row r="61" spans="1:4" ht="20.149999999999999" customHeight="1" x14ac:dyDescent="0.25">
      <c r="A61" s="19" t="s">
        <v>75</v>
      </c>
      <c r="B61" s="14">
        <v>2329</v>
      </c>
      <c r="C61" s="14">
        <v>0</v>
      </c>
      <c r="D61" s="14">
        <v>2329</v>
      </c>
    </row>
    <row r="62" spans="1:4" ht="20.149999999999999" customHeight="1" x14ac:dyDescent="0.25">
      <c r="A62" s="19" t="s">
        <v>76</v>
      </c>
      <c r="B62" s="14">
        <v>27452</v>
      </c>
      <c r="C62" s="14">
        <v>0</v>
      </c>
      <c r="D62" s="14">
        <v>27452</v>
      </c>
    </row>
    <row r="63" spans="1:4" ht="20.149999999999999" customHeight="1" x14ac:dyDescent="0.25">
      <c r="A63" s="22" t="s">
        <v>77</v>
      </c>
      <c r="B63" s="23">
        <v>11373</v>
      </c>
      <c r="C63" s="23">
        <v>0</v>
      </c>
      <c r="D63" s="23">
        <v>11373</v>
      </c>
    </row>
  </sheetData>
  <pageMargins left="0.7" right="0.7" top="0.75" bottom="0.75" header="0.3" footer="0.3"/>
  <pageSetup paperSize="9" orientation="portrait" verticalDpi="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07AE-F4E0-4EBA-92AE-B85020EE9D15}">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138</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1260168</v>
      </c>
      <c r="C5" s="14">
        <v>488</v>
      </c>
      <c r="D5" s="14">
        <v>1260656</v>
      </c>
    </row>
    <row r="6" spans="1:4" ht="20.149999999999999" customHeight="1" x14ac:dyDescent="0.25">
      <c r="A6" s="3" t="s">
        <v>33</v>
      </c>
      <c r="B6" s="14">
        <v>0</v>
      </c>
      <c r="C6" s="14">
        <v>0</v>
      </c>
      <c r="D6" s="14">
        <v>0</v>
      </c>
    </row>
    <row r="7" spans="1:4" ht="20.149999999999999" customHeight="1" x14ac:dyDescent="0.25">
      <c r="A7" s="3" t="s">
        <v>34</v>
      </c>
      <c r="B7" s="14">
        <v>26032</v>
      </c>
      <c r="C7" s="14">
        <v>0</v>
      </c>
      <c r="D7" s="14">
        <v>26032</v>
      </c>
    </row>
    <row r="8" spans="1:4" ht="20.149999999999999" customHeight="1" x14ac:dyDescent="0.25">
      <c r="A8" s="3" t="s">
        <v>35</v>
      </c>
      <c r="B8" s="14">
        <v>-146342</v>
      </c>
      <c r="C8" s="14">
        <v>0</v>
      </c>
      <c r="D8" s="14">
        <v>-146342</v>
      </c>
    </row>
    <row r="9" spans="1:4" ht="20.149999999999999" customHeight="1" x14ac:dyDescent="0.25">
      <c r="A9" s="3" t="s">
        <v>36</v>
      </c>
      <c r="B9" s="14">
        <v>0</v>
      </c>
      <c r="C9" s="14">
        <v>0</v>
      </c>
      <c r="D9" s="14">
        <v>0</v>
      </c>
    </row>
    <row r="10" spans="1:4" ht="20.149999999999999" customHeight="1" x14ac:dyDescent="0.25">
      <c r="A10" s="3" t="s">
        <v>81</v>
      </c>
      <c r="B10" s="14">
        <v>-11068</v>
      </c>
      <c r="C10" s="14">
        <v>0</v>
      </c>
      <c r="D10" s="14">
        <v>-11068</v>
      </c>
    </row>
    <row r="11" spans="1:4" ht="20.149999999999999" customHeight="1" x14ac:dyDescent="0.25">
      <c r="A11" s="3" t="s">
        <v>82</v>
      </c>
      <c r="B11" s="14">
        <v>-442</v>
      </c>
      <c r="C11" s="14">
        <v>0</v>
      </c>
      <c r="D11" s="14">
        <v>-442</v>
      </c>
    </row>
    <row r="12" spans="1:4" ht="20.149999999999999" customHeight="1" x14ac:dyDescent="0.25">
      <c r="A12" s="12" t="s">
        <v>37</v>
      </c>
      <c r="B12" s="15">
        <v>1128348</v>
      </c>
      <c r="C12" s="15">
        <v>488</v>
      </c>
      <c r="D12" s="15">
        <v>1128836</v>
      </c>
    </row>
    <row r="13" spans="1:4" ht="20.149999999999999" customHeight="1" x14ac:dyDescent="0.25">
      <c r="A13" s="3" t="s">
        <v>83</v>
      </c>
      <c r="B13" s="14">
        <v>2818</v>
      </c>
      <c r="C13" s="14">
        <v>0</v>
      </c>
      <c r="D13" s="14">
        <v>2818</v>
      </c>
    </row>
    <row r="14" spans="1:4" ht="20.149999999999999" customHeight="1" x14ac:dyDescent="0.25">
      <c r="A14" s="13" t="s">
        <v>38</v>
      </c>
      <c r="B14" s="16">
        <v>1125530</v>
      </c>
      <c r="C14" s="16">
        <v>488</v>
      </c>
      <c r="D14" s="16">
        <v>1126018</v>
      </c>
    </row>
    <row r="15" spans="1:4" ht="20.149999999999999" customHeight="1" x14ac:dyDescent="0.25">
      <c r="A15" s="17" t="s">
        <v>39</v>
      </c>
      <c r="B15" s="18">
        <v>349304</v>
      </c>
      <c r="C15" s="18">
        <v>150</v>
      </c>
      <c r="D15" s="18">
        <v>349454</v>
      </c>
    </row>
    <row r="16" spans="1:4" ht="20.149999999999999" customHeight="1" x14ac:dyDescent="0.25">
      <c r="A16" s="19" t="s">
        <v>40</v>
      </c>
      <c r="B16" s="14">
        <v>324413</v>
      </c>
      <c r="C16" s="14">
        <v>150</v>
      </c>
      <c r="D16" s="14">
        <v>324563</v>
      </c>
    </row>
    <row r="17" spans="1:4" ht="20.149999999999999" customHeight="1" x14ac:dyDescent="0.25">
      <c r="A17" s="20" t="s">
        <v>41</v>
      </c>
      <c r="B17" s="14">
        <v>283784</v>
      </c>
      <c r="C17" s="14">
        <v>0</v>
      </c>
      <c r="D17" s="14">
        <v>283784</v>
      </c>
    </row>
    <row r="18" spans="1:4" ht="20.149999999999999" customHeight="1" x14ac:dyDescent="0.25">
      <c r="A18" s="20" t="s">
        <v>42</v>
      </c>
      <c r="B18" s="14">
        <v>40629</v>
      </c>
      <c r="C18" s="14">
        <v>150</v>
      </c>
      <c r="D18" s="14">
        <v>40779</v>
      </c>
    </row>
    <row r="19" spans="1:4" ht="20.149999999999999" customHeight="1" x14ac:dyDescent="0.25">
      <c r="A19" s="19" t="s">
        <v>84</v>
      </c>
      <c r="B19" s="14">
        <v>24891</v>
      </c>
      <c r="C19" s="14">
        <v>0</v>
      </c>
      <c r="D19" s="14">
        <v>24891</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77723</v>
      </c>
      <c r="C25" s="18">
        <v>218</v>
      </c>
      <c r="D25" s="18">
        <v>77941</v>
      </c>
    </row>
    <row r="26" spans="1:4" ht="20.149999999999999" customHeight="1" x14ac:dyDescent="0.25">
      <c r="A26" s="19" t="s">
        <v>40</v>
      </c>
      <c r="B26" s="14">
        <v>0</v>
      </c>
      <c r="C26" s="14">
        <v>0</v>
      </c>
      <c r="D26" s="14">
        <v>0</v>
      </c>
    </row>
    <row r="27" spans="1:4" ht="20.149999999999999" customHeight="1" x14ac:dyDescent="0.25">
      <c r="A27" s="19" t="s">
        <v>49</v>
      </c>
      <c r="B27" s="14">
        <v>65555</v>
      </c>
      <c r="C27" s="14">
        <v>0</v>
      </c>
      <c r="D27" s="14">
        <v>65555</v>
      </c>
    </row>
    <row r="28" spans="1:4" ht="20.149999999999999" customHeight="1" x14ac:dyDescent="0.25">
      <c r="A28" s="19" t="s">
        <v>43</v>
      </c>
      <c r="B28" s="14">
        <v>3641</v>
      </c>
      <c r="C28" s="14">
        <v>0</v>
      </c>
      <c r="D28" s="14">
        <v>3641</v>
      </c>
    </row>
    <row r="29" spans="1:4" ht="20.149999999999999" customHeight="1" x14ac:dyDescent="0.25">
      <c r="A29" s="19" t="s">
        <v>50</v>
      </c>
      <c r="B29" s="14">
        <v>6</v>
      </c>
      <c r="C29" s="14">
        <v>218</v>
      </c>
      <c r="D29" s="14">
        <v>224</v>
      </c>
    </row>
    <row r="30" spans="1:4" ht="20.149999999999999" customHeight="1" x14ac:dyDescent="0.25">
      <c r="A30" s="19" t="s">
        <v>44</v>
      </c>
      <c r="B30" s="14">
        <v>17</v>
      </c>
      <c r="C30" s="14">
        <v>0</v>
      </c>
      <c r="D30" s="14">
        <v>17</v>
      </c>
    </row>
    <row r="31" spans="1:4" ht="20.149999999999999" customHeight="1" x14ac:dyDescent="0.25">
      <c r="A31" s="19" t="s">
        <v>45</v>
      </c>
      <c r="B31" s="14">
        <v>712</v>
      </c>
      <c r="C31" s="14">
        <v>0</v>
      </c>
      <c r="D31" s="14">
        <v>712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7792</v>
      </c>
      <c r="C34" s="14">
        <v>0</v>
      </c>
      <c r="D34" s="14">
        <v>7792</v>
      </c>
    </row>
    <row r="35" spans="1:4" ht="20.149999999999999" customHeight="1" x14ac:dyDescent="0.25">
      <c r="A35" s="17" t="s">
        <v>85</v>
      </c>
      <c r="B35" s="18">
        <v>20480</v>
      </c>
      <c r="C35" s="18">
        <v>0</v>
      </c>
      <c r="D35" s="18">
        <v>20481</v>
      </c>
    </row>
    <row r="36" spans="1:4" ht="20.149999999999999" customHeight="1" x14ac:dyDescent="0.25">
      <c r="A36" s="17" t="s">
        <v>52</v>
      </c>
      <c r="B36" s="18">
        <v>678022</v>
      </c>
      <c r="C36" s="18">
        <v>120</v>
      </c>
      <c r="D36" s="18">
        <v>678142</v>
      </c>
    </row>
    <row r="37" spans="1:4" ht="20.149999999999999" customHeight="1" x14ac:dyDescent="0.25">
      <c r="A37" s="17" t="s">
        <v>53</v>
      </c>
      <c r="B37" s="18">
        <v>183320</v>
      </c>
      <c r="C37" s="18">
        <v>120</v>
      </c>
      <c r="D37" s="18">
        <v>183441</v>
      </c>
    </row>
    <row r="38" spans="1:4" ht="20.149999999999999" customHeight="1" x14ac:dyDescent="0.25">
      <c r="A38" s="19" t="s">
        <v>54</v>
      </c>
      <c r="B38" s="14">
        <v>0</v>
      </c>
      <c r="C38" s="14">
        <v>120</v>
      </c>
      <c r="D38" s="14">
        <v>120</v>
      </c>
    </row>
    <row r="39" spans="1:4" ht="20.149999999999999" customHeight="1" x14ac:dyDescent="0.25">
      <c r="A39" s="19" t="s">
        <v>55</v>
      </c>
      <c r="B39" s="14">
        <v>8953</v>
      </c>
      <c r="C39" s="14">
        <v>0</v>
      </c>
      <c r="D39" s="14">
        <v>8953</v>
      </c>
    </row>
    <row r="40" spans="1:4" ht="20.149999999999999" customHeight="1" x14ac:dyDescent="0.25">
      <c r="A40" s="19" t="s">
        <v>56</v>
      </c>
      <c r="B40" s="14">
        <v>5900</v>
      </c>
      <c r="C40" s="14">
        <v>0</v>
      </c>
      <c r="D40" s="14">
        <v>5900</v>
      </c>
    </row>
    <row r="41" spans="1:4" ht="20.149999999999999" customHeight="1" x14ac:dyDescent="0.25">
      <c r="A41" s="19" t="s">
        <v>57</v>
      </c>
      <c r="B41" s="14">
        <v>15851</v>
      </c>
      <c r="C41" s="14">
        <v>0</v>
      </c>
      <c r="D41" s="14">
        <v>15851</v>
      </c>
    </row>
    <row r="42" spans="1:4" ht="20.149999999999999" customHeight="1" x14ac:dyDescent="0.25">
      <c r="A42" s="19" t="s">
        <v>58</v>
      </c>
      <c r="B42" s="14">
        <v>49546</v>
      </c>
      <c r="C42" s="14">
        <v>0</v>
      </c>
      <c r="D42" s="14">
        <v>49546</v>
      </c>
    </row>
    <row r="43" spans="1:4" ht="20.149999999999999" customHeight="1" x14ac:dyDescent="0.25">
      <c r="A43" s="19" t="s">
        <v>59</v>
      </c>
      <c r="B43" s="14">
        <v>11145</v>
      </c>
      <c r="C43" s="14">
        <v>0</v>
      </c>
      <c r="D43" s="14">
        <v>11145</v>
      </c>
    </row>
    <row r="44" spans="1:4" ht="20.149999999999999" customHeight="1" x14ac:dyDescent="0.25">
      <c r="A44" s="19" t="s">
        <v>60</v>
      </c>
      <c r="B44" s="14">
        <v>5281</v>
      </c>
      <c r="C44" s="14">
        <v>0</v>
      </c>
      <c r="D44" s="14">
        <v>5281</v>
      </c>
    </row>
    <row r="45" spans="1:4" ht="20.149999999999999" customHeight="1" x14ac:dyDescent="0.25">
      <c r="A45" s="19" t="s">
        <v>61</v>
      </c>
      <c r="B45" s="14">
        <v>11760</v>
      </c>
      <c r="C45" s="14">
        <v>0</v>
      </c>
      <c r="D45" s="14">
        <v>11760</v>
      </c>
    </row>
    <row r="46" spans="1:4" ht="20.149999999999999" customHeight="1" x14ac:dyDescent="0.25">
      <c r="A46" s="19" t="s">
        <v>62</v>
      </c>
      <c r="B46" s="14">
        <v>29835</v>
      </c>
      <c r="C46" s="14">
        <v>0</v>
      </c>
      <c r="D46" s="14">
        <v>29835</v>
      </c>
    </row>
    <row r="47" spans="1:4" ht="20.149999999999999" customHeight="1" x14ac:dyDescent="0.25">
      <c r="A47" s="19" t="s">
        <v>63</v>
      </c>
      <c r="B47" s="14">
        <v>8454</v>
      </c>
      <c r="C47" s="14">
        <v>0</v>
      </c>
      <c r="D47" s="14">
        <v>8454</v>
      </c>
    </row>
    <row r="48" spans="1:4" ht="20.149999999999999" customHeight="1" x14ac:dyDescent="0.25">
      <c r="A48" s="19" t="s">
        <v>64</v>
      </c>
      <c r="B48" s="14">
        <v>17268</v>
      </c>
      <c r="C48" s="14">
        <v>0</v>
      </c>
      <c r="D48" s="14">
        <v>17268</v>
      </c>
    </row>
    <row r="49" spans="1:4" ht="20.149999999999999" customHeight="1" x14ac:dyDescent="0.25">
      <c r="A49" s="19" t="s">
        <v>65</v>
      </c>
      <c r="B49" s="14">
        <v>16261</v>
      </c>
      <c r="C49" s="14">
        <v>0</v>
      </c>
      <c r="D49" s="14">
        <v>16261</v>
      </c>
    </row>
    <row r="50" spans="1:4" ht="20.149999999999999" customHeight="1" x14ac:dyDescent="0.25">
      <c r="A50" s="19" t="s">
        <v>66</v>
      </c>
      <c r="B50" s="14">
        <v>3067</v>
      </c>
      <c r="C50" s="14">
        <v>0</v>
      </c>
      <c r="D50" s="14">
        <v>3067</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480365</v>
      </c>
      <c r="C57" s="18">
        <v>0</v>
      </c>
      <c r="D57" s="18">
        <v>480365</v>
      </c>
    </row>
    <row r="58" spans="1:4" ht="20.149999999999999" customHeight="1" x14ac:dyDescent="0.25">
      <c r="A58" s="19" t="s">
        <v>72</v>
      </c>
      <c r="B58" s="14">
        <v>369909</v>
      </c>
      <c r="C58" s="14">
        <v>0</v>
      </c>
      <c r="D58" s="14">
        <v>369909</v>
      </c>
    </row>
    <row r="59" spans="1:4" ht="20.149999999999999" customHeight="1" x14ac:dyDescent="0.25">
      <c r="A59" s="19" t="s">
        <v>73</v>
      </c>
      <c r="B59" s="14">
        <v>44552</v>
      </c>
      <c r="C59" s="14">
        <v>0</v>
      </c>
      <c r="D59" s="14">
        <v>44552</v>
      </c>
    </row>
    <row r="60" spans="1:4" ht="20.149999999999999" customHeight="1" x14ac:dyDescent="0.25">
      <c r="A60" s="19" t="s">
        <v>74</v>
      </c>
      <c r="B60" s="14">
        <v>36216</v>
      </c>
      <c r="C60" s="14">
        <v>0</v>
      </c>
      <c r="D60" s="14">
        <v>36216</v>
      </c>
    </row>
    <row r="61" spans="1:4" ht="20.149999999999999" customHeight="1" x14ac:dyDescent="0.25">
      <c r="A61" s="19" t="s">
        <v>75</v>
      </c>
      <c r="B61" s="14">
        <v>1522</v>
      </c>
      <c r="C61" s="14">
        <v>0</v>
      </c>
      <c r="D61" s="14">
        <v>1522</v>
      </c>
    </row>
    <row r="62" spans="1:4" ht="20.149999999999999" customHeight="1" x14ac:dyDescent="0.25">
      <c r="A62" s="19" t="s">
        <v>76</v>
      </c>
      <c r="B62" s="14">
        <v>28166</v>
      </c>
      <c r="C62" s="14">
        <v>0</v>
      </c>
      <c r="D62" s="14">
        <v>28166</v>
      </c>
    </row>
    <row r="63" spans="1:4" ht="20.149999999999999" customHeight="1" x14ac:dyDescent="0.25">
      <c r="A63" s="22" t="s">
        <v>77</v>
      </c>
      <c r="B63" s="23">
        <v>14336</v>
      </c>
      <c r="C63" s="23">
        <v>0</v>
      </c>
      <c r="D63" s="23">
        <v>14336</v>
      </c>
    </row>
  </sheetData>
  <pageMargins left="0.7" right="0.7" top="0.75" bottom="0.75" header="0.3" footer="0.3"/>
  <pageSetup paperSize="9" orientation="portrait" verticalDpi="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3BE1-7289-4C4C-A722-6B0512A677C3}">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139</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1152154</v>
      </c>
      <c r="C5" s="14">
        <v>481</v>
      </c>
      <c r="D5" s="14">
        <v>1152635</v>
      </c>
    </row>
    <row r="6" spans="1:4" ht="20.149999999999999" customHeight="1" x14ac:dyDescent="0.25">
      <c r="A6" s="3" t="s">
        <v>33</v>
      </c>
      <c r="B6" s="14">
        <v>0</v>
      </c>
      <c r="C6" s="14">
        <v>0</v>
      </c>
      <c r="D6" s="14">
        <v>0</v>
      </c>
    </row>
    <row r="7" spans="1:4" ht="20.149999999999999" customHeight="1" x14ac:dyDescent="0.25">
      <c r="A7" s="3" t="s">
        <v>34</v>
      </c>
      <c r="B7" s="14">
        <v>12862</v>
      </c>
      <c r="C7" s="14">
        <v>0</v>
      </c>
      <c r="D7" s="14">
        <v>12862</v>
      </c>
    </row>
    <row r="8" spans="1:4" ht="20.149999999999999" customHeight="1" x14ac:dyDescent="0.25">
      <c r="A8" s="3" t="s">
        <v>35</v>
      </c>
      <c r="B8" s="14">
        <v>-84433</v>
      </c>
      <c r="C8" s="14">
        <v>0</v>
      </c>
      <c r="D8" s="14">
        <v>-84433</v>
      </c>
    </row>
    <row r="9" spans="1:4" ht="20.149999999999999" customHeight="1" x14ac:dyDescent="0.25">
      <c r="A9" s="3" t="s">
        <v>36</v>
      </c>
      <c r="B9" s="14">
        <v>0</v>
      </c>
      <c r="C9" s="14">
        <v>0</v>
      </c>
      <c r="D9" s="14">
        <v>0</v>
      </c>
    </row>
    <row r="10" spans="1:4" ht="20.149999999999999" customHeight="1" x14ac:dyDescent="0.25">
      <c r="A10" s="3" t="s">
        <v>81</v>
      </c>
      <c r="B10" s="14">
        <v>7787</v>
      </c>
      <c r="C10" s="14">
        <v>0</v>
      </c>
      <c r="D10" s="14">
        <v>7787</v>
      </c>
    </row>
    <row r="11" spans="1:4" ht="20.149999999999999" customHeight="1" x14ac:dyDescent="0.25">
      <c r="A11" s="3" t="s">
        <v>82</v>
      </c>
      <c r="B11" s="14">
        <v>-506</v>
      </c>
      <c r="C11" s="14">
        <v>0</v>
      </c>
      <c r="D11" s="14">
        <v>-506</v>
      </c>
    </row>
    <row r="12" spans="1:4" ht="20.149999999999999" customHeight="1" x14ac:dyDescent="0.25">
      <c r="A12" s="12" t="s">
        <v>37</v>
      </c>
      <c r="B12" s="15">
        <v>1087864</v>
      </c>
      <c r="C12" s="15">
        <v>481</v>
      </c>
      <c r="D12" s="15">
        <v>1088345</v>
      </c>
    </row>
    <row r="13" spans="1:4" ht="20.149999999999999" customHeight="1" x14ac:dyDescent="0.25">
      <c r="A13" s="3" t="s">
        <v>83</v>
      </c>
      <c r="B13" s="14">
        <v>704</v>
      </c>
      <c r="C13" s="14">
        <v>0</v>
      </c>
      <c r="D13" s="14">
        <v>704</v>
      </c>
    </row>
    <row r="14" spans="1:4" ht="20.149999999999999" customHeight="1" x14ac:dyDescent="0.25">
      <c r="A14" s="13" t="s">
        <v>38</v>
      </c>
      <c r="B14" s="16">
        <v>1087160</v>
      </c>
      <c r="C14" s="16">
        <v>481</v>
      </c>
      <c r="D14" s="16">
        <v>1087641</v>
      </c>
    </row>
    <row r="15" spans="1:4" ht="20.149999999999999" customHeight="1" x14ac:dyDescent="0.25">
      <c r="A15" s="17" t="s">
        <v>39</v>
      </c>
      <c r="B15" s="18">
        <v>341585</v>
      </c>
      <c r="C15" s="18">
        <v>93</v>
      </c>
      <c r="D15" s="18">
        <v>341678</v>
      </c>
    </row>
    <row r="16" spans="1:4" ht="20.149999999999999" customHeight="1" x14ac:dyDescent="0.25">
      <c r="A16" s="19" t="s">
        <v>40</v>
      </c>
      <c r="B16" s="14">
        <v>315400</v>
      </c>
      <c r="C16" s="14">
        <v>93</v>
      </c>
      <c r="D16" s="14">
        <v>315493</v>
      </c>
    </row>
    <row r="17" spans="1:4" ht="20.149999999999999" customHeight="1" x14ac:dyDescent="0.25">
      <c r="A17" s="20" t="s">
        <v>41</v>
      </c>
      <c r="B17" s="14">
        <v>281988</v>
      </c>
      <c r="C17" s="14">
        <v>0</v>
      </c>
      <c r="D17" s="14">
        <v>281988</v>
      </c>
    </row>
    <row r="18" spans="1:4" ht="20.149999999999999" customHeight="1" x14ac:dyDescent="0.25">
      <c r="A18" s="20" t="s">
        <v>42</v>
      </c>
      <c r="B18" s="14">
        <v>33412</v>
      </c>
      <c r="C18" s="14">
        <v>93</v>
      </c>
      <c r="D18" s="14">
        <v>33505</v>
      </c>
    </row>
    <row r="19" spans="1:4" ht="20.149999999999999" customHeight="1" x14ac:dyDescent="0.25">
      <c r="A19" s="19" t="s">
        <v>84</v>
      </c>
      <c r="B19" s="14">
        <v>26185</v>
      </c>
      <c r="C19" s="14">
        <v>0</v>
      </c>
      <c r="D19" s="14">
        <v>26185</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76735</v>
      </c>
      <c r="C25" s="18">
        <v>238</v>
      </c>
      <c r="D25" s="18">
        <v>76973</v>
      </c>
    </row>
    <row r="26" spans="1:4" ht="20.149999999999999" customHeight="1" x14ac:dyDescent="0.25">
      <c r="A26" s="19" t="s">
        <v>40</v>
      </c>
      <c r="B26" s="14">
        <v>0</v>
      </c>
      <c r="C26" s="14">
        <v>0</v>
      </c>
      <c r="D26" s="14">
        <v>0</v>
      </c>
    </row>
    <row r="27" spans="1:4" ht="20.149999999999999" customHeight="1" x14ac:dyDescent="0.25">
      <c r="A27" s="19" t="s">
        <v>49</v>
      </c>
      <c r="B27" s="14">
        <v>64634</v>
      </c>
      <c r="C27" s="14">
        <v>0</v>
      </c>
      <c r="D27" s="14">
        <v>64634</v>
      </c>
    </row>
    <row r="28" spans="1:4" ht="20.149999999999999" customHeight="1" x14ac:dyDescent="0.25">
      <c r="A28" s="19" t="s">
        <v>43</v>
      </c>
      <c r="B28" s="14">
        <v>4155</v>
      </c>
      <c r="C28" s="14">
        <v>0</v>
      </c>
      <c r="D28" s="14">
        <v>4155</v>
      </c>
    </row>
    <row r="29" spans="1:4" ht="20.149999999999999" customHeight="1" x14ac:dyDescent="0.25">
      <c r="A29" s="19" t="s">
        <v>50</v>
      </c>
      <c r="B29" s="14">
        <v>14</v>
      </c>
      <c r="C29" s="14">
        <v>238</v>
      </c>
      <c r="D29" s="14">
        <v>252</v>
      </c>
    </row>
    <row r="30" spans="1:4" ht="20.149999999999999" customHeight="1" x14ac:dyDescent="0.25">
      <c r="A30" s="19" t="s">
        <v>44</v>
      </c>
      <c r="B30" s="14">
        <v>13</v>
      </c>
      <c r="C30" s="14">
        <v>0</v>
      </c>
      <c r="D30" s="14">
        <v>13</v>
      </c>
    </row>
    <row r="31" spans="1:4" ht="20.149999999999999" customHeight="1" x14ac:dyDescent="0.25">
      <c r="A31" s="19" t="s">
        <v>45</v>
      </c>
      <c r="B31" s="14">
        <v>643</v>
      </c>
      <c r="C31" s="14">
        <v>0</v>
      </c>
      <c r="D31" s="14">
        <v>643</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7276</v>
      </c>
      <c r="C34" s="14">
        <v>0</v>
      </c>
      <c r="D34" s="14">
        <v>7276</v>
      </c>
    </row>
    <row r="35" spans="1:4" ht="20.149999999999999" customHeight="1" x14ac:dyDescent="0.25">
      <c r="A35" s="17" t="s">
        <v>85</v>
      </c>
      <c r="B35" s="18">
        <v>14678</v>
      </c>
      <c r="C35" s="18">
        <v>0</v>
      </c>
      <c r="D35" s="18">
        <v>14678</v>
      </c>
    </row>
    <row r="36" spans="1:4" ht="20.149999999999999" customHeight="1" x14ac:dyDescent="0.25">
      <c r="A36" s="17" t="s">
        <v>52</v>
      </c>
      <c r="B36" s="18">
        <v>654162</v>
      </c>
      <c r="C36" s="18">
        <v>150</v>
      </c>
      <c r="D36" s="18">
        <v>654312</v>
      </c>
    </row>
    <row r="37" spans="1:4" ht="20.149999999999999" customHeight="1" x14ac:dyDescent="0.25">
      <c r="A37" s="17" t="s">
        <v>53</v>
      </c>
      <c r="B37" s="18">
        <v>176665</v>
      </c>
      <c r="C37" s="18">
        <v>150</v>
      </c>
      <c r="D37" s="18">
        <v>176815</v>
      </c>
    </row>
    <row r="38" spans="1:4" ht="20.149999999999999" customHeight="1" x14ac:dyDescent="0.25">
      <c r="A38" s="19" t="s">
        <v>54</v>
      </c>
      <c r="B38" s="14">
        <v>0</v>
      </c>
      <c r="C38" s="14">
        <v>150</v>
      </c>
      <c r="D38" s="14">
        <v>150</v>
      </c>
    </row>
    <row r="39" spans="1:4" ht="20.149999999999999" customHeight="1" x14ac:dyDescent="0.25">
      <c r="A39" s="19" t="s">
        <v>55</v>
      </c>
      <c r="B39" s="14">
        <v>21622</v>
      </c>
      <c r="C39" s="14">
        <v>0</v>
      </c>
      <c r="D39" s="14">
        <v>21622</v>
      </c>
    </row>
    <row r="40" spans="1:4" ht="20.149999999999999" customHeight="1" x14ac:dyDescent="0.25">
      <c r="A40" s="19" t="s">
        <v>56</v>
      </c>
      <c r="B40" s="14">
        <v>5549</v>
      </c>
      <c r="C40" s="14">
        <v>0</v>
      </c>
      <c r="D40" s="14">
        <v>5549</v>
      </c>
    </row>
    <row r="41" spans="1:4" ht="20.149999999999999" customHeight="1" x14ac:dyDescent="0.25">
      <c r="A41" s="19" t="s">
        <v>57</v>
      </c>
      <c r="B41" s="14">
        <v>14533</v>
      </c>
      <c r="C41" s="14">
        <v>0</v>
      </c>
      <c r="D41" s="14">
        <v>14533</v>
      </c>
    </row>
    <row r="42" spans="1:4" ht="20.149999999999999" customHeight="1" x14ac:dyDescent="0.25">
      <c r="A42" s="19" t="s">
        <v>58</v>
      </c>
      <c r="B42" s="14">
        <v>46792</v>
      </c>
      <c r="C42" s="14">
        <v>0</v>
      </c>
      <c r="D42" s="14">
        <v>46792</v>
      </c>
    </row>
    <row r="43" spans="1:4" ht="20.149999999999999" customHeight="1" x14ac:dyDescent="0.25">
      <c r="A43" s="19" t="s">
        <v>59</v>
      </c>
      <c r="B43" s="14">
        <v>10173</v>
      </c>
      <c r="C43" s="14">
        <v>0</v>
      </c>
      <c r="D43" s="14">
        <v>10173</v>
      </c>
    </row>
    <row r="44" spans="1:4" ht="20.149999999999999" customHeight="1" x14ac:dyDescent="0.25">
      <c r="A44" s="19" t="s">
        <v>60</v>
      </c>
      <c r="B44" s="14">
        <v>3941</v>
      </c>
      <c r="C44" s="14">
        <v>0</v>
      </c>
      <c r="D44" s="14">
        <v>3941</v>
      </c>
    </row>
    <row r="45" spans="1:4" ht="20.149999999999999" customHeight="1" x14ac:dyDescent="0.25">
      <c r="A45" s="19" t="s">
        <v>61</v>
      </c>
      <c r="B45" s="14">
        <v>10616</v>
      </c>
      <c r="C45" s="14">
        <v>0</v>
      </c>
      <c r="D45" s="14">
        <v>10616</v>
      </c>
    </row>
    <row r="46" spans="1:4" ht="20.149999999999999" customHeight="1" x14ac:dyDescent="0.25">
      <c r="A46" s="19" t="s">
        <v>62</v>
      </c>
      <c r="B46" s="14">
        <v>27901</v>
      </c>
      <c r="C46" s="14">
        <v>0</v>
      </c>
      <c r="D46" s="14">
        <v>27901</v>
      </c>
    </row>
    <row r="47" spans="1:4" ht="20.149999999999999" customHeight="1" x14ac:dyDescent="0.25">
      <c r="A47" s="19" t="s">
        <v>63</v>
      </c>
      <c r="B47" s="14">
        <v>6966</v>
      </c>
      <c r="C47" s="14">
        <v>0</v>
      </c>
      <c r="D47" s="14">
        <v>6966</v>
      </c>
    </row>
    <row r="48" spans="1:4" ht="20.149999999999999" customHeight="1" x14ac:dyDescent="0.25">
      <c r="A48" s="19" t="s">
        <v>64</v>
      </c>
      <c r="B48" s="14">
        <v>12532</v>
      </c>
      <c r="C48" s="14">
        <v>0</v>
      </c>
      <c r="D48" s="14">
        <v>12532</v>
      </c>
    </row>
    <row r="49" spans="1:4" ht="20.149999999999999" customHeight="1" x14ac:dyDescent="0.25">
      <c r="A49" s="19" t="s">
        <v>65</v>
      </c>
      <c r="B49" s="14">
        <v>13905</v>
      </c>
      <c r="C49" s="14">
        <v>0</v>
      </c>
      <c r="D49" s="14">
        <v>13905</v>
      </c>
    </row>
    <row r="50" spans="1:4" ht="20.149999999999999" customHeight="1" x14ac:dyDescent="0.25">
      <c r="A50" s="19" t="s">
        <v>66</v>
      </c>
      <c r="B50" s="14">
        <v>2135</v>
      </c>
      <c r="C50" s="14">
        <v>0</v>
      </c>
      <c r="D50" s="14">
        <v>2135</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464553</v>
      </c>
      <c r="C57" s="18">
        <v>0</v>
      </c>
      <c r="D57" s="18">
        <v>464553</v>
      </c>
    </row>
    <row r="58" spans="1:4" ht="20.149999999999999" customHeight="1" x14ac:dyDescent="0.25">
      <c r="A58" s="19" t="s">
        <v>72</v>
      </c>
      <c r="B58" s="14">
        <v>358066</v>
      </c>
      <c r="C58" s="14">
        <v>0</v>
      </c>
      <c r="D58" s="14">
        <v>358066</v>
      </c>
    </row>
    <row r="59" spans="1:4" ht="20.149999999999999" customHeight="1" x14ac:dyDescent="0.25">
      <c r="A59" s="19" t="s">
        <v>73</v>
      </c>
      <c r="B59" s="14">
        <v>43253</v>
      </c>
      <c r="C59" s="14">
        <v>0</v>
      </c>
      <c r="D59" s="14">
        <v>43253</v>
      </c>
    </row>
    <row r="60" spans="1:4" ht="20.149999999999999" customHeight="1" x14ac:dyDescent="0.25">
      <c r="A60" s="19" t="s">
        <v>74</v>
      </c>
      <c r="B60" s="14">
        <v>36622</v>
      </c>
      <c r="C60" s="14">
        <v>0</v>
      </c>
      <c r="D60" s="14">
        <v>36622</v>
      </c>
    </row>
    <row r="61" spans="1:4" ht="20.149999999999999" customHeight="1" x14ac:dyDescent="0.25">
      <c r="A61" s="19" t="s">
        <v>75</v>
      </c>
      <c r="B61" s="14">
        <v>1155</v>
      </c>
      <c r="C61" s="14">
        <v>0</v>
      </c>
      <c r="D61" s="14">
        <v>1155</v>
      </c>
    </row>
    <row r="62" spans="1:4" ht="20.149999999999999" customHeight="1" x14ac:dyDescent="0.25">
      <c r="A62" s="19" t="s">
        <v>76</v>
      </c>
      <c r="B62" s="14">
        <v>25457</v>
      </c>
      <c r="C62" s="14">
        <v>0</v>
      </c>
      <c r="D62" s="14">
        <v>25457</v>
      </c>
    </row>
    <row r="63" spans="1:4" ht="20.149999999999999" customHeight="1" x14ac:dyDescent="0.25">
      <c r="A63" s="22" t="s">
        <v>77</v>
      </c>
      <c r="B63" s="23">
        <v>12944</v>
      </c>
      <c r="C63" s="23">
        <v>0</v>
      </c>
      <c r="D63" s="23">
        <v>12944</v>
      </c>
    </row>
  </sheetData>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10"/>
  <sheetViews>
    <sheetView showGridLines="0" zoomScaleNormal="100" workbookViewId="0"/>
  </sheetViews>
  <sheetFormatPr defaultColWidth="9.1796875" defaultRowHeight="15.5" x14ac:dyDescent="0.25"/>
  <cols>
    <col min="1" max="1" width="10" style="2" customWidth="1"/>
    <col min="2" max="2" width="150.81640625" style="2" customWidth="1"/>
    <col min="3" max="16384" width="9.1796875" style="2"/>
  </cols>
  <sheetData>
    <row r="1" spans="1:2" ht="45" customHeight="1" x14ac:dyDescent="0.25">
      <c r="A1" s="9" t="s">
        <v>20</v>
      </c>
    </row>
    <row r="2" spans="1:2" s="3" customFormat="1" ht="20.149999999999999" customHeight="1" x14ac:dyDescent="0.25">
      <c r="A2" s="3" t="s">
        <v>29</v>
      </c>
    </row>
    <row r="3" spans="1:2" s="3" customFormat="1" ht="20.149999999999999" customHeight="1" x14ac:dyDescent="0.25">
      <c r="A3" s="3" t="s">
        <v>28</v>
      </c>
    </row>
    <row r="4" spans="1:2" s="3" customFormat="1" ht="30" customHeight="1" x14ac:dyDescent="0.55000000000000004">
      <c r="A4" s="6" t="s">
        <v>27</v>
      </c>
      <c r="B4" s="6" t="s">
        <v>26</v>
      </c>
    </row>
    <row r="5" spans="1:2" ht="20.149999999999999" customHeight="1" x14ac:dyDescent="0.25">
      <c r="A5" s="2" t="s">
        <v>25</v>
      </c>
      <c r="B5" s="2" t="s">
        <v>23</v>
      </c>
    </row>
    <row r="6" spans="1:2" ht="40" customHeight="1" x14ac:dyDescent="0.25">
      <c r="A6" s="2" t="s">
        <v>24</v>
      </c>
      <c r="B6" s="2" t="s">
        <v>187</v>
      </c>
    </row>
    <row r="7" spans="1:2" ht="20.149999999999999" customHeight="1" x14ac:dyDescent="0.25">
      <c r="A7" s="2" t="s">
        <v>22</v>
      </c>
      <c r="B7" s="2" t="s">
        <v>112</v>
      </c>
    </row>
    <row r="8" spans="1:2" ht="40" customHeight="1" x14ac:dyDescent="0.25">
      <c r="A8" s="2" t="s">
        <v>21</v>
      </c>
      <c r="B8" s="2" t="s">
        <v>113</v>
      </c>
    </row>
    <row r="9" spans="1:2" ht="20.149999999999999" customHeight="1" x14ac:dyDescent="0.25">
      <c r="A9" s="2" t="s">
        <v>87</v>
      </c>
      <c r="B9" s="2" t="s">
        <v>143</v>
      </c>
    </row>
    <row r="10" spans="1:2" ht="40" customHeight="1" x14ac:dyDescent="0.25">
      <c r="A10" s="2" t="s">
        <v>88</v>
      </c>
      <c r="B10" s="2" t="s">
        <v>114</v>
      </c>
    </row>
  </sheetData>
  <phoneticPr fontId="31" type="noConversion"/>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FB17-966D-4D37-B23E-1082BF51E7DF}">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140</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1048385</v>
      </c>
      <c r="C5" s="14">
        <v>474</v>
      </c>
      <c r="D5" s="14">
        <v>1048859</v>
      </c>
    </row>
    <row r="6" spans="1:4" ht="20.149999999999999" customHeight="1" x14ac:dyDescent="0.25">
      <c r="A6" s="3" t="s">
        <v>33</v>
      </c>
      <c r="B6" s="14">
        <v>0</v>
      </c>
      <c r="C6" s="14">
        <v>0</v>
      </c>
      <c r="D6" s="14">
        <v>0</v>
      </c>
    </row>
    <row r="7" spans="1:4" ht="20.149999999999999" customHeight="1" x14ac:dyDescent="0.25">
      <c r="A7" s="3" t="s">
        <v>34</v>
      </c>
      <c r="B7" s="14">
        <v>10582</v>
      </c>
      <c r="C7" s="14">
        <v>0</v>
      </c>
      <c r="D7" s="14">
        <v>10582</v>
      </c>
    </row>
    <row r="8" spans="1:4" ht="20.149999999999999" customHeight="1" x14ac:dyDescent="0.25">
      <c r="A8" s="3" t="s">
        <v>35</v>
      </c>
      <c r="B8" s="14">
        <v>-31604</v>
      </c>
      <c r="C8" s="14">
        <v>0</v>
      </c>
      <c r="D8" s="14">
        <v>-31604</v>
      </c>
    </row>
    <row r="9" spans="1:4" ht="20.149999999999999" customHeight="1" x14ac:dyDescent="0.25">
      <c r="A9" s="3" t="s">
        <v>36</v>
      </c>
      <c r="B9" s="14">
        <v>0</v>
      </c>
      <c r="C9" s="14">
        <v>0</v>
      </c>
      <c r="D9" s="14">
        <v>0</v>
      </c>
    </row>
    <row r="10" spans="1:4" ht="20.149999999999999" customHeight="1" x14ac:dyDescent="0.25">
      <c r="A10" s="3" t="s">
        <v>81</v>
      </c>
      <c r="B10" s="14">
        <v>-374</v>
      </c>
      <c r="C10" s="14">
        <v>0</v>
      </c>
      <c r="D10" s="14">
        <v>-374</v>
      </c>
    </row>
    <row r="11" spans="1:4" ht="20.149999999999999" customHeight="1" x14ac:dyDescent="0.25">
      <c r="A11" s="3" t="s">
        <v>82</v>
      </c>
      <c r="B11" s="14">
        <v>-608</v>
      </c>
      <c r="C11" s="14">
        <v>0</v>
      </c>
      <c r="D11" s="14">
        <v>-608</v>
      </c>
    </row>
    <row r="12" spans="1:4" ht="20.149999999999999" customHeight="1" x14ac:dyDescent="0.25">
      <c r="A12" s="12" t="s">
        <v>37</v>
      </c>
      <c r="B12" s="15">
        <v>1026381</v>
      </c>
      <c r="C12" s="15">
        <v>474</v>
      </c>
      <c r="D12" s="15">
        <v>1026855</v>
      </c>
    </row>
    <row r="13" spans="1:4" ht="20.149999999999999" customHeight="1" x14ac:dyDescent="0.25">
      <c r="A13" s="3" t="s">
        <v>83</v>
      </c>
      <c r="B13" s="14">
        <v>5295</v>
      </c>
      <c r="C13" s="14">
        <v>0</v>
      </c>
      <c r="D13" s="14">
        <v>5295</v>
      </c>
    </row>
    <row r="14" spans="1:4" ht="20.149999999999999" customHeight="1" x14ac:dyDescent="0.25">
      <c r="A14" s="13" t="s">
        <v>38</v>
      </c>
      <c r="B14" s="16">
        <v>1021086</v>
      </c>
      <c r="C14" s="16">
        <v>474</v>
      </c>
      <c r="D14" s="16">
        <v>1021560</v>
      </c>
    </row>
    <row r="15" spans="1:4" ht="20.149999999999999" customHeight="1" x14ac:dyDescent="0.25">
      <c r="A15" s="17" t="s">
        <v>39</v>
      </c>
      <c r="B15" s="18">
        <v>267703</v>
      </c>
      <c r="C15" s="18">
        <v>30</v>
      </c>
      <c r="D15" s="18">
        <v>267733</v>
      </c>
    </row>
    <row r="16" spans="1:4" ht="20.149999999999999" customHeight="1" x14ac:dyDescent="0.25">
      <c r="A16" s="19" t="s">
        <v>40</v>
      </c>
      <c r="B16" s="14">
        <v>267703</v>
      </c>
      <c r="C16" s="14">
        <v>30</v>
      </c>
      <c r="D16" s="14">
        <v>267733</v>
      </c>
    </row>
    <row r="17" spans="1:4" ht="20.149999999999999" customHeight="1" x14ac:dyDescent="0.25">
      <c r="A17" s="20" t="s">
        <v>41</v>
      </c>
      <c r="B17" s="14">
        <v>236300</v>
      </c>
      <c r="C17" s="14">
        <v>0</v>
      </c>
      <c r="D17" s="14">
        <v>236300</v>
      </c>
    </row>
    <row r="18" spans="1:4" ht="20.149999999999999" customHeight="1" x14ac:dyDescent="0.25">
      <c r="A18" s="20" t="s">
        <v>42</v>
      </c>
      <c r="B18" s="14">
        <v>31403</v>
      </c>
      <c r="C18" s="14">
        <v>30</v>
      </c>
      <c r="D18" s="14">
        <v>31433</v>
      </c>
    </row>
    <row r="19" spans="1:4" ht="20.149999999999999" customHeight="1" x14ac:dyDescent="0.25">
      <c r="A19" s="19" t="s">
        <v>84</v>
      </c>
      <c r="B19" s="14">
        <v>0</v>
      </c>
      <c r="C19" s="14">
        <v>0</v>
      </c>
      <c r="D19" s="14">
        <v>0</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75729</v>
      </c>
      <c r="C25" s="18">
        <v>264</v>
      </c>
      <c r="D25" s="18">
        <v>75993</v>
      </c>
    </row>
    <row r="26" spans="1:4" ht="20.149999999999999" customHeight="1" x14ac:dyDescent="0.25">
      <c r="A26" s="19" t="s">
        <v>40</v>
      </c>
      <c r="B26" s="14">
        <v>0</v>
      </c>
      <c r="C26" s="14">
        <v>0</v>
      </c>
      <c r="D26" s="14">
        <v>0</v>
      </c>
    </row>
    <row r="27" spans="1:4" ht="20.149999999999999" customHeight="1" x14ac:dyDescent="0.25">
      <c r="A27" s="19" t="s">
        <v>49</v>
      </c>
      <c r="B27" s="14">
        <v>65500</v>
      </c>
      <c r="C27" s="14">
        <v>0</v>
      </c>
      <c r="D27" s="14">
        <v>65500</v>
      </c>
    </row>
    <row r="28" spans="1:4" ht="20.149999999999999" customHeight="1" x14ac:dyDescent="0.25">
      <c r="A28" s="19" t="s">
        <v>43</v>
      </c>
      <c r="B28" s="14">
        <v>3753</v>
      </c>
      <c r="C28" s="14">
        <v>0</v>
      </c>
      <c r="D28" s="14">
        <v>3753</v>
      </c>
    </row>
    <row r="29" spans="1:4" ht="20.149999999999999" customHeight="1" x14ac:dyDescent="0.25">
      <c r="A29" s="19" t="s">
        <v>50</v>
      </c>
      <c r="B29" s="14">
        <v>67</v>
      </c>
      <c r="C29" s="14">
        <v>264</v>
      </c>
      <c r="D29" s="14">
        <v>331</v>
      </c>
    </row>
    <row r="30" spans="1:4" ht="20.149999999999999" customHeight="1" x14ac:dyDescent="0.25">
      <c r="A30" s="19" t="s">
        <v>44</v>
      </c>
      <c r="B30" s="14">
        <v>7</v>
      </c>
      <c r="C30" s="14">
        <v>0</v>
      </c>
      <c r="D30" s="14">
        <v>7</v>
      </c>
    </row>
    <row r="31" spans="1:4" ht="20.149999999999999" customHeight="1" x14ac:dyDescent="0.25">
      <c r="A31" s="19" t="s">
        <v>45</v>
      </c>
      <c r="B31" s="14">
        <v>527</v>
      </c>
      <c r="C31" s="14">
        <v>0</v>
      </c>
      <c r="D31" s="14">
        <v>527</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5875</v>
      </c>
      <c r="C34" s="14">
        <v>0</v>
      </c>
      <c r="D34" s="14">
        <v>5875</v>
      </c>
    </row>
    <row r="35" spans="1:4" ht="20.149999999999999" customHeight="1" x14ac:dyDescent="0.25">
      <c r="A35" s="17" t="s">
        <v>85</v>
      </c>
      <c r="B35" s="18">
        <v>16254</v>
      </c>
      <c r="C35" s="18">
        <v>0</v>
      </c>
      <c r="D35" s="18">
        <v>16254</v>
      </c>
    </row>
    <row r="36" spans="1:4" ht="20.149999999999999" customHeight="1" x14ac:dyDescent="0.25">
      <c r="A36" s="17" t="s">
        <v>52</v>
      </c>
      <c r="B36" s="18">
        <v>661400</v>
      </c>
      <c r="C36" s="18">
        <v>180</v>
      </c>
      <c r="D36" s="18">
        <v>661580</v>
      </c>
    </row>
    <row r="37" spans="1:4" ht="20.149999999999999" customHeight="1" x14ac:dyDescent="0.25">
      <c r="A37" s="17" t="s">
        <v>53</v>
      </c>
      <c r="B37" s="18">
        <v>175904</v>
      </c>
      <c r="C37" s="18">
        <v>180</v>
      </c>
      <c r="D37" s="18">
        <v>176084</v>
      </c>
    </row>
    <row r="38" spans="1:4" ht="20.149999999999999" customHeight="1" x14ac:dyDescent="0.25">
      <c r="A38" s="19" t="s">
        <v>54</v>
      </c>
      <c r="B38" s="14">
        <v>0</v>
      </c>
      <c r="C38" s="14">
        <v>180</v>
      </c>
      <c r="D38" s="14">
        <v>180</v>
      </c>
    </row>
    <row r="39" spans="1:4" ht="20.149999999999999" customHeight="1" x14ac:dyDescent="0.25">
      <c r="A39" s="19" t="s">
        <v>55</v>
      </c>
      <c r="B39" s="14">
        <v>20105</v>
      </c>
      <c r="C39" s="14">
        <v>0</v>
      </c>
      <c r="D39" s="14">
        <v>20105</v>
      </c>
    </row>
    <row r="40" spans="1:4" ht="20.149999999999999" customHeight="1" x14ac:dyDescent="0.25">
      <c r="A40" s="19" t="s">
        <v>56</v>
      </c>
      <c r="B40" s="14">
        <v>5532</v>
      </c>
      <c r="C40" s="14">
        <v>0</v>
      </c>
      <c r="D40" s="14">
        <v>5532</v>
      </c>
    </row>
    <row r="41" spans="1:4" ht="20.149999999999999" customHeight="1" x14ac:dyDescent="0.25">
      <c r="A41" s="19" t="s">
        <v>57</v>
      </c>
      <c r="B41" s="14">
        <v>14689</v>
      </c>
      <c r="C41" s="14">
        <v>0</v>
      </c>
      <c r="D41" s="14">
        <v>14689</v>
      </c>
    </row>
    <row r="42" spans="1:4" ht="20.149999999999999" customHeight="1" x14ac:dyDescent="0.25">
      <c r="A42" s="19" t="s">
        <v>58</v>
      </c>
      <c r="B42" s="14">
        <v>46386</v>
      </c>
      <c r="C42" s="14">
        <v>0</v>
      </c>
      <c r="D42" s="14">
        <v>46386</v>
      </c>
    </row>
    <row r="43" spans="1:4" ht="20.149999999999999" customHeight="1" x14ac:dyDescent="0.25">
      <c r="A43" s="19" t="s">
        <v>59</v>
      </c>
      <c r="B43" s="14">
        <v>10022</v>
      </c>
      <c r="C43" s="14">
        <v>0</v>
      </c>
      <c r="D43" s="14">
        <v>10022</v>
      </c>
    </row>
    <row r="44" spans="1:4" ht="20.149999999999999" customHeight="1" x14ac:dyDescent="0.25">
      <c r="A44" s="19" t="s">
        <v>60</v>
      </c>
      <c r="B44" s="14">
        <v>3507</v>
      </c>
      <c r="C44" s="14">
        <v>0</v>
      </c>
      <c r="D44" s="14">
        <v>3507</v>
      </c>
    </row>
    <row r="45" spans="1:4" ht="20.149999999999999" customHeight="1" x14ac:dyDescent="0.25">
      <c r="A45" s="19" t="s">
        <v>61</v>
      </c>
      <c r="B45" s="14">
        <v>10274</v>
      </c>
      <c r="C45" s="14">
        <v>0</v>
      </c>
      <c r="D45" s="14">
        <v>10274</v>
      </c>
    </row>
    <row r="46" spans="1:4" ht="20.149999999999999" customHeight="1" x14ac:dyDescent="0.25">
      <c r="A46" s="19" t="s">
        <v>62</v>
      </c>
      <c r="B46" s="14">
        <v>27269</v>
      </c>
      <c r="C46" s="14">
        <v>0</v>
      </c>
      <c r="D46" s="14">
        <v>27269</v>
      </c>
    </row>
    <row r="47" spans="1:4" ht="20.149999999999999" customHeight="1" x14ac:dyDescent="0.25">
      <c r="A47" s="19" t="s">
        <v>63</v>
      </c>
      <c r="B47" s="14">
        <v>7268</v>
      </c>
      <c r="C47" s="14">
        <v>0</v>
      </c>
      <c r="D47" s="14">
        <v>7268</v>
      </c>
    </row>
    <row r="48" spans="1:4" ht="20.149999999999999" customHeight="1" x14ac:dyDescent="0.25">
      <c r="A48" s="19" t="s">
        <v>64</v>
      </c>
      <c r="B48" s="14">
        <v>14241</v>
      </c>
      <c r="C48" s="14">
        <v>0</v>
      </c>
      <c r="D48" s="14">
        <v>14241</v>
      </c>
    </row>
    <row r="49" spans="1:4" ht="20.149999999999999" customHeight="1" x14ac:dyDescent="0.25">
      <c r="A49" s="19" t="s">
        <v>65</v>
      </c>
      <c r="B49" s="14">
        <v>14415</v>
      </c>
      <c r="C49" s="14">
        <v>0</v>
      </c>
      <c r="D49" s="14">
        <v>14415</v>
      </c>
    </row>
    <row r="50" spans="1:4" ht="20.149999999999999" customHeight="1" x14ac:dyDescent="0.25">
      <c r="A50" s="19" t="s">
        <v>66</v>
      </c>
      <c r="B50" s="14">
        <v>2196</v>
      </c>
      <c r="C50" s="14">
        <v>0</v>
      </c>
      <c r="D50" s="14">
        <v>2196</v>
      </c>
    </row>
    <row r="51" spans="1:4" ht="20.149999999999999" customHeight="1" x14ac:dyDescent="0.25">
      <c r="A51" s="17" t="s">
        <v>67</v>
      </c>
      <c r="B51" s="18">
        <v>0</v>
      </c>
      <c r="C51" s="18">
        <v>0</v>
      </c>
      <c r="D51" s="18">
        <v>0</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0</v>
      </c>
      <c r="C54" s="14">
        <v>0</v>
      </c>
      <c r="D54" s="14">
        <v>0</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473519</v>
      </c>
      <c r="C57" s="18">
        <v>0</v>
      </c>
      <c r="D57" s="18">
        <v>473519</v>
      </c>
    </row>
    <row r="58" spans="1:4" ht="20.149999999999999" customHeight="1" x14ac:dyDescent="0.25">
      <c r="A58" s="19" t="s">
        <v>72</v>
      </c>
      <c r="B58" s="14">
        <v>355895</v>
      </c>
      <c r="C58" s="14">
        <v>0</v>
      </c>
      <c r="D58" s="14">
        <v>355895</v>
      </c>
    </row>
    <row r="59" spans="1:4" ht="20.149999999999999" customHeight="1" x14ac:dyDescent="0.25">
      <c r="A59" s="19" t="s">
        <v>73</v>
      </c>
      <c r="B59" s="14">
        <v>51976</v>
      </c>
      <c r="C59" s="14">
        <v>0</v>
      </c>
      <c r="D59" s="14">
        <v>51976</v>
      </c>
    </row>
    <row r="60" spans="1:4" ht="20.149999999999999" customHeight="1" x14ac:dyDescent="0.25">
      <c r="A60" s="19" t="s">
        <v>74</v>
      </c>
      <c r="B60" s="14">
        <v>40722</v>
      </c>
      <c r="C60" s="14">
        <v>0</v>
      </c>
      <c r="D60" s="14">
        <v>40722</v>
      </c>
    </row>
    <row r="61" spans="1:4" ht="20.149999999999999" customHeight="1" x14ac:dyDescent="0.25">
      <c r="A61" s="19" t="s">
        <v>75</v>
      </c>
      <c r="B61" s="14">
        <v>953</v>
      </c>
      <c r="C61" s="14">
        <v>0</v>
      </c>
      <c r="D61" s="14">
        <v>953</v>
      </c>
    </row>
    <row r="62" spans="1:4" ht="20.149999999999999" customHeight="1" x14ac:dyDescent="0.25">
      <c r="A62" s="19" t="s">
        <v>76</v>
      </c>
      <c r="B62" s="14">
        <v>23973</v>
      </c>
      <c r="C62" s="14">
        <v>0</v>
      </c>
      <c r="D62" s="14">
        <v>23973</v>
      </c>
    </row>
    <row r="63" spans="1:4" ht="20.149999999999999" customHeight="1" x14ac:dyDescent="0.25">
      <c r="A63" s="22" t="s">
        <v>77</v>
      </c>
      <c r="B63" s="23">
        <v>11977</v>
      </c>
      <c r="C63" s="23">
        <v>0</v>
      </c>
      <c r="D63" s="23">
        <v>11977</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E8051-5DB0-4C77-8BE5-7693FEF17874}">
  <dimension ref="A1:AA63"/>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ColWidth="8.81640625" defaultRowHeight="15.5" x14ac:dyDescent="0.25"/>
  <cols>
    <col min="1" max="1" width="30.81640625" style="3" customWidth="1"/>
    <col min="2" max="27" width="12.453125" style="3" customWidth="1"/>
    <col min="28" max="16384" width="8.81640625" style="3"/>
  </cols>
  <sheetData>
    <row r="1" spans="1:27" customFormat="1" ht="45" customHeight="1" x14ac:dyDescent="0.25">
      <c r="A1" s="9" t="s">
        <v>150</v>
      </c>
    </row>
    <row r="2" spans="1:27" ht="20.149999999999999" customHeight="1" x14ac:dyDescent="0.25">
      <c r="A2" s="3" t="s">
        <v>14</v>
      </c>
    </row>
    <row r="3" spans="1:27" ht="20.149999999999999" customHeight="1" x14ac:dyDescent="0.25">
      <c r="A3" s="3" t="s">
        <v>31</v>
      </c>
    </row>
    <row r="4" spans="1:27" ht="45" customHeight="1" x14ac:dyDescent="0.25">
      <c r="A4" s="24" t="s">
        <v>116</v>
      </c>
      <c r="B4" s="21" t="s">
        <v>151</v>
      </c>
      <c r="C4" s="21" t="s">
        <v>152</v>
      </c>
      <c r="D4" s="21" t="s">
        <v>153</v>
      </c>
      <c r="E4" s="21" t="s">
        <v>154</v>
      </c>
      <c r="F4" s="21" t="s">
        <v>155</v>
      </c>
      <c r="G4" s="21" t="s">
        <v>156</v>
      </c>
      <c r="H4" s="21" t="s">
        <v>157</v>
      </c>
      <c r="I4" s="21" t="s">
        <v>158</v>
      </c>
      <c r="J4" s="21" t="s">
        <v>159</v>
      </c>
      <c r="K4" s="21" t="s">
        <v>160</v>
      </c>
      <c r="L4" s="21" t="s">
        <v>161</v>
      </c>
      <c r="M4" s="21" t="s">
        <v>162</v>
      </c>
      <c r="N4" s="21" t="s">
        <v>163</v>
      </c>
      <c r="O4" s="21" t="s">
        <v>164</v>
      </c>
      <c r="P4" s="21" t="s">
        <v>165</v>
      </c>
      <c r="Q4" s="21" t="s">
        <v>166</v>
      </c>
      <c r="R4" s="21" t="s">
        <v>167</v>
      </c>
      <c r="S4" s="21" t="s">
        <v>168</v>
      </c>
      <c r="T4" s="21" t="s">
        <v>169</v>
      </c>
      <c r="U4" s="21" t="s">
        <v>170</v>
      </c>
      <c r="V4" s="21" t="s">
        <v>171</v>
      </c>
      <c r="W4" s="21" t="s">
        <v>172</v>
      </c>
      <c r="X4" s="21" t="s">
        <v>173</v>
      </c>
      <c r="Y4" s="21" t="s">
        <v>174</v>
      </c>
      <c r="Z4" s="21" t="s">
        <v>175</v>
      </c>
      <c r="AA4" s="21" t="s">
        <v>181</v>
      </c>
    </row>
    <row r="5" spans="1:27" ht="20.149999999999999" customHeight="1" x14ac:dyDescent="0.25">
      <c r="A5" s="3" t="s">
        <v>32</v>
      </c>
      <c r="B5" s="14">
        <f>Natural_gas_commodity_balance_1998_GWh[[#This Row],[Natural gas]]</f>
        <v>1048385</v>
      </c>
      <c r="C5" s="14">
        <f>Natural_gas_commodity_balance_1999_GWh[[#This Row],[Natural gas]]</f>
        <v>1152154</v>
      </c>
      <c r="D5" s="14">
        <f>Natural_gas_commodity_balance_2000_GWh[[#This Row],[Natural gas]]</f>
        <v>1260168</v>
      </c>
      <c r="E5" s="14">
        <f>Natural_gas_commodity_balance_2001_GWh[[#This Row],[Natural gas]]</f>
        <v>1230533</v>
      </c>
      <c r="F5" s="14">
        <f>Natural_gas_commodity_balance_2002_GWh[[#This Row],[Natural gas]]</f>
        <v>1204713</v>
      </c>
      <c r="G5" s="14">
        <f>Natural_gas_commodity_balance_2003_GWh[[#This Row],[Natural gas]]</f>
        <v>1196931</v>
      </c>
      <c r="H5" s="14">
        <f>Natural_gas_commodity_balance_2004_GWh[[#This Row],[Natural gas]]</f>
        <v>1120447.1200000001</v>
      </c>
      <c r="I5" s="14">
        <f>Natural_gas_commodity_balance_2005_GWh[[#This Row],[Natural gas]]</f>
        <v>1025232.16</v>
      </c>
      <c r="J5" s="14">
        <f>Natural_gas_commodity_balance_2006_GWh[[#This Row],[Natural gas]]</f>
        <v>929784</v>
      </c>
      <c r="K5" s="14">
        <f>Natural_gas_commodity_balance_2007_GWh[[#This Row],[Natural gas]]</f>
        <v>838092.29</v>
      </c>
      <c r="L5" s="14">
        <f>Natural_gas_commodity_balance_2008_GWh[[#This Row],[Natural gas]]</f>
        <v>807821.35</v>
      </c>
      <c r="M5" s="14">
        <f>Natural_gas_commodity_balance_2009_GWh[[#This Row],[Natural gas]]</f>
        <v>679344.22</v>
      </c>
      <c r="N5" s="14">
        <f>Natural_gas_commodity_balance_2010_GWh[[#This Row],[Natural gas]]</f>
        <v>642514.69999999995</v>
      </c>
      <c r="O5" s="14">
        <f>Natural_gas_commodity_balance_2011_GWh[[#This Row],[Natural gas]]</f>
        <v>511352.16</v>
      </c>
      <c r="P5" s="14">
        <f>Natural_gas_commodity_balance_2012_GWh[[#This Row],[Natural gas]]</f>
        <v>434941.39</v>
      </c>
      <c r="Q5" s="14">
        <f>Natural_gas_commodity_balance_2013_GWh[[#This Row],[Natural gas]]</f>
        <v>410460.11</v>
      </c>
      <c r="R5" s="14">
        <f>Natural_gas_commodity_balance_2014_GWh[[#This Row],[Natural gas]]</f>
        <v>415514.96</v>
      </c>
      <c r="S5" s="14">
        <f>Natural_gas_commodity_balance_2015_GWh[[#This Row],[Natural gas]]</f>
        <v>451437.08</v>
      </c>
      <c r="T5" s="14">
        <f>Natural_gas_commodity_balance_2016_GWh[[#This Row],[Natural gas]]</f>
        <v>463314.53</v>
      </c>
      <c r="U5" s="14">
        <f>Natural_gas_commodity_balance_2017_GWh[[#This Row],[Natural gas]]</f>
        <v>464981.27</v>
      </c>
      <c r="V5" s="14">
        <f>Natural_gas_commodity_balance_2018_GWh[[#This Row],[Natural gas]]</f>
        <v>450197.88</v>
      </c>
      <c r="W5" s="14">
        <f>Natural_gas_commodity_balance_2019_GWh[[#This Row],[Natural gas]]</f>
        <v>436207.69</v>
      </c>
      <c r="X5" s="14">
        <f>Natural_gas_commodity_balance_2020_GWh[[#This Row],[Natural gas]]</f>
        <v>439394.46</v>
      </c>
      <c r="Y5" s="14">
        <f>Natural_gas_commodity_balance_2021_GWh[[#This Row],[Natural gas]]</f>
        <v>363991.88</v>
      </c>
      <c r="Z5" s="14">
        <f>Natural_gas_commodity_balance_2022_GWh[[#This Row],[Natural gas]]</f>
        <v>423225.85</v>
      </c>
      <c r="AA5" s="14">
        <f>Natural_gas_commodity_balance_2023_GWh[[#This Row],[Natural gas]]</f>
        <v>382725.95</v>
      </c>
    </row>
    <row r="6" spans="1:27" ht="20.149999999999999" customHeight="1" x14ac:dyDescent="0.25">
      <c r="A6" s="3" t="s">
        <v>33</v>
      </c>
      <c r="B6" s="14">
        <f>Natural_gas_commodity_balance_1998_GWh[[#This Row],[Natural gas]]</f>
        <v>0</v>
      </c>
      <c r="C6" s="14">
        <f>Natural_gas_commodity_balance_1999_GWh[[#This Row],[Natural gas]]</f>
        <v>0</v>
      </c>
      <c r="D6" s="14">
        <f>Natural_gas_commodity_balance_2000_GWh[[#This Row],[Natural gas]]</f>
        <v>0</v>
      </c>
      <c r="E6" s="14">
        <f>Natural_gas_commodity_balance_2001_GWh[[#This Row],[Natural gas]]</f>
        <v>0</v>
      </c>
      <c r="F6" s="14">
        <f>Natural_gas_commodity_balance_2002_GWh[[#This Row],[Natural gas]]</f>
        <v>0</v>
      </c>
      <c r="G6" s="14">
        <f>Natural_gas_commodity_balance_2003_GWh[[#This Row],[Natural gas]]</f>
        <v>0</v>
      </c>
      <c r="H6" s="14">
        <f>Natural_gas_commodity_balance_2004_GWh[[#This Row],[Natural gas]]</f>
        <v>0</v>
      </c>
      <c r="I6" s="14">
        <f>Natural_gas_commodity_balance_2005_GWh[[#This Row],[Natural gas]]</f>
        <v>0</v>
      </c>
      <c r="J6" s="14">
        <f>Natural_gas_commodity_balance_2006_GWh[[#This Row],[Natural gas]]</f>
        <v>0</v>
      </c>
      <c r="K6" s="14">
        <f>Natural_gas_commodity_balance_2007_GWh[[#This Row],[Natural gas]]</f>
        <v>0</v>
      </c>
      <c r="L6" s="14">
        <f>Natural_gas_commodity_balance_2008_GWh[[#This Row],[Natural gas]]</f>
        <v>0</v>
      </c>
      <c r="M6" s="14">
        <f>Natural_gas_commodity_balance_2009_GWh[[#This Row],[Natural gas]]</f>
        <v>0</v>
      </c>
      <c r="N6" s="14">
        <f>Natural_gas_commodity_balance_2010_GWh[[#This Row],[Natural gas]]</f>
        <v>0</v>
      </c>
      <c r="O6" s="14">
        <f>Natural_gas_commodity_balance_2011_GWh[[#This Row],[Natural gas]]</f>
        <v>0</v>
      </c>
      <c r="P6" s="14">
        <f>Natural_gas_commodity_balance_2012_GWh[[#This Row],[Natural gas]]</f>
        <v>0</v>
      </c>
      <c r="Q6" s="14">
        <f>Natural_gas_commodity_balance_2013_GWh[[#This Row],[Natural gas]]</f>
        <v>0</v>
      </c>
      <c r="R6" s="14">
        <f>Natural_gas_commodity_balance_2014_GWh[[#This Row],[Natural gas]]</f>
        <v>0</v>
      </c>
      <c r="S6" s="14">
        <f>Natural_gas_commodity_balance_2015_GWh[[#This Row],[Natural gas]]</f>
        <v>0</v>
      </c>
      <c r="T6" s="14">
        <f>Natural_gas_commodity_balance_2016_GWh[[#This Row],[Natural gas]]</f>
        <v>0</v>
      </c>
      <c r="U6" s="14">
        <f>Natural_gas_commodity_balance_2017_GWh[[#This Row],[Natural gas]]</f>
        <v>0</v>
      </c>
      <c r="V6" s="14">
        <f>Natural_gas_commodity_balance_2018_GWh[[#This Row],[Natural gas]]</f>
        <v>0</v>
      </c>
      <c r="W6" s="14">
        <f>Natural_gas_commodity_balance_2019_GWh[[#This Row],[Natural gas]]</f>
        <v>0</v>
      </c>
      <c r="X6" s="14">
        <f>Natural_gas_commodity_balance_2020_GWh[[#This Row],[Natural gas]]</f>
        <v>0</v>
      </c>
      <c r="Y6" s="14">
        <f>Natural_gas_commodity_balance_2021_GWh[[#This Row],[Natural gas]]</f>
        <v>0</v>
      </c>
      <c r="Z6" s="14">
        <f>Natural_gas_commodity_balance_2022_GWh[[#This Row],[Natural gas]]</f>
        <v>0</v>
      </c>
      <c r="AA6" s="14">
        <f>Natural_gas_commodity_balance_2023_GWh[[#This Row],[Natural gas]]</f>
        <v>0</v>
      </c>
    </row>
    <row r="7" spans="1:27" ht="20.149999999999999" customHeight="1" x14ac:dyDescent="0.25">
      <c r="A7" s="3" t="s">
        <v>34</v>
      </c>
      <c r="B7" s="14">
        <f>Natural_gas_commodity_balance_1998_GWh[[#This Row],[Natural gas]]</f>
        <v>10582</v>
      </c>
      <c r="C7" s="14">
        <f>Natural_gas_commodity_balance_1999_GWh[[#This Row],[Natural gas]]</f>
        <v>12862</v>
      </c>
      <c r="D7" s="14">
        <f>Natural_gas_commodity_balance_2000_GWh[[#This Row],[Natural gas]]</f>
        <v>26032</v>
      </c>
      <c r="E7" s="14">
        <f>Natural_gas_commodity_balance_2001_GWh[[#This Row],[Natural gas]]</f>
        <v>30464</v>
      </c>
      <c r="F7" s="14">
        <f>Natural_gas_commodity_balance_2002_GWh[[#This Row],[Natural gas]]</f>
        <v>60493</v>
      </c>
      <c r="G7" s="14">
        <f>Natural_gas_commodity_balance_2003_GWh[[#This Row],[Natural gas]]</f>
        <v>86298</v>
      </c>
      <c r="H7" s="14">
        <f>Natural_gas_commodity_balance_2004_GWh[[#This Row],[Natural gas]]</f>
        <v>133032.79</v>
      </c>
      <c r="I7" s="14">
        <f>Natural_gas_commodity_balance_2005_GWh[[#This Row],[Natural gas]]</f>
        <v>173328.19</v>
      </c>
      <c r="J7" s="14">
        <f>Natural_gas_commodity_balance_2006_GWh[[#This Row],[Natural gas]]</f>
        <v>244029.31</v>
      </c>
      <c r="K7" s="14">
        <f>Natural_gas_commodity_balance_2007_GWh[[#This Row],[Natural gas]]</f>
        <v>338026.45</v>
      </c>
      <c r="L7" s="14">
        <f>Natural_gas_commodity_balance_2008_GWh[[#This Row],[Natural gas]]</f>
        <v>409048.65</v>
      </c>
      <c r="M7" s="14">
        <f>Natural_gas_commodity_balance_2009_GWh[[#This Row],[Natural gas]]</f>
        <v>471842.69</v>
      </c>
      <c r="N7" s="14">
        <f>Natural_gas_commodity_balance_2010_GWh[[#This Row],[Natural gas]]</f>
        <v>614478.66</v>
      </c>
      <c r="O7" s="14">
        <f>Natural_gas_commodity_balance_2011_GWh[[#This Row],[Natural gas]]</f>
        <v>603923.51</v>
      </c>
      <c r="P7" s="14">
        <f>Natural_gas_commodity_balance_2012_GWh[[#This Row],[Natural gas]]</f>
        <v>566668.88</v>
      </c>
      <c r="Q7" s="14">
        <f>Natural_gas_commodity_balance_2013_GWh[[#This Row],[Natural gas]]</f>
        <v>548223.05000000005</v>
      </c>
      <c r="R7" s="14">
        <f>Natural_gas_commodity_balance_2014_GWh[[#This Row],[Natural gas]]</f>
        <v>488936.88</v>
      </c>
      <c r="S7" s="14">
        <f>Natural_gas_commodity_balance_2015_GWh[[#This Row],[Natural gas]]</f>
        <v>501563.17</v>
      </c>
      <c r="T7" s="14">
        <f>Natural_gas_commodity_balance_2016_GWh[[#This Row],[Natural gas]]</f>
        <v>516510.76</v>
      </c>
      <c r="U7" s="14">
        <f>Natural_gas_commodity_balance_2017_GWh[[#This Row],[Natural gas]]</f>
        <v>514288.27</v>
      </c>
      <c r="V7" s="14">
        <f>Natural_gas_commodity_balance_2018_GWh[[#This Row],[Natural gas]]</f>
        <v>513759.59</v>
      </c>
      <c r="W7" s="14">
        <f>Natural_gas_commodity_balance_2019_GWh[[#This Row],[Natural gas]]</f>
        <v>503622.34</v>
      </c>
      <c r="X7" s="14">
        <f>Natural_gas_commodity_balance_2020_GWh[[#This Row],[Natural gas]]</f>
        <v>478187.9</v>
      </c>
      <c r="Y7" s="14">
        <f>Natural_gas_commodity_balance_2021_GWh[[#This Row],[Natural gas]]</f>
        <v>560844.18999999994</v>
      </c>
      <c r="Z7" s="14">
        <f>Natural_gas_commodity_balance_2022_GWh[[#This Row],[Natural gas]]</f>
        <v>618291.16</v>
      </c>
      <c r="AA7" s="14">
        <f>Natural_gas_commodity_balance_2023_GWh[[#This Row],[Natural gas]]</f>
        <v>494918.73</v>
      </c>
    </row>
    <row r="8" spans="1:27" ht="20.149999999999999" customHeight="1" x14ac:dyDescent="0.25">
      <c r="A8" s="3" t="s">
        <v>35</v>
      </c>
      <c r="B8" s="14">
        <f>Natural_gas_commodity_balance_1998_GWh[[#This Row],[Natural gas]]</f>
        <v>-31604</v>
      </c>
      <c r="C8" s="14">
        <f>Natural_gas_commodity_balance_1999_GWh[[#This Row],[Natural gas]]</f>
        <v>-84433</v>
      </c>
      <c r="D8" s="14">
        <f>Natural_gas_commodity_balance_2000_GWh[[#This Row],[Natural gas]]</f>
        <v>-146342</v>
      </c>
      <c r="E8" s="14">
        <f>Natural_gas_commodity_balance_2001_GWh[[#This Row],[Natural gas]]</f>
        <v>-138330</v>
      </c>
      <c r="F8" s="14">
        <f>Natural_gas_commodity_balance_2002_GWh[[#This Row],[Natural gas]]</f>
        <v>-150731</v>
      </c>
      <c r="G8" s="14">
        <f>Natural_gas_commodity_balance_2003_GWh[[#This Row],[Natural gas]]</f>
        <v>-177039</v>
      </c>
      <c r="H8" s="14">
        <f>Natural_gas_commodity_balance_2004_GWh[[#This Row],[Natural gas]]</f>
        <v>-114111.78</v>
      </c>
      <c r="I8" s="14">
        <f>Natural_gas_commodity_balance_2005_GWh[[#This Row],[Natural gas]]</f>
        <v>-96181.28</v>
      </c>
      <c r="J8" s="14">
        <f>Natural_gas_commodity_balance_2006_GWh[[#This Row],[Natural gas]]</f>
        <v>-120590.7</v>
      </c>
      <c r="K8" s="14">
        <f>Natural_gas_commodity_balance_2007_GWh[[#This Row],[Natural gas]]</f>
        <v>-123157.79</v>
      </c>
      <c r="L8" s="14">
        <f>Natural_gas_commodity_balance_2008_GWh[[#This Row],[Natural gas]]</f>
        <v>-122670.04</v>
      </c>
      <c r="M8" s="14">
        <f>Natural_gas_commodity_balance_2009_GWh[[#This Row],[Natural gas]]</f>
        <v>-137099.79999999999</v>
      </c>
      <c r="N8" s="14">
        <f>Natural_gas_commodity_balance_2010_GWh[[#This Row],[Natural gas]]</f>
        <v>-176399.14</v>
      </c>
      <c r="O8" s="14">
        <f>Natural_gas_commodity_balance_2011_GWh[[#This Row],[Natural gas]]</f>
        <v>-183684.5</v>
      </c>
      <c r="P8" s="14">
        <f>Natural_gas_commodity_balance_2012_GWh[[#This Row],[Natural gas]]</f>
        <v>-144022.96</v>
      </c>
      <c r="Q8" s="14">
        <f>Natural_gas_commodity_balance_2013_GWh[[#This Row],[Natural gas]]</f>
        <v>-109663.92</v>
      </c>
      <c r="R8" s="14">
        <f>Natural_gas_commodity_balance_2014_GWh[[#This Row],[Natural gas]]</f>
        <v>-127907.31</v>
      </c>
      <c r="S8" s="14">
        <f>Natural_gas_commodity_balance_2015_GWh[[#This Row],[Natural gas]]</f>
        <v>-159516.67000000001</v>
      </c>
      <c r="T8" s="14">
        <f>Natural_gas_commodity_balance_2016_GWh[[#This Row],[Natural gas]]</f>
        <v>-118276.42</v>
      </c>
      <c r="U8" s="14">
        <f>Natural_gas_commodity_balance_2017_GWh[[#This Row],[Natural gas]]</f>
        <v>-126139.21</v>
      </c>
      <c r="V8" s="14">
        <f>Natural_gas_commodity_balance_2018_GWh[[#This Row],[Natural gas]]</f>
        <v>-83675.7</v>
      </c>
      <c r="W8" s="14">
        <f>Natural_gas_commodity_balance_2019_GWh[[#This Row],[Natural gas]]</f>
        <v>-91793.95</v>
      </c>
      <c r="X8" s="14">
        <f>Natural_gas_commodity_balance_2020_GWh[[#This Row],[Natural gas]]</f>
        <v>-106030.24</v>
      </c>
      <c r="Y8" s="14">
        <f>Natural_gas_commodity_balance_2021_GWh[[#This Row],[Natural gas]]</f>
        <v>-76070.11</v>
      </c>
      <c r="Z8" s="14">
        <f>Natural_gas_commodity_balance_2022_GWh[[#This Row],[Natural gas]]</f>
        <v>-259864.2</v>
      </c>
      <c r="AA8" s="14">
        <f>Natural_gas_commodity_balance_2023_GWh[[#This Row],[Natural gas]]</f>
        <v>-175590.78</v>
      </c>
    </row>
    <row r="9" spans="1:27" ht="20.149999999999999" customHeight="1" x14ac:dyDescent="0.25">
      <c r="A9" s="3" t="s">
        <v>36</v>
      </c>
      <c r="B9" s="14">
        <f>Natural_gas_commodity_balance_1998_GWh[[#This Row],[Natural gas]]</f>
        <v>0</v>
      </c>
      <c r="C9" s="14">
        <f>Natural_gas_commodity_balance_1999_GWh[[#This Row],[Natural gas]]</f>
        <v>0</v>
      </c>
      <c r="D9" s="14">
        <f>Natural_gas_commodity_balance_2000_GWh[[#This Row],[Natural gas]]</f>
        <v>0</v>
      </c>
      <c r="E9" s="14">
        <f>Natural_gas_commodity_balance_2001_GWh[[#This Row],[Natural gas]]</f>
        <v>0</v>
      </c>
      <c r="F9" s="14">
        <f>Natural_gas_commodity_balance_2002_GWh[[#This Row],[Natural gas]]</f>
        <v>0</v>
      </c>
      <c r="G9" s="14">
        <f>Natural_gas_commodity_balance_2003_GWh[[#This Row],[Natural gas]]</f>
        <v>0</v>
      </c>
      <c r="H9" s="14">
        <f>Natural_gas_commodity_balance_2004_GWh[[#This Row],[Natural gas]]</f>
        <v>0</v>
      </c>
      <c r="I9" s="14">
        <f>Natural_gas_commodity_balance_2005_GWh[[#This Row],[Natural gas]]</f>
        <v>0</v>
      </c>
      <c r="J9" s="14">
        <f>Natural_gas_commodity_balance_2006_GWh[[#This Row],[Natural gas]]</f>
        <v>0</v>
      </c>
      <c r="K9" s="14">
        <f>Natural_gas_commodity_balance_2007_GWh[[#This Row],[Natural gas]]</f>
        <v>0</v>
      </c>
      <c r="L9" s="14">
        <f>Natural_gas_commodity_balance_2008_GWh[[#This Row],[Natural gas]]</f>
        <v>0</v>
      </c>
      <c r="M9" s="14">
        <f>Natural_gas_commodity_balance_2009_GWh[[#This Row],[Natural gas]]</f>
        <v>0</v>
      </c>
      <c r="N9" s="14">
        <f>Natural_gas_commodity_balance_2010_GWh[[#This Row],[Natural gas]]</f>
        <v>0</v>
      </c>
      <c r="O9" s="14">
        <f>Natural_gas_commodity_balance_2011_GWh[[#This Row],[Natural gas]]</f>
        <v>0</v>
      </c>
      <c r="P9" s="14">
        <f>Natural_gas_commodity_balance_2012_GWh[[#This Row],[Natural gas]]</f>
        <v>0</v>
      </c>
      <c r="Q9" s="14">
        <f>Natural_gas_commodity_balance_2013_GWh[[#This Row],[Natural gas]]</f>
        <v>0</v>
      </c>
      <c r="R9" s="14">
        <f>Natural_gas_commodity_balance_2014_GWh[[#This Row],[Natural gas]]</f>
        <v>0</v>
      </c>
      <c r="S9" s="14">
        <f>Natural_gas_commodity_balance_2015_GWh[[#This Row],[Natural gas]]</f>
        <v>0</v>
      </c>
      <c r="T9" s="14">
        <f>Natural_gas_commodity_balance_2016_GWh[[#This Row],[Natural gas]]</f>
        <v>0</v>
      </c>
      <c r="U9" s="14">
        <f>Natural_gas_commodity_balance_2017_GWh[[#This Row],[Natural gas]]</f>
        <v>0</v>
      </c>
      <c r="V9" s="14">
        <f>Natural_gas_commodity_balance_2018_GWh[[#This Row],[Natural gas]]</f>
        <v>0</v>
      </c>
      <c r="W9" s="14">
        <f>Natural_gas_commodity_balance_2019_GWh[[#This Row],[Natural gas]]</f>
        <v>0</v>
      </c>
      <c r="X9" s="14">
        <f>Natural_gas_commodity_balance_2020_GWh[[#This Row],[Natural gas]]</f>
        <v>0</v>
      </c>
      <c r="Y9" s="14">
        <f>Natural_gas_commodity_balance_2021_GWh[[#This Row],[Natural gas]]</f>
        <v>0</v>
      </c>
      <c r="Z9" s="14">
        <f>Natural_gas_commodity_balance_2022_GWh[[#This Row],[Natural gas]]</f>
        <v>0</v>
      </c>
      <c r="AA9" s="14">
        <f>Natural_gas_commodity_balance_2023_GWh[[#This Row],[Natural gas]]</f>
        <v>0</v>
      </c>
    </row>
    <row r="10" spans="1:27" ht="20.149999999999999" customHeight="1" x14ac:dyDescent="0.25">
      <c r="A10" s="3" t="s">
        <v>81</v>
      </c>
      <c r="B10" s="14">
        <f>Natural_gas_commodity_balance_1998_GWh[[#This Row],[Natural gas]]</f>
        <v>-374</v>
      </c>
      <c r="C10" s="14">
        <f>Natural_gas_commodity_balance_1999_GWh[[#This Row],[Natural gas]]</f>
        <v>7787</v>
      </c>
      <c r="D10" s="14">
        <f>Natural_gas_commodity_balance_2000_GWh[[#This Row],[Natural gas]]</f>
        <v>-11068</v>
      </c>
      <c r="E10" s="14">
        <f>Natural_gas_commodity_balance_2001_GWh[[#This Row],[Natural gas]]</f>
        <v>-661</v>
      </c>
      <c r="F10" s="14">
        <f>Natural_gas_commodity_balance_2002_GWh[[#This Row],[Natural gas]]</f>
        <v>-7356</v>
      </c>
      <c r="G10" s="14">
        <f>Natural_gas_commodity_balance_2003_GWh[[#This Row],[Natural gas]]</f>
        <v>3532</v>
      </c>
      <c r="H10" s="14">
        <f>Natural_gas_commodity_balance_2004_GWh[[#This Row],[Natural gas]]</f>
        <v>-6235</v>
      </c>
      <c r="I10" s="14">
        <f>Natural_gas_commodity_balance_2005_GWh[[#This Row],[Natural gas]]</f>
        <v>1321</v>
      </c>
      <c r="J10" s="14">
        <f>Natural_gas_commodity_balance_2006_GWh[[#This Row],[Natural gas]]</f>
        <v>-6435</v>
      </c>
      <c r="K10" s="14">
        <f>Natural_gas_commodity_balance_2007_GWh[[#This Row],[Natural gas]]</f>
        <v>5480</v>
      </c>
      <c r="L10" s="14">
        <f>Natural_gas_commodity_balance_2008_GWh[[#This Row],[Natural gas]]</f>
        <v>-3877.58</v>
      </c>
      <c r="M10" s="14">
        <f>Natural_gas_commodity_balance_2009_GWh[[#This Row],[Natural gas]]</f>
        <v>-5558.22</v>
      </c>
      <c r="N10" s="14">
        <f>Natural_gas_commodity_balance_2010_GWh[[#This Row],[Natural gas]]</f>
        <v>14606.33</v>
      </c>
      <c r="O10" s="14">
        <f>Natural_gas_commodity_balance_2011_GWh[[#This Row],[Natural gas]]</f>
        <v>-23275.4</v>
      </c>
      <c r="P10" s="14">
        <f>Natural_gas_commodity_balance_2012_GWh[[#This Row],[Natural gas]]</f>
        <v>-269</v>
      </c>
      <c r="Q10" s="14">
        <f>Natural_gas_commodity_balance_2013_GWh[[#This Row],[Natural gas]]</f>
        <v>621</v>
      </c>
      <c r="R10" s="14">
        <f>Natural_gas_commodity_balance_2014_GWh[[#This Row],[Natural gas]]</f>
        <v>-2382.9</v>
      </c>
      <c r="S10" s="14">
        <f>Natural_gas_commodity_balance_2015_GWh[[#This Row],[Natural gas]]</f>
        <v>3515</v>
      </c>
      <c r="T10" s="14">
        <f>Natural_gas_commodity_balance_2016_GWh[[#This Row],[Natural gas]]</f>
        <v>17489.740000000002</v>
      </c>
      <c r="U10" s="14">
        <f>Natural_gas_commodity_balance_2017_GWh[[#This Row],[Natural gas]]</f>
        <v>14556.49</v>
      </c>
      <c r="V10" s="14">
        <f>Natural_gas_commodity_balance_2018_GWh[[#This Row],[Natural gas]]</f>
        <v>-6630.52</v>
      </c>
      <c r="W10" s="14">
        <f>Natural_gas_commodity_balance_2019_GWh[[#This Row],[Natural gas]]</f>
        <v>839.26</v>
      </c>
      <c r="X10" s="14">
        <f>Natural_gas_commodity_balance_2020_GWh[[#This Row],[Natural gas]]</f>
        <v>-171.71</v>
      </c>
      <c r="Y10" s="14">
        <f>Natural_gas_commodity_balance_2021_GWh[[#This Row],[Natural gas]]</f>
        <v>1950.72</v>
      </c>
      <c r="Z10" s="14">
        <f>Natural_gas_commodity_balance_2022_GWh[[#This Row],[Natural gas]]</f>
        <v>-4065.09</v>
      </c>
      <c r="AA10" s="14">
        <f>Natural_gas_commodity_balance_2023_GWh[[#This Row],[Natural gas]]</f>
        <v>-6714.65</v>
      </c>
    </row>
    <row r="11" spans="1:27" ht="20.149999999999999" customHeight="1" x14ac:dyDescent="0.25">
      <c r="A11" s="3" t="s">
        <v>82</v>
      </c>
      <c r="B11" s="14">
        <f>Natural_gas_commodity_balance_1998_GWh[[#This Row],[Natural gas]]</f>
        <v>-608</v>
      </c>
      <c r="C11" s="14">
        <f>Natural_gas_commodity_balance_1999_GWh[[#This Row],[Natural gas]]</f>
        <v>-506</v>
      </c>
      <c r="D11" s="14">
        <f>Natural_gas_commodity_balance_2000_GWh[[#This Row],[Natural gas]]</f>
        <v>-442</v>
      </c>
      <c r="E11" s="14">
        <f>Natural_gas_commodity_balance_2001_GWh[[#This Row],[Natural gas]]</f>
        <v>-65</v>
      </c>
      <c r="F11" s="14">
        <f>Natural_gas_commodity_balance_2002_GWh[[#This Row],[Natural gas]]</f>
        <v>-99</v>
      </c>
      <c r="G11" s="14">
        <f>Natural_gas_commodity_balance_2003_GWh[[#This Row],[Natural gas]]</f>
        <v>-82</v>
      </c>
      <c r="H11" s="14">
        <f>Natural_gas_commodity_balance_2004_GWh[[#This Row],[Natural gas]]</f>
        <v>-38.840000000000003</v>
      </c>
      <c r="I11" s="14">
        <f>Natural_gas_commodity_balance_2005_GWh[[#This Row],[Natural gas]]</f>
        <v>-50.77</v>
      </c>
      <c r="J11" s="14">
        <f>Natural_gas_commodity_balance_2006_GWh[[#This Row],[Natural gas]]</f>
        <v>-55.24</v>
      </c>
      <c r="K11" s="14">
        <f>Natural_gas_commodity_balance_2007_GWh[[#This Row],[Natural gas]]</f>
        <v>-77.77</v>
      </c>
      <c r="L11" s="14">
        <f>Natural_gas_commodity_balance_2008_GWh[[#This Row],[Natural gas]]</f>
        <v>-68.28</v>
      </c>
      <c r="M11" s="14">
        <f>Natural_gas_commodity_balance_2009_GWh[[#This Row],[Natural gas]]</f>
        <v>-351.29</v>
      </c>
      <c r="N11" s="14">
        <f>Natural_gas_commodity_balance_2010_GWh[[#This Row],[Natural gas]]</f>
        <v>-263.05</v>
      </c>
      <c r="O11" s="14">
        <f>Natural_gas_commodity_balance_2011_GWh[[#This Row],[Natural gas]]</f>
        <v>-60</v>
      </c>
      <c r="P11" s="14">
        <f>Natural_gas_commodity_balance_2012_GWh[[#This Row],[Natural gas]]</f>
        <v>-55.7</v>
      </c>
      <c r="Q11" s="14">
        <f>Natural_gas_commodity_balance_2013_GWh[[#This Row],[Natural gas]]</f>
        <v>-60.55</v>
      </c>
      <c r="R11" s="14">
        <f>Natural_gas_commodity_balance_2014_GWh[[#This Row],[Natural gas]]</f>
        <v>-3.82</v>
      </c>
      <c r="S11" s="14">
        <f>Natural_gas_commodity_balance_2015_GWh[[#This Row],[Natural gas]]</f>
        <v>559.41999999999996</v>
      </c>
      <c r="T11" s="14">
        <f>Natural_gas_commodity_balance_2016_GWh[[#This Row],[Natural gas]]</f>
        <v>3840.11</v>
      </c>
      <c r="U11" s="14">
        <f>Natural_gas_commodity_balance_2017_GWh[[#This Row],[Natural gas]]</f>
        <v>4288.22</v>
      </c>
      <c r="V11" s="14">
        <f>Natural_gas_commodity_balance_2018_GWh[[#This Row],[Natural gas]]</f>
        <v>5115.0600000000004</v>
      </c>
      <c r="W11" s="14">
        <f>Natural_gas_commodity_balance_2019_GWh[[#This Row],[Natural gas]]</f>
        <v>5820.37</v>
      </c>
      <c r="X11" s="14">
        <f>Natural_gas_commodity_balance_2020_GWh[[#This Row],[Natural gas]]</f>
        <v>6123.51</v>
      </c>
      <c r="Y11" s="14">
        <f>Natural_gas_commodity_balance_2021_GWh[[#This Row],[Natural gas]]</f>
        <v>6126.71</v>
      </c>
      <c r="Z11" s="14">
        <f>Natural_gas_commodity_balance_2022_GWh[[#This Row],[Natural gas]]</f>
        <v>6366.64</v>
      </c>
      <c r="AA11" s="14">
        <f>Natural_gas_commodity_balance_2023_GWh[[#This Row],[Natural gas]]</f>
        <v>7239.5</v>
      </c>
    </row>
    <row r="12" spans="1:27" ht="20.149999999999999" customHeight="1" x14ac:dyDescent="0.25">
      <c r="A12" s="12" t="s">
        <v>37</v>
      </c>
      <c r="B12" s="15">
        <f>Natural_gas_commodity_balance_1998_GWh[[#This Row],[Natural gas]]</f>
        <v>1026381</v>
      </c>
      <c r="C12" s="15">
        <f>Natural_gas_commodity_balance_1999_GWh[[#This Row],[Natural gas]]</f>
        <v>1087864</v>
      </c>
      <c r="D12" s="15">
        <f>Natural_gas_commodity_balance_2000_GWh[[#This Row],[Natural gas]]</f>
        <v>1128348</v>
      </c>
      <c r="E12" s="15">
        <f>Natural_gas_commodity_balance_2001_GWh[[#This Row],[Natural gas]]</f>
        <v>1121941</v>
      </c>
      <c r="F12" s="15">
        <f>Natural_gas_commodity_balance_2002_GWh[[#This Row],[Natural gas]]</f>
        <v>1107020</v>
      </c>
      <c r="G12" s="15">
        <f>Natural_gas_commodity_balance_2003_GWh[[#This Row],[Natural gas]]</f>
        <v>1109639.6342446001</v>
      </c>
      <c r="H12" s="15">
        <f>Natural_gas_commodity_balance_2004_GWh[[#This Row],[Natural gas]]</f>
        <v>1133094.29</v>
      </c>
      <c r="I12" s="15">
        <f>Natural_gas_commodity_balance_2005_GWh[[#This Row],[Natural gas]]</f>
        <v>1103649.3</v>
      </c>
      <c r="J12" s="15">
        <f>Natural_gas_commodity_balance_2006_GWh[[#This Row],[Natural gas]]</f>
        <v>1046732.37</v>
      </c>
      <c r="K12" s="15">
        <f>Natural_gas_commodity_balance_2007_GWh[[#This Row],[Natural gas]]</f>
        <v>1058363.18</v>
      </c>
      <c r="L12" s="15">
        <f>Natural_gas_commodity_balance_2008_GWh[[#This Row],[Natural gas]]</f>
        <v>1090254.1000000001</v>
      </c>
      <c r="M12" s="15">
        <f>Natural_gas_commodity_balance_2009_GWh[[#This Row],[Natural gas]]</f>
        <v>1008177.6</v>
      </c>
      <c r="N12" s="15">
        <f>Natural_gas_commodity_balance_2010_GWh[[#This Row],[Natural gas]]</f>
        <v>1094937.49</v>
      </c>
      <c r="O12" s="15">
        <f>Natural_gas_commodity_balance_2011_GWh[[#This Row],[Natural gas]]</f>
        <v>908255.78</v>
      </c>
      <c r="P12" s="15">
        <f>Natural_gas_commodity_balance_2012_GWh[[#This Row],[Natural gas]]</f>
        <v>857262.61</v>
      </c>
      <c r="Q12" s="15">
        <f>Natural_gas_commodity_balance_2013_GWh[[#This Row],[Natural gas]]</f>
        <v>849579.69</v>
      </c>
      <c r="R12" s="15">
        <f>Natural_gas_commodity_balance_2014_GWh[[#This Row],[Natural gas]]</f>
        <v>774157.8</v>
      </c>
      <c r="S12" s="15">
        <f>Natural_gas_commodity_balance_2015_GWh[[#This Row],[Natural gas]]</f>
        <v>797558</v>
      </c>
      <c r="T12" s="29">
        <f>Natural_gas_commodity_balance_2016_GWh[[#This Row],[Natural gas]]</f>
        <v>882878.72</v>
      </c>
      <c r="U12" s="29">
        <f>Natural_gas_commodity_balance_2017_GWh[[#This Row],[Natural gas]]</f>
        <v>871975.04</v>
      </c>
      <c r="V12" s="29">
        <f>Natural_gas_commodity_balance_2018_GWh[[#This Row],[Natural gas]]</f>
        <v>878766.3</v>
      </c>
      <c r="W12" s="29">
        <f>Natural_gas_commodity_balance_2019_GWh[[#This Row],[Natural gas]]</f>
        <v>854695.72</v>
      </c>
      <c r="X12" s="15">
        <f>Natural_gas_commodity_balance_2020_GWh[[#This Row],[Natural gas]]</f>
        <v>817503.92</v>
      </c>
      <c r="Y12" s="15">
        <f>Natural_gas_commodity_balance_2021_GWh[[#This Row],[Natural gas]]</f>
        <v>856843.39</v>
      </c>
      <c r="Z12" s="15">
        <f>Natural_gas_commodity_balance_2022_GWh[[#This Row],[Natural gas]]</f>
        <v>783954.36</v>
      </c>
      <c r="AA12" s="15">
        <f>Natural_gas_commodity_balance_2023_GWh[[#This Row],[Natural gas]]</f>
        <v>702578.75</v>
      </c>
    </row>
    <row r="13" spans="1:27" ht="20.149999999999999" customHeight="1" x14ac:dyDescent="0.25">
      <c r="A13" s="3" t="s">
        <v>83</v>
      </c>
      <c r="B13" s="14">
        <f>Natural_gas_commodity_balance_1998_GWh[[#This Row],[Natural gas]]</f>
        <v>5295</v>
      </c>
      <c r="C13" s="14">
        <f>Natural_gas_commodity_balance_1999_GWh[[#This Row],[Natural gas]]</f>
        <v>704</v>
      </c>
      <c r="D13" s="14">
        <f>Natural_gas_commodity_balance_2000_GWh[[#This Row],[Natural gas]]</f>
        <v>2818</v>
      </c>
      <c r="E13" s="14">
        <f>Natural_gas_commodity_balance_2001_GWh[[#This Row],[Natural gas]]</f>
        <v>2079</v>
      </c>
      <c r="F13" s="14">
        <f>Natural_gas_commodity_balance_2002_GWh[[#This Row],[Natural gas]]</f>
        <v>1779</v>
      </c>
      <c r="G13" s="14">
        <f>Natural_gas_commodity_balance_2003_GWh[[#This Row],[Natural gas]]</f>
        <v>1552.0347168941516</v>
      </c>
      <c r="H13" s="14">
        <f>Natural_gas_commodity_balance_2004_GWh[[#This Row],[Natural gas]]</f>
        <v>705.92</v>
      </c>
      <c r="I13" s="14">
        <f>Natural_gas_commodity_balance_2005_GWh[[#This Row],[Natural gas]]</f>
        <v>111.01</v>
      </c>
      <c r="J13" s="14">
        <f>Natural_gas_commodity_balance_2006_GWh[[#This Row],[Natural gas]]</f>
        <v>168.14</v>
      </c>
      <c r="K13" s="14">
        <f>Natural_gas_commodity_balance_2007_GWh[[#This Row],[Natural gas]]</f>
        <v>207.18</v>
      </c>
      <c r="L13" s="14">
        <f>Natural_gas_commodity_balance_2008_GWh[[#This Row],[Natural gas]]</f>
        <v>3966.51</v>
      </c>
      <c r="M13" s="14">
        <f>Natural_gas_commodity_balance_2009_GWh[[#This Row],[Natural gas]]</f>
        <v>-4699.45</v>
      </c>
      <c r="N13" s="14">
        <f>Natural_gas_commodity_balance_2010_GWh[[#This Row],[Natural gas]]</f>
        <v>1400.89</v>
      </c>
      <c r="O13" s="14">
        <f>Natural_gas_commodity_balance_2011_GWh[[#This Row],[Natural gas]]</f>
        <v>-1274.03</v>
      </c>
      <c r="P13" s="14">
        <f>Natural_gas_commodity_balance_2012_GWh[[#This Row],[Natural gas]]</f>
        <v>3361.95</v>
      </c>
      <c r="Q13" s="14">
        <f>Natural_gas_commodity_balance_2013_GWh[[#This Row],[Natural gas]]</f>
        <v>1948.75</v>
      </c>
      <c r="R13" s="14">
        <f>Natural_gas_commodity_balance_2014_GWh[[#This Row],[Natural gas]]</f>
        <v>-3845.97</v>
      </c>
      <c r="S13" s="14">
        <f>Natural_gas_commodity_balance_2015_GWh[[#This Row],[Natural gas]]</f>
        <v>-2593.2399999999998</v>
      </c>
      <c r="T13" s="14">
        <f>Natural_gas_commodity_balance_2016_GWh[[#This Row],[Natural gas]]</f>
        <v>-4437</v>
      </c>
      <c r="U13" s="14">
        <f>Natural_gas_commodity_balance_2017_GWh[[#This Row],[Natural gas]]</f>
        <v>3170.29</v>
      </c>
      <c r="V13" s="14">
        <f>Natural_gas_commodity_balance_2018_GWh[[#This Row],[Natural gas]]</f>
        <v>3057.51</v>
      </c>
      <c r="W13" s="14">
        <f>Natural_gas_commodity_balance_2019_GWh[[#This Row],[Natural gas]]</f>
        <v>-10210.25</v>
      </c>
      <c r="X13" s="14">
        <f>Natural_gas_commodity_balance_2020_GWh[[#This Row],[Natural gas]]</f>
        <v>1527.47</v>
      </c>
      <c r="Y13" s="14">
        <f>Natural_gas_commodity_balance_2021_GWh[[#This Row],[Natural gas]]</f>
        <v>2096.21</v>
      </c>
      <c r="Z13" s="14">
        <f>Natural_gas_commodity_balance_2022_GWh[[#This Row],[Natural gas]]</f>
        <v>1061.9100000000001</v>
      </c>
      <c r="AA13" s="14">
        <f>Natural_gas_commodity_balance_2023_GWh[[#This Row],[Natural gas]]</f>
        <v>1534.4</v>
      </c>
    </row>
    <row r="14" spans="1:27" ht="20.149999999999999" customHeight="1" x14ac:dyDescent="0.25">
      <c r="A14" s="13" t="s">
        <v>38</v>
      </c>
      <c r="B14" s="16">
        <f>Natural_gas_commodity_balance_1998_GWh[[#This Row],[Natural gas]]</f>
        <v>1021086</v>
      </c>
      <c r="C14" s="16">
        <f>Natural_gas_commodity_balance_1999_GWh[[#This Row],[Natural gas]]</f>
        <v>1087160</v>
      </c>
      <c r="D14" s="16">
        <f>Natural_gas_commodity_balance_2000_GWh[[#This Row],[Natural gas]]</f>
        <v>1125530</v>
      </c>
      <c r="E14" s="16">
        <f>Natural_gas_commodity_balance_2001_GWh[[#This Row],[Natural gas]]</f>
        <v>1119862</v>
      </c>
      <c r="F14" s="16">
        <f>Natural_gas_commodity_balance_2002_GWh[[#This Row],[Natural gas]]</f>
        <v>1105241</v>
      </c>
      <c r="G14" s="16">
        <f>Natural_gas_commodity_balance_2003_GWh[[#This Row],[Natural gas]]</f>
        <v>1108087.5995277059</v>
      </c>
      <c r="H14" s="16">
        <f>Natural_gas_commodity_balance_2004_GWh[[#This Row],[Natural gas]]</f>
        <v>1132388.3700000001</v>
      </c>
      <c r="I14" s="16">
        <f>Natural_gas_commodity_balance_2005_GWh[[#This Row],[Natural gas]]</f>
        <v>1103538.29</v>
      </c>
      <c r="J14" s="16">
        <f>Natural_gas_commodity_balance_2006_GWh[[#This Row],[Natural gas]]</f>
        <v>1046564.23</v>
      </c>
      <c r="K14" s="16">
        <f>Natural_gas_commodity_balance_2007_GWh[[#This Row],[Natural gas]]</f>
        <v>1058156</v>
      </c>
      <c r="L14" s="16">
        <f>Natural_gas_commodity_balance_2008_GWh[[#This Row],[Natural gas]]</f>
        <v>1086287.5900000001</v>
      </c>
      <c r="M14" s="16">
        <f>Natural_gas_commodity_balance_2009_GWh[[#This Row],[Natural gas]]</f>
        <v>1012877.04</v>
      </c>
      <c r="N14" s="16">
        <f>Natural_gas_commodity_balance_2010_GWh[[#This Row],[Natural gas]]</f>
        <v>1093536.6000000001</v>
      </c>
      <c r="O14" s="16">
        <f>Natural_gas_commodity_balance_2011_GWh[[#This Row],[Natural gas]]</f>
        <v>909529.81</v>
      </c>
      <c r="P14" s="16">
        <f>Natural_gas_commodity_balance_2012_GWh[[#This Row],[Natural gas]]</f>
        <v>853900.66</v>
      </c>
      <c r="Q14" s="16">
        <f>Natural_gas_commodity_balance_2013_GWh[[#This Row],[Natural gas]]</f>
        <v>847630.94</v>
      </c>
      <c r="R14" s="16">
        <f>Natural_gas_commodity_balance_2014_GWh[[#This Row],[Natural gas]]</f>
        <v>778003.78</v>
      </c>
      <c r="S14" s="16">
        <f>Natural_gas_commodity_balance_2015_GWh[[#This Row],[Natural gas]]</f>
        <v>800151.24</v>
      </c>
      <c r="T14" s="16">
        <f>Natural_gas_commodity_balance_2016_GWh[[#This Row],[Natural gas]]</f>
        <v>887315.72</v>
      </c>
      <c r="U14" s="16">
        <f>Natural_gas_commodity_balance_2017_GWh[[#This Row],[Natural gas]]</f>
        <v>868804.75</v>
      </c>
      <c r="V14" s="16">
        <f>Natural_gas_commodity_balance_2018_GWh[[#This Row],[Natural gas]]</f>
        <v>875708.79</v>
      </c>
      <c r="W14" s="16">
        <f>Natural_gas_commodity_balance_2019_GWh[[#This Row],[Natural gas]]</f>
        <v>864905.97</v>
      </c>
      <c r="X14" s="16">
        <f>Natural_gas_commodity_balance_2020_GWh[[#This Row],[Natural gas]]</f>
        <v>815976.45</v>
      </c>
      <c r="Y14" s="16">
        <f>Natural_gas_commodity_balance_2021_GWh[[#This Row],[Natural gas]]</f>
        <v>854747.18</v>
      </c>
      <c r="Z14" s="16">
        <f>Natural_gas_commodity_balance_2022_GWh[[#This Row],[Natural gas]]</f>
        <v>782892.46</v>
      </c>
      <c r="AA14" s="16">
        <f>Natural_gas_commodity_balance_2023_GWh[[#This Row],[Natural gas]]</f>
        <v>701044.35</v>
      </c>
    </row>
    <row r="15" spans="1:27" ht="20.149999999999999" customHeight="1" x14ac:dyDescent="0.25">
      <c r="A15" s="17" t="s">
        <v>39</v>
      </c>
      <c r="B15" s="18">
        <f>Natural_gas_commodity_balance_1998_GWh[[#This Row],[Natural gas]]</f>
        <v>267703</v>
      </c>
      <c r="C15" s="18">
        <f>Natural_gas_commodity_balance_1999_GWh[[#This Row],[Natural gas]]</f>
        <v>341585</v>
      </c>
      <c r="D15" s="18">
        <f>Natural_gas_commodity_balance_2000_GWh[[#This Row],[Natural gas]]</f>
        <v>349304</v>
      </c>
      <c r="E15" s="18">
        <f>Natural_gas_commodity_balance_2001_GWh[[#This Row],[Natural gas]]</f>
        <v>336107</v>
      </c>
      <c r="F15" s="18">
        <f>Natural_gas_commodity_balance_2002_GWh[[#This Row],[Natural gas]]</f>
        <v>351450</v>
      </c>
      <c r="G15" s="18">
        <f>Natural_gas_commodity_balance_2003_GWh[[#This Row],[Natural gas]]</f>
        <v>343757</v>
      </c>
      <c r="H15" s="18">
        <f>Natural_gas_commodity_balance_2004_GWh[[#This Row],[Natural gas]]</f>
        <v>362072.9</v>
      </c>
      <c r="I15" s="18">
        <f>Natural_gas_commodity_balance_2005_GWh[[#This Row],[Natural gas]]</f>
        <v>353557.99</v>
      </c>
      <c r="J15" s="18">
        <f>Natural_gas_commodity_balance_2006_GWh[[#This Row],[Natural gas]]</f>
        <v>332835.55</v>
      </c>
      <c r="K15" s="18">
        <f>Natural_gas_commodity_balance_2007_GWh[[#This Row],[Natural gas]]</f>
        <v>378931.82</v>
      </c>
      <c r="L15" s="18">
        <f>Natural_gas_commodity_balance_2008_GWh[[#This Row],[Natural gas]]</f>
        <v>401624.84</v>
      </c>
      <c r="M15" s="18">
        <f>Natural_gas_commodity_balance_2009_GWh[[#This Row],[Natural gas]]</f>
        <v>381508.97</v>
      </c>
      <c r="N15" s="18">
        <f>Natural_gas_commodity_balance_2010_GWh[[#This Row],[Natural gas]]</f>
        <v>400205.46</v>
      </c>
      <c r="O15" s="18">
        <f>Natural_gas_commodity_balance_2011_GWh[[#This Row],[Natural gas]]</f>
        <v>331519.3</v>
      </c>
      <c r="P15" s="18">
        <f>Natural_gas_commodity_balance_2012_GWh[[#This Row],[Natural gas]]</f>
        <v>239217.63</v>
      </c>
      <c r="Q15" s="18">
        <f>Natural_gas_commodity_balance_2013_GWh[[#This Row],[Natural gas]]</f>
        <v>229752.37</v>
      </c>
      <c r="R15" s="18">
        <f>Natural_gas_commodity_balance_2014_GWh[[#This Row],[Natural gas]]</f>
        <v>243089.53</v>
      </c>
      <c r="S15" s="18">
        <f>Natural_gas_commodity_balance_2015_GWh[[#This Row],[Natural gas]]</f>
        <v>240865.27</v>
      </c>
      <c r="T15" s="18">
        <f>Natural_gas_commodity_balance_2016_GWh[[#This Row],[Natural gas]]</f>
        <v>327481.13</v>
      </c>
      <c r="U15" s="18">
        <f>Natural_gas_commodity_balance_2017_GWh[[#This Row],[Natural gas]]</f>
        <v>313783.37</v>
      </c>
      <c r="V15" s="18">
        <f>Natural_gas_commodity_balance_2018_GWh[[#This Row],[Natural gas]]</f>
        <v>302952.34000000003</v>
      </c>
      <c r="W15" s="18">
        <f>Natural_gas_commodity_balance_2019_GWh[[#This Row],[Natural gas]]</f>
        <v>300663.87</v>
      </c>
      <c r="X15" s="18">
        <f>Natural_gas_commodity_balance_2020_GWh[[#This Row],[Natural gas]]</f>
        <v>260387.74</v>
      </c>
      <c r="Y15" s="18">
        <f>Natural_gas_commodity_balance_2021_GWh[[#This Row],[Natural gas]]</f>
        <v>281819.42</v>
      </c>
      <c r="Z15" s="18">
        <f>Natural_gas_commodity_balance_2022_GWh[[#This Row],[Natural gas]]</f>
        <v>284748.83</v>
      </c>
      <c r="AA15" s="18">
        <f>Natural_gas_commodity_balance_2023_GWh[[#This Row],[Natural gas]]</f>
        <v>232171.69</v>
      </c>
    </row>
    <row r="16" spans="1:27" ht="20.149999999999999" customHeight="1" x14ac:dyDescent="0.25">
      <c r="A16" s="19" t="s">
        <v>40</v>
      </c>
      <c r="B16" s="14">
        <f>Natural_gas_commodity_balance_1998_GWh[[#This Row],[Natural gas]]</f>
        <v>267703</v>
      </c>
      <c r="C16" s="14">
        <f>Natural_gas_commodity_balance_1999_GWh[[#This Row],[Natural gas]]</f>
        <v>315400</v>
      </c>
      <c r="D16" s="14">
        <f>Natural_gas_commodity_balance_2000_GWh[[#This Row],[Natural gas]]</f>
        <v>324413</v>
      </c>
      <c r="E16" s="14">
        <f>Natural_gas_commodity_balance_2001_GWh[[#This Row],[Natural gas]]</f>
        <v>312521</v>
      </c>
      <c r="F16" s="14">
        <f>Natural_gas_commodity_balance_2002_GWh[[#This Row],[Natural gas]]</f>
        <v>329441</v>
      </c>
      <c r="G16" s="14">
        <f>Natural_gas_commodity_balance_2003_GWh[[#This Row],[Natural gas]]</f>
        <v>323927</v>
      </c>
      <c r="H16" s="14">
        <f>Natural_gas_commodity_balance_2004_GWh[[#This Row],[Natural gas]]</f>
        <v>340229.35</v>
      </c>
      <c r="I16" s="14">
        <f>Natural_gas_commodity_balance_2005_GWh[[#This Row],[Natural gas]]</f>
        <v>331069.71999999997</v>
      </c>
      <c r="J16" s="14">
        <f>Natural_gas_commodity_balance_2006_GWh[[#This Row],[Natural gas]]</f>
        <v>310812.73</v>
      </c>
      <c r="K16" s="14">
        <f>Natural_gas_commodity_balance_2007_GWh[[#This Row],[Natural gas]]</f>
        <v>355292.03</v>
      </c>
      <c r="L16" s="14">
        <f>Natural_gas_commodity_balance_2008_GWh[[#This Row],[Natural gas]]</f>
        <v>376199.02</v>
      </c>
      <c r="M16" s="14">
        <f>Natural_gas_commodity_balance_2009_GWh[[#This Row],[Natural gas]]</f>
        <v>358751.28</v>
      </c>
      <c r="N16" s="14">
        <f>Natural_gas_commodity_balance_2010_GWh[[#This Row],[Natural gas]]</f>
        <v>376498.23</v>
      </c>
      <c r="O16" s="14">
        <f>Natural_gas_commodity_balance_2011_GWh[[#This Row],[Natural gas]]</f>
        <v>308583.49</v>
      </c>
      <c r="P16" s="14">
        <f>Natural_gas_commodity_balance_2012_GWh[[#This Row],[Natural gas]]</f>
        <v>216128.99</v>
      </c>
      <c r="Q16" s="14">
        <f>Natural_gas_commodity_balance_2013_GWh[[#This Row],[Natural gas]]</f>
        <v>205450.85</v>
      </c>
      <c r="R16" s="14">
        <f>Natural_gas_commodity_balance_2014_GWh[[#This Row],[Natural gas]]</f>
        <v>217458.95</v>
      </c>
      <c r="S16" s="14">
        <f>Natural_gas_commodity_balance_2015_GWh[[#This Row],[Natural gas]]</f>
        <v>212289.04</v>
      </c>
      <c r="T16" s="14">
        <f>Natural_gas_commodity_balance_2016_GWh[[#This Row],[Natural gas]]</f>
        <v>298077.3</v>
      </c>
      <c r="U16" s="14">
        <f>Natural_gas_commodity_balance_2017_GWh[[#This Row],[Natural gas]]</f>
        <v>286031.45</v>
      </c>
      <c r="V16" s="14">
        <f>Natural_gas_commodity_balance_2018_GWh[[#This Row],[Natural gas]]</f>
        <v>273397.56</v>
      </c>
      <c r="W16" s="14">
        <f>Natural_gas_commodity_balance_2019_GWh[[#This Row],[Natural gas]]</f>
        <v>272725.39</v>
      </c>
      <c r="X16" s="14">
        <f>Natural_gas_commodity_balance_2020_GWh[[#This Row],[Natural gas]]</f>
        <v>232470.31</v>
      </c>
      <c r="Y16" s="14">
        <f>Natural_gas_commodity_balance_2021_GWh[[#This Row],[Natural gas]]</f>
        <v>254256.52</v>
      </c>
      <c r="Z16" s="14">
        <f>Natural_gas_commodity_balance_2022_GWh[[#This Row],[Natural gas]]</f>
        <v>257975.49</v>
      </c>
      <c r="AA16" s="14">
        <f>Natural_gas_commodity_balance_2023_GWh[[#This Row],[Natural gas]]</f>
        <v>205731.64</v>
      </c>
    </row>
    <row r="17" spans="1:27" ht="20.149999999999999" customHeight="1" x14ac:dyDescent="0.25">
      <c r="A17" s="20" t="s">
        <v>41</v>
      </c>
      <c r="B17" s="14">
        <f>Natural_gas_commodity_balance_1998_GWh[[#This Row],[Natural gas]]</f>
        <v>236300</v>
      </c>
      <c r="C17" s="14">
        <f>Natural_gas_commodity_balance_1999_GWh[[#This Row],[Natural gas]]</f>
        <v>281988</v>
      </c>
      <c r="D17" s="14">
        <f>Natural_gas_commodity_balance_2000_GWh[[#This Row],[Natural gas]]</f>
        <v>283784</v>
      </c>
      <c r="E17" s="14">
        <f>Natural_gas_commodity_balance_2001_GWh[[#This Row],[Natural gas]]</f>
        <v>276764</v>
      </c>
      <c r="F17" s="14">
        <f>Natural_gas_commodity_balance_2002_GWh[[#This Row],[Natural gas]]</f>
        <v>291264</v>
      </c>
      <c r="G17" s="14">
        <f>Natural_gas_commodity_balance_2003_GWh[[#This Row],[Natural gas]]</f>
        <v>284662</v>
      </c>
      <c r="H17" s="14">
        <f>Natural_gas_commodity_balance_2004_GWh[[#This Row],[Natural gas]]</f>
        <v>304496.69</v>
      </c>
      <c r="I17" s="14">
        <f>Natural_gas_commodity_balance_2005_GWh[[#This Row],[Natural gas]]</f>
        <v>295642.83</v>
      </c>
      <c r="J17" s="14">
        <f>Natural_gas_commodity_balance_2006_GWh[[#This Row],[Natural gas]]</f>
        <v>278148.92</v>
      </c>
      <c r="K17" s="14">
        <f>Natural_gas_commodity_balance_2007_GWh[[#This Row],[Natural gas]]</f>
        <v>319836.46999999997</v>
      </c>
      <c r="L17" s="14">
        <f>Natural_gas_commodity_balance_2008_GWh[[#This Row],[Natural gas]]</f>
        <v>344453.67</v>
      </c>
      <c r="M17" s="14">
        <f>Natural_gas_commodity_balance_2009_GWh[[#This Row],[Natural gas]]</f>
        <v>328248.78000000003</v>
      </c>
      <c r="N17" s="14">
        <f>Natural_gas_commodity_balance_2010_GWh[[#This Row],[Natural gas]]</f>
        <v>345685.05</v>
      </c>
      <c r="O17" s="14">
        <f>Natural_gas_commodity_balance_2011_GWh[[#This Row],[Natural gas]]</f>
        <v>277527.48</v>
      </c>
      <c r="P17" s="14">
        <f>Natural_gas_commodity_balance_2012_GWh[[#This Row],[Natural gas]]</f>
        <v>184306.64</v>
      </c>
      <c r="Q17" s="14">
        <f>Natural_gas_commodity_balance_2013_GWh[[#This Row],[Natural gas]]</f>
        <v>175209.74</v>
      </c>
      <c r="R17" s="14">
        <f>Natural_gas_commodity_balance_2014_GWh[[#This Row],[Natural gas]]</f>
        <v>189918.76</v>
      </c>
      <c r="S17" s="14">
        <f>Natural_gas_commodity_balance_2015_GWh[[#This Row],[Natural gas]]</f>
        <v>185954.51</v>
      </c>
      <c r="T17" s="14">
        <f>Natural_gas_commodity_balance_2016_GWh[[#This Row],[Natural gas]]</f>
        <v>271563.18</v>
      </c>
      <c r="U17" s="14">
        <f>Natural_gas_commodity_balance_2017_GWh[[#This Row],[Natural gas]]</f>
        <v>257599.31</v>
      </c>
      <c r="V17" s="14">
        <f>Natural_gas_commodity_balance_2018_GWh[[#This Row],[Natural gas]]</f>
        <v>246276.99</v>
      </c>
      <c r="W17" s="14">
        <f>Natural_gas_commodity_balance_2019_GWh[[#This Row],[Natural gas]]</f>
        <v>245112.19</v>
      </c>
      <c r="X17" s="14">
        <f>Natural_gas_commodity_balance_2020_GWh[[#This Row],[Natural gas]]</f>
        <v>206690.61</v>
      </c>
      <c r="Y17" s="14">
        <f>Natural_gas_commodity_balance_2021_GWh[[#This Row],[Natural gas]]</f>
        <v>228414.32</v>
      </c>
      <c r="Z17" s="14">
        <f>Natural_gas_commodity_balance_2022_GWh[[#This Row],[Natural gas]]</f>
        <v>234291.03</v>
      </c>
      <c r="AA17" s="14">
        <f>Natural_gas_commodity_balance_2023_GWh[[#This Row],[Natural gas]]</f>
        <v>181049.66</v>
      </c>
    </row>
    <row r="18" spans="1:27" ht="20.149999999999999" customHeight="1" x14ac:dyDescent="0.25">
      <c r="A18" s="20" t="s">
        <v>42</v>
      </c>
      <c r="B18" s="14">
        <f>Natural_gas_commodity_balance_1998_GWh[[#This Row],[Natural gas]]</f>
        <v>31403</v>
      </c>
      <c r="C18" s="14">
        <f>Natural_gas_commodity_balance_1999_GWh[[#This Row],[Natural gas]]</f>
        <v>33412</v>
      </c>
      <c r="D18" s="14">
        <f>Natural_gas_commodity_balance_2000_GWh[[#This Row],[Natural gas]]</f>
        <v>40629</v>
      </c>
      <c r="E18" s="14">
        <f>Natural_gas_commodity_balance_2001_GWh[[#This Row],[Natural gas]]</f>
        <v>35757</v>
      </c>
      <c r="F18" s="14">
        <f>Natural_gas_commodity_balance_2002_GWh[[#This Row],[Natural gas]]</f>
        <v>38177</v>
      </c>
      <c r="G18" s="14">
        <f>Natural_gas_commodity_balance_2003_GWh[[#This Row],[Natural gas]]</f>
        <v>39265</v>
      </c>
      <c r="H18" s="14">
        <f>Natural_gas_commodity_balance_2004_GWh[[#This Row],[Natural gas]]</f>
        <v>35732.660000000003</v>
      </c>
      <c r="I18" s="14">
        <f>Natural_gas_commodity_balance_2005_GWh[[#This Row],[Natural gas]]</f>
        <v>35426.879999999997</v>
      </c>
      <c r="J18" s="14">
        <f>Natural_gas_commodity_balance_2006_GWh[[#This Row],[Natural gas]]</f>
        <v>32663.81</v>
      </c>
      <c r="K18" s="14">
        <f>Natural_gas_commodity_balance_2007_GWh[[#This Row],[Natural gas]]</f>
        <v>35455.56</v>
      </c>
      <c r="L18" s="14">
        <f>Natural_gas_commodity_balance_2008_GWh[[#This Row],[Natural gas]]</f>
        <v>31745.34</v>
      </c>
      <c r="M18" s="14">
        <f>Natural_gas_commodity_balance_2009_GWh[[#This Row],[Natural gas]]</f>
        <v>30502.5</v>
      </c>
      <c r="N18" s="14">
        <f>Natural_gas_commodity_balance_2010_GWh[[#This Row],[Natural gas]]</f>
        <v>30813.18</v>
      </c>
      <c r="O18" s="14">
        <f>Natural_gas_commodity_balance_2011_GWh[[#This Row],[Natural gas]]</f>
        <v>31056.01</v>
      </c>
      <c r="P18" s="14">
        <f>Natural_gas_commodity_balance_2012_GWh[[#This Row],[Natural gas]]</f>
        <v>31822.36</v>
      </c>
      <c r="Q18" s="14">
        <f>Natural_gas_commodity_balance_2013_GWh[[#This Row],[Natural gas]]</f>
        <v>30241.119999999999</v>
      </c>
      <c r="R18" s="14">
        <f>Natural_gas_commodity_balance_2014_GWh[[#This Row],[Natural gas]]</f>
        <v>27540.19</v>
      </c>
      <c r="S18" s="14">
        <f>Natural_gas_commodity_balance_2015_GWh[[#This Row],[Natural gas]]</f>
        <v>26334.53</v>
      </c>
      <c r="T18" s="14">
        <f>Natural_gas_commodity_balance_2016_GWh[[#This Row],[Natural gas]]</f>
        <v>26514.12</v>
      </c>
      <c r="U18" s="14">
        <f>Natural_gas_commodity_balance_2017_GWh[[#This Row],[Natural gas]]</f>
        <v>28432.15</v>
      </c>
      <c r="V18" s="14">
        <f>Natural_gas_commodity_balance_2018_GWh[[#This Row],[Natural gas]]</f>
        <v>27120.57</v>
      </c>
      <c r="W18" s="14">
        <f>Natural_gas_commodity_balance_2019_GWh[[#This Row],[Natural gas]]</f>
        <v>27613.200000000001</v>
      </c>
      <c r="X18" s="14">
        <f>Natural_gas_commodity_balance_2020_GWh[[#This Row],[Natural gas]]</f>
        <v>25779.7</v>
      </c>
      <c r="Y18" s="14">
        <f>Natural_gas_commodity_balance_2021_GWh[[#This Row],[Natural gas]]</f>
        <v>25842.21</v>
      </c>
      <c r="Z18" s="14">
        <f>Natural_gas_commodity_balance_2022_GWh[[#This Row],[Natural gas]]</f>
        <v>23684.46</v>
      </c>
      <c r="AA18" s="14">
        <f>Natural_gas_commodity_balance_2023_GWh[[#This Row],[Natural gas]]</f>
        <v>24681.98</v>
      </c>
    </row>
    <row r="19" spans="1:27" ht="20.149999999999999" customHeight="1" x14ac:dyDescent="0.25">
      <c r="A19" s="19" t="s">
        <v>84</v>
      </c>
      <c r="B19" s="14">
        <f>Natural_gas_commodity_balance_1998_GWh[[#This Row],[Natural gas]]</f>
        <v>0</v>
      </c>
      <c r="C19" s="14">
        <f>Natural_gas_commodity_balance_1999_GWh[[#This Row],[Natural gas]]</f>
        <v>26185</v>
      </c>
      <c r="D19" s="14">
        <f>Natural_gas_commodity_balance_2000_GWh[[#This Row],[Natural gas]]</f>
        <v>24891</v>
      </c>
      <c r="E19" s="14">
        <f>Natural_gas_commodity_balance_2001_GWh[[#This Row],[Natural gas]]</f>
        <v>23586</v>
      </c>
      <c r="F19" s="14">
        <f>Natural_gas_commodity_balance_2002_GWh[[#This Row],[Natural gas]]</f>
        <v>22009</v>
      </c>
      <c r="G19" s="14">
        <f>Natural_gas_commodity_balance_2003_GWh[[#This Row],[Natural gas]]</f>
        <v>19830</v>
      </c>
      <c r="H19" s="14">
        <f>Natural_gas_commodity_balance_2004_GWh[[#This Row],[Natural gas]]</f>
        <v>21843.55</v>
      </c>
      <c r="I19" s="14">
        <f>Natural_gas_commodity_balance_2005_GWh[[#This Row],[Natural gas]]</f>
        <v>22488.27</v>
      </c>
      <c r="J19" s="14">
        <f>Natural_gas_commodity_balance_2006_GWh[[#This Row],[Natural gas]]</f>
        <v>22022.82</v>
      </c>
      <c r="K19" s="14">
        <f>Natural_gas_commodity_balance_2007_GWh[[#This Row],[Natural gas]]</f>
        <v>23639.78</v>
      </c>
      <c r="L19" s="14">
        <f>Natural_gas_commodity_balance_2008_GWh[[#This Row],[Natural gas]]</f>
        <v>25425.83</v>
      </c>
      <c r="M19" s="14">
        <f>Natural_gas_commodity_balance_2009_GWh[[#This Row],[Natural gas]]</f>
        <v>22757.69</v>
      </c>
      <c r="N19" s="14">
        <f>Natural_gas_commodity_balance_2010_GWh[[#This Row],[Natural gas]]</f>
        <v>23707.23</v>
      </c>
      <c r="O19" s="14">
        <f>Natural_gas_commodity_balance_2011_GWh[[#This Row],[Natural gas]]</f>
        <v>22935.81</v>
      </c>
      <c r="P19" s="14">
        <f>Natural_gas_commodity_balance_2012_GWh[[#This Row],[Natural gas]]</f>
        <v>23088.63</v>
      </c>
      <c r="Q19" s="14">
        <f>Natural_gas_commodity_balance_2013_GWh[[#This Row],[Natural gas]]</f>
        <v>24301.52</v>
      </c>
      <c r="R19" s="14">
        <f>Natural_gas_commodity_balance_2014_GWh[[#This Row],[Natural gas]]</f>
        <v>25630.58</v>
      </c>
      <c r="S19" s="14">
        <f>Natural_gas_commodity_balance_2015_GWh[[#This Row],[Natural gas]]</f>
        <v>28576.23</v>
      </c>
      <c r="T19" s="14">
        <f>Natural_gas_commodity_balance_2016_GWh[[#This Row],[Natural gas]]</f>
        <v>29403.83</v>
      </c>
      <c r="U19" s="14">
        <f>Natural_gas_commodity_balance_2017_GWh[[#This Row],[Natural gas]]</f>
        <v>27751.919999999998</v>
      </c>
      <c r="V19" s="14">
        <f>Natural_gas_commodity_balance_2018_GWh[[#This Row],[Natural gas]]</f>
        <v>29554.78</v>
      </c>
      <c r="W19" s="14">
        <f>Natural_gas_commodity_balance_2019_GWh[[#This Row],[Natural gas]]</f>
        <v>27938.48</v>
      </c>
      <c r="X19" s="14">
        <f>Natural_gas_commodity_balance_2020_GWh[[#This Row],[Natural gas]]</f>
        <v>27917.43</v>
      </c>
      <c r="Y19" s="14">
        <f>Natural_gas_commodity_balance_2021_GWh[[#This Row],[Natural gas]]</f>
        <v>27562.9</v>
      </c>
      <c r="Z19" s="14">
        <f>Natural_gas_commodity_balance_2022_GWh[[#This Row],[Natural gas]]</f>
        <v>26773.34</v>
      </c>
      <c r="AA19" s="14">
        <f>Natural_gas_commodity_balance_2023_GWh[[#This Row],[Natural gas]]</f>
        <v>26440.05</v>
      </c>
    </row>
    <row r="20" spans="1:27" ht="20.149999999999999" customHeight="1" x14ac:dyDescent="0.25">
      <c r="A20" s="19" t="s">
        <v>43</v>
      </c>
      <c r="B20" s="14">
        <f>Natural_gas_commodity_balance_1998_GWh[[#This Row],[Natural gas]]</f>
        <v>0</v>
      </c>
      <c r="C20" s="14">
        <f>Natural_gas_commodity_balance_1999_GWh[[#This Row],[Natural gas]]</f>
        <v>0</v>
      </c>
      <c r="D20" s="14">
        <f>Natural_gas_commodity_balance_2000_GWh[[#This Row],[Natural gas]]</f>
        <v>0</v>
      </c>
      <c r="E20" s="14">
        <f>Natural_gas_commodity_balance_2001_GWh[[#This Row],[Natural gas]]</f>
        <v>0</v>
      </c>
      <c r="F20" s="14">
        <f>Natural_gas_commodity_balance_2002_GWh[[#This Row],[Natural gas]]</f>
        <v>0</v>
      </c>
      <c r="G20" s="14">
        <f>Natural_gas_commodity_balance_2003_GWh[[#This Row],[Natural gas]]</f>
        <v>0</v>
      </c>
      <c r="H20" s="14">
        <f>Natural_gas_commodity_balance_2004_GWh[[#This Row],[Natural gas]]</f>
        <v>0</v>
      </c>
      <c r="I20" s="14">
        <f>Natural_gas_commodity_balance_2005_GWh[[#This Row],[Natural gas]]</f>
        <v>0</v>
      </c>
      <c r="J20" s="14">
        <f>Natural_gas_commodity_balance_2006_GWh[[#This Row],[Natural gas]]</f>
        <v>0</v>
      </c>
      <c r="K20" s="14">
        <f>Natural_gas_commodity_balance_2007_GWh[[#This Row],[Natural gas]]</f>
        <v>0</v>
      </c>
      <c r="L20" s="14">
        <f>Natural_gas_commodity_balance_2008_GWh[[#This Row],[Natural gas]]</f>
        <v>0</v>
      </c>
      <c r="M20" s="14">
        <f>Natural_gas_commodity_balance_2009_GWh[[#This Row],[Natural gas]]</f>
        <v>0</v>
      </c>
      <c r="N20" s="14">
        <f>Natural_gas_commodity_balance_2010_GWh[[#This Row],[Natural gas]]</f>
        <v>0</v>
      </c>
      <c r="O20" s="14">
        <f>Natural_gas_commodity_balance_2011_GWh[[#This Row],[Natural gas]]</f>
        <v>0</v>
      </c>
      <c r="P20" s="14">
        <f>Natural_gas_commodity_balance_2012_GWh[[#This Row],[Natural gas]]</f>
        <v>0</v>
      </c>
      <c r="Q20" s="14">
        <f>Natural_gas_commodity_balance_2013_GWh[[#This Row],[Natural gas]]</f>
        <v>0</v>
      </c>
      <c r="R20" s="14">
        <f>Natural_gas_commodity_balance_2014_GWh[[#This Row],[Natural gas]]</f>
        <v>0</v>
      </c>
      <c r="S20" s="14">
        <f>Natural_gas_commodity_balance_2015_GWh[[#This Row],[Natural gas]]</f>
        <v>0</v>
      </c>
      <c r="T20" s="14">
        <f>Natural_gas_commodity_balance_2016_GWh[[#This Row],[Natural gas]]</f>
        <v>0</v>
      </c>
      <c r="U20" s="14">
        <f>Natural_gas_commodity_balance_2017_GWh[[#This Row],[Natural gas]]</f>
        <v>0</v>
      </c>
      <c r="V20" s="14">
        <f>Natural_gas_commodity_balance_2018_GWh[[#This Row],[Natural gas]]</f>
        <v>0</v>
      </c>
      <c r="W20" s="14">
        <f>Natural_gas_commodity_balance_2019_GWh[[#This Row],[Natural gas]]</f>
        <v>0</v>
      </c>
      <c r="X20" s="14">
        <f>Natural_gas_commodity_balance_2020_GWh[[#This Row],[Natural gas]]</f>
        <v>0</v>
      </c>
      <c r="Y20" s="14">
        <f>Natural_gas_commodity_balance_2021_GWh[[#This Row],[Natural gas]]</f>
        <v>0</v>
      </c>
      <c r="Z20" s="14">
        <f>Natural_gas_commodity_balance_2022_GWh[[#This Row],[Natural gas]]</f>
        <v>0</v>
      </c>
      <c r="AA20" s="14">
        <f>Natural_gas_commodity_balance_2023_GWh[[#This Row],[Natural gas]]</f>
        <v>0</v>
      </c>
    </row>
    <row r="21" spans="1:27" ht="20.149999999999999" customHeight="1" x14ac:dyDescent="0.25">
      <c r="A21" s="19" t="s">
        <v>44</v>
      </c>
      <c r="B21" s="14">
        <f>Natural_gas_commodity_balance_1998_GWh[[#This Row],[Natural gas]]</f>
        <v>0</v>
      </c>
      <c r="C21" s="14">
        <f>Natural_gas_commodity_balance_1999_GWh[[#This Row],[Natural gas]]</f>
        <v>0</v>
      </c>
      <c r="D21" s="14">
        <f>Natural_gas_commodity_balance_2000_GWh[[#This Row],[Natural gas]]</f>
        <v>0</v>
      </c>
      <c r="E21" s="14">
        <f>Natural_gas_commodity_balance_2001_GWh[[#This Row],[Natural gas]]</f>
        <v>0</v>
      </c>
      <c r="F21" s="14">
        <f>Natural_gas_commodity_balance_2002_GWh[[#This Row],[Natural gas]]</f>
        <v>0</v>
      </c>
      <c r="G21" s="14">
        <f>Natural_gas_commodity_balance_2003_GWh[[#This Row],[Natural gas]]</f>
        <v>0</v>
      </c>
      <c r="H21" s="14">
        <f>Natural_gas_commodity_balance_2004_GWh[[#This Row],[Natural gas]]</f>
        <v>0</v>
      </c>
      <c r="I21" s="14">
        <f>Natural_gas_commodity_balance_2005_GWh[[#This Row],[Natural gas]]</f>
        <v>0</v>
      </c>
      <c r="J21" s="14">
        <f>Natural_gas_commodity_balance_2006_GWh[[#This Row],[Natural gas]]</f>
        <v>0</v>
      </c>
      <c r="K21" s="14">
        <f>Natural_gas_commodity_balance_2007_GWh[[#This Row],[Natural gas]]</f>
        <v>0</v>
      </c>
      <c r="L21" s="14">
        <f>Natural_gas_commodity_balance_2008_GWh[[#This Row],[Natural gas]]</f>
        <v>0</v>
      </c>
      <c r="M21" s="14">
        <f>Natural_gas_commodity_balance_2009_GWh[[#This Row],[Natural gas]]</f>
        <v>0</v>
      </c>
      <c r="N21" s="14">
        <f>Natural_gas_commodity_balance_2010_GWh[[#This Row],[Natural gas]]</f>
        <v>0</v>
      </c>
      <c r="O21" s="14">
        <f>Natural_gas_commodity_balance_2011_GWh[[#This Row],[Natural gas]]</f>
        <v>0</v>
      </c>
      <c r="P21" s="14">
        <f>Natural_gas_commodity_balance_2012_GWh[[#This Row],[Natural gas]]</f>
        <v>0</v>
      </c>
      <c r="Q21" s="14">
        <f>Natural_gas_commodity_balance_2013_GWh[[#This Row],[Natural gas]]</f>
        <v>0</v>
      </c>
      <c r="R21" s="14">
        <f>Natural_gas_commodity_balance_2014_GWh[[#This Row],[Natural gas]]</f>
        <v>0</v>
      </c>
      <c r="S21" s="14">
        <f>Natural_gas_commodity_balance_2015_GWh[[#This Row],[Natural gas]]</f>
        <v>0</v>
      </c>
      <c r="T21" s="14">
        <f>Natural_gas_commodity_balance_2016_GWh[[#This Row],[Natural gas]]</f>
        <v>0</v>
      </c>
      <c r="U21" s="14">
        <f>Natural_gas_commodity_balance_2017_GWh[[#This Row],[Natural gas]]</f>
        <v>0</v>
      </c>
      <c r="V21" s="14">
        <f>Natural_gas_commodity_balance_2018_GWh[[#This Row],[Natural gas]]</f>
        <v>0</v>
      </c>
      <c r="W21" s="14">
        <f>Natural_gas_commodity_balance_2019_GWh[[#This Row],[Natural gas]]</f>
        <v>0</v>
      </c>
      <c r="X21" s="14">
        <f>Natural_gas_commodity_balance_2020_GWh[[#This Row],[Natural gas]]</f>
        <v>0</v>
      </c>
      <c r="Y21" s="14">
        <f>Natural_gas_commodity_balance_2021_GWh[[#This Row],[Natural gas]]</f>
        <v>0</v>
      </c>
      <c r="Z21" s="14">
        <f>Natural_gas_commodity_balance_2022_GWh[[#This Row],[Natural gas]]</f>
        <v>0</v>
      </c>
      <c r="AA21" s="14">
        <f>Natural_gas_commodity_balance_2023_GWh[[#This Row],[Natural gas]]</f>
        <v>0</v>
      </c>
    </row>
    <row r="22" spans="1:27" ht="20.149999999999999" customHeight="1" x14ac:dyDescent="0.25">
      <c r="A22" s="19" t="s">
        <v>45</v>
      </c>
      <c r="B22" s="14">
        <f>Natural_gas_commodity_balance_1998_GWh[[#This Row],[Natural gas]]</f>
        <v>0</v>
      </c>
      <c r="C22" s="14">
        <f>Natural_gas_commodity_balance_1999_GWh[[#This Row],[Natural gas]]</f>
        <v>0</v>
      </c>
      <c r="D22" s="14">
        <f>Natural_gas_commodity_balance_2000_GWh[[#This Row],[Natural gas]]</f>
        <v>0</v>
      </c>
      <c r="E22" s="14">
        <f>Natural_gas_commodity_balance_2001_GWh[[#This Row],[Natural gas]]</f>
        <v>0</v>
      </c>
      <c r="F22" s="14">
        <f>Natural_gas_commodity_balance_2002_GWh[[#This Row],[Natural gas]]</f>
        <v>0</v>
      </c>
      <c r="G22" s="14">
        <f>Natural_gas_commodity_balance_2003_GWh[[#This Row],[Natural gas]]</f>
        <v>0</v>
      </c>
      <c r="H22" s="14">
        <f>Natural_gas_commodity_balance_2004_GWh[[#This Row],[Natural gas]]</f>
        <v>0</v>
      </c>
      <c r="I22" s="14">
        <f>Natural_gas_commodity_balance_2005_GWh[[#This Row],[Natural gas]]</f>
        <v>0</v>
      </c>
      <c r="J22" s="14">
        <f>Natural_gas_commodity_balance_2006_GWh[[#This Row],[Natural gas]]</f>
        <v>0</v>
      </c>
      <c r="K22" s="14">
        <f>Natural_gas_commodity_balance_2007_GWh[[#This Row],[Natural gas]]</f>
        <v>0</v>
      </c>
      <c r="L22" s="14">
        <f>Natural_gas_commodity_balance_2008_GWh[[#This Row],[Natural gas]]</f>
        <v>0</v>
      </c>
      <c r="M22" s="14">
        <f>Natural_gas_commodity_balance_2009_GWh[[#This Row],[Natural gas]]</f>
        <v>0</v>
      </c>
      <c r="N22" s="14">
        <f>Natural_gas_commodity_balance_2010_GWh[[#This Row],[Natural gas]]</f>
        <v>0</v>
      </c>
      <c r="O22" s="14">
        <f>Natural_gas_commodity_balance_2011_GWh[[#This Row],[Natural gas]]</f>
        <v>0</v>
      </c>
      <c r="P22" s="14">
        <f>Natural_gas_commodity_balance_2012_GWh[[#This Row],[Natural gas]]</f>
        <v>0</v>
      </c>
      <c r="Q22" s="14">
        <f>Natural_gas_commodity_balance_2013_GWh[[#This Row],[Natural gas]]</f>
        <v>0</v>
      </c>
      <c r="R22" s="14">
        <f>Natural_gas_commodity_balance_2014_GWh[[#This Row],[Natural gas]]</f>
        <v>0</v>
      </c>
      <c r="S22" s="14">
        <f>Natural_gas_commodity_balance_2015_GWh[[#This Row],[Natural gas]]</f>
        <v>0</v>
      </c>
      <c r="T22" s="14">
        <f>Natural_gas_commodity_balance_2016_GWh[[#This Row],[Natural gas]]</f>
        <v>0</v>
      </c>
      <c r="U22" s="14">
        <f>Natural_gas_commodity_balance_2017_GWh[[#This Row],[Natural gas]]</f>
        <v>0</v>
      </c>
      <c r="V22" s="14">
        <f>Natural_gas_commodity_balance_2018_GWh[[#This Row],[Natural gas]]</f>
        <v>0</v>
      </c>
      <c r="W22" s="14">
        <f>Natural_gas_commodity_balance_2019_GWh[[#This Row],[Natural gas]]</f>
        <v>0</v>
      </c>
      <c r="X22" s="14">
        <f>Natural_gas_commodity_balance_2020_GWh[[#This Row],[Natural gas]]</f>
        <v>0</v>
      </c>
      <c r="Y22" s="14">
        <f>Natural_gas_commodity_balance_2021_GWh[[#This Row],[Natural gas]]</f>
        <v>0</v>
      </c>
      <c r="Z22" s="14">
        <f>Natural_gas_commodity_balance_2022_GWh[[#This Row],[Natural gas]]</f>
        <v>0</v>
      </c>
      <c r="AA22" s="14">
        <f>Natural_gas_commodity_balance_2023_GWh[[#This Row],[Natural gas]]</f>
        <v>0</v>
      </c>
    </row>
    <row r="23" spans="1:27" ht="20.149999999999999" customHeight="1" x14ac:dyDescent="0.25">
      <c r="A23" s="19" t="s">
        <v>46</v>
      </c>
      <c r="B23" s="14">
        <f>Natural_gas_commodity_balance_1998_GWh[[#This Row],[Natural gas]]</f>
        <v>0</v>
      </c>
      <c r="C23" s="14">
        <f>Natural_gas_commodity_balance_1999_GWh[[#This Row],[Natural gas]]</f>
        <v>0</v>
      </c>
      <c r="D23" s="14">
        <f>Natural_gas_commodity_balance_2000_GWh[[#This Row],[Natural gas]]</f>
        <v>0</v>
      </c>
      <c r="E23" s="14">
        <f>Natural_gas_commodity_balance_2001_GWh[[#This Row],[Natural gas]]</f>
        <v>0</v>
      </c>
      <c r="F23" s="14">
        <f>Natural_gas_commodity_balance_2002_GWh[[#This Row],[Natural gas]]</f>
        <v>0</v>
      </c>
      <c r="G23" s="14">
        <f>Natural_gas_commodity_balance_2003_GWh[[#This Row],[Natural gas]]</f>
        <v>0</v>
      </c>
      <c r="H23" s="14">
        <f>Natural_gas_commodity_balance_2004_GWh[[#This Row],[Natural gas]]</f>
        <v>0</v>
      </c>
      <c r="I23" s="14">
        <f>Natural_gas_commodity_balance_2005_GWh[[#This Row],[Natural gas]]</f>
        <v>0</v>
      </c>
      <c r="J23" s="14">
        <f>Natural_gas_commodity_balance_2006_GWh[[#This Row],[Natural gas]]</f>
        <v>0</v>
      </c>
      <c r="K23" s="14">
        <f>Natural_gas_commodity_balance_2007_GWh[[#This Row],[Natural gas]]</f>
        <v>0</v>
      </c>
      <c r="L23" s="14">
        <f>Natural_gas_commodity_balance_2008_GWh[[#This Row],[Natural gas]]</f>
        <v>0</v>
      </c>
      <c r="M23" s="14">
        <f>Natural_gas_commodity_balance_2009_GWh[[#This Row],[Natural gas]]</f>
        <v>0</v>
      </c>
      <c r="N23" s="14">
        <f>Natural_gas_commodity_balance_2010_GWh[[#This Row],[Natural gas]]</f>
        <v>0</v>
      </c>
      <c r="O23" s="14">
        <f>Natural_gas_commodity_balance_2011_GWh[[#This Row],[Natural gas]]</f>
        <v>0</v>
      </c>
      <c r="P23" s="14">
        <f>Natural_gas_commodity_balance_2012_GWh[[#This Row],[Natural gas]]</f>
        <v>0</v>
      </c>
      <c r="Q23" s="14">
        <f>Natural_gas_commodity_balance_2013_GWh[[#This Row],[Natural gas]]</f>
        <v>0</v>
      </c>
      <c r="R23" s="14">
        <f>Natural_gas_commodity_balance_2014_GWh[[#This Row],[Natural gas]]</f>
        <v>0</v>
      </c>
      <c r="S23" s="14">
        <f>Natural_gas_commodity_balance_2015_GWh[[#This Row],[Natural gas]]</f>
        <v>0</v>
      </c>
      <c r="T23" s="14">
        <f>Natural_gas_commodity_balance_2016_GWh[[#This Row],[Natural gas]]</f>
        <v>0</v>
      </c>
      <c r="U23" s="14">
        <f>Natural_gas_commodity_balance_2017_GWh[[#This Row],[Natural gas]]</f>
        <v>0</v>
      </c>
      <c r="V23" s="14">
        <f>Natural_gas_commodity_balance_2018_GWh[[#This Row],[Natural gas]]</f>
        <v>0</v>
      </c>
      <c r="W23" s="14">
        <f>Natural_gas_commodity_balance_2019_GWh[[#This Row],[Natural gas]]</f>
        <v>0</v>
      </c>
      <c r="X23" s="14">
        <f>Natural_gas_commodity_balance_2020_GWh[[#This Row],[Natural gas]]</f>
        <v>0</v>
      </c>
      <c r="Y23" s="14">
        <f>Natural_gas_commodity_balance_2021_GWh[[#This Row],[Natural gas]]</f>
        <v>0</v>
      </c>
      <c r="Z23" s="14">
        <f>Natural_gas_commodity_balance_2022_GWh[[#This Row],[Natural gas]]</f>
        <v>0</v>
      </c>
      <c r="AA23" s="14">
        <f>Natural_gas_commodity_balance_2023_GWh[[#This Row],[Natural gas]]</f>
        <v>0</v>
      </c>
    </row>
    <row r="24" spans="1:27" ht="20.149999999999999" customHeight="1" x14ac:dyDescent="0.25">
      <c r="A24" s="19" t="s">
        <v>47</v>
      </c>
      <c r="B24" s="14">
        <f>Natural_gas_commodity_balance_1998_GWh[[#This Row],[Natural gas]]</f>
        <v>0</v>
      </c>
      <c r="C24" s="14">
        <f>Natural_gas_commodity_balance_1999_GWh[[#This Row],[Natural gas]]</f>
        <v>0</v>
      </c>
      <c r="D24" s="14">
        <f>Natural_gas_commodity_balance_2000_GWh[[#This Row],[Natural gas]]</f>
        <v>0</v>
      </c>
      <c r="E24" s="14">
        <f>Natural_gas_commodity_balance_2001_GWh[[#This Row],[Natural gas]]</f>
        <v>0</v>
      </c>
      <c r="F24" s="14">
        <f>Natural_gas_commodity_balance_2002_GWh[[#This Row],[Natural gas]]</f>
        <v>0</v>
      </c>
      <c r="G24" s="14">
        <f>Natural_gas_commodity_balance_2003_GWh[[#This Row],[Natural gas]]</f>
        <v>0</v>
      </c>
      <c r="H24" s="14">
        <f>Natural_gas_commodity_balance_2004_GWh[[#This Row],[Natural gas]]</f>
        <v>0</v>
      </c>
      <c r="I24" s="14">
        <f>Natural_gas_commodity_balance_2005_GWh[[#This Row],[Natural gas]]</f>
        <v>0</v>
      </c>
      <c r="J24" s="14">
        <f>Natural_gas_commodity_balance_2006_GWh[[#This Row],[Natural gas]]</f>
        <v>0</v>
      </c>
      <c r="K24" s="14">
        <f>Natural_gas_commodity_balance_2007_GWh[[#This Row],[Natural gas]]</f>
        <v>0</v>
      </c>
      <c r="L24" s="14">
        <f>Natural_gas_commodity_balance_2008_GWh[[#This Row],[Natural gas]]</f>
        <v>0</v>
      </c>
      <c r="M24" s="14">
        <f>Natural_gas_commodity_balance_2009_GWh[[#This Row],[Natural gas]]</f>
        <v>0</v>
      </c>
      <c r="N24" s="14">
        <f>Natural_gas_commodity_balance_2010_GWh[[#This Row],[Natural gas]]</f>
        <v>0</v>
      </c>
      <c r="O24" s="14">
        <f>Natural_gas_commodity_balance_2011_GWh[[#This Row],[Natural gas]]</f>
        <v>0</v>
      </c>
      <c r="P24" s="14">
        <f>Natural_gas_commodity_balance_2012_GWh[[#This Row],[Natural gas]]</f>
        <v>0</v>
      </c>
      <c r="Q24" s="14">
        <f>Natural_gas_commodity_balance_2013_GWh[[#This Row],[Natural gas]]</f>
        <v>0</v>
      </c>
      <c r="R24" s="14">
        <f>Natural_gas_commodity_balance_2014_GWh[[#This Row],[Natural gas]]</f>
        <v>0</v>
      </c>
      <c r="S24" s="14">
        <f>Natural_gas_commodity_balance_2015_GWh[[#This Row],[Natural gas]]</f>
        <v>0</v>
      </c>
      <c r="T24" s="14">
        <f>Natural_gas_commodity_balance_2016_GWh[[#This Row],[Natural gas]]</f>
        <v>0</v>
      </c>
      <c r="U24" s="14">
        <f>Natural_gas_commodity_balance_2017_GWh[[#This Row],[Natural gas]]</f>
        <v>0</v>
      </c>
      <c r="V24" s="14">
        <f>Natural_gas_commodity_balance_2018_GWh[[#This Row],[Natural gas]]</f>
        <v>0</v>
      </c>
      <c r="W24" s="14">
        <f>Natural_gas_commodity_balance_2019_GWh[[#This Row],[Natural gas]]</f>
        <v>0</v>
      </c>
      <c r="X24" s="14">
        <f>Natural_gas_commodity_balance_2020_GWh[[#This Row],[Natural gas]]</f>
        <v>0</v>
      </c>
      <c r="Y24" s="14">
        <f>Natural_gas_commodity_balance_2021_GWh[[#This Row],[Natural gas]]</f>
        <v>0</v>
      </c>
      <c r="Z24" s="14">
        <f>Natural_gas_commodity_balance_2022_GWh[[#This Row],[Natural gas]]</f>
        <v>0</v>
      </c>
      <c r="AA24" s="14">
        <f>Natural_gas_commodity_balance_2023_GWh[[#This Row],[Natural gas]]</f>
        <v>0</v>
      </c>
    </row>
    <row r="25" spans="1:27" ht="20.149999999999999" customHeight="1" x14ac:dyDescent="0.25">
      <c r="A25" s="17" t="s">
        <v>48</v>
      </c>
      <c r="B25" s="18">
        <f>Natural_gas_commodity_balance_1998_GWh[[#This Row],[Natural gas]]</f>
        <v>75729</v>
      </c>
      <c r="C25" s="18">
        <f>Natural_gas_commodity_balance_1999_GWh[[#This Row],[Natural gas]]</f>
        <v>76735</v>
      </c>
      <c r="D25" s="18">
        <f>Natural_gas_commodity_balance_2000_GWh[[#This Row],[Natural gas]]</f>
        <v>77723</v>
      </c>
      <c r="E25" s="18">
        <f>Natural_gas_commodity_balance_2001_GWh[[#This Row],[Natural gas]]</f>
        <v>91244</v>
      </c>
      <c r="F25" s="18">
        <f>Natural_gas_commodity_balance_2002_GWh[[#This Row],[Natural gas]]</f>
        <v>91064</v>
      </c>
      <c r="G25" s="18">
        <f>Natural_gas_commodity_balance_2003_GWh[[#This Row],[Natural gas]]</f>
        <v>88731.359939266666</v>
      </c>
      <c r="H25" s="18">
        <f>Natural_gas_commodity_balance_2004_GWh[[#This Row],[Natural gas]]</f>
        <v>88317.88</v>
      </c>
      <c r="I25" s="18">
        <f>Natural_gas_commodity_balance_2005_GWh[[#This Row],[Natural gas]]</f>
        <v>87047.23</v>
      </c>
      <c r="J25" s="18">
        <f>Natural_gas_commodity_balance_2006_GWh[[#This Row],[Natural gas]]</f>
        <v>81746.570000000007</v>
      </c>
      <c r="K25" s="18">
        <f>Natural_gas_commodity_balance_2007_GWh[[#This Row],[Natural gas]]</f>
        <v>75934.02</v>
      </c>
      <c r="L25" s="18">
        <f>Natural_gas_commodity_balance_2008_GWh[[#This Row],[Natural gas]]</f>
        <v>70481.320000000007</v>
      </c>
      <c r="M25" s="18">
        <f>Natural_gas_commodity_balance_2009_GWh[[#This Row],[Natural gas]]</f>
        <v>69445.490000000005</v>
      </c>
      <c r="N25" s="18">
        <f>Natural_gas_commodity_balance_2010_GWh[[#This Row],[Natural gas]]</f>
        <v>72669.17</v>
      </c>
      <c r="O25" s="18">
        <f>Natural_gas_commodity_balance_2011_GWh[[#This Row],[Natural gas]]</f>
        <v>63805.760000000002</v>
      </c>
      <c r="P25" s="18">
        <f>Natural_gas_commodity_balance_2012_GWh[[#This Row],[Natural gas]]</f>
        <v>56137.78</v>
      </c>
      <c r="Q25" s="18">
        <f>Natural_gas_commodity_balance_2013_GWh[[#This Row],[Natural gas]]</f>
        <v>53219.08</v>
      </c>
      <c r="R25" s="18">
        <f>Natural_gas_commodity_balance_2014_GWh[[#This Row],[Natural gas]]</f>
        <v>52470</v>
      </c>
      <c r="S25" s="18">
        <f>Natural_gas_commodity_balance_2015_GWh[[#This Row],[Natural gas]]</f>
        <v>58456.28</v>
      </c>
      <c r="T25" s="18">
        <f>Natural_gas_commodity_balance_2016_GWh[[#This Row],[Natural gas]]</f>
        <v>57608.160000000003</v>
      </c>
      <c r="U25" s="18">
        <f>Natural_gas_commodity_balance_2017_GWh[[#This Row],[Natural gas]]</f>
        <v>57883.53</v>
      </c>
      <c r="V25" s="18">
        <f>Natural_gas_commodity_balance_2018_GWh[[#This Row],[Natural gas]]</f>
        <v>58791.54</v>
      </c>
      <c r="W25" s="18">
        <f>Natural_gas_commodity_balance_2019_GWh[[#This Row],[Natural gas]]</f>
        <v>64104.22</v>
      </c>
      <c r="X25" s="18">
        <f>Natural_gas_commodity_balance_2020_GWh[[#This Row],[Natural gas]]</f>
        <v>61100.47</v>
      </c>
      <c r="Y25" s="18">
        <f>Natural_gas_commodity_balance_2021_GWh[[#This Row],[Natural gas]]</f>
        <v>51861.22</v>
      </c>
      <c r="Z25" s="18">
        <f>Natural_gas_commodity_balance_2022_GWh[[#This Row],[Natural gas]]</f>
        <v>53814.68</v>
      </c>
      <c r="AA25" s="18">
        <f>Natural_gas_commodity_balance_2023_GWh[[#This Row],[Natural gas]]</f>
        <v>49577.87</v>
      </c>
    </row>
    <row r="26" spans="1:27" ht="20.149999999999999" customHeight="1" x14ac:dyDescent="0.25">
      <c r="A26" s="19" t="s">
        <v>40</v>
      </c>
      <c r="B26" s="14">
        <f>Natural_gas_commodity_balance_1998_GWh[[#This Row],[Natural gas]]</f>
        <v>0</v>
      </c>
      <c r="C26" s="14">
        <f>Natural_gas_commodity_balance_1999_GWh[[#This Row],[Natural gas]]</f>
        <v>0</v>
      </c>
      <c r="D26" s="14">
        <f>Natural_gas_commodity_balance_2000_GWh[[#This Row],[Natural gas]]</f>
        <v>0</v>
      </c>
      <c r="E26" s="14">
        <f>Natural_gas_commodity_balance_2001_GWh[[#This Row],[Natural gas]]</f>
        <v>0</v>
      </c>
      <c r="F26" s="14">
        <f>Natural_gas_commodity_balance_2002_GWh[[#This Row],[Natural gas]]</f>
        <v>0</v>
      </c>
      <c r="G26" s="14">
        <f>Natural_gas_commodity_balance_2003_GWh[[#This Row],[Natural gas]]</f>
        <v>0</v>
      </c>
      <c r="H26" s="14">
        <f>Natural_gas_commodity_balance_2004_GWh[[#This Row],[Natural gas]]</f>
        <v>0</v>
      </c>
      <c r="I26" s="14">
        <f>Natural_gas_commodity_balance_2005_GWh[[#This Row],[Natural gas]]</f>
        <v>0</v>
      </c>
      <c r="J26" s="14">
        <f>Natural_gas_commodity_balance_2006_GWh[[#This Row],[Natural gas]]</f>
        <v>0</v>
      </c>
      <c r="K26" s="14">
        <f>Natural_gas_commodity_balance_2007_GWh[[#This Row],[Natural gas]]</f>
        <v>0</v>
      </c>
      <c r="L26" s="14">
        <f>Natural_gas_commodity_balance_2008_GWh[[#This Row],[Natural gas]]</f>
        <v>0</v>
      </c>
      <c r="M26" s="14">
        <f>Natural_gas_commodity_balance_2009_GWh[[#This Row],[Natural gas]]</f>
        <v>0</v>
      </c>
      <c r="N26" s="14">
        <f>Natural_gas_commodity_balance_2010_GWh[[#This Row],[Natural gas]]</f>
        <v>0</v>
      </c>
      <c r="O26" s="14">
        <f>Natural_gas_commodity_balance_2011_GWh[[#This Row],[Natural gas]]</f>
        <v>0</v>
      </c>
      <c r="P26" s="14">
        <f>Natural_gas_commodity_balance_2012_GWh[[#This Row],[Natural gas]]</f>
        <v>0</v>
      </c>
      <c r="Q26" s="14">
        <f>Natural_gas_commodity_balance_2013_GWh[[#This Row],[Natural gas]]</f>
        <v>0</v>
      </c>
      <c r="R26" s="14">
        <f>Natural_gas_commodity_balance_2014_GWh[[#This Row],[Natural gas]]</f>
        <v>0</v>
      </c>
      <c r="S26" s="14">
        <f>Natural_gas_commodity_balance_2015_GWh[[#This Row],[Natural gas]]</f>
        <v>0</v>
      </c>
      <c r="T26" s="14">
        <f>Natural_gas_commodity_balance_2016_GWh[[#This Row],[Natural gas]]</f>
        <v>0</v>
      </c>
      <c r="U26" s="14">
        <f>Natural_gas_commodity_balance_2017_GWh[[#This Row],[Natural gas]]</f>
        <v>0</v>
      </c>
      <c r="V26" s="14">
        <f>Natural_gas_commodity_balance_2018_GWh[[#This Row],[Natural gas]]</f>
        <v>0</v>
      </c>
      <c r="W26" s="14">
        <f>Natural_gas_commodity_balance_2019_GWh[[#This Row],[Natural gas]]</f>
        <v>0</v>
      </c>
      <c r="X26" s="14">
        <f>Natural_gas_commodity_balance_2020_GWh[[#This Row],[Natural gas]]</f>
        <v>0</v>
      </c>
      <c r="Y26" s="14">
        <f>Natural_gas_commodity_balance_2021_GWh[[#This Row],[Natural gas]]</f>
        <v>0</v>
      </c>
      <c r="Z26" s="14">
        <f>Natural_gas_commodity_balance_2022_GWh[[#This Row],[Natural gas]]</f>
        <v>0</v>
      </c>
      <c r="AA26" s="14">
        <f>Natural_gas_commodity_balance_2023_GWh[[#This Row],[Natural gas]]</f>
        <v>0</v>
      </c>
    </row>
    <row r="27" spans="1:27" ht="20.149999999999999" customHeight="1" x14ac:dyDescent="0.25">
      <c r="A27" s="19" t="s">
        <v>49</v>
      </c>
      <c r="B27" s="14">
        <f>Natural_gas_commodity_balance_1998_GWh[[#This Row],[Natural gas]]</f>
        <v>65500</v>
      </c>
      <c r="C27" s="14">
        <f>Natural_gas_commodity_balance_1999_GWh[[#This Row],[Natural gas]]</f>
        <v>64634</v>
      </c>
      <c r="D27" s="14">
        <f>Natural_gas_commodity_balance_2000_GWh[[#This Row],[Natural gas]]</f>
        <v>65555</v>
      </c>
      <c r="E27" s="14">
        <f>Natural_gas_commodity_balance_2001_GWh[[#This Row],[Natural gas]]</f>
        <v>78457</v>
      </c>
      <c r="F27" s="14">
        <f>Natural_gas_commodity_balance_2002_GWh[[#This Row],[Natural gas]]</f>
        <v>79364</v>
      </c>
      <c r="G27" s="14">
        <f>Natural_gas_commodity_balance_2003_GWh[[#This Row],[Natural gas]]</f>
        <v>76848</v>
      </c>
      <c r="H27" s="14">
        <f>Natural_gas_commodity_balance_2004_GWh[[#This Row],[Natural gas]]</f>
        <v>77752.77</v>
      </c>
      <c r="I27" s="14">
        <f>Natural_gas_commodity_balance_2005_GWh[[#This Row],[Natural gas]]</f>
        <v>73371.77</v>
      </c>
      <c r="J27" s="14">
        <f>Natural_gas_commodity_balance_2006_GWh[[#This Row],[Natural gas]]</f>
        <v>69252</v>
      </c>
      <c r="K27" s="14">
        <f>Natural_gas_commodity_balance_2007_GWh[[#This Row],[Natural gas]]</f>
        <v>64229.79</v>
      </c>
      <c r="L27" s="14">
        <f>Natural_gas_commodity_balance_2008_GWh[[#This Row],[Natural gas]]</f>
        <v>61324.3</v>
      </c>
      <c r="M27" s="14">
        <f>Natural_gas_commodity_balance_2009_GWh[[#This Row],[Natural gas]]</f>
        <v>61098.01</v>
      </c>
      <c r="N27" s="14">
        <f>Natural_gas_commodity_balance_2010_GWh[[#This Row],[Natural gas]]</f>
        <v>61210.25</v>
      </c>
      <c r="O27" s="14">
        <f>Natural_gas_commodity_balance_2011_GWh[[#This Row],[Natural gas]]</f>
        <v>53725.01</v>
      </c>
      <c r="P27" s="14">
        <f>Natural_gas_commodity_balance_2012_GWh[[#This Row],[Natural gas]]</f>
        <v>48460.58</v>
      </c>
      <c r="Q27" s="14">
        <f>Natural_gas_commodity_balance_2013_GWh[[#This Row],[Natural gas]]</f>
        <v>45999.93</v>
      </c>
      <c r="R27" s="14">
        <f>Natural_gas_commodity_balance_2014_GWh[[#This Row],[Natural gas]]</f>
        <v>45391.41</v>
      </c>
      <c r="S27" s="14">
        <f>Natural_gas_commodity_balance_2015_GWh[[#This Row],[Natural gas]]</f>
        <v>51024.09</v>
      </c>
      <c r="T27" s="14">
        <f>Natural_gas_commodity_balance_2016_GWh[[#This Row],[Natural gas]]</f>
        <v>50030.55</v>
      </c>
      <c r="U27" s="14">
        <f>Natural_gas_commodity_balance_2017_GWh[[#This Row],[Natural gas]]</f>
        <v>49409.57</v>
      </c>
      <c r="V27" s="14">
        <f>Natural_gas_commodity_balance_2018_GWh[[#This Row],[Natural gas]]</f>
        <v>51111.72</v>
      </c>
      <c r="W27" s="14">
        <f>Natural_gas_commodity_balance_2019_GWh[[#This Row],[Natural gas]]</f>
        <v>54877.14</v>
      </c>
      <c r="X27" s="14">
        <f>Natural_gas_commodity_balance_2020_GWh[[#This Row],[Natural gas]]</f>
        <v>52168.19</v>
      </c>
      <c r="Y27" s="14">
        <f>Natural_gas_commodity_balance_2021_GWh[[#This Row],[Natural gas]]</f>
        <v>42828.7</v>
      </c>
      <c r="Z27" s="14">
        <f>Natural_gas_commodity_balance_2022_GWh[[#This Row],[Natural gas]]</f>
        <v>44679.43</v>
      </c>
      <c r="AA27" s="14">
        <f>Natural_gas_commodity_balance_2023_GWh[[#This Row],[Natural gas]]</f>
        <v>41483.769999999997</v>
      </c>
    </row>
    <row r="28" spans="1:27" ht="20.149999999999999" customHeight="1" x14ac:dyDescent="0.25">
      <c r="A28" s="19" t="s">
        <v>43</v>
      </c>
      <c r="B28" s="14">
        <f>Natural_gas_commodity_balance_1998_GWh[[#This Row],[Natural gas]]</f>
        <v>3753</v>
      </c>
      <c r="C28" s="14">
        <f>Natural_gas_commodity_balance_1999_GWh[[#This Row],[Natural gas]]</f>
        <v>4155</v>
      </c>
      <c r="D28" s="14">
        <f>Natural_gas_commodity_balance_2000_GWh[[#This Row],[Natural gas]]</f>
        <v>3641</v>
      </c>
      <c r="E28" s="14">
        <f>Natural_gas_commodity_balance_2001_GWh[[#This Row],[Natural gas]]</f>
        <v>4189</v>
      </c>
      <c r="F28" s="14">
        <f>Natural_gas_commodity_balance_2002_GWh[[#This Row],[Natural gas]]</f>
        <v>3350</v>
      </c>
      <c r="G28" s="14">
        <f>Natural_gas_commodity_balance_2003_GWh[[#This Row],[Natural gas]]</f>
        <v>2773</v>
      </c>
      <c r="H28" s="14">
        <f>Natural_gas_commodity_balance_2004_GWh[[#This Row],[Natural gas]]</f>
        <v>3075.74</v>
      </c>
      <c r="I28" s="14">
        <f>Natural_gas_commodity_balance_2005_GWh[[#This Row],[Natural gas]]</f>
        <v>5162.8</v>
      </c>
      <c r="J28" s="14">
        <f>Natural_gas_commodity_balance_2006_GWh[[#This Row],[Natural gas]]</f>
        <v>5160.53</v>
      </c>
      <c r="K28" s="14">
        <f>Natural_gas_commodity_balance_2007_GWh[[#This Row],[Natural gas]]</f>
        <v>5206.3999999999996</v>
      </c>
      <c r="L28" s="14">
        <f>Natural_gas_commodity_balance_2008_GWh[[#This Row],[Natural gas]]</f>
        <v>1934.28</v>
      </c>
      <c r="M28" s="14">
        <f>Natural_gas_commodity_balance_2009_GWh[[#This Row],[Natural gas]]</f>
        <v>1600.88</v>
      </c>
      <c r="N28" s="14">
        <f>Natural_gas_commodity_balance_2010_GWh[[#This Row],[Natural gas]]</f>
        <v>1784.9</v>
      </c>
      <c r="O28" s="14">
        <f>Natural_gas_commodity_balance_2011_GWh[[#This Row],[Natural gas]]</f>
        <v>1756.99</v>
      </c>
      <c r="P28" s="14">
        <f>Natural_gas_commodity_balance_2012_GWh[[#This Row],[Natural gas]]</f>
        <v>1521.77</v>
      </c>
      <c r="Q28" s="14">
        <f>Natural_gas_commodity_balance_2013_GWh[[#This Row],[Natural gas]]</f>
        <v>1151.19</v>
      </c>
      <c r="R28" s="14">
        <f>Natural_gas_commodity_balance_2014_GWh[[#This Row],[Natural gas]]</f>
        <v>1201.33</v>
      </c>
      <c r="S28" s="14">
        <f>Natural_gas_commodity_balance_2015_GWh[[#This Row],[Natural gas]]</f>
        <v>1012.29</v>
      </c>
      <c r="T28" s="14">
        <f>Natural_gas_commodity_balance_2016_GWh[[#This Row],[Natural gas]]</f>
        <v>1025.1600000000001</v>
      </c>
      <c r="U28" s="14">
        <f>Natural_gas_commodity_balance_2017_GWh[[#This Row],[Natural gas]]</f>
        <v>2084.12</v>
      </c>
      <c r="V28" s="14">
        <f>Natural_gas_commodity_balance_2018_GWh[[#This Row],[Natural gas]]</f>
        <v>2114.4299999999998</v>
      </c>
      <c r="W28" s="14">
        <f>Natural_gas_commodity_balance_2019_GWh[[#This Row],[Natural gas]]</f>
        <v>2677.78</v>
      </c>
      <c r="X28" s="14">
        <f>Natural_gas_commodity_balance_2020_GWh[[#This Row],[Natural gas]]</f>
        <v>2409.98</v>
      </c>
      <c r="Y28" s="14">
        <f>Natural_gas_commodity_balance_2021_GWh[[#This Row],[Natural gas]]</f>
        <v>2749.84</v>
      </c>
      <c r="Z28" s="14">
        <f>Natural_gas_commodity_balance_2022_GWh[[#This Row],[Natural gas]]</f>
        <v>2638.47</v>
      </c>
      <c r="AA28" s="14">
        <f>Natural_gas_commodity_balance_2023_GWh[[#This Row],[Natural gas]]</f>
        <v>2621.54</v>
      </c>
    </row>
    <row r="29" spans="1:27" ht="20.149999999999999" customHeight="1" x14ac:dyDescent="0.25">
      <c r="A29" s="19" t="s">
        <v>50</v>
      </c>
      <c r="B29" s="14">
        <f>Natural_gas_commodity_balance_1998_GWh[[#This Row],[Natural gas]]</f>
        <v>67</v>
      </c>
      <c r="C29" s="14">
        <f>Natural_gas_commodity_balance_1999_GWh[[#This Row],[Natural gas]]</f>
        <v>14</v>
      </c>
      <c r="D29" s="14">
        <f>Natural_gas_commodity_balance_2000_GWh[[#This Row],[Natural gas]]</f>
        <v>6</v>
      </c>
      <c r="E29" s="14">
        <f>Natural_gas_commodity_balance_2001_GWh[[#This Row],[Natural gas]]</f>
        <v>4</v>
      </c>
      <c r="F29" s="14">
        <f>Natural_gas_commodity_balance_2002_GWh[[#This Row],[Natural gas]]</f>
        <v>0</v>
      </c>
      <c r="G29" s="14">
        <f>Natural_gas_commodity_balance_2003_GWh[[#This Row],[Natural gas]]</f>
        <v>0</v>
      </c>
      <c r="H29" s="14">
        <f>Natural_gas_commodity_balance_2004_GWh[[#This Row],[Natural gas]]</f>
        <v>0</v>
      </c>
      <c r="I29" s="14">
        <f>Natural_gas_commodity_balance_2005_GWh[[#This Row],[Natural gas]]</f>
        <v>0</v>
      </c>
      <c r="J29" s="14">
        <f>Natural_gas_commodity_balance_2006_GWh[[#This Row],[Natural gas]]</f>
        <v>0</v>
      </c>
      <c r="K29" s="14">
        <f>Natural_gas_commodity_balance_2007_GWh[[#This Row],[Natural gas]]</f>
        <v>0</v>
      </c>
      <c r="L29" s="14">
        <f>Natural_gas_commodity_balance_2008_GWh[[#This Row],[Natural gas]]</f>
        <v>85</v>
      </c>
      <c r="M29" s="14">
        <f>Natural_gas_commodity_balance_2009_GWh[[#This Row],[Natural gas]]</f>
        <v>78</v>
      </c>
      <c r="N29" s="14">
        <f>Natural_gas_commodity_balance_2010_GWh[[#This Row],[Natural gas]]</f>
        <v>74</v>
      </c>
      <c r="O29" s="14">
        <f>Natural_gas_commodity_balance_2011_GWh[[#This Row],[Natural gas]]</f>
        <v>61.18</v>
      </c>
      <c r="P29" s="14">
        <f>Natural_gas_commodity_balance_2012_GWh[[#This Row],[Natural gas]]</f>
        <v>96.27</v>
      </c>
      <c r="Q29" s="14">
        <f>Natural_gas_commodity_balance_2013_GWh[[#This Row],[Natural gas]]</f>
        <v>59.99</v>
      </c>
      <c r="R29" s="14">
        <f>Natural_gas_commodity_balance_2014_GWh[[#This Row],[Natural gas]]</f>
        <v>99.91</v>
      </c>
      <c r="S29" s="14">
        <f>Natural_gas_commodity_balance_2015_GWh[[#This Row],[Natural gas]]</f>
        <v>79.06</v>
      </c>
      <c r="T29" s="14">
        <f>Natural_gas_commodity_balance_2016_GWh[[#This Row],[Natural gas]]</f>
        <v>77.17</v>
      </c>
      <c r="U29" s="14">
        <f>Natural_gas_commodity_balance_2017_GWh[[#This Row],[Natural gas]]</f>
        <v>76.37</v>
      </c>
      <c r="V29" s="14">
        <f>Natural_gas_commodity_balance_2018_GWh[[#This Row],[Natural gas]]</f>
        <v>79.040000000000006</v>
      </c>
      <c r="W29" s="14">
        <f>Natural_gas_commodity_balance_2019_GWh[[#This Row],[Natural gas]]</f>
        <v>80.430000000000007</v>
      </c>
      <c r="X29" s="14">
        <f>Natural_gas_commodity_balance_2020_GWh[[#This Row],[Natural gas]]</f>
        <v>67.92</v>
      </c>
      <c r="Y29" s="14">
        <f>Natural_gas_commodity_balance_2021_GWh[[#This Row],[Natural gas]]</f>
        <v>60.03</v>
      </c>
      <c r="Z29" s="14">
        <f>Natural_gas_commodity_balance_2022_GWh[[#This Row],[Natural gas]]</f>
        <v>51.99</v>
      </c>
      <c r="AA29" s="14">
        <f>Natural_gas_commodity_balance_2023_GWh[[#This Row],[Natural gas]]</f>
        <v>48</v>
      </c>
    </row>
    <row r="30" spans="1:27" ht="20.149999999999999" customHeight="1" x14ac:dyDescent="0.25">
      <c r="A30" s="19" t="s">
        <v>44</v>
      </c>
      <c r="B30" s="14">
        <f>Natural_gas_commodity_balance_1998_GWh[[#This Row],[Natural gas]]</f>
        <v>7</v>
      </c>
      <c r="C30" s="14">
        <f>Natural_gas_commodity_balance_1999_GWh[[#This Row],[Natural gas]]</f>
        <v>13</v>
      </c>
      <c r="D30" s="14">
        <f>Natural_gas_commodity_balance_2000_GWh[[#This Row],[Natural gas]]</f>
        <v>17</v>
      </c>
      <c r="E30" s="14">
        <f>Natural_gas_commodity_balance_2001_GWh[[#This Row],[Natural gas]]</f>
        <v>9</v>
      </c>
      <c r="F30" s="14">
        <f>Natural_gas_commodity_balance_2002_GWh[[#This Row],[Natural gas]]</f>
        <v>0</v>
      </c>
      <c r="G30" s="14">
        <f>Natural_gas_commodity_balance_2003_GWh[[#This Row],[Natural gas]]</f>
        <v>1</v>
      </c>
      <c r="H30" s="14">
        <f>Natural_gas_commodity_balance_2004_GWh[[#This Row],[Natural gas]]</f>
        <v>0</v>
      </c>
      <c r="I30" s="14">
        <f>Natural_gas_commodity_balance_2005_GWh[[#This Row],[Natural gas]]</f>
        <v>0</v>
      </c>
      <c r="J30" s="14">
        <f>Natural_gas_commodity_balance_2006_GWh[[#This Row],[Natural gas]]</f>
        <v>0</v>
      </c>
      <c r="K30" s="14">
        <f>Natural_gas_commodity_balance_2007_GWh[[#This Row],[Natural gas]]</f>
        <v>0</v>
      </c>
      <c r="L30" s="14">
        <f>Natural_gas_commodity_balance_2008_GWh[[#This Row],[Natural gas]]</f>
        <v>0</v>
      </c>
      <c r="M30" s="14">
        <f>Natural_gas_commodity_balance_2009_GWh[[#This Row],[Natural gas]]</f>
        <v>0</v>
      </c>
      <c r="N30" s="14">
        <f>Natural_gas_commodity_balance_2010_GWh[[#This Row],[Natural gas]]</f>
        <v>0</v>
      </c>
      <c r="O30" s="14">
        <f>Natural_gas_commodity_balance_2011_GWh[[#This Row],[Natural gas]]</f>
        <v>0</v>
      </c>
      <c r="P30" s="14">
        <f>Natural_gas_commodity_balance_2012_GWh[[#This Row],[Natural gas]]</f>
        <v>0</v>
      </c>
      <c r="Q30" s="14">
        <f>Natural_gas_commodity_balance_2013_GWh[[#This Row],[Natural gas]]</f>
        <v>0</v>
      </c>
      <c r="R30" s="14">
        <f>Natural_gas_commodity_balance_2014_GWh[[#This Row],[Natural gas]]</f>
        <v>0</v>
      </c>
      <c r="S30" s="14">
        <f>Natural_gas_commodity_balance_2015_GWh[[#This Row],[Natural gas]]</f>
        <v>0</v>
      </c>
      <c r="T30" s="14">
        <f>Natural_gas_commodity_balance_2016_GWh[[#This Row],[Natural gas]]</f>
        <v>0</v>
      </c>
      <c r="U30" s="14">
        <f>Natural_gas_commodity_balance_2017_GWh[[#This Row],[Natural gas]]</f>
        <v>0</v>
      </c>
      <c r="V30" s="14">
        <f>Natural_gas_commodity_balance_2018_GWh[[#This Row],[Natural gas]]</f>
        <v>0</v>
      </c>
      <c r="W30" s="14">
        <f>Natural_gas_commodity_balance_2019_GWh[[#This Row],[Natural gas]]</f>
        <v>0</v>
      </c>
      <c r="X30" s="14">
        <f>Natural_gas_commodity_balance_2020_GWh[[#This Row],[Natural gas]]</f>
        <v>0</v>
      </c>
      <c r="Y30" s="14">
        <f>Natural_gas_commodity_balance_2021_GWh[[#This Row],[Natural gas]]</f>
        <v>0</v>
      </c>
      <c r="Z30" s="14">
        <f>Natural_gas_commodity_balance_2022_GWh[[#This Row],[Natural gas]]</f>
        <v>8.89</v>
      </c>
      <c r="AA30" s="14">
        <f>Natural_gas_commodity_balance_2023_GWh[[#This Row],[Natural gas]]</f>
        <v>8</v>
      </c>
    </row>
    <row r="31" spans="1:27" ht="20.149999999999999" customHeight="1" x14ac:dyDescent="0.25">
      <c r="A31" s="19" t="s">
        <v>45</v>
      </c>
      <c r="B31" s="14">
        <f>Natural_gas_commodity_balance_1998_GWh[[#This Row],[Natural gas]]</f>
        <v>527</v>
      </c>
      <c r="C31" s="14">
        <f>Natural_gas_commodity_balance_1999_GWh[[#This Row],[Natural gas]]</f>
        <v>643</v>
      </c>
      <c r="D31" s="14">
        <f>Natural_gas_commodity_balance_2000_GWh[[#This Row],[Natural gas]]</f>
        <v>712</v>
      </c>
      <c r="E31" s="14">
        <f>Natural_gas_commodity_balance_2001_GWh[[#This Row],[Natural gas]]</f>
        <v>375</v>
      </c>
      <c r="F31" s="14">
        <f>Natural_gas_commodity_balance_2002_GWh[[#This Row],[Natural gas]]</f>
        <v>222</v>
      </c>
      <c r="G31" s="14">
        <f>Natural_gas_commodity_balance_2003_GWh[[#This Row],[Natural gas]]</f>
        <v>539</v>
      </c>
      <c r="H31" s="14">
        <f>Natural_gas_commodity_balance_2004_GWh[[#This Row],[Natural gas]]</f>
        <v>727.91</v>
      </c>
      <c r="I31" s="14">
        <f>Natural_gas_commodity_balance_2005_GWh[[#This Row],[Natural gas]]</f>
        <v>940.75</v>
      </c>
      <c r="J31" s="14">
        <f>Natural_gas_commodity_balance_2006_GWh[[#This Row],[Natural gas]]</f>
        <v>611.13</v>
      </c>
      <c r="K31" s="14">
        <f>Natural_gas_commodity_balance_2007_GWh[[#This Row],[Natural gas]]</f>
        <v>719.01</v>
      </c>
      <c r="L31" s="14">
        <f>Natural_gas_commodity_balance_2008_GWh[[#This Row],[Natural gas]]</f>
        <v>718.19</v>
      </c>
      <c r="M31" s="14">
        <f>Natural_gas_commodity_balance_2009_GWh[[#This Row],[Natural gas]]</f>
        <v>450.33</v>
      </c>
      <c r="N31" s="14">
        <f>Natural_gas_commodity_balance_2010_GWh[[#This Row],[Natural gas]]</f>
        <v>641.27</v>
      </c>
      <c r="O31" s="14">
        <f>Natural_gas_commodity_balance_2011_GWh[[#This Row],[Natural gas]]</f>
        <v>453.15</v>
      </c>
      <c r="P31" s="14">
        <f>Natural_gas_commodity_balance_2012_GWh[[#This Row],[Natural gas]]</f>
        <v>265.67</v>
      </c>
      <c r="Q31" s="14">
        <f>Natural_gas_commodity_balance_2013_GWh[[#This Row],[Natural gas]]</f>
        <v>362.92</v>
      </c>
      <c r="R31" s="14">
        <f>Natural_gas_commodity_balance_2014_GWh[[#This Row],[Natural gas]]</f>
        <v>337.61</v>
      </c>
      <c r="S31" s="14">
        <f>Natural_gas_commodity_balance_2015_GWh[[#This Row],[Natural gas]]</f>
        <v>322.57</v>
      </c>
      <c r="T31" s="14">
        <f>Natural_gas_commodity_balance_2016_GWh[[#This Row],[Natural gas]]</f>
        <v>290.79000000000002</v>
      </c>
      <c r="U31" s="14">
        <f>Natural_gas_commodity_balance_2017_GWh[[#This Row],[Natural gas]]</f>
        <v>293.62</v>
      </c>
      <c r="V31" s="14">
        <f>Natural_gas_commodity_balance_2018_GWh[[#This Row],[Natural gas]]</f>
        <v>319.48</v>
      </c>
      <c r="W31" s="14">
        <f>Natural_gas_commodity_balance_2019_GWh[[#This Row],[Natural gas]]</f>
        <v>313.60000000000002</v>
      </c>
      <c r="X31" s="14">
        <f>Natural_gas_commodity_balance_2020_GWh[[#This Row],[Natural gas]]</f>
        <v>308.10000000000002</v>
      </c>
      <c r="Y31" s="14">
        <f>Natural_gas_commodity_balance_2021_GWh[[#This Row],[Natural gas]]</f>
        <v>442.68</v>
      </c>
      <c r="Z31" s="14">
        <f>Natural_gas_commodity_balance_2022_GWh[[#This Row],[Natural gas]]</f>
        <v>391.74</v>
      </c>
      <c r="AA31" s="14">
        <f>Natural_gas_commodity_balance_2023_GWh[[#This Row],[Natural gas]]</f>
        <v>408.09</v>
      </c>
    </row>
    <row r="32" spans="1:27" ht="20.149999999999999" customHeight="1" x14ac:dyDescent="0.25">
      <c r="A32" s="19" t="s">
        <v>46</v>
      </c>
      <c r="B32" s="14">
        <f>Natural_gas_commodity_balance_1998_GWh[[#This Row],[Natural gas]]</f>
        <v>0</v>
      </c>
      <c r="C32" s="14">
        <f>Natural_gas_commodity_balance_1999_GWh[[#This Row],[Natural gas]]</f>
        <v>0</v>
      </c>
      <c r="D32" s="14">
        <f>Natural_gas_commodity_balance_2000_GWh[[#This Row],[Natural gas]]</f>
        <v>0</v>
      </c>
      <c r="E32" s="14">
        <f>Natural_gas_commodity_balance_2001_GWh[[#This Row],[Natural gas]]</f>
        <v>0</v>
      </c>
      <c r="F32" s="14">
        <f>Natural_gas_commodity_balance_2002_GWh[[#This Row],[Natural gas]]</f>
        <v>0</v>
      </c>
      <c r="G32" s="14">
        <f>Natural_gas_commodity_balance_2003_GWh[[#This Row],[Natural gas]]</f>
        <v>0</v>
      </c>
      <c r="H32" s="14">
        <f>Natural_gas_commodity_balance_2004_GWh[[#This Row],[Natural gas]]</f>
        <v>0</v>
      </c>
      <c r="I32" s="14">
        <f>Natural_gas_commodity_balance_2005_GWh[[#This Row],[Natural gas]]</f>
        <v>0</v>
      </c>
      <c r="J32" s="14">
        <f>Natural_gas_commodity_balance_2006_GWh[[#This Row],[Natural gas]]</f>
        <v>0</v>
      </c>
      <c r="K32" s="14">
        <f>Natural_gas_commodity_balance_2007_GWh[[#This Row],[Natural gas]]</f>
        <v>0</v>
      </c>
      <c r="L32" s="14">
        <f>Natural_gas_commodity_balance_2008_GWh[[#This Row],[Natural gas]]</f>
        <v>0</v>
      </c>
      <c r="M32" s="14">
        <f>Natural_gas_commodity_balance_2009_GWh[[#This Row],[Natural gas]]</f>
        <v>0</v>
      </c>
      <c r="N32" s="14">
        <f>Natural_gas_commodity_balance_2010_GWh[[#This Row],[Natural gas]]</f>
        <v>0</v>
      </c>
      <c r="O32" s="14">
        <f>Natural_gas_commodity_balance_2011_GWh[[#This Row],[Natural gas]]</f>
        <v>0</v>
      </c>
      <c r="P32" s="14">
        <f>Natural_gas_commodity_balance_2012_GWh[[#This Row],[Natural gas]]</f>
        <v>0</v>
      </c>
      <c r="Q32" s="14">
        <f>Natural_gas_commodity_balance_2013_GWh[[#This Row],[Natural gas]]</f>
        <v>0</v>
      </c>
      <c r="R32" s="14">
        <f>Natural_gas_commodity_balance_2014_GWh[[#This Row],[Natural gas]]</f>
        <v>0</v>
      </c>
      <c r="S32" s="14">
        <f>Natural_gas_commodity_balance_2015_GWh[[#This Row],[Natural gas]]</f>
        <v>0</v>
      </c>
      <c r="T32" s="14">
        <f>Natural_gas_commodity_balance_2016_GWh[[#This Row],[Natural gas]]</f>
        <v>0</v>
      </c>
      <c r="U32" s="14">
        <f>Natural_gas_commodity_balance_2017_GWh[[#This Row],[Natural gas]]</f>
        <v>0</v>
      </c>
      <c r="V32" s="14">
        <f>Natural_gas_commodity_balance_2018_GWh[[#This Row],[Natural gas]]</f>
        <v>0</v>
      </c>
      <c r="W32" s="14">
        <f>Natural_gas_commodity_balance_2019_GWh[[#This Row],[Natural gas]]</f>
        <v>0</v>
      </c>
      <c r="X32" s="14">
        <f>Natural_gas_commodity_balance_2020_GWh[[#This Row],[Natural gas]]</f>
        <v>0</v>
      </c>
      <c r="Y32" s="14">
        <f>Natural_gas_commodity_balance_2021_GWh[[#This Row],[Natural gas]]</f>
        <v>0</v>
      </c>
      <c r="Z32" s="14">
        <f>Natural_gas_commodity_balance_2022_GWh[[#This Row],[Natural gas]]</f>
        <v>0</v>
      </c>
      <c r="AA32" s="14">
        <f>Natural_gas_commodity_balance_2023_GWh[[#This Row],[Natural gas]]</f>
        <v>0</v>
      </c>
    </row>
    <row r="33" spans="1:27" ht="20.149999999999999" customHeight="1" x14ac:dyDescent="0.25">
      <c r="A33" s="19" t="s">
        <v>51</v>
      </c>
      <c r="B33" s="14">
        <f>Natural_gas_commodity_balance_1998_GWh[[#This Row],[Natural gas]]</f>
        <v>0</v>
      </c>
      <c r="C33" s="14">
        <f>Natural_gas_commodity_balance_1999_GWh[[#This Row],[Natural gas]]</f>
        <v>0</v>
      </c>
      <c r="D33" s="14">
        <f>Natural_gas_commodity_balance_2000_GWh[[#This Row],[Natural gas]]</f>
        <v>0</v>
      </c>
      <c r="E33" s="14">
        <f>Natural_gas_commodity_balance_2001_GWh[[#This Row],[Natural gas]]</f>
        <v>0</v>
      </c>
      <c r="F33" s="14">
        <f>Natural_gas_commodity_balance_2002_GWh[[#This Row],[Natural gas]]</f>
        <v>0</v>
      </c>
      <c r="G33" s="14">
        <f>Natural_gas_commodity_balance_2003_GWh[[#This Row],[Natural gas]]</f>
        <v>0</v>
      </c>
      <c r="H33" s="14">
        <f>Natural_gas_commodity_balance_2004_GWh[[#This Row],[Natural gas]]</f>
        <v>0</v>
      </c>
      <c r="I33" s="14">
        <f>Natural_gas_commodity_balance_2005_GWh[[#This Row],[Natural gas]]</f>
        <v>0</v>
      </c>
      <c r="J33" s="14">
        <f>Natural_gas_commodity_balance_2006_GWh[[#This Row],[Natural gas]]</f>
        <v>0</v>
      </c>
      <c r="K33" s="14">
        <f>Natural_gas_commodity_balance_2007_GWh[[#This Row],[Natural gas]]</f>
        <v>0</v>
      </c>
      <c r="L33" s="14">
        <f>Natural_gas_commodity_balance_2008_GWh[[#This Row],[Natural gas]]</f>
        <v>0</v>
      </c>
      <c r="M33" s="14">
        <f>Natural_gas_commodity_balance_2009_GWh[[#This Row],[Natural gas]]</f>
        <v>0</v>
      </c>
      <c r="N33" s="14">
        <f>Natural_gas_commodity_balance_2010_GWh[[#This Row],[Natural gas]]</f>
        <v>0</v>
      </c>
      <c r="O33" s="14">
        <f>Natural_gas_commodity_balance_2011_GWh[[#This Row],[Natural gas]]</f>
        <v>0</v>
      </c>
      <c r="P33" s="14">
        <f>Natural_gas_commodity_balance_2012_GWh[[#This Row],[Natural gas]]</f>
        <v>0</v>
      </c>
      <c r="Q33" s="14">
        <f>Natural_gas_commodity_balance_2013_GWh[[#This Row],[Natural gas]]</f>
        <v>0</v>
      </c>
      <c r="R33" s="14">
        <f>Natural_gas_commodity_balance_2014_GWh[[#This Row],[Natural gas]]</f>
        <v>0</v>
      </c>
      <c r="S33" s="14">
        <f>Natural_gas_commodity_balance_2015_GWh[[#This Row],[Natural gas]]</f>
        <v>0</v>
      </c>
      <c r="T33" s="14">
        <f>Natural_gas_commodity_balance_2016_GWh[[#This Row],[Natural gas]]</f>
        <v>0</v>
      </c>
      <c r="U33" s="14">
        <f>Natural_gas_commodity_balance_2017_GWh[[#This Row],[Natural gas]]</f>
        <v>0</v>
      </c>
      <c r="V33" s="14">
        <f>Natural_gas_commodity_balance_2018_GWh[[#This Row],[Natural gas]]</f>
        <v>0</v>
      </c>
      <c r="W33" s="14">
        <f>Natural_gas_commodity_balance_2019_GWh[[#This Row],[Natural gas]]</f>
        <v>0</v>
      </c>
      <c r="X33" s="14">
        <f>Natural_gas_commodity_balance_2020_GWh[[#This Row],[Natural gas]]</f>
        <v>0</v>
      </c>
      <c r="Y33" s="14">
        <f>Natural_gas_commodity_balance_2021_GWh[[#This Row],[Natural gas]]</f>
        <v>0</v>
      </c>
      <c r="Z33" s="14">
        <f>Natural_gas_commodity_balance_2022_GWh[[#This Row],[Natural gas]]</f>
        <v>0</v>
      </c>
      <c r="AA33" s="14">
        <f>Natural_gas_commodity_balance_2023_GWh[[#This Row],[Natural gas]]</f>
        <v>0</v>
      </c>
    </row>
    <row r="34" spans="1:27" ht="20.149999999999999" customHeight="1" x14ac:dyDescent="0.25">
      <c r="A34" s="19" t="s">
        <v>47</v>
      </c>
      <c r="B34" s="14">
        <f>Natural_gas_commodity_balance_1998_GWh[[#This Row],[Natural gas]]</f>
        <v>5875</v>
      </c>
      <c r="C34" s="14">
        <f>Natural_gas_commodity_balance_1999_GWh[[#This Row],[Natural gas]]</f>
        <v>7276</v>
      </c>
      <c r="D34" s="14">
        <f>Natural_gas_commodity_balance_2000_GWh[[#This Row],[Natural gas]]</f>
        <v>7792</v>
      </c>
      <c r="E34" s="14">
        <f>Natural_gas_commodity_balance_2001_GWh[[#This Row],[Natural gas]]</f>
        <v>8210</v>
      </c>
      <c r="F34" s="14">
        <f>Natural_gas_commodity_balance_2002_GWh[[#This Row],[Natural gas]]</f>
        <v>8128</v>
      </c>
      <c r="G34" s="14">
        <f>Natural_gas_commodity_balance_2003_GWh[[#This Row],[Natural gas]]</f>
        <v>8570</v>
      </c>
      <c r="H34" s="14">
        <f>Natural_gas_commodity_balance_2004_GWh[[#This Row],[Natural gas]]</f>
        <v>6761.45</v>
      </c>
      <c r="I34" s="14">
        <f>Natural_gas_commodity_balance_2005_GWh[[#This Row],[Natural gas]]</f>
        <v>7571.9</v>
      </c>
      <c r="J34" s="14">
        <f>Natural_gas_commodity_balance_2006_GWh[[#This Row],[Natural gas]]</f>
        <v>6722.9</v>
      </c>
      <c r="K34" s="14">
        <f>Natural_gas_commodity_balance_2007_GWh[[#This Row],[Natural gas]]</f>
        <v>5778.82</v>
      </c>
      <c r="L34" s="14">
        <f>Natural_gas_commodity_balance_2008_GWh[[#This Row],[Natural gas]]</f>
        <v>6419.54</v>
      </c>
      <c r="M34" s="14">
        <f>Natural_gas_commodity_balance_2009_GWh[[#This Row],[Natural gas]]</f>
        <v>6218.27</v>
      </c>
      <c r="N34" s="14">
        <f>Natural_gas_commodity_balance_2010_GWh[[#This Row],[Natural gas]]</f>
        <v>8958.75</v>
      </c>
      <c r="O34" s="14">
        <f>Natural_gas_commodity_balance_2011_GWh[[#This Row],[Natural gas]]</f>
        <v>7809.45</v>
      </c>
      <c r="P34" s="14">
        <f>Natural_gas_commodity_balance_2012_GWh[[#This Row],[Natural gas]]</f>
        <v>5793.47</v>
      </c>
      <c r="Q34" s="14">
        <f>Natural_gas_commodity_balance_2013_GWh[[#This Row],[Natural gas]]</f>
        <v>5645.05</v>
      </c>
      <c r="R34" s="14">
        <f>Natural_gas_commodity_balance_2014_GWh[[#This Row],[Natural gas]]</f>
        <v>5439.74</v>
      </c>
      <c r="S34" s="14">
        <f>Natural_gas_commodity_balance_2015_GWh[[#This Row],[Natural gas]]</f>
        <v>6018.26</v>
      </c>
      <c r="T34" s="14">
        <f>Natural_gas_commodity_balance_2016_GWh[[#This Row],[Natural gas]]</f>
        <v>6184.49</v>
      </c>
      <c r="U34" s="14">
        <f>Natural_gas_commodity_balance_2017_GWh[[#This Row],[Natural gas]]</f>
        <v>6019.85</v>
      </c>
      <c r="V34" s="14">
        <f>Natural_gas_commodity_balance_2018_GWh[[#This Row],[Natural gas]]</f>
        <v>5166.87</v>
      </c>
      <c r="W34" s="14">
        <f>Natural_gas_commodity_balance_2019_GWh[[#This Row],[Natural gas]]</f>
        <v>6155.27</v>
      </c>
      <c r="X34" s="14">
        <f>Natural_gas_commodity_balance_2020_GWh[[#This Row],[Natural gas]]</f>
        <v>6146.29</v>
      </c>
      <c r="Y34" s="14">
        <f>Natural_gas_commodity_balance_2021_GWh[[#This Row],[Natural gas]]</f>
        <v>5779.97</v>
      </c>
      <c r="Z34" s="14">
        <f>Natural_gas_commodity_balance_2022_GWh[[#This Row],[Natural gas]]</f>
        <v>6044.15</v>
      </c>
      <c r="AA34" s="14">
        <f>Natural_gas_commodity_balance_2023_GWh[[#This Row],[Natural gas]]</f>
        <v>5008.47</v>
      </c>
    </row>
    <row r="35" spans="1:27" ht="20.149999999999999" customHeight="1" x14ac:dyDescent="0.25">
      <c r="A35" s="17" t="s">
        <v>85</v>
      </c>
      <c r="B35" s="18">
        <f>Natural_gas_commodity_balance_1998_GWh[[#This Row],[Natural gas]]</f>
        <v>16254</v>
      </c>
      <c r="C35" s="18">
        <f>Natural_gas_commodity_balance_1999_GWh[[#This Row],[Natural gas]]</f>
        <v>14678</v>
      </c>
      <c r="D35" s="18">
        <f>Natural_gas_commodity_balance_2000_GWh[[#This Row],[Natural gas]]</f>
        <v>20480</v>
      </c>
      <c r="E35" s="18">
        <f>Natural_gas_commodity_balance_2001_GWh[[#This Row],[Natural gas]]</f>
        <v>8863</v>
      </c>
      <c r="F35" s="18">
        <f>Natural_gas_commodity_balance_2002_GWh[[#This Row],[Natural gas]]</f>
        <v>9666</v>
      </c>
      <c r="G35" s="18">
        <f>Natural_gas_commodity_balance_2003_GWh[[#This Row],[Natural gas]]</f>
        <v>6217</v>
      </c>
      <c r="H35" s="18">
        <f>Natural_gas_commodity_balance_2004_GWh[[#This Row],[Natural gas]]</f>
        <v>8202.67</v>
      </c>
      <c r="I35" s="18">
        <f>Natural_gas_commodity_balance_2005_GWh[[#This Row],[Natural gas]]</f>
        <v>10964.03</v>
      </c>
      <c r="J35" s="18">
        <f>Natural_gas_commodity_balance_2006_GWh[[#This Row],[Natural gas]]</f>
        <v>11993.69</v>
      </c>
      <c r="K35" s="18">
        <f>Natural_gas_commodity_balance_2007_GWh[[#This Row],[Natural gas]]</f>
        <v>12056.36</v>
      </c>
      <c r="L35" s="18">
        <f>Natural_gas_commodity_balance_2008_GWh[[#This Row],[Natural gas]]</f>
        <v>7037.25</v>
      </c>
      <c r="M35" s="18">
        <f>Natural_gas_commodity_balance_2009_GWh[[#This Row],[Natural gas]]</f>
        <v>10459.44</v>
      </c>
      <c r="N35" s="18">
        <f>Natural_gas_commodity_balance_2010_GWh[[#This Row],[Natural gas]]</f>
        <v>12136.17</v>
      </c>
      <c r="O35" s="18">
        <f>Natural_gas_commodity_balance_2011_GWh[[#This Row],[Natural gas]]</f>
        <v>9264.84</v>
      </c>
      <c r="P35" s="18">
        <f>Natural_gas_commodity_balance_2012_GWh[[#This Row],[Natural gas]]</f>
        <v>7890.86</v>
      </c>
      <c r="Q35" s="18">
        <f>Natural_gas_commodity_balance_2013_GWh[[#This Row],[Natural gas]]</f>
        <v>7473.34</v>
      </c>
      <c r="R35" s="18">
        <f>Natural_gas_commodity_balance_2014_GWh[[#This Row],[Natural gas]]</f>
        <v>6856.35</v>
      </c>
      <c r="S35" s="18">
        <f>Natural_gas_commodity_balance_2015_GWh[[#This Row],[Natural gas]]</f>
        <v>8326.74</v>
      </c>
      <c r="T35" s="18">
        <f>Natural_gas_commodity_balance_2016_GWh[[#This Row],[Natural gas]]</f>
        <v>5372.28</v>
      </c>
      <c r="U35" s="18">
        <f>Natural_gas_commodity_balance_2017_GWh[[#This Row],[Natural gas]]</f>
        <v>5043.83</v>
      </c>
      <c r="V35" s="18">
        <f>Natural_gas_commodity_balance_2018_GWh[[#This Row],[Natural gas]]</f>
        <v>4010.35</v>
      </c>
      <c r="W35" s="18">
        <f>Natural_gas_commodity_balance_2019_GWh[[#This Row],[Natural gas]]</f>
        <v>3539.5</v>
      </c>
      <c r="X35" s="18">
        <f>Natural_gas_commodity_balance_2020_GWh[[#This Row],[Natural gas]]</f>
        <v>3680.98</v>
      </c>
      <c r="Y35" s="18">
        <f>Natural_gas_commodity_balance_2021_GWh[[#This Row],[Natural gas]]</f>
        <v>3887.67</v>
      </c>
      <c r="Z35" s="18">
        <f>Natural_gas_commodity_balance_2022_GWh[[#This Row],[Natural gas]]</f>
        <v>5341.07</v>
      </c>
      <c r="AA35" s="18">
        <f>Natural_gas_commodity_balance_2023_GWh[[#This Row],[Natural gas]]</f>
        <v>4921.2700000000004</v>
      </c>
    </row>
    <row r="36" spans="1:27" ht="20.149999999999999" customHeight="1" x14ac:dyDescent="0.25">
      <c r="A36" s="17" t="s">
        <v>52</v>
      </c>
      <c r="B36" s="18">
        <f>Natural_gas_commodity_balance_1998_GWh[[#This Row],[Natural gas]]</f>
        <v>661400</v>
      </c>
      <c r="C36" s="18">
        <f>Natural_gas_commodity_balance_1999_GWh[[#This Row],[Natural gas]]</f>
        <v>654162</v>
      </c>
      <c r="D36" s="18">
        <f>Natural_gas_commodity_balance_2000_GWh[[#This Row],[Natural gas]]</f>
        <v>678022</v>
      </c>
      <c r="E36" s="18">
        <f>Natural_gas_commodity_balance_2001_GWh[[#This Row],[Natural gas]]</f>
        <v>683648</v>
      </c>
      <c r="F36" s="18">
        <f>Natural_gas_commodity_balance_2002_GWh[[#This Row],[Natural gas]]</f>
        <v>653061</v>
      </c>
      <c r="G36" s="18">
        <f>Natural_gas_commodity_balance_2003_GWh[[#This Row],[Natural gas]]</f>
        <v>669382</v>
      </c>
      <c r="H36" s="18">
        <f>Natural_gas_commodity_balance_2004_GWh[[#This Row],[Natural gas]]</f>
        <v>673794.92</v>
      </c>
      <c r="I36" s="18">
        <f>Natural_gas_commodity_balance_2005_GWh[[#This Row],[Natural gas]]</f>
        <v>651969.05000000005</v>
      </c>
      <c r="J36" s="18">
        <f>Natural_gas_commodity_balance_2006_GWh[[#This Row],[Natural gas]]</f>
        <v>619988.43000000005</v>
      </c>
      <c r="K36" s="18">
        <f>Natural_gas_commodity_balance_2007_GWh[[#This Row],[Natural gas]]</f>
        <v>591233.81000000006</v>
      </c>
      <c r="L36" s="18">
        <f>Natural_gas_commodity_balance_2008_GWh[[#This Row],[Natural gas]]</f>
        <v>607144.18000000005</v>
      </c>
      <c r="M36" s="18">
        <f>Natural_gas_commodity_balance_2009_GWh[[#This Row],[Natural gas]]</f>
        <v>551463.15</v>
      </c>
      <c r="N36" s="18">
        <f>Natural_gas_commodity_balance_2010_GWh[[#This Row],[Natural gas]]</f>
        <v>608525.80000000005</v>
      </c>
      <c r="O36" s="18">
        <f>Natural_gas_commodity_balance_2011_GWh[[#This Row],[Natural gas]]</f>
        <v>504939.91</v>
      </c>
      <c r="P36" s="18">
        <f>Natural_gas_commodity_balance_2012_GWh[[#This Row],[Natural gas]]</f>
        <v>550654.4</v>
      </c>
      <c r="Q36" s="18">
        <f>Natural_gas_commodity_balance_2013_GWh[[#This Row],[Natural gas]]</f>
        <v>557186.15</v>
      </c>
      <c r="R36" s="18">
        <f>Natural_gas_commodity_balance_2014_GWh[[#This Row],[Natural gas]]</f>
        <v>475587.9</v>
      </c>
      <c r="S36" s="18">
        <f>Natural_gas_commodity_balance_2015_GWh[[#This Row],[Natural gas]]</f>
        <v>492502.96</v>
      </c>
      <c r="T36" s="18">
        <f>Natural_gas_commodity_balance_2016_GWh[[#This Row],[Natural gas]]</f>
        <v>496854.15</v>
      </c>
      <c r="U36" s="18">
        <f>Natural_gas_commodity_balance_2017_GWh[[#This Row],[Natural gas]]</f>
        <v>492094.02</v>
      </c>
      <c r="V36" s="18">
        <f>Natural_gas_commodity_balance_2018_GWh[[#This Row],[Natural gas]]</f>
        <v>509954.56</v>
      </c>
      <c r="W36" s="18">
        <f>Natural_gas_commodity_balance_2019_GWh[[#This Row],[Natural gas]]</f>
        <v>496598.37</v>
      </c>
      <c r="X36" s="18">
        <f>Natural_gas_commodity_balance_2020_GWh[[#This Row],[Natural gas]]</f>
        <v>490807.26</v>
      </c>
      <c r="Y36" s="18">
        <f>Natural_gas_commodity_balance_2021_GWh[[#This Row],[Natural gas]]</f>
        <v>517178.87</v>
      </c>
      <c r="Z36" s="18">
        <f>Natural_gas_commodity_balance_2022_GWh[[#This Row],[Natural gas]]</f>
        <v>438987.88</v>
      </c>
      <c r="AA36" s="18">
        <f>Natural_gas_commodity_balance_2023_GWh[[#This Row],[Natural gas]]</f>
        <v>414373.52</v>
      </c>
    </row>
    <row r="37" spans="1:27" ht="20.149999999999999" customHeight="1" x14ac:dyDescent="0.25">
      <c r="A37" s="17" t="s">
        <v>53</v>
      </c>
      <c r="B37" s="18">
        <f>Natural_gas_commodity_balance_1998_GWh[[#This Row],[Natural gas]]</f>
        <v>175904</v>
      </c>
      <c r="C37" s="18">
        <f>Natural_gas_commodity_balance_1999_GWh[[#This Row],[Natural gas]]</f>
        <v>176665</v>
      </c>
      <c r="D37" s="18">
        <f>Natural_gas_commodity_balance_2000_GWh[[#This Row],[Natural gas]]</f>
        <v>183320</v>
      </c>
      <c r="E37" s="18">
        <f>Natural_gas_commodity_balance_2001_GWh[[#This Row],[Natural gas]]</f>
        <v>179738</v>
      </c>
      <c r="F37" s="18">
        <f>Natural_gas_commodity_balance_2002_GWh[[#This Row],[Natural gas]]</f>
        <v>165076</v>
      </c>
      <c r="G37" s="18">
        <f>Natural_gas_commodity_balance_2003_GWh[[#This Row],[Natural gas]]</f>
        <v>166142</v>
      </c>
      <c r="H37" s="18">
        <f>Natural_gas_commodity_balance_2004_GWh[[#This Row],[Natural gas]]</f>
        <v>153888.29</v>
      </c>
      <c r="I37" s="18">
        <f>Natural_gas_commodity_balance_2005_GWh[[#This Row],[Natural gas]]</f>
        <v>151386</v>
      </c>
      <c r="J37" s="18">
        <f>Natural_gas_commodity_balance_2006_GWh[[#This Row],[Natural gas]]</f>
        <v>144493.97</v>
      </c>
      <c r="K37" s="18">
        <f>Natural_gas_commodity_balance_2007_GWh[[#This Row],[Natural gas]]</f>
        <v>133310.46</v>
      </c>
      <c r="L37" s="18">
        <f>Natural_gas_commodity_balance_2008_GWh[[#This Row],[Natural gas]]</f>
        <v>128241.5</v>
      </c>
      <c r="M37" s="18">
        <f>Natural_gas_commodity_balance_2009_GWh[[#This Row],[Natural gas]]</f>
        <v>106334.61</v>
      </c>
      <c r="N37" s="18">
        <f>Natural_gas_commodity_balance_2010_GWh[[#This Row],[Natural gas]]</f>
        <v>109243.8</v>
      </c>
      <c r="O37" s="18">
        <f>Natural_gas_commodity_balance_2011_GWh[[#This Row],[Natural gas]]</f>
        <v>104733.96</v>
      </c>
      <c r="P37" s="18">
        <f>Natural_gas_commodity_balance_2012_GWh[[#This Row],[Natural gas]]</f>
        <v>102575.84</v>
      </c>
      <c r="Q37" s="18">
        <f>Natural_gas_commodity_balance_2013_GWh[[#This Row],[Natural gas]]</f>
        <v>104999.86</v>
      </c>
      <c r="R37" s="18">
        <f>Natural_gas_commodity_balance_2014_GWh[[#This Row],[Natural gas]]</f>
        <v>100623.35</v>
      </c>
      <c r="S37" s="18">
        <f>Natural_gas_commodity_balance_2015_GWh[[#This Row],[Natural gas]]</f>
        <v>97890.92</v>
      </c>
      <c r="T37" s="18">
        <f>Natural_gas_commodity_balance_2016_GWh[[#This Row],[Natural gas]]</f>
        <v>96155.13</v>
      </c>
      <c r="U37" s="18">
        <f>Natural_gas_commodity_balance_2017_GWh[[#This Row],[Natural gas]]</f>
        <v>98799.86</v>
      </c>
      <c r="V37" s="18">
        <f>Natural_gas_commodity_balance_2018_GWh[[#This Row],[Natural gas]]</f>
        <v>104337.51</v>
      </c>
      <c r="W37" s="18">
        <f>Natural_gas_commodity_balance_2019_GWh[[#This Row],[Natural gas]]</f>
        <v>101389.59</v>
      </c>
      <c r="X37" s="18">
        <f>Natural_gas_commodity_balance_2020_GWh[[#This Row],[Natural gas]]</f>
        <v>95824.75</v>
      </c>
      <c r="Y37" s="18">
        <f>Natural_gas_commodity_balance_2021_GWh[[#This Row],[Natural gas]]</f>
        <v>95376.13</v>
      </c>
      <c r="Z37" s="18">
        <f>Natural_gas_commodity_balance_2022_GWh[[#This Row],[Natural gas]]</f>
        <v>87244.52</v>
      </c>
      <c r="AA37" s="18">
        <f>Natural_gas_commodity_balance_2023_GWh[[#This Row],[Natural gas]]</f>
        <v>87271.13</v>
      </c>
    </row>
    <row r="38" spans="1:27" ht="20.149999999999999" customHeight="1" x14ac:dyDescent="0.25">
      <c r="A38" s="19" t="s">
        <v>54</v>
      </c>
      <c r="B38" s="14">
        <f>Natural_gas_commodity_balance_1998_GWh[[#This Row],[Natural gas]]</f>
        <v>0</v>
      </c>
      <c r="C38" s="14">
        <f>Natural_gas_commodity_balance_1999_GWh[[#This Row],[Natural gas]]</f>
        <v>0</v>
      </c>
      <c r="D38" s="14">
        <f>Natural_gas_commodity_balance_2000_GWh[[#This Row],[Natural gas]]</f>
        <v>0</v>
      </c>
      <c r="E38" s="14">
        <f>Natural_gas_commodity_balance_2001_GWh[[#This Row],[Natural gas]]</f>
        <v>0</v>
      </c>
      <c r="F38" s="14">
        <f>Natural_gas_commodity_balance_2002_GWh[[#This Row],[Natural gas]]</f>
        <v>0</v>
      </c>
      <c r="G38" s="14">
        <f>Natural_gas_commodity_balance_2003_GWh[[#This Row],[Natural gas]]</f>
        <v>0</v>
      </c>
      <c r="H38" s="14">
        <f>Natural_gas_commodity_balance_2004_GWh[[#This Row],[Natural gas]]</f>
        <v>0</v>
      </c>
      <c r="I38" s="14">
        <f>Natural_gas_commodity_balance_2005_GWh[[#This Row],[Natural gas]]</f>
        <v>0</v>
      </c>
      <c r="J38" s="14">
        <f>Natural_gas_commodity_balance_2006_GWh[[#This Row],[Natural gas]]</f>
        <v>0</v>
      </c>
      <c r="K38" s="14">
        <f>Natural_gas_commodity_balance_2007_GWh[[#This Row],[Natural gas]]</f>
        <v>0</v>
      </c>
      <c r="L38" s="14">
        <f>Natural_gas_commodity_balance_2008_GWh[[#This Row],[Natural gas]]</f>
        <v>0</v>
      </c>
      <c r="M38" s="14">
        <f>Natural_gas_commodity_balance_2009_GWh[[#This Row],[Natural gas]]</f>
        <v>0</v>
      </c>
      <c r="N38" s="14">
        <f>Natural_gas_commodity_balance_2010_GWh[[#This Row],[Natural gas]]</f>
        <v>0</v>
      </c>
      <c r="O38" s="14">
        <f>Natural_gas_commodity_balance_2011_GWh[[#This Row],[Natural gas]]</f>
        <v>0</v>
      </c>
      <c r="P38" s="14">
        <f>Natural_gas_commodity_balance_2012_GWh[[#This Row],[Natural gas]]</f>
        <v>0</v>
      </c>
      <c r="Q38" s="14">
        <f>Natural_gas_commodity_balance_2013_GWh[[#This Row],[Natural gas]]</f>
        <v>0</v>
      </c>
      <c r="R38" s="14">
        <f>Natural_gas_commodity_balance_2014_GWh[[#This Row],[Natural gas]]</f>
        <v>0</v>
      </c>
      <c r="S38" s="14">
        <f>Natural_gas_commodity_balance_2015_GWh[[#This Row],[Natural gas]]</f>
        <v>0</v>
      </c>
      <c r="T38" s="14">
        <f>Natural_gas_commodity_balance_2016_GWh[[#This Row],[Natural gas]]</f>
        <v>0</v>
      </c>
      <c r="U38" s="14">
        <f>Natural_gas_commodity_balance_2017_GWh[[#This Row],[Natural gas]]</f>
        <v>0</v>
      </c>
      <c r="V38" s="14">
        <f>Natural_gas_commodity_balance_2018_GWh[[#This Row],[Natural gas]]</f>
        <v>0</v>
      </c>
      <c r="W38" s="14">
        <f>Natural_gas_commodity_balance_2019_GWh[[#This Row],[Natural gas]]</f>
        <v>0</v>
      </c>
      <c r="X38" s="14">
        <f>Natural_gas_commodity_balance_2020_GWh[[#This Row],[Natural gas]]</f>
        <v>68.78</v>
      </c>
      <c r="Y38" s="14">
        <f>Natural_gas_commodity_balance_2021_GWh[[#This Row],[Natural gas]]</f>
        <v>10.76</v>
      </c>
      <c r="Z38" s="14">
        <f>Natural_gas_commodity_balance_2022_GWh[[#This Row],[Natural gas]]</f>
        <v>106.74</v>
      </c>
      <c r="AA38" s="14">
        <f>Natural_gas_commodity_balance_2023_GWh[[#This Row],[Natural gas]]</f>
        <v>96.49</v>
      </c>
    </row>
    <row r="39" spans="1:27" ht="20.149999999999999" customHeight="1" x14ac:dyDescent="0.25">
      <c r="A39" s="19" t="s">
        <v>55</v>
      </c>
      <c r="B39" s="14">
        <f>Natural_gas_commodity_balance_1998_GWh[[#This Row],[Natural gas]]</f>
        <v>20105</v>
      </c>
      <c r="C39" s="14">
        <f>Natural_gas_commodity_balance_1999_GWh[[#This Row],[Natural gas]]</f>
        <v>21622</v>
      </c>
      <c r="D39" s="14">
        <f>Natural_gas_commodity_balance_2000_GWh[[#This Row],[Natural gas]]</f>
        <v>8953</v>
      </c>
      <c r="E39" s="14">
        <f>Natural_gas_commodity_balance_2001_GWh[[#This Row],[Natural gas]]</f>
        <v>8502</v>
      </c>
      <c r="F39" s="14">
        <f>Natural_gas_commodity_balance_2002_GWh[[#This Row],[Natural gas]]</f>
        <v>8791</v>
      </c>
      <c r="G39" s="14">
        <f>Natural_gas_commodity_balance_2003_GWh[[#This Row],[Natural gas]]</f>
        <v>10327</v>
      </c>
      <c r="H39" s="14">
        <f>Natural_gas_commodity_balance_2004_GWh[[#This Row],[Natural gas]]</f>
        <v>9715.48</v>
      </c>
      <c r="I39" s="14">
        <f>Natural_gas_commodity_balance_2005_GWh[[#This Row],[Natural gas]]</f>
        <v>8453.26</v>
      </c>
      <c r="J39" s="14">
        <f>Natural_gas_commodity_balance_2006_GWh[[#This Row],[Natural gas]]</f>
        <v>8390.68</v>
      </c>
      <c r="K39" s="14">
        <f>Natural_gas_commodity_balance_2007_GWh[[#This Row],[Natural gas]]</f>
        <v>7322.79</v>
      </c>
      <c r="L39" s="14">
        <f>Natural_gas_commodity_balance_2008_GWh[[#This Row],[Natural gas]]</f>
        <v>7304.81</v>
      </c>
      <c r="M39" s="14">
        <f>Natural_gas_commodity_balance_2009_GWh[[#This Row],[Natural gas]]</f>
        <v>5346.08</v>
      </c>
      <c r="N39" s="14">
        <f>Natural_gas_commodity_balance_2010_GWh[[#This Row],[Natural gas]]</f>
        <v>6123.87</v>
      </c>
      <c r="O39" s="14">
        <f>Natural_gas_commodity_balance_2011_GWh[[#This Row],[Natural gas]]</f>
        <v>5835.25</v>
      </c>
      <c r="P39" s="14">
        <f>Natural_gas_commodity_balance_2012_GWh[[#This Row],[Natural gas]]</f>
        <v>5090.59</v>
      </c>
      <c r="Q39" s="14">
        <f>Natural_gas_commodity_balance_2013_GWh[[#This Row],[Natural gas]]</f>
        <v>5338.25</v>
      </c>
      <c r="R39" s="14">
        <f>Natural_gas_commodity_balance_2014_GWh[[#This Row],[Natural gas]]</f>
        <v>5454.15</v>
      </c>
      <c r="S39" s="14">
        <f>Natural_gas_commodity_balance_2015_GWh[[#This Row],[Natural gas]]</f>
        <v>5303.46</v>
      </c>
      <c r="T39" s="14">
        <f>Natural_gas_commodity_balance_2016_GWh[[#This Row],[Natural gas]]</f>
        <v>4459.54</v>
      </c>
      <c r="U39" s="14">
        <f>Natural_gas_commodity_balance_2017_GWh[[#This Row],[Natural gas]]</f>
        <v>4263.88</v>
      </c>
      <c r="V39" s="14">
        <f>Natural_gas_commodity_balance_2018_GWh[[#This Row],[Natural gas]]</f>
        <v>4313.25</v>
      </c>
      <c r="W39" s="14">
        <f>Natural_gas_commodity_balance_2019_GWh[[#This Row],[Natural gas]]</f>
        <v>4533.17</v>
      </c>
      <c r="X39" s="14">
        <f>Natural_gas_commodity_balance_2020_GWh[[#This Row],[Natural gas]]</f>
        <v>4709</v>
      </c>
      <c r="Y39" s="14">
        <f>Natural_gas_commodity_balance_2021_GWh[[#This Row],[Natural gas]]</f>
        <v>4704</v>
      </c>
      <c r="Z39" s="14">
        <f>Natural_gas_commodity_balance_2022_GWh[[#This Row],[Natural gas]]</f>
        <v>4957.46</v>
      </c>
      <c r="AA39" s="14">
        <f>Natural_gas_commodity_balance_2023_GWh[[#This Row],[Natural gas]]</f>
        <v>5155.33</v>
      </c>
    </row>
    <row r="40" spans="1:27" ht="20.149999999999999" customHeight="1" x14ac:dyDescent="0.25">
      <c r="A40" s="19" t="s">
        <v>56</v>
      </c>
      <c r="B40" s="14">
        <f>Natural_gas_commodity_balance_1998_GWh[[#This Row],[Natural gas]]</f>
        <v>5532</v>
      </c>
      <c r="C40" s="14">
        <f>Natural_gas_commodity_balance_1999_GWh[[#This Row],[Natural gas]]</f>
        <v>5549</v>
      </c>
      <c r="D40" s="14">
        <f>Natural_gas_commodity_balance_2000_GWh[[#This Row],[Natural gas]]</f>
        <v>5900</v>
      </c>
      <c r="E40" s="14">
        <f>Natural_gas_commodity_balance_2001_GWh[[#This Row],[Natural gas]]</f>
        <v>5663</v>
      </c>
      <c r="F40" s="14">
        <f>Natural_gas_commodity_balance_2002_GWh[[#This Row],[Natural gas]]</f>
        <v>5255</v>
      </c>
      <c r="G40" s="14">
        <f>Natural_gas_commodity_balance_2003_GWh[[#This Row],[Natural gas]]</f>
        <v>4781</v>
      </c>
      <c r="H40" s="14">
        <f>Natural_gas_commodity_balance_2004_GWh[[#This Row],[Natural gas]]</f>
        <v>3199.29</v>
      </c>
      <c r="I40" s="14">
        <f>Natural_gas_commodity_balance_2005_GWh[[#This Row],[Natural gas]]</f>
        <v>3168.16</v>
      </c>
      <c r="J40" s="14">
        <f>Natural_gas_commodity_balance_2006_GWh[[#This Row],[Natural gas]]</f>
        <v>3106.25</v>
      </c>
      <c r="K40" s="14">
        <f>Natural_gas_commodity_balance_2007_GWh[[#This Row],[Natural gas]]</f>
        <v>2864.11</v>
      </c>
      <c r="L40" s="14">
        <f>Natural_gas_commodity_balance_2008_GWh[[#This Row],[Natural gas]]</f>
        <v>2646.47</v>
      </c>
      <c r="M40" s="14">
        <f>Natural_gas_commodity_balance_2009_GWh[[#This Row],[Natural gas]]</f>
        <v>2052.83</v>
      </c>
      <c r="N40" s="14">
        <f>Natural_gas_commodity_balance_2010_GWh[[#This Row],[Natural gas]]</f>
        <v>2125.98</v>
      </c>
      <c r="O40" s="14">
        <f>Natural_gas_commodity_balance_2011_GWh[[#This Row],[Natural gas]]</f>
        <v>2140.0100000000002</v>
      </c>
      <c r="P40" s="14">
        <f>Natural_gas_commodity_balance_2012_GWh[[#This Row],[Natural gas]]</f>
        <v>2240.46</v>
      </c>
      <c r="Q40" s="14">
        <f>Natural_gas_commodity_balance_2013_GWh[[#This Row],[Natural gas]]</f>
        <v>2179.6</v>
      </c>
      <c r="R40" s="14">
        <f>Natural_gas_commodity_balance_2014_GWh[[#This Row],[Natural gas]]</f>
        <v>2072.9499999999998</v>
      </c>
      <c r="S40" s="14">
        <f>Natural_gas_commodity_balance_2015_GWh[[#This Row],[Natural gas]]</f>
        <v>3045.86</v>
      </c>
      <c r="T40" s="14">
        <f>Natural_gas_commodity_balance_2016_GWh[[#This Row],[Natural gas]]</f>
        <v>2883.76</v>
      </c>
      <c r="U40" s="14">
        <f>Natural_gas_commodity_balance_2017_GWh[[#This Row],[Natural gas]]</f>
        <v>2991.82</v>
      </c>
      <c r="V40" s="14">
        <f>Natural_gas_commodity_balance_2018_GWh[[#This Row],[Natural gas]]</f>
        <v>3163.97</v>
      </c>
      <c r="W40" s="14">
        <f>Natural_gas_commodity_balance_2019_GWh[[#This Row],[Natural gas]]</f>
        <v>2915.76</v>
      </c>
      <c r="X40" s="14">
        <f>Natural_gas_commodity_balance_2020_GWh[[#This Row],[Natural gas]]</f>
        <v>2829.51</v>
      </c>
      <c r="Y40" s="14">
        <f>Natural_gas_commodity_balance_2021_GWh[[#This Row],[Natural gas]]</f>
        <v>2836.92</v>
      </c>
      <c r="Z40" s="14">
        <f>Natural_gas_commodity_balance_2022_GWh[[#This Row],[Natural gas]]</f>
        <v>2664.56</v>
      </c>
      <c r="AA40" s="14">
        <f>Natural_gas_commodity_balance_2023_GWh[[#This Row],[Natural gas]]</f>
        <v>2673.16</v>
      </c>
    </row>
    <row r="41" spans="1:27" ht="20.149999999999999" customHeight="1" x14ac:dyDescent="0.25">
      <c r="A41" s="19" t="s">
        <v>57</v>
      </c>
      <c r="B41" s="14">
        <f>Natural_gas_commodity_balance_1998_GWh[[#This Row],[Natural gas]]</f>
        <v>14689</v>
      </c>
      <c r="C41" s="14">
        <f>Natural_gas_commodity_balance_1999_GWh[[#This Row],[Natural gas]]</f>
        <v>14533</v>
      </c>
      <c r="D41" s="14">
        <f>Natural_gas_commodity_balance_2000_GWh[[#This Row],[Natural gas]]</f>
        <v>15851</v>
      </c>
      <c r="E41" s="14">
        <f>Natural_gas_commodity_balance_2001_GWh[[#This Row],[Natural gas]]</f>
        <v>15565</v>
      </c>
      <c r="F41" s="14">
        <f>Natural_gas_commodity_balance_2002_GWh[[#This Row],[Natural gas]]</f>
        <v>14136</v>
      </c>
      <c r="G41" s="14">
        <f>Natural_gas_commodity_balance_2003_GWh[[#This Row],[Natural gas]]</f>
        <v>14105</v>
      </c>
      <c r="H41" s="14">
        <f>Natural_gas_commodity_balance_2004_GWh[[#This Row],[Natural gas]]</f>
        <v>13401.21</v>
      </c>
      <c r="I41" s="14">
        <f>Natural_gas_commodity_balance_2005_GWh[[#This Row],[Natural gas]]</f>
        <v>18301.64</v>
      </c>
      <c r="J41" s="14">
        <f>Natural_gas_commodity_balance_2006_GWh[[#This Row],[Natural gas]]</f>
        <v>17802.68</v>
      </c>
      <c r="K41" s="14">
        <f>Natural_gas_commodity_balance_2007_GWh[[#This Row],[Natural gas]]</f>
        <v>16878.23</v>
      </c>
      <c r="L41" s="14">
        <f>Natural_gas_commodity_balance_2008_GWh[[#This Row],[Natural gas]]</f>
        <v>17007.09</v>
      </c>
      <c r="M41" s="14">
        <f>Natural_gas_commodity_balance_2009_GWh[[#This Row],[Natural gas]]</f>
        <v>13913.81</v>
      </c>
      <c r="N41" s="14">
        <f>Natural_gas_commodity_balance_2010_GWh[[#This Row],[Natural gas]]</f>
        <v>13412.05</v>
      </c>
      <c r="O41" s="14">
        <f>Natural_gas_commodity_balance_2011_GWh[[#This Row],[Natural gas]]</f>
        <v>11843.21</v>
      </c>
      <c r="P41" s="14">
        <f>Natural_gas_commodity_balance_2012_GWh[[#This Row],[Natural gas]]</f>
        <v>10892.09</v>
      </c>
      <c r="Q41" s="14">
        <f>Natural_gas_commodity_balance_2013_GWh[[#This Row],[Natural gas]]</f>
        <v>11125.12</v>
      </c>
      <c r="R41" s="14">
        <f>Natural_gas_commodity_balance_2014_GWh[[#This Row],[Natural gas]]</f>
        <v>11105.08</v>
      </c>
      <c r="S41" s="14">
        <f>Natural_gas_commodity_balance_2015_GWh[[#This Row],[Natural gas]]</f>
        <v>14190.16</v>
      </c>
      <c r="T41" s="14">
        <f>Natural_gas_commodity_balance_2016_GWh[[#This Row],[Natural gas]]</f>
        <v>14074.1</v>
      </c>
      <c r="U41" s="14">
        <f>Natural_gas_commodity_balance_2017_GWh[[#This Row],[Natural gas]]</f>
        <v>14099.25</v>
      </c>
      <c r="V41" s="14">
        <f>Natural_gas_commodity_balance_2018_GWh[[#This Row],[Natural gas]]</f>
        <v>14557.93</v>
      </c>
      <c r="W41" s="14">
        <f>Natural_gas_commodity_balance_2019_GWh[[#This Row],[Natural gas]]</f>
        <v>14568.71</v>
      </c>
      <c r="X41" s="14">
        <f>Natural_gas_commodity_balance_2020_GWh[[#This Row],[Natural gas]]</f>
        <v>13608.15</v>
      </c>
      <c r="Y41" s="14">
        <f>Natural_gas_commodity_balance_2021_GWh[[#This Row],[Natural gas]]</f>
        <v>13587.02</v>
      </c>
      <c r="Z41" s="14">
        <f>Natural_gas_commodity_balance_2022_GWh[[#This Row],[Natural gas]]</f>
        <v>12598.48</v>
      </c>
      <c r="AA41" s="14">
        <f>Natural_gas_commodity_balance_2023_GWh[[#This Row],[Natural gas]]</f>
        <v>12450.06</v>
      </c>
    </row>
    <row r="42" spans="1:27" ht="20.149999999999999" customHeight="1" x14ac:dyDescent="0.25">
      <c r="A42" s="19" t="s">
        <v>58</v>
      </c>
      <c r="B42" s="14">
        <f>Natural_gas_commodity_balance_1998_GWh[[#This Row],[Natural gas]]</f>
        <v>46386</v>
      </c>
      <c r="C42" s="14">
        <f>Natural_gas_commodity_balance_1999_GWh[[#This Row],[Natural gas]]</f>
        <v>46792</v>
      </c>
      <c r="D42" s="14">
        <f>Natural_gas_commodity_balance_2000_GWh[[#This Row],[Natural gas]]</f>
        <v>49546</v>
      </c>
      <c r="E42" s="14">
        <f>Natural_gas_commodity_balance_2001_GWh[[#This Row],[Natural gas]]</f>
        <v>50064</v>
      </c>
      <c r="F42" s="14">
        <f>Natural_gas_commodity_balance_2002_GWh[[#This Row],[Natural gas]]</f>
        <v>44277</v>
      </c>
      <c r="G42" s="14">
        <f>Natural_gas_commodity_balance_2003_GWh[[#This Row],[Natural gas]]</f>
        <v>45048</v>
      </c>
      <c r="H42" s="14">
        <f>Natural_gas_commodity_balance_2004_GWh[[#This Row],[Natural gas]]</f>
        <v>42001.52</v>
      </c>
      <c r="I42" s="14">
        <f>Natural_gas_commodity_balance_2005_GWh[[#This Row],[Natural gas]]</f>
        <v>36076.31</v>
      </c>
      <c r="J42" s="14">
        <f>Natural_gas_commodity_balance_2006_GWh[[#This Row],[Natural gas]]</f>
        <v>34334.1</v>
      </c>
      <c r="K42" s="14">
        <f>Natural_gas_commodity_balance_2007_GWh[[#This Row],[Natural gas]]</f>
        <v>30139.79</v>
      </c>
      <c r="L42" s="14">
        <f>Natural_gas_commodity_balance_2008_GWh[[#This Row],[Natural gas]]</f>
        <v>28867.22</v>
      </c>
      <c r="M42" s="14">
        <f>Natural_gas_commodity_balance_2009_GWh[[#This Row],[Natural gas]]</f>
        <v>24651.7</v>
      </c>
      <c r="N42" s="14">
        <f>Natural_gas_commodity_balance_2010_GWh[[#This Row],[Natural gas]]</f>
        <v>23717.34</v>
      </c>
      <c r="O42" s="14">
        <f>Natural_gas_commodity_balance_2011_GWh[[#This Row],[Natural gas]]</f>
        <v>21334.39</v>
      </c>
      <c r="P42" s="14">
        <f>Natural_gas_commodity_balance_2012_GWh[[#This Row],[Natural gas]]</f>
        <v>20805.009999999998</v>
      </c>
      <c r="Q42" s="14">
        <f>Natural_gas_commodity_balance_2013_GWh[[#This Row],[Natural gas]]</f>
        <v>21675.82</v>
      </c>
      <c r="R42" s="14">
        <f>Natural_gas_commodity_balance_2014_GWh[[#This Row],[Natural gas]]</f>
        <v>19557.5</v>
      </c>
      <c r="S42" s="14">
        <f>Natural_gas_commodity_balance_2015_GWh[[#This Row],[Natural gas]]</f>
        <v>18033.78</v>
      </c>
      <c r="T42" s="14">
        <f>Natural_gas_commodity_balance_2016_GWh[[#This Row],[Natural gas]]</f>
        <v>18511.310000000001</v>
      </c>
      <c r="U42" s="14">
        <f>Natural_gas_commodity_balance_2017_GWh[[#This Row],[Natural gas]]</f>
        <v>19140.5</v>
      </c>
      <c r="V42" s="14">
        <f>Natural_gas_commodity_balance_2018_GWh[[#This Row],[Natural gas]]</f>
        <v>20645.23</v>
      </c>
      <c r="W42" s="14">
        <f>Natural_gas_commodity_balance_2019_GWh[[#This Row],[Natural gas]]</f>
        <v>20852.669999999998</v>
      </c>
      <c r="X42" s="14">
        <f>Natural_gas_commodity_balance_2020_GWh[[#This Row],[Natural gas]]</f>
        <v>18798.080000000002</v>
      </c>
      <c r="Y42" s="14">
        <f>Natural_gas_commodity_balance_2021_GWh[[#This Row],[Natural gas]]</f>
        <v>17743.240000000002</v>
      </c>
      <c r="Z42" s="14">
        <f>Natural_gas_commodity_balance_2022_GWh[[#This Row],[Natural gas]]</f>
        <v>14718.39</v>
      </c>
      <c r="AA42" s="14">
        <f>Natural_gas_commodity_balance_2023_GWh[[#This Row],[Natural gas]]</f>
        <v>14534.21</v>
      </c>
    </row>
    <row r="43" spans="1:27" ht="20.149999999999999" customHeight="1" x14ac:dyDescent="0.25">
      <c r="A43" s="19" t="s">
        <v>59</v>
      </c>
      <c r="B43" s="14">
        <f>Natural_gas_commodity_balance_1998_GWh[[#This Row],[Natural gas]]</f>
        <v>10022</v>
      </c>
      <c r="C43" s="14">
        <f>Natural_gas_commodity_balance_1999_GWh[[#This Row],[Natural gas]]</f>
        <v>10173</v>
      </c>
      <c r="D43" s="14">
        <f>Natural_gas_commodity_balance_2000_GWh[[#This Row],[Natural gas]]</f>
        <v>11145</v>
      </c>
      <c r="E43" s="14">
        <f>Natural_gas_commodity_balance_2001_GWh[[#This Row],[Natural gas]]</f>
        <v>9656</v>
      </c>
      <c r="F43" s="14">
        <f>Natural_gas_commodity_balance_2002_GWh[[#This Row],[Natural gas]]</f>
        <v>9273</v>
      </c>
      <c r="G43" s="14">
        <f>Natural_gas_commodity_balance_2003_GWh[[#This Row],[Natural gas]]</f>
        <v>9126</v>
      </c>
      <c r="H43" s="14">
        <f>Natural_gas_commodity_balance_2004_GWh[[#This Row],[Natural gas]]</f>
        <v>8610.5</v>
      </c>
      <c r="I43" s="14">
        <f>Natural_gas_commodity_balance_2005_GWh[[#This Row],[Natural gas]]</f>
        <v>8577.1200000000008</v>
      </c>
      <c r="J43" s="14">
        <f>Natural_gas_commodity_balance_2006_GWh[[#This Row],[Natural gas]]</f>
        <v>8179.81</v>
      </c>
      <c r="K43" s="14">
        <f>Natural_gas_commodity_balance_2007_GWh[[#This Row],[Natural gas]]</f>
        <v>7669.71</v>
      </c>
      <c r="L43" s="14">
        <f>Natural_gas_commodity_balance_2008_GWh[[#This Row],[Natural gas]]</f>
        <v>7385.56</v>
      </c>
      <c r="M43" s="14">
        <f>Natural_gas_commodity_balance_2009_GWh[[#This Row],[Natural gas]]</f>
        <v>5430.03</v>
      </c>
      <c r="N43" s="14">
        <f>Natural_gas_commodity_balance_2010_GWh[[#This Row],[Natural gas]]</f>
        <v>6055.71</v>
      </c>
      <c r="O43" s="14">
        <f>Natural_gas_commodity_balance_2011_GWh[[#This Row],[Natural gas]]</f>
        <v>6260.89</v>
      </c>
      <c r="P43" s="14">
        <f>Natural_gas_commodity_balance_2012_GWh[[#This Row],[Natural gas]]</f>
        <v>6535.56</v>
      </c>
      <c r="Q43" s="14">
        <f>Natural_gas_commodity_balance_2013_GWh[[#This Row],[Natural gas]]</f>
        <v>6194.25</v>
      </c>
      <c r="R43" s="14">
        <f>Natural_gas_commodity_balance_2014_GWh[[#This Row],[Natural gas]]</f>
        <v>5937.84</v>
      </c>
      <c r="S43" s="14">
        <f>Natural_gas_commodity_balance_2015_GWh[[#This Row],[Natural gas]]</f>
        <v>11001.69</v>
      </c>
      <c r="T43" s="14">
        <f>Natural_gas_commodity_balance_2016_GWh[[#This Row],[Natural gas]]</f>
        <v>10475.9</v>
      </c>
      <c r="U43" s="14">
        <f>Natural_gas_commodity_balance_2017_GWh[[#This Row],[Natural gas]]</f>
        <v>11018.57</v>
      </c>
      <c r="V43" s="14">
        <f>Natural_gas_commodity_balance_2018_GWh[[#This Row],[Natural gas]]</f>
        <v>11387.68</v>
      </c>
      <c r="W43" s="14">
        <f>Natural_gas_commodity_balance_2019_GWh[[#This Row],[Natural gas]]</f>
        <v>10680.45</v>
      </c>
      <c r="X43" s="14">
        <f>Natural_gas_commodity_balance_2020_GWh[[#This Row],[Natural gas]]</f>
        <v>10165.4</v>
      </c>
      <c r="Y43" s="14">
        <f>Natural_gas_commodity_balance_2021_GWh[[#This Row],[Natural gas]]</f>
        <v>9973.6</v>
      </c>
      <c r="Z43" s="14">
        <f>Natural_gas_commodity_balance_2022_GWh[[#This Row],[Natural gas]]</f>
        <v>8798.52</v>
      </c>
      <c r="AA43" s="14">
        <f>Natural_gas_commodity_balance_2023_GWh[[#This Row],[Natural gas]]</f>
        <v>8725.42</v>
      </c>
    </row>
    <row r="44" spans="1:27" ht="20.149999999999999" customHeight="1" x14ac:dyDescent="0.25">
      <c r="A44" s="19" t="s">
        <v>60</v>
      </c>
      <c r="B44" s="14">
        <f>Natural_gas_commodity_balance_1998_GWh[[#This Row],[Natural gas]]</f>
        <v>3507</v>
      </c>
      <c r="C44" s="14">
        <f>Natural_gas_commodity_balance_1999_GWh[[#This Row],[Natural gas]]</f>
        <v>3941</v>
      </c>
      <c r="D44" s="14">
        <f>Natural_gas_commodity_balance_2000_GWh[[#This Row],[Natural gas]]</f>
        <v>5281</v>
      </c>
      <c r="E44" s="14">
        <f>Natural_gas_commodity_balance_2001_GWh[[#This Row],[Natural gas]]</f>
        <v>5022</v>
      </c>
      <c r="F44" s="14">
        <f>Natural_gas_commodity_balance_2002_GWh[[#This Row],[Natural gas]]</f>
        <v>4615</v>
      </c>
      <c r="G44" s="14">
        <f>Natural_gas_commodity_balance_2003_GWh[[#This Row],[Natural gas]]</f>
        <v>4395</v>
      </c>
      <c r="H44" s="14">
        <f>Natural_gas_commodity_balance_2004_GWh[[#This Row],[Natural gas]]</f>
        <v>4158.1899999999996</v>
      </c>
      <c r="I44" s="14">
        <f>Natural_gas_commodity_balance_2005_GWh[[#This Row],[Natural gas]]</f>
        <v>4133.71</v>
      </c>
      <c r="J44" s="14">
        <f>Natural_gas_commodity_balance_2006_GWh[[#This Row],[Natural gas]]</f>
        <v>3922.38</v>
      </c>
      <c r="K44" s="14">
        <f>Natural_gas_commodity_balance_2007_GWh[[#This Row],[Natural gas]]</f>
        <v>3735.81</v>
      </c>
      <c r="L44" s="14">
        <f>Natural_gas_commodity_balance_2008_GWh[[#This Row],[Natural gas]]</f>
        <v>3359.36</v>
      </c>
      <c r="M44" s="14">
        <f>Natural_gas_commodity_balance_2009_GWh[[#This Row],[Natural gas]]</f>
        <v>2939.39</v>
      </c>
      <c r="N44" s="14">
        <f>Natural_gas_commodity_balance_2010_GWh[[#This Row],[Natural gas]]</f>
        <v>2735.37</v>
      </c>
      <c r="O44" s="14">
        <f>Natural_gas_commodity_balance_2011_GWh[[#This Row],[Natural gas]]</f>
        <v>2659.24</v>
      </c>
      <c r="P44" s="14">
        <f>Natural_gas_commodity_balance_2012_GWh[[#This Row],[Natural gas]]</f>
        <v>2783.11</v>
      </c>
      <c r="Q44" s="14">
        <f>Natural_gas_commodity_balance_2013_GWh[[#This Row],[Natural gas]]</f>
        <v>2811.66</v>
      </c>
      <c r="R44" s="14">
        <f>Natural_gas_commodity_balance_2014_GWh[[#This Row],[Natural gas]]</f>
        <v>2779.42</v>
      </c>
      <c r="S44" s="14">
        <f>Natural_gas_commodity_balance_2015_GWh[[#This Row],[Natural gas]]</f>
        <v>3080.76</v>
      </c>
      <c r="T44" s="14">
        <f>Natural_gas_commodity_balance_2016_GWh[[#This Row],[Natural gas]]</f>
        <v>2995.51</v>
      </c>
      <c r="U44" s="14">
        <f>Natural_gas_commodity_balance_2017_GWh[[#This Row],[Natural gas]]</f>
        <v>3158.41</v>
      </c>
      <c r="V44" s="14">
        <f>Natural_gas_commodity_balance_2018_GWh[[#This Row],[Natural gas]]</f>
        <v>3457.95</v>
      </c>
      <c r="W44" s="14">
        <f>Natural_gas_commodity_balance_2019_GWh[[#This Row],[Natural gas]]</f>
        <v>3287.16</v>
      </c>
      <c r="X44" s="14">
        <f>Natural_gas_commodity_balance_2020_GWh[[#This Row],[Natural gas]]</f>
        <v>3221.51</v>
      </c>
      <c r="Y44" s="14">
        <f>Natural_gas_commodity_balance_2021_GWh[[#This Row],[Natural gas]]</f>
        <v>3271.96</v>
      </c>
      <c r="Z44" s="14">
        <f>Natural_gas_commodity_balance_2022_GWh[[#This Row],[Natural gas]]</f>
        <v>3092.72</v>
      </c>
      <c r="AA44" s="14">
        <f>Natural_gas_commodity_balance_2023_GWh[[#This Row],[Natural gas]]</f>
        <v>3023.33</v>
      </c>
    </row>
    <row r="45" spans="1:27" ht="20.149999999999999" customHeight="1" x14ac:dyDescent="0.25">
      <c r="A45" s="19" t="s">
        <v>61</v>
      </c>
      <c r="B45" s="14">
        <f>Natural_gas_commodity_balance_1998_GWh[[#This Row],[Natural gas]]</f>
        <v>10274</v>
      </c>
      <c r="C45" s="14">
        <f>Natural_gas_commodity_balance_1999_GWh[[#This Row],[Natural gas]]</f>
        <v>10616</v>
      </c>
      <c r="D45" s="14">
        <f>Natural_gas_commodity_balance_2000_GWh[[#This Row],[Natural gas]]</f>
        <v>11760</v>
      </c>
      <c r="E45" s="14">
        <f>Natural_gas_commodity_balance_2001_GWh[[#This Row],[Natural gas]]</f>
        <v>12035</v>
      </c>
      <c r="F45" s="14">
        <f>Natural_gas_commodity_balance_2002_GWh[[#This Row],[Natural gas]]</f>
        <v>11521</v>
      </c>
      <c r="G45" s="14">
        <f>Natural_gas_commodity_balance_2003_GWh[[#This Row],[Natural gas]]</f>
        <v>11621</v>
      </c>
      <c r="H45" s="14">
        <f>Natural_gas_commodity_balance_2004_GWh[[#This Row],[Natural gas]]</f>
        <v>10227.69</v>
      </c>
      <c r="I45" s="14">
        <f>Natural_gas_commodity_balance_2005_GWh[[#This Row],[Natural gas]]</f>
        <v>9959.06</v>
      </c>
      <c r="J45" s="14">
        <f>Natural_gas_commodity_balance_2006_GWh[[#This Row],[Natural gas]]</f>
        <v>9470.1299999999992</v>
      </c>
      <c r="K45" s="14">
        <f>Natural_gas_commodity_balance_2007_GWh[[#This Row],[Natural gas]]</f>
        <v>8532.07</v>
      </c>
      <c r="L45" s="14">
        <f>Natural_gas_commodity_balance_2008_GWh[[#This Row],[Natural gas]]</f>
        <v>7022.59</v>
      </c>
      <c r="M45" s="14">
        <f>Natural_gas_commodity_balance_2009_GWh[[#This Row],[Natural gas]]</f>
        <v>5630.48</v>
      </c>
      <c r="N45" s="14">
        <f>Natural_gas_commodity_balance_2010_GWh[[#This Row],[Natural gas]]</f>
        <v>6833.18</v>
      </c>
      <c r="O45" s="14">
        <f>Natural_gas_commodity_balance_2011_GWh[[#This Row],[Natural gas]]</f>
        <v>7511.79</v>
      </c>
      <c r="P45" s="14">
        <f>Natural_gas_commodity_balance_2012_GWh[[#This Row],[Natural gas]]</f>
        <v>7905.82</v>
      </c>
      <c r="Q45" s="14">
        <f>Natural_gas_commodity_balance_2013_GWh[[#This Row],[Natural gas]]</f>
        <v>8480.32</v>
      </c>
      <c r="R45" s="14">
        <f>Natural_gas_commodity_balance_2014_GWh[[#This Row],[Natural gas]]</f>
        <v>8321.3799999999992</v>
      </c>
      <c r="S45" s="14">
        <f>Natural_gas_commodity_balance_2015_GWh[[#This Row],[Natural gas]]</f>
        <v>6243.47</v>
      </c>
      <c r="T45" s="14">
        <f>Natural_gas_commodity_balance_2016_GWh[[#This Row],[Natural gas]]</f>
        <v>6037.52</v>
      </c>
      <c r="U45" s="14">
        <f>Natural_gas_commodity_balance_2017_GWh[[#This Row],[Natural gas]]</f>
        <v>6289.38</v>
      </c>
      <c r="V45" s="14">
        <f>Natural_gas_commodity_balance_2018_GWh[[#This Row],[Natural gas]]</f>
        <v>6603.42</v>
      </c>
      <c r="W45" s="14">
        <f>Natural_gas_commodity_balance_2019_GWh[[#This Row],[Natural gas]]</f>
        <v>6001.52</v>
      </c>
      <c r="X45" s="14">
        <f>Natural_gas_commodity_balance_2020_GWh[[#This Row],[Natural gas]]</f>
        <v>5355.09</v>
      </c>
      <c r="Y45" s="14">
        <f>Natural_gas_commodity_balance_2021_GWh[[#This Row],[Natural gas]]</f>
        <v>5304.26</v>
      </c>
      <c r="Z45" s="14">
        <f>Natural_gas_commodity_balance_2022_GWh[[#This Row],[Natural gas]]</f>
        <v>4551.66</v>
      </c>
      <c r="AA45" s="14">
        <f>Natural_gas_commodity_balance_2023_GWh[[#This Row],[Natural gas]]</f>
        <v>4485.0200000000004</v>
      </c>
    </row>
    <row r="46" spans="1:27" ht="20.149999999999999" customHeight="1" x14ac:dyDescent="0.25">
      <c r="A46" s="19" t="s">
        <v>62</v>
      </c>
      <c r="B46" s="14">
        <f>Natural_gas_commodity_balance_1998_GWh[[#This Row],[Natural gas]]</f>
        <v>27269</v>
      </c>
      <c r="C46" s="14">
        <f>Natural_gas_commodity_balance_1999_GWh[[#This Row],[Natural gas]]</f>
        <v>27901</v>
      </c>
      <c r="D46" s="14">
        <f>Natural_gas_commodity_balance_2000_GWh[[#This Row],[Natural gas]]</f>
        <v>29835</v>
      </c>
      <c r="E46" s="14">
        <f>Natural_gas_commodity_balance_2001_GWh[[#This Row],[Natural gas]]</f>
        <v>29697</v>
      </c>
      <c r="F46" s="14">
        <f>Natural_gas_commodity_balance_2002_GWh[[#This Row],[Natural gas]]</f>
        <v>28884</v>
      </c>
      <c r="G46" s="14">
        <f>Natural_gas_commodity_balance_2003_GWh[[#This Row],[Natural gas]]</f>
        <v>28799</v>
      </c>
      <c r="H46" s="14">
        <f>Natural_gas_commodity_balance_2004_GWh[[#This Row],[Natural gas]]</f>
        <v>28232.15</v>
      </c>
      <c r="I46" s="14">
        <f>Natural_gas_commodity_balance_2005_GWh[[#This Row],[Natural gas]]</f>
        <v>24920.81</v>
      </c>
      <c r="J46" s="14">
        <f>Natural_gas_commodity_balance_2006_GWh[[#This Row],[Natural gas]]</f>
        <v>23714.240000000002</v>
      </c>
      <c r="K46" s="14">
        <f>Natural_gas_commodity_balance_2007_GWh[[#This Row],[Natural gas]]</f>
        <v>22972.54</v>
      </c>
      <c r="L46" s="14">
        <f>Natural_gas_commodity_balance_2008_GWh[[#This Row],[Natural gas]]</f>
        <v>22007.88</v>
      </c>
      <c r="M46" s="14">
        <f>Natural_gas_commodity_balance_2009_GWh[[#This Row],[Natural gas]]</f>
        <v>19193.25</v>
      </c>
      <c r="N46" s="14">
        <f>Natural_gas_commodity_balance_2010_GWh[[#This Row],[Natural gas]]</f>
        <v>20836.14</v>
      </c>
      <c r="O46" s="14">
        <f>Natural_gas_commodity_balance_2011_GWh[[#This Row],[Natural gas]]</f>
        <v>20908.939999999999</v>
      </c>
      <c r="P46" s="14">
        <f>Natural_gas_commodity_balance_2012_GWh[[#This Row],[Natural gas]]</f>
        <v>20862.93</v>
      </c>
      <c r="Q46" s="14">
        <f>Natural_gas_commodity_balance_2013_GWh[[#This Row],[Natural gas]]</f>
        <v>21095.74</v>
      </c>
      <c r="R46" s="14">
        <f>Natural_gas_commodity_balance_2014_GWh[[#This Row],[Natural gas]]</f>
        <v>20395.45</v>
      </c>
      <c r="S46" s="14">
        <f>Natural_gas_commodity_balance_2015_GWh[[#This Row],[Natural gas]]</f>
        <v>18167.03</v>
      </c>
      <c r="T46" s="14">
        <f>Natural_gas_commodity_balance_2016_GWh[[#This Row],[Natural gas]]</f>
        <v>18226.25</v>
      </c>
      <c r="U46" s="14">
        <f>Natural_gas_commodity_balance_2017_GWh[[#This Row],[Natural gas]]</f>
        <v>18738.400000000001</v>
      </c>
      <c r="V46" s="14">
        <f>Natural_gas_commodity_balance_2018_GWh[[#This Row],[Natural gas]]</f>
        <v>19562.560000000001</v>
      </c>
      <c r="W46" s="14">
        <f>Natural_gas_commodity_balance_2019_GWh[[#This Row],[Natural gas]]</f>
        <v>19152.75</v>
      </c>
      <c r="X46" s="14">
        <f>Natural_gas_commodity_balance_2020_GWh[[#This Row],[Natural gas]]</f>
        <v>18541.09</v>
      </c>
      <c r="Y46" s="14">
        <f>Natural_gas_commodity_balance_2021_GWh[[#This Row],[Natural gas]]</f>
        <v>18713.21</v>
      </c>
      <c r="Z46" s="14">
        <f>Natural_gas_commodity_balance_2022_GWh[[#This Row],[Natural gas]]</f>
        <v>17559.28</v>
      </c>
      <c r="AA46" s="14">
        <f>Natural_gas_commodity_balance_2023_GWh[[#This Row],[Natural gas]]</f>
        <v>17800.62</v>
      </c>
    </row>
    <row r="47" spans="1:27" ht="20.149999999999999" customHeight="1" x14ac:dyDescent="0.25">
      <c r="A47" s="19" t="s">
        <v>63</v>
      </c>
      <c r="B47" s="14">
        <f>Natural_gas_commodity_balance_1998_GWh[[#This Row],[Natural gas]]</f>
        <v>7268</v>
      </c>
      <c r="C47" s="14">
        <f>Natural_gas_commodity_balance_1999_GWh[[#This Row],[Natural gas]]</f>
        <v>6966</v>
      </c>
      <c r="D47" s="14">
        <f>Natural_gas_commodity_balance_2000_GWh[[#This Row],[Natural gas]]</f>
        <v>8454</v>
      </c>
      <c r="E47" s="14">
        <f>Natural_gas_commodity_balance_2001_GWh[[#This Row],[Natural gas]]</f>
        <v>7966</v>
      </c>
      <c r="F47" s="14">
        <f>Natural_gas_commodity_balance_2002_GWh[[#This Row],[Natural gas]]</f>
        <v>7837</v>
      </c>
      <c r="G47" s="14">
        <f>Natural_gas_commodity_balance_2003_GWh[[#This Row],[Natural gas]]</f>
        <v>7901</v>
      </c>
      <c r="H47" s="14">
        <f>Natural_gas_commodity_balance_2004_GWh[[#This Row],[Natural gas]]</f>
        <v>7119.99</v>
      </c>
      <c r="I47" s="14">
        <f>Natural_gas_commodity_balance_2005_GWh[[#This Row],[Natural gas]]</f>
        <v>7030.97</v>
      </c>
      <c r="J47" s="14">
        <f>Natural_gas_commodity_balance_2006_GWh[[#This Row],[Natural gas]]</f>
        <v>6636.58</v>
      </c>
      <c r="K47" s="14">
        <f>Natural_gas_commodity_balance_2007_GWh[[#This Row],[Natural gas]]</f>
        <v>6077.72</v>
      </c>
      <c r="L47" s="14">
        <f>Natural_gas_commodity_balance_2008_GWh[[#This Row],[Natural gas]]</f>
        <v>5755.08</v>
      </c>
      <c r="M47" s="14">
        <f>Natural_gas_commodity_balance_2009_GWh[[#This Row],[Natural gas]]</f>
        <v>4757.79</v>
      </c>
      <c r="N47" s="14">
        <f>Natural_gas_commodity_balance_2010_GWh[[#This Row],[Natural gas]]</f>
        <v>4875.3100000000004</v>
      </c>
      <c r="O47" s="14">
        <f>Natural_gas_commodity_balance_2011_GWh[[#This Row],[Natural gas]]</f>
        <v>5008.1099999999997</v>
      </c>
      <c r="P47" s="14">
        <f>Natural_gas_commodity_balance_2012_GWh[[#This Row],[Natural gas]]</f>
        <v>4733.07</v>
      </c>
      <c r="Q47" s="14">
        <f>Natural_gas_commodity_balance_2013_GWh[[#This Row],[Natural gas]]</f>
        <v>4757.1000000000004</v>
      </c>
      <c r="R47" s="14">
        <f>Natural_gas_commodity_balance_2014_GWh[[#This Row],[Natural gas]]</f>
        <v>4579.29</v>
      </c>
      <c r="S47" s="14">
        <f>Natural_gas_commodity_balance_2015_GWh[[#This Row],[Natural gas]]</f>
        <v>2938.42</v>
      </c>
      <c r="T47" s="14">
        <f>Natural_gas_commodity_balance_2016_GWh[[#This Row],[Natural gas]]</f>
        <v>2777.1</v>
      </c>
      <c r="U47" s="14">
        <f>Natural_gas_commodity_balance_2017_GWh[[#This Row],[Natural gas]]</f>
        <v>2831.94</v>
      </c>
      <c r="V47" s="14">
        <f>Natural_gas_commodity_balance_2018_GWh[[#This Row],[Natural gas]]</f>
        <v>3003.86</v>
      </c>
      <c r="W47" s="14">
        <f>Natural_gas_commodity_balance_2019_GWh[[#This Row],[Natural gas]]</f>
        <v>2677.51</v>
      </c>
      <c r="X47" s="14">
        <f>Natural_gas_commodity_balance_2020_GWh[[#This Row],[Natural gas]]</f>
        <v>2666.36</v>
      </c>
      <c r="Y47" s="14">
        <f>Natural_gas_commodity_balance_2021_GWh[[#This Row],[Natural gas]]</f>
        <v>2881.49</v>
      </c>
      <c r="Z47" s="14">
        <f>Natural_gas_commodity_balance_2022_GWh[[#This Row],[Natural gas]]</f>
        <v>2789.59</v>
      </c>
      <c r="AA47" s="14">
        <f>Natural_gas_commodity_balance_2023_GWh[[#This Row],[Natural gas]]</f>
        <v>2856.11</v>
      </c>
    </row>
    <row r="48" spans="1:27" ht="20.149999999999999" customHeight="1" x14ac:dyDescent="0.25">
      <c r="A48" s="19" t="s">
        <v>64</v>
      </c>
      <c r="B48" s="14">
        <f>Natural_gas_commodity_balance_1998_GWh[[#This Row],[Natural gas]]</f>
        <v>14241</v>
      </c>
      <c r="C48" s="14">
        <f>Natural_gas_commodity_balance_1999_GWh[[#This Row],[Natural gas]]</f>
        <v>12532</v>
      </c>
      <c r="D48" s="14">
        <f>Natural_gas_commodity_balance_2000_GWh[[#This Row],[Natural gas]]</f>
        <v>17268</v>
      </c>
      <c r="E48" s="14">
        <f>Natural_gas_commodity_balance_2001_GWh[[#This Row],[Natural gas]]</f>
        <v>16569</v>
      </c>
      <c r="F48" s="14">
        <f>Natural_gas_commodity_balance_2002_GWh[[#This Row],[Natural gas]]</f>
        <v>15452</v>
      </c>
      <c r="G48" s="14">
        <f>Natural_gas_commodity_balance_2003_GWh[[#This Row],[Natural gas]]</f>
        <v>15898</v>
      </c>
      <c r="H48" s="14">
        <f>Natural_gas_commodity_balance_2004_GWh[[#This Row],[Natural gas]]</f>
        <v>13878.7</v>
      </c>
      <c r="I48" s="14">
        <f>Natural_gas_commodity_balance_2005_GWh[[#This Row],[Natural gas]]</f>
        <v>17688.64</v>
      </c>
      <c r="J48" s="14">
        <f>Natural_gas_commodity_balance_2006_GWh[[#This Row],[Natural gas]]</f>
        <v>16518.28</v>
      </c>
      <c r="K48" s="14">
        <f>Natural_gas_commodity_balance_2007_GWh[[#This Row],[Natural gas]]</f>
        <v>15511.03</v>
      </c>
      <c r="L48" s="14">
        <f>Natural_gas_commodity_balance_2008_GWh[[#This Row],[Natural gas]]</f>
        <v>14249.01</v>
      </c>
      <c r="M48" s="14">
        <f>Natural_gas_commodity_balance_2009_GWh[[#This Row],[Natural gas]]</f>
        <v>11726.62</v>
      </c>
      <c r="N48" s="14">
        <f>Natural_gas_commodity_balance_2010_GWh[[#This Row],[Natural gas]]</f>
        <v>11089.96</v>
      </c>
      <c r="O48" s="14">
        <f>Natural_gas_commodity_balance_2011_GWh[[#This Row],[Natural gas]]</f>
        <v>10557.68</v>
      </c>
      <c r="P48" s="14">
        <f>Natural_gas_commodity_balance_2012_GWh[[#This Row],[Natural gas]]</f>
        <v>10230.959999999999</v>
      </c>
      <c r="Q48" s="14">
        <f>Natural_gas_commodity_balance_2013_GWh[[#This Row],[Natural gas]]</f>
        <v>11133.62</v>
      </c>
      <c r="R48" s="14">
        <f>Natural_gas_commodity_balance_2014_GWh[[#This Row],[Natural gas]]</f>
        <v>10441.370000000001</v>
      </c>
      <c r="S48" s="14">
        <f>Natural_gas_commodity_balance_2015_GWh[[#This Row],[Natural gas]]</f>
        <v>4583.4399999999996</v>
      </c>
      <c r="T48" s="14">
        <f>Natural_gas_commodity_balance_2016_GWh[[#This Row],[Natural gas]]</f>
        <v>4338.04</v>
      </c>
      <c r="U48" s="14">
        <f>Natural_gas_commodity_balance_2017_GWh[[#This Row],[Natural gas]]</f>
        <v>4444.79</v>
      </c>
      <c r="V48" s="14">
        <f>Natural_gas_commodity_balance_2018_GWh[[#This Row],[Natural gas]]</f>
        <v>4697.2299999999996</v>
      </c>
      <c r="W48" s="14">
        <f>Natural_gas_commodity_balance_2019_GWh[[#This Row],[Natural gas]]</f>
        <v>4433.0200000000004</v>
      </c>
      <c r="X48" s="14">
        <f>Natural_gas_commodity_balance_2020_GWh[[#This Row],[Natural gas]]</f>
        <v>3665.99</v>
      </c>
      <c r="Y48" s="14">
        <f>Natural_gas_commodity_balance_2021_GWh[[#This Row],[Natural gas]]</f>
        <v>3549.38</v>
      </c>
      <c r="Z48" s="14">
        <f>Natural_gas_commodity_balance_2022_GWh[[#This Row],[Natural gas]]</f>
        <v>2888.16</v>
      </c>
      <c r="AA48" s="14">
        <f>Natural_gas_commodity_balance_2023_GWh[[#This Row],[Natural gas]]</f>
        <v>2823.53</v>
      </c>
    </row>
    <row r="49" spans="1:27" ht="20.149999999999999" customHeight="1" x14ac:dyDescent="0.25">
      <c r="A49" s="19" t="s">
        <v>65</v>
      </c>
      <c r="B49" s="14">
        <f>Natural_gas_commodity_balance_1998_GWh[[#This Row],[Natural gas]]</f>
        <v>14415</v>
      </c>
      <c r="C49" s="14">
        <f>Natural_gas_commodity_balance_1999_GWh[[#This Row],[Natural gas]]</f>
        <v>13905</v>
      </c>
      <c r="D49" s="14">
        <f>Natural_gas_commodity_balance_2000_GWh[[#This Row],[Natural gas]]</f>
        <v>16261</v>
      </c>
      <c r="E49" s="14">
        <f>Natural_gas_commodity_balance_2001_GWh[[#This Row],[Natural gas]]</f>
        <v>15741</v>
      </c>
      <c r="F49" s="14">
        <f>Natural_gas_commodity_balance_2002_GWh[[#This Row],[Natural gas]]</f>
        <v>11731</v>
      </c>
      <c r="G49" s="14">
        <f>Natural_gas_commodity_balance_2003_GWh[[#This Row],[Natural gas]]</f>
        <v>11126</v>
      </c>
      <c r="H49" s="14">
        <f>Natural_gas_commodity_balance_2004_GWh[[#This Row],[Natural gas]]</f>
        <v>10412.74</v>
      </c>
      <c r="I49" s="14">
        <f>Natural_gas_commodity_balance_2005_GWh[[#This Row],[Natural gas]]</f>
        <v>10400.49</v>
      </c>
      <c r="J49" s="14">
        <f>Natural_gas_commodity_balance_2006_GWh[[#This Row],[Natural gas]]</f>
        <v>9864</v>
      </c>
      <c r="K49" s="14">
        <f>Natural_gas_commodity_balance_2007_GWh[[#This Row],[Natural gas]]</f>
        <v>9228.69</v>
      </c>
      <c r="L49" s="14">
        <f>Natural_gas_commodity_balance_2008_GWh[[#This Row],[Natural gas]]</f>
        <v>9099.39</v>
      </c>
      <c r="M49" s="14">
        <f>Natural_gas_commodity_balance_2009_GWh[[#This Row],[Natural gas]]</f>
        <v>7700.49</v>
      </c>
      <c r="N49" s="14">
        <f>Natural_gas_commodity_balance_2010_GWh[[#This Row],[Natural gas]]</f>
        <v>8422.75</v>
      </c>
      <c r="O49" s="14">
        <f>Natural_gas_commodity_balance_2011_GWh[[#This Row],[Natural gas]]</f>
        <v>7654.77</v>
      </c>
      <c r="P49" s="14">
        <f>Natural_gas_commodity_balance_2012_GWh[[#This Row],[Natural gas]]</f>
        <v>7571.43</v>
      </c>
      <c r="Q49" s="14">
        <f>Natural_gas_commodity_balance_2013_GWh[[#This Row],[Natural gas]]</f>
        <v>7171.2</v>
      </c>
      <c r="R49" s="14">
        <f>Natural_gas_commodity_balance_2014_GWh[[#This Row],[Natural gas]]</f>
        <v>7021.59</v>
      </c>
      <c r="S49" s="14">
        <f>Natural_gas_commodity_balance_2015_GWh[[#This Row],[Natural gas]]</f>
        <v>6926.6</v>
      </c>
      <c r="T49" s="14">
        <f>Natural_gas_commodity_balance_2016_GWh[[#This Row],[Natural gas]]</f>
        <v>7007.27</v>
      </c>
      <c r="U49" s="14">
        <f>Natural_gas_commodity_balance_2017_GWh[[#This Row],[Natural gas]]</f>
        <v>7505.97</v>
      </c>
      <c r="V49" s="14">
        <f>Natural_gas_commodity_balance_2018_GWh[[#This Row],[Natural gas]]</f>
        <v>8268.89</v>
      </c>
      <c r="W49" s="14">
        <f>Natural_gas_commodity_balance_2019_GWh[[#This Row],[Natural gas]]</f>
        <v>7285.96</v>
      </c>
      <c r="X49" s="14">
        <f>Natural_gas_commodity_balance_2020_GWh[[#This Row],[Natural gas]]</f>
        <v>7928.89</v>
      </c>
      <c r="Y49" s="14">
        <f>Natural_gas_commodity_balance_2021_GWh[[#This Row],[Natural gas]]</f>
        <v>8319.85</v>
      </c>
      <c r="Z49" s="14">
        <f>Natural_gas_commodity_balance_2022_GWh[[#This Row],[Natural gas]]</f>
        <v>8080.18</v>
      </c>
      <c r="AA49" s="14">
        <f>Natural_gas_commodity_balance_2023_GWh[[#This Row],[Natural gas]]</f>
        <v>8135.43</v>
      </c>
    </row>
    <row r="50" spans="1:27" ht="20.149999999999999" customHeight="1" x14ac:dyDescent="0.25">
      <c r="A50" s="19" t="s">
        <v>66</v>
      </c>
      <c r="B50" s="14">
        <f>Natural_gas_commodity_balance_1998_GWh[[#This Row],[Natural gas]]</f>
        <v>2196</v>
      </c>
      <c r="C50" s="14">
        <f>Natural_gas_commodity_balance_1999_GWh[[#This Row],[Natural gas]]</f>
        <v>2135</v>
      </c>
      <c r="D50" s="14">
        <f>Natural_gas_commodity_balance_2000_GWh[[#This Row],[Natural gas]]</f>
        <v>3067</v>
      </c>
      <c r="E50" s="14">
        <f>Natural_gas_commodity_balance_2001_GWh[[#This Row],[Natural gas]]</f>
        <v>3258</v>
      </c>
      <c r="F50" s="14">
        <f>Natural_gas_commodity_balance_2002_GWh[[#This Row],[Natural gas]]</f>
        <v>3304</v>
      </c>
      <c r="G50" s="14">
        <f>Natural_gas_commodity_balance_2003_GWh[[#This Row],[Natural gas]]</f>
        <v>3015</v>
      </c>
      <c r="H50" s="14">
        <f>Natural_gas_commodity_balance_2004_GWh[[#This Row],[Natural gas]]</f>
        <v>2930.84</v>
      </c>
      <c r="I50" s="14">
        <f>Natural_gas_commodity_balance_2005_GWh[[#This Row],[Natural gas]]</f>
        <v>2675.81</v>
      </c>
      <c r="J50" s="14">
        <f>Natural_gas_commodity_balance_2006_GWh[[#This Row],[Natural gas]]</f>
        <v>2554.84</v>
      </c>
      <c r="K50" s="14">
        <f>Natural_gas_commodity_balance_2007_GWh[[#This Row],[Natural gas]]</f>
        <v>2377.9699999999998</v>
      </c>
      <c r="L50" s="14">
        <f>Natural_gas_commodity_balance_2008_GWh[[#This Row],[Natural gas]]</f>
        <v>3537.03</v>
      </c>
      <c r="M50" s="14">
        <f>Natural_gas_commodity_balance_2009_GWh[[#This Row],[Natural gas]]</f>
        <v>2992.14</v>
      </c>
      <c r="N50" s="14">
        <f>Natural_gas_commodity_balance_2010_GWh[[#This Row],[Natural gas]]</f>
        <v>3016.13</v>
      </c>
      <c r="O50" s="14">
        <f>Natural_gas_commodity_balance_2011_GWh[[#This Row],[Natural gas]]</f>
        <v>3019.68</v>
      </c>
      <c r="P50" s="14">
        <f>Natural_gas_commodity_balance_2012_GWh[[#This Row],[Natural gas]]</f>
        <v>2924.81</v>
      </c>
      <c r="Q50" s="14">
        <f>Natural_gas_commodity_balance_2013_GWh[[#This Row],[Natural gas]]</f>
        <v>3037.17</v>
      </c>
      <c r="R50" s="14">
        <f>Natural_gas_commodity_balance_2014_GWh[[#This Row],[Natural gas]]</f>
        <v>2957.34</v>
      </c>
      <c r="S50" s="14">
        <f>Natural_gas_commodity_balance_2015_GWh[[#This Row],[Natural gas]]</f>
        <v>4376.25</v>
      </c>
      <c r="T50" s="14">
        <f>Natural_gas_commodity_balance_2016_GWh[[#This Row],[Natural gas]]</f>
        <v>4368.83</v>
      </c>
      <c r="U50" s="14">
        <f>Natural_gas_commodity_balance_2017_GWh[[#This Row],[Natural gas]]</f>
        <v>4316.97</v>
      </c>
      <c r="V50" s="14">
        <f>Natural_gas_commodity_balance_2018_GWh[[#This Row],[Natural gas]]</f>
        <v>4675.53</v>
      </c>
      <c r="W50" s="14">
        <f>Natural_gas_commodity_balance_2019_GWh[[#This Row],[Natural gas]]</f>
        <v>5000.91</v>
      </c>
      <c r="X50" s="14">
        <f>Natural_gas_commodity_balance_2020_GWh[[#This Row],[Natural gas]]</f>
        <v>4267.3500000000004</v>
      </c>
      <c r="Y50" s="14">
        <f>Natural_gas_commodity_balance_2021_GWh[[#This Row],[Natural gas]]</f>
        <v>4480.42</v>
      </c>
      <c r="Z50" s="14">
        <f>Natural_gas_commodity_balance_2022_GWh[[#This Row],[Natural gas]]</f>
        <v>4438.7700000000004</v>
      </c>
      <c r="AA50" s="14">
        <f>Natural_gas_commodity_balance_2023_GWh[[#This Row],[Natural gas]]</f>
        <v>4512.43</v>
      </c>
    </row>
    <row r="51" spans="1:27" ht="20.149999999999999" customHeight="1" x14ac:dyDescent="0.25">
      <c r="A51" s="17" t="s">
        <v>67</v>
      </c>
      <c r="B51" s="18">
        <f>Natural_gas_commodity_balance_1998_GWh[[#This Row],[Natural gas]]</f>
        <v>0</v>
      </c>
      <c r="C51" s="18">
        <f>Natural_gas_commodity_balance_1999_GWh[[#This Row],[Natural gas]]</f>
        <v>0</v>
      </c>
      <c r="D51" s="18">
        <f>Natural_gas_commodity_balance_2000_GWh[[#This Row],[Natural gas]]</f>
        <v>0</v>
      </c>
      <c r="E51" s="18">
        <f>Natural_gas_commodity_balance_2001_GWh[[#This Row],[Natural gas]]</f>
        <v>0</v>
      </c>
      <c r="F51" s="18">
        <f>Natural_gas_commodity_balance_2002_GWh[[#This Row],[Natural gas]]</f>
        <v>0</v>
      </c>
      <c r="G51" s="18">
        <f>Natural_gas_commodity_balance_2003_GWh[[#This Row],[Natural gas]]</f>
        <v>0</v>
      </c>
      <c r="H51" s="18">
        <f>Natural_gas_commodity_balance_2004_GWh[[#This Row],[Natural gas]]</f>
        <v>0</v>
      </c>
      <c r="I51" s="18">
        <f>Natural_gas_commodity_balance_2005_GWh[[#This Row],[Natural gas]]</f>
        <v>0</v>
      </c>
      <c r="J51" s="18">
        <f>Natural_gas_commodity_balance_2006_GWh[[#This Row],[Natural gas]]</f>
        <v>0</v>
      </c>
      <c r="K51" s="18">
        <f>Natural_gas_commodity_balance_2007_GWh[[#This Row],[Natural gas]]</f>
        <v>0</v>
      </c>
      <c r="L51" s="18">
        <f>Natural_gas_commodity_balance_2008_GWh[[#This Row],[Natural gas]]</f>
        <v>0</v>
      </c>
      <c r="M51" s="18">
        <f>Natural_gas_commodity_balance_2009_GWh[[#This Row],[Natural gas]]</f>
        <v>0</v>
      </c>
      <c r="N51" s="18">
        <f>Natural_gas_commodity_balance_2010_GWh[[#This Row],[Natural gas]]</f>
        <v>0</v>
      </c>
      <c r="O51" s="18">
        <f>Natural_gas_commodity_balance_2011_GWh[[#This Row],[Natural gas]]</f>
        <v>0</v>
      </c>
      <c r="P51" s="18">
        <f>Natural_gas_commodity_balance_2012_GWh[[#This Row],[Natural gas]]</f>
        <v>0</v>
      </c>
      <c r="Q51" s="18">
        <f>Natural_gas_commodity_balance_2013_GWh[[#This Row],[Natural gas]]</f>
        <v>0</v>
      </c>
      <c r="R51" s="18">
        <f>Natural_gas_commodity_balance_2014_GWh[[#This Row],[Natural gas]]</f>
        <v>0</v>
      </c>
      <c r="S51" s="18">
        <f>Natural_gas_commodity_balance_2015_GWh[[#This Row],[Natural gas]]</f>
        <v>0</v>
      </c>
      <c r="T51" s="18">
        <f>Natural_gas_commodity_balance_2016_GWh[[#This Row],[Natural gas]]</f>
        <v>0</v>
      </c>
      <c r="U51" s="18">
        <f>Natural_gas_commodity_balance_2017_GWh[[#This Row],[Natural gas]]</f>
        <v>0</v>
      </c>
      <c r="V51" s="18">
        <f>Natural_gas_commodity_balance_2018_GWh[[#This Row],[Natural gas]]</f>
        <v>113.08</v>
      </c>
      <c r="W51" s="18">
        <f>Natural_gas_commodity_balance_2019_GWh[[#This Row],[Natural gas]]</f>
        <v>496.92</v>
      </c>
      <c r="X51" s="18">
        <f>Natural_gas_commodity_balance_2020_GWh[[#This Row],[Natural gas]]</f>
        <v>886.4</v>
      </c>
      <c r="Y51" s="18">
        <f>Natural_gas_commodity_balance_2021_GWh[[#This Row],[Natural gas]]</f>
        <v>977.96</v>
      </c>
      <c r="Z51" s="18">
        <f>Natural_gas_commodity_balance_2022_GWh[[#This Row],[Natural gas]]</f>
        <v>977.96</v>
      </c>
      <c r="AA51" s="18">
        <f>Natural_gas_commodity_balance_2023_GWh[[#This Row],[Natural gas]]</f>
        <v>977.96</v>
      </c>
    </row>
    <row r="52" spans="1:27" ht="20.149999999999999" customHeight="1" x14ac:dyDescent="0.25">
      <c r="A52" s="19" t="s">
        <v>68</v>
      </c>
      <c r="B52" s="14">
        <f>Natural_gas_commodity_balance_1998_GWh[[#This Row],[Natural gas]]</f>
        <v>0</v>
      </c>
      <c r="C52" s="14">
        <f>Natural_gas_commodity_balance_1999_GWh[[#This Row],[Natural gas]]</f>
        <v>0</v>
      </c>
      <c r="D52" s="14">
        <f>Natural_gas_commodity_balance_2000_GWh[[#This Row],[Natural gas]]</f>
        <v>0</v>
      </c>
      <c r="E52" s="14">
        <f>Natural_gas_commodity_balance_2001_GWh[[#This Row],[Natural gas]]</f>
        <v>0</v>
      </c>
      <c r="F52" s="14">
        <f>Natural_gas_commodity_balance_2002_GWh[[#This Row],[Natural gas]]</f>
        <v>0</v>
      </c>
      <c r="G52" s="14">
        <f>Natural_gas_commodity_balance_2003_GWh[[#This Row],[Natural gas]]</f>
        <v>0</v>
      </c>
      <c r="H52" s="14">
        <f>Natural_gas_commodity_balance_2004_GWh[[#This Row],[Natural gas]]</f>
        <v>0</v>
      </c>
      <c r="I52" s="14">
        <f>Natural_gas_commodity_balance_2005_GWh[[#This Row],[Natural gas]]</f>
        <v>0</v>
      </c>
      <c r="J52" s="14">
        <f>Natural_gas_commodity_balance_2006_GWh[[#This Row],[Natural gas]]</f>
        <v>0</v>
      </c>
      <c r="K52" s="14">
        <f>Natural_gas_commodity_balance_2007_GWh[[#This Row],[Natural gas]]</f>
        <v>0</v>
      </c>
      <c r="L52" s="14">
        <f>Natural_gas_commodity_balance_2008_GWh[[#This Row],[Natural gas]]</f>
        <v>0</v>
      </c>
      <c r="M52" s="14">
        <f>Natural_gas_commodity_balance_2009_GWh[[#This Row],[Natural gas]]</f>
        <v>0</v>
      </c>
      <c r="N52" s="14">
        <f>Natural_gas_commodity_balance_2010_GWh[[#This Row],[Natural gas]]</f>
        <v>0</v>
      </c>
      <c r="O52" s="14">
        <f>Natural_gas_commodity_balance_2011_GWh[[#This Row],[Natural gas]]</f>
        <v>0</v>
      </c>
      <c r="P52" s="14">
        <f>Natural_gas_commodity_balance_2012_GWh[[#This Row],[Natural gas]]</f>
        <v>0</v>
      </c>
      <c r="Q52" s="14">
        <f>Natural_gas_commodity_balance_2013_GWh[[#This Row],[Natural gas]]</f>
        <v>0</v>
      </c>
      <c r="R52" s="14">
        <f>Natural_gas_commodity_balance_2014_GWh[[#This Row],[Natural gas]]</f>
        <v>0</v>
      </c>
      <c r="S52" s="14">
        <f>Natural_gas_commodity_balance_2015_GWh[[#This Row],[Natural gas]]</f>
        <v>0</v>
      </c>
      <c r="T52" s="14">
        <f>Natural_gas_commodity_balance_2016_GWh[[#This Row],[Natural gas]]</f>
        <v>0</v>
      </c>
      <c r="U52" s="14">
        <f>Natural_gas_commodity_balance_2017_GWh[[#This Row],[Natural gas]]</f>
        <v>0</v>
      </c>
      <c r="V52" s="14">
        <f>Natural_gas_commodity_balance_2018_GWh[[#This Row],[Natural gas]]</f>
        <v>0</v>
      </c>
      <c r="W52" s="14">
        <f>Natural_gas_commodity_balance_2019_GWh[[#This Row],[Natural gas]]</f>
        <v>0</v>
      </c>
      <c r="X52" s="14">
        <f>Natural_gas_commodity_balance_2020_GWh[[#This Row],[Natural gas]]</f>
        <v>0</v>
      </c>
      <c r="Y52" s="14">
        <f>Natural_gas_commodity_balance_2021_GWh[[#This Row],[Natural gas]]</f>
        <v>0</v>
      </c>
      <c r="Z52" s="14">
        <f>Natural_gas_commodity_balance_2022_GWh[[#This Row],[Natural gas]]</f>
        <v>0</v>
      </c>
      <c r="AA52" s="14">
        <f>Natural_gas_commodity_balance_2023_GWh[[#This Row],[Natural gas]]</f>
        <v>0</v>
      </c>
    </row>
    <row r="53" spans="1:27" ht="20.149999999999999" customHeight="1" x14ac:dyDescent="0.25">
      <c r="A53" s="19" t="s">
        <v>86</v>
      </c>
      <c r="B53" s="14">
        <f>Natural_gas_commodity_balance_1998_GWh[[#This Row],[Natural gas]]</f>
        <v>0</v>
      </c>
      <c r="C53" s="14">
        <f>Natural_gas_commodity_balance_1999_GWh[[#This Row],[Natural gas]]</f>
        <v>0</v>
      </c>
      <c r="D53" s="14">
        <f>Natural_gas_commodity_balance_2000_GWh[[#This Row],[Natural gas]]</f>
        <v>0</v>
      </c>
      <c r="E53" s="14">
        <f>Natural_gas_commodity_balance_2001_GWh[[#This Row],[Natural gas]]</f>
        <v>0</v>
      </c>
      <c r="F53" s="14">
        <f>Natural_gas_commodity_balance_2002_GWh[[#This Row],[Natural gas]]</f>
        <v>0</v>
      </c>
      <c r="G53" s="14">
        <f>Natural_gas_commodity_balance_2003_GWh[[#This Row],[Natural gas]]</f>
        <v>0</v>
      </c>
      <c r="H53" s="14">
        <f>Natural_gas_commodity_balance_2004_GWh[[#This Row],[Natural gas]]</f>
        <v>0</v>
      </c>
      <c r="I53" s="14">
        <f>Natural_gas_commodity_balance_2005_GWh[[#This Row],[Natural gas]]</f>
        <v>0</v>
      </c>
      <c r="J53" s="14">
        <f>Natural_gas_commodity_balance_2006_GWh[[#This Row],[Natural gas]]</f>
        <v>0</v>
      </c>
      <c r="K53" s="14">
        <f>Natural_gas_commodity_balance_2007_GWh[[#This Row],[Natural gas]]</f>
        <v>0</v>
      </c>
      <c r="L53" s="14">
        <f>Natural_gas_commodity_balance_2008_GWh[[#This Row],[Natural gas]]</f>
        <v>0</v>
      </c>
      <c r="M53" s="14">
        <f>Natural_gas_commodity_balance_2009_GWh[[#This Row],[Natural gas]]</f>
        <v>0</v>
      </c>
      <c r="N53" s="14">
        <f>Natural_gas_commodity_balance_2010_GWh[[#This Row],[Natural gas]]</f>
        <v>0</v>
      </c>
      <c r="O53" s="14">
        <f>Natural_gas_commodity_balance_2011_GWh[[#This Row],[Natural gas]]</f>
        <v>0</v>
      </c>
      <c r="P53" s="14">
        <f>Natural_gas_commodity_balance_2012_GWh[[#This Row],[Natural gas]]</f>
        <v>0</v>
      </c>
      <c r="Q53" s="14">
        <f>Natural_gas_commodity_balance_2013_GWh[[#This Row],[Natural gas]]</f>
        <v>0</v>
      </c>
      <c r="R53" s="14">
        <f>Natural_gas_commodity_balance_2014_GWh[[#This Row],[Natural gas]]</f>
        <v>0</v>
      </c>
      <c r="S53" s="14">
        <f>Natural_gas_commodity_balance_2015_GWh[[#This Row],[Natural gas]]</f>
        <v>0</v>
      </c>
      <c r="T53" s="14">
        <f>Natural_gas_commodity_balance_2016_GWh[[#This Row],[Natural gas]]</f>
        <v>0</v>
      </c>
      <c r="U53" s="14">
        <f>Natural_gas_commodity_balance_2017_GWh[[#This Row],[Natural gas]]</f>
        <v>0</v>
      </c>
      <c r="V53" s="14">
        <f>Natural_gas_commodity_balance_2018_GWh[[#This Row],[Natural gas]]</f>
        <v>0</v>
      </c>
      <c r="W53" s="14">
        <f>Natural_gas_commodity_balance_2019_GWh[[#This Row],[Natural gas]]</f>
        <v>0</v>
      </c>
      <c r="X53" s="14">
        <f>Natural_gas_commodity_balance_2020_GWh[[#This Row],[Natural gas]]</f>
        <v>0</v>
      </c>
      <c r="Y53" s="14">
        <f>Natural_gas_commodity_balance_2021_GWh[[#This Row],[Natural gas]]</f>
        <v>0</v>
      </c>
      <c r="Z53" s="14">
        <f>Natural_gas_commodity_balance_2022_GWh[[#This Row],[Natural gas]]</f>
        <v>0</v>
      </c>
      <c r="AA53" s="14">
        <f>Natural_gas_commodity_balance_2023_GWh[[#This Row],[Natural gas]]</f>
        <v>0</v>
      </c>
    </row>
    <row r="54" spans="1:27" ht="20.149999999999999" customHeight="1" x14ac:dyDescent="0.25">
      <c r="A54" s="19" t="s">
        <v>69</v>
      </c>
      <c r="B54" s="14">
        <f>Natural_gas_commodity_balance_1998_GWh[[#This Row],[Natural gas]]</f>
        <v>0</v>
      </c>
      <c r="C54" s="14">
        <f>Natural_gas_commodity_balance_1999_GWh[[#This Row],[Natural gas]]</f>
        <v>0</v>
      </c>
      <c r="D54" s="14">
        <f>Natural_gas_commodity_balance_2000_GWh[[#This Row],[Natural gas]]</f>
        <v>0</v>
      </c>
      <c r="E54" s="14">
        <f>Natural_gas_commodity_balance_2001_GWh[[#This Row],[Natural gas]]</f>
        <v>0</v>
      </c>
      <c r="F54" s="14">
        <f>Natural_gas_commodity_balance_2002_GWh[[#This Row],[Natural gas]]</f>
        <v>0</v>
      </c>
      <c r="G54" s="14">
        <f>Natural_gas_commodity_balance_2003_GWh[[#This Row],[Natural gas]]</f>
        <v>0</v>
      </c>
      <c r="H54" s="14">
        <f>Natural_gas_commodity_balance_2004_GWh[[#This Row],[Natural gas]]</f>
        <v>0</v>
      </c>
      <c r="I54" s="14">
        <f>Natural_gas_commodity_balance_2005_GWh[[#This Row],[Natural gas]]</f>
        <v>0</v>
      </c>
      <c r="J54" s="14">
        <f>Natural_gas_commodity_balance_2006_GWh[[#This Row],[Natural gas]]</f>
        <v>0</v>
      </c>
      <c r="K54" s="14">
        <f>Natural_gas_commodity_balance_2007_GWh[[#This Row],[Natural gas]]</f>
        <v>0</v>
      </c>
      <c r="L54" s="14">
        <f>Natural_gas_commodity_balance_2008_GWh[[#This Row],[Natural gas]]</f>
        <v>0</v>
      </c>
      <c r="M54" s="14">
        <f>Natural_gas_commodity_balance_2009_GWh[[#This Row],[Natural gas]]</f>
        <v>0</v>
      </c>
      <c r="N54" s="14">
        <f>Natural_gas_commodity_balance_2010_GWh[[#This Row],[Natural gas]]</f>
        <v>0</v>
      </c>
      <c r="O54" s="14">
        <f>Natural_gas_commodity_balance_2011_GWh[[#This Row],[Natural gas]]</f>
        <v>0</v>
      </c>
      <c r="P54" s="14">
        <f>Natural_gas_commodity_balance_2012_GWh[[#This Row],[Natural gas]]</f>
        <v>0</v>
      </c>
      <c r="Q54" s="14">
        <f>Natural_gas_commodity_balance_2013_GWh[[#This Row],[Natural gas]]</f>
        <v>0</v>
      </c>
      <c r="R54" s="14">
        <f>Natural_gas_commodity_balance_2014_GWh[[#This Row],[Natural gas]]</f>
        <v>0</v>
      </c>
      <c r="S54" s="14">
        <f>Natural_gas_commodity_balance_2015_GWh[[#This Row],[Natural gas]]</f>
        <v>0</v>
      </c>
      <c r="T54" s="14">
        <f>Natural_gas_commodity_balance_2016_GWh[[#This Row],[Natural gas]]</f>
        <v>0</v>
      </c>
      <c r="U54" s="14">
        <f>Natural_gas_commodity_balance_2017_GWh[[#This Row],[Natural gas]]</f>
        <v>0</v>
      </c>
      <c r="V54" s="14">
        <f>Natural_gas_commodity_balance_2018_GWh[[#This Row],[Natural gas]]</f>
        <v>113.08</v>
      </c>
      <c r="W54" s="14">
        <f>Natural_gas_commodity_balance_2019_GWh[[#This Row],[Natural gas]]</f>
        <v>496.92</v>
      </c>
      <c r="X54" s="14">
        <f>Natural_gas_commodity_balance_2020_GWh[[#This Row],[Natural gas]]</f>
        <v>886.4</v>
      </c>
      <c r="Y54" s="14">
        <f>Natural_gas_commodity_balance_2021_GWh[[#This Row],[Natural gas]]</f>
        <v>977.96</v>
      </c>
      <c r="Z54" s="14">
        <f>Natural_gas_commodity_balance_2022_GWh[[#This Row],[Natural gas]]</f>
        <v>977.96</v>
      </c>
      <c r="AA54" s="14">
        <f>Natural_gas_commodity_balance_2023_GWh[[#This Row],[Natural gas]]</f>
        <v>977.96</v>
      </c>
    </row>
    <row r="55" spans="1:27" ht="20.149999999999999" customHeight="1" x14ac:dyDescent="0.25">
      <c r="A55" s="19" t="s">
        <v>70</v>
      </c>
      <c r="B55" s="14">
        <f>Natural_gas_commodity_balance_1998_GWh[[#This Row],[Natural gas]]</f>
        <v>0</v>
      </c>
      <c r="C55" s="14">
        <f>Natural_gas_commodity_balance_1999_GWh[[#This Row],[Natural gas]]</f>
        <v>0</v>
      </c>
      <c r="D55" s="14">
        <f>Natural_gas_commodity_balance_2000_GWh[[#This Row],[Natural gas]]</f>
        <v>0</v>
      </c>
      <c r="E55" s="14">
        <f>Natural_gas_commodity_balance_2001_GWh[[#This Row],[Natural gas]]</f>
        <v>0</v>
      </c>
      <c r="F55" s="14">
        <f>Natural_gas_commodity_balance_2002_GWh[[#This Row],[Natural gas]]</f>
        <v>0</v>
      </c>
      <c r="G55" s="14">
        <f>Natural_gas_commodity_balance_2003_GWh[[#This Row],[Natural gas]]</f>
        <v>0</v>
      </c>
      <c r="H55" s="14">
        <f>Natural_gas_commodity_balance_2004_GWh[[#This Row],[Natural gas]]</f>
        <v>0</v>
      </c>
      <c r="I55" s="14">
        <f>Natural_gas_commodity_balance_2005_GWh[[#This Row],[Natural gas]]</f>
        <v>0</v>
      </c>
      <c r="J55" s="14">
        <f>Natural_gas_commodity_balance_2006_GWh[[#This Row],[Natural gas]]</f>
        <v>0</v>
      </c>
      <c r="K55" s="14">
        <f>Natural_gas_commodity_balance_2007_GWh[[#This Row],[Natural gas]]</f>
        <v>0</v>
      </c>
      <c r="L55" s="14">
        <f>Natural_gas_commodity_balance_2008_GWh[[#This Row],[Natural gas]]</f>
        <v>0</v>
      </c>
      <c r="M55" s="14">
        <f>Natural_gas_commodity_balance_2009_GWh[[#This Row],[Natural gas]]</f>
        <v>0</v>
      </c>
      <c r="N55" s="14">
        <f>Natural_gas_commodity_balance_2010_GWh[[#This Row],[Natural gas]]</f>
        <v>0</v>
      </c>
      <c r="O55" s="14">
        <f>Natural_gas_commodity_balance_2011_GWh[[#This Row],[Natural gas]]</f>
        <v>0</v>
      </c>
      <c r="P55" s="14">
        <f>Natural_gas_commodity_balance_2012_GWh[[#This Row],[Natural gas]]</f>
        <v>0</v>
      </c>
      <c r="Q55" s="14">
        <f>Natural_gas_commodity_balance_2013_GWh[[#This Row],[Natural gas]]</f>
        <v>0</v>
      </c>
      <c r="R55" s="14">
        <f>Natural_gas_commodity_balance_2014_GWh[[#This Row],[Natural gas]]</f>
        <v>0</v>
      </c>
      <c r="S55" s="14">
        <f>Natural_gas_commodity_balance_2015_GWh[[#This Row],[Natural gas]]</f>
        <v>0</v>
      </c>
      <c r="T55" s="14">
        <f>Natural_gas_commodity_balance_2016_GWh[[#This Row],[Natural gas]]</f>
        <v>0</v>
      </c>
      <c r="U55" s="14">
        <f>Natural_gas_commodity_balance_2017_GWh[[#This Row],[Natural gas]]</f>
        <v>0</v>
      </c>
      <c r="V55" s="14">
        <f>Natural_gas_commodity_balance_2018_GWh[[#This Row],[Natural gas]]</f>
        <v>0</v>
      </c>
      <c r="W55" s="14">
        <f>Natural_gas_commodity_balance_2019_GWh[[#This Row],[Natural gas]]</f>
        <v>0</v>
      </c>
      <c r="X55" s="14">
        <f>Natural_gas_commodity_balance_2020_GWh[[#This Row],[Natural gas]]</f>
        <v>0</v>
      </c>
      <c r="Y55" s="14">
        <f>Natural_gas_commodity_balance_2021_GWh[[#This Row],[Natural gas]]</f>
        <v>0</v>
      </c>
      <c r="Z55" s="14">
        <f>Natural_gas_commodity_balance_2022_GWh[[#This Row],[Natural gas]]</f>
        <v>0</v>
      </c>
      <c r="AA55" s="14">
        <f>Natural_gas_commodity_balance_2023_GWh[[#This Row],[Natural gas]]</f>
        <v>0</v>
      </c>
    </row>
    <row r="56" spans="1:27" ht="20.149999999999999" customHeight="1" x14ac:dyDescent="0.25">
      <c r="A56" s="19" t="s">
        <v>71</v>
      </c>
      <c r="B56" s="14">
        <f>Natural_gas_commodity_balance_1998_GWh[[#This Row],[Natural gas]]</f>
        <v>0</v>
      </c>
      <c r="C56" s="14">
        <f>Natural_gas_commodity_balance_1999_GWh[[#This Row],[Natural gas]]</f>
        <v>0</v>
      </c>
      <c r="D56" s="14">
        <f>Natural_gas_commodity_balance_2000_GWh[[#This Row],[Natural gas]]</f>
        <v>0</v>
      </c>
      <c r="E56" s="14">
        <f>Natural_gas_commodity_balance_2001_GWh[[#This Row],[Natural gas]]</f>
        <v>0</v>
      </c>
      <c r="F56" s="14">
        <f>Natural_gas_commodity_balance_2002_GWh[[#This Row],[Natural gas]]</f>
        <v>0</v>
      </c>
      <c r="G56" s="14">
        <f>Natural_gas_commodity_balance_2003_GWh[[#This Row],[Natural gas]]</f>
        <v>0</v>
      </c>
      <c r="H56" s="14">
        <f>Natural_gas_commodity_balance_2004_GWh[[#This Row],[Natural gas]]</f>
        <v>0</v>
      </c>
      <c r="I56" s="14">
        <f>Natural_gas_commodity_balance_2005_GWh[[#This Row],[Natural gas]]</f>
        <v>0</v>
      </c>
      <c r="J56" s="14">
        <f>Natural_gas_commodity_balance_2006_GWh[[#This Row],[Natural gas]]</f>
        <v>0</v>
      </c>
      <c r="K56" s="14">
        <f>Natural_gas_commodity_balance_2007_GWh[[#This Row],[Natural gas]]</f>
        <v>0</v>
      </c>
      <c r="L56" s="14">
        <f>Natural_gas_commodity_balance_2008_GWh[[#This Row],[Natural gas]]</f>
        <v>0</v>
      </c>
      <c r="M56" s="14">
        <f>Natural_gas_commodity_balance_2009_GWh[[#This Row],[Natural gas]]</f>
        <v>0</v>
      </c>
      <c r="N56" s="14">
        <f>Natural_gas_commodity_balance_2010_GWh[[#This Row],[Natural gas]]</f>
        <v>0</v>
      </c>
      <c r="O56" s="14">
        <f>Natural_gas_commodity_balance_2011_GWh[[#This Row],[Natural gas]]</f>
        <v>0</v>
      </c>
      <c r="P56" s="14">
        <f>Natural_gas_commodity_balance_2012_GWh[[#This Row],[Natural gas]]</f>
        <v>0</v>
      </c>
      <c r="Q56" s="14">
        <f>Natural_gas_commodity_balance_2013_GWh[[#This Row],[Natural gas]]</f>
        <v>0</v>
      </c>
      <c r="R56" s="14">
        <f>Natural_gas_commodity_balance_2014_GWh[[#This Row],[Natural gas]]</f>
        <v>0</v>
      </c>
      <c r="S56" s="14">
        <f>Natural_gas_commodity_balance_2015_GWh[[#This Row],[Natural gas]]</f>
        <v>0</v>
      </c>
      <c r="T56" s="14">
        <f>Natural_gas_commodity_balance_2016_GWh[[#This Row],[Natural gas]]</f>
        <v>0</v>
      </c>
      <c r="U56" s="14">
        <f>Natural_gas_commodity_balance_2017_GWh[[#This Row],[Natural gas]]</f>
        <v>0</v>
      </c>
      <c r="V56" s="14">
        <f>Natural_gas_commodity_balance_2018_GWh[[#This Row],[Natural gas]]</f>
        <v>0</v>
      </c>
      <c r="W56" s="14">
        <f>Natural_gas_commodity_balance_2019_GWh[[#This Row],[Natural gas]]</f>
        <v>0</v>
      </c>
      <c r="X56" s="14">
        <f>Natural_gas_commodity_balance_2020_GWh[[#This Row],[Natural gas]]</f>
        <v>0</v>
      </c>
      <c r="Y56" s="14">
        <f>Natural_gas_commodity_balance_2021_GWh[[#This Row],[Natural gas]]</f>
        <v>0</v>
      </c>
      <c r="Z56" s="14">
        <f>Natural_gas_commodity_balance_2022_GWh[[#This Row],[Natural gas]]</f>
        <v>0</v>
      </c>
      <c r="AA56" s="14">
        <f>Natural_gas_commodity_balance_2023_GWh[[#This Row],[Natural gas]]</f>
        <v>0</v>
      </c>
    </row>
    <row r="57" spans="1:27" ht="20.149999999999999" customHeight="1" x14ac:dyDescent="0.25">
      <c r="A57" s="17" t="s">
        <v>47</v>
      </c>
      <c r="B57" s="18">
        <f>Natural_gas_commodity_balance_1998_GWh[[#This Row],[Natural gas]]</f>
        <v>473519</v>
      </c>
      <c r="C57" s="18">
        <f>Natural_gas_commodity_balance_1999_GWh[[#This Row],[Natural gas]]</f>
        <v>464553</v>
      </c>
      <c r="D57" s="18">
        <f>Natural_gas_commodity_balance_2000_GWh[[#This Row],[Natural gas]]</f>
        <v>480365</v>
      </c>
      <c r="E57" s="18">
        <f>Natural_gas_commodity_balance_2001_GWh[[#This Row],[Natural gas]]</f>
        <v>492537</v>
      </c>
      <c r="F57" s="18">
        <f>Natural_gas_commodity_balance_2002_GWh[[#This Row],[Natural gas]]</f>
        <v>477205</v>
      </c>
      <c r="G57" s="18">
        <f>Natural_gas_commodity_balance_2003_GWh[[#This Row],[Natural gas]]</f>
        <v>493219</v>
      </c>
      <c r="H57" s="18">
        <f>Natural_gas_commodity_balance_2004_GWh[[#This Row],[Natural gas]]</f>
        <v>509885.63</v>
      </c>
      <c r="I57" s="18">
        <f>Natural_gas_commodity_balance_2005_GWh[[#This Row],[Natural gas]]</f>
        <v>492670.15</v>
      </c>
      <c r="J57" s="18">
        <f>Natural_gas_commodity_balance_2006_GWh[[#This Row],[Natural gas]]</f>
        <v>467581.57</v>
      </c>
      <c r="K57" s="18">
        <f>Natural_gas_commodity_balance_2007_GWh[[#This Row],[Natural gas]]</f>
        <v>447695.21</v>
      </c>
      <c r="L57" s="18">
        <f>Natural_gas_commodity_balance_2008_GWh[[#This Row],[Natural gas]]</f>
        <v>470696.72</v>
      </c>
      <c r="M57" s="18">
        <f>Natural_gas_commodity_balance_2009_GWh[[#This Row],[Natural gas]]</f>
        <v>438241.4</v>
      </c>
      <c r="N57" s="18">
        <f>Natural_gas_commodity_balance_2010_GWh[[#This Row],[Natural gas]]</f>
        <v>491193.27</v>
      </c>
      <c r="O57" s="18">
        <f>Natural_gas_commodity_balance_2011_GWh[[#This Row],[Natural gas]]</f>
        <v>394256.63</v>
      </c>
      <c r="P57" s="18">
        <f>Natural_gas_commodity_balance_2012_GWh[[#This Row],[Natural gas]]</f>
        <v>442307.72</v>
      </c>
      <c r="Q57" s="18">
        <f>Natural_gas_commodity_balance_2013_GWh[[#This Row],[Natural gas]]</f>
        <v>446588.57</v>
      </c>
      <c r="R57" s="18">
        <f>Natural_gas_commodity_balance_2014_GWh[[#This Row],[Natural gas]]</f>
        <v>369534.77</v>
      </c>
      <c r="S57" s="18">
        <f>Natural_gas_commodity_balance_2015_GWh[[#This Row],[Natural gas]]</f>
        <v>389345.15</v>
      </c>
      <c r="T57" s="18">
        <f>Natural_gas_commodity_balance_2016_GWh[[#This Row],[Natural gas]]</f>
        <v>395590.13</v>
      </c>
      <c r="U57" s="18">
        <f>Natural_gas_commodity_balance_2017_GWh[[#This Row],[Natural gas]]</f>
        <v>388338.54</v>
      </c>
      <c r="V57" s="18">
        <f>Natural_gas_commodity_balance_2018_GWh[[#This Row],[Natural gas]]</f>
        <v>400697.02</v>
      </c>
      <c r="W57" s="18">
        <f>Natural_gas_commodity_balance_2019_GWh[[#This Row],[Natural gas]]</f>
        <v>390049.13</v>
      </c>
      <c r="X57" s="18">
        <f>Natural_gas_commodity_balance_2020_GWh[[#This Row],[Natural gas]]</f>
        <v>389573.26</v>
      </c>
      <c r="Y57" s="18">
        <f>Natural_gas_commodity_balance_2021_GWh[[#This Row],[Natural gas]]</f>
        <v>417326.01</v>
      </c>
      <c r="Z57" s="18">
        <f>Natural_gas_commodity_balance_2022_GWh[[#This Row],[Natural gas]]</f>
        <v>349314.36</v>
      </c>
      <c r="AA57" s="18">
        <f>Natural_gas_commodity_balance_2023_GWh[[#This Row],[Natural gas]]</f>
        <v>326124.43</v>
      </c>
    </row>
    <row r="58" spans="1:27" ht="20.149999999999999" customHeight="1" x14ac:dyDescent="0.25">
      <c r="A58" s="19" t="s">
        <v>72</v>
      </c>
      <c r="B58" s="14">
        <f>Natural_gas_commodity_balance_1998_GWh[[#This Row],[Natural gas]]</f>
        <v>355895</v>
      </c>
      <c r="C58" s="14">
        <f>Natural_gas_commodity_balance_1999_GWh[[#This Row],[Natural gas]]</f>
        <v>358066</v>
      </c>
      <c r="D58" s="14">
        <f>Natural_gas_commodity_balance_2000_GWh[[#This Row],[Natural gas]]</f>
        <v>369909</v>
      </c>
      <c r="E58" s="14">
        <f>Natural_gas_commodity_balance_2001_GWh[[#This Row],[Natural gas]]</f>
        <v>379426</v>
      </c>
      <c r="F58" s="14">
        <f>Natural_gas_commodity_balance_2002_GWh[[#This Row],[Natural gas]]</f>
        <v>376372</v>
      </c>
      <c r="G58" s="14">
        <f>Natural_gas_commodity_balance_2003_GWh[[#This Row],[Natural gas]]</f>
        <v>386486</v>
      </c>
      <c r="H58" s="14">
        <f>Natural_gas_commodity_balance_2004_GWh[[#This Row],[Natural gas]]</f>
        <v>396410.71</v>
      </c>
      <c r="I58" s="14">
        <f>Natural_gas_commodity_balance_2005_GWh[[#This Row],[Natural gas]]</f>
        <v>381878.97</v>
      </c>
      <c r="J58" s="14">
        <f>Natural_gas_commodity_balance_2006_GWh[[#This Row],[Natural gas]]</f>
        <v>366928.02</v>
      </c>
      <c r="K58" s="14">
        <f>Natural_gas_commodity_balance_2007_GWh[[#This Row],[Natural gas]]</f>
        <v>352867.91</v>
      </c>
      <c r="L58" s="14">
        <f>Natural_gas_commodity_balance_2008_GWh[[#This Row],[Natural gas]]</f>
        <v>359553.82</v>
      </c>
      <c r="M58" s="14">
        <f>Natural_gas_commodity_balance_2009_GWh[[#This Row],[Natural gas]]</f>
        <v>345199.29</v>
      </c>
      <c r="N58" s="14">
        <f>Natural_gas_commodity_balance_2010_GWh[[#This Row],[Natural gas]]</f>
        <v>389595.5</v>
      </c>
      <c r="O58" s="14">
        <f>Natural_gas_commodity_balance_2011_GWh[[#This Row],[Natural gas]]</f>
        <v>308840.75</v>
      </c>
      <c r="P58" s="14">
        <f>Natural_gas_commodity_balance_2012_GWh[[#This Row],[Natural gas]]</f>
        <v>343180.11</v>
      </c>
      <c r="Q58" s="14">
        <f>Natural_gas_commodity_balance_2013_GWh[[#This Row],[Natural gas]]</f>
        <v>344500.96</v>
      </c>
      <c r="R58" s="14">
        <f>Natural_gas_commodity_balance_2014_GWh[[#This Row],[Natural gas]]</f>
        <v>283690.99</v>
      </c>
      <c r="S58" s="14">
        <f>Natural_gas_commodity_balance_2015_GWh[[#This Row],[Natural gas]]</f>
        <v>297581.64</v>
      </c>
      <c r="T58" s="14">
        <f>Natural_gas_commodity_balance_2016_GWh[[#This Row],[Natural gas]]</f>
        <v>302374.95</v>
      </c>
      <c r="U58" s="14">
        <f>Natural_gas_commodity_balance_2017_GWh[[#This Row],[Natural gas]]</f>
        <v>295773.45</v>
      </c>
      <c r="V58" s="14">
        <f>Natural_gas_commodity_balance_2018_GWh[[#This Row],[Natural gas]]</f>
        <v>302902.28999999998</v>
      </c>
      <c r="W58" s="14">
        <f>Natural_gas_commodity_balance_2019_GWh[[#This Row],[Natural gas]]</f>
        <v>292428.76</v>
      </c>
      <c r="X58" s="14">
        <f>Natural_gas_commodity_balance_2020_GWh[[#This Row],[Natural gas]]</f>
        <v>300205.52</v>
      </c>
      <c r="Y58" s="14">
        <f>Natural_gas_commodity_balance_2021_GWh[[#This Row],[Natural gas]]</f>
        <v>318796.36</v>
      </c>
      <c r="Z58" s="14">
        <f>Natural_gas_commodity_balance_2022_GWh[[#This Row],[Natural gas]]</f>
        <v>259091.31</v>
      </c>
      <c r="AA58" s="14">
        <f>Natural_gas_commodity_balance_2023_GWh[[#This Row],[Natural gas]]</f>
        <v>237099.85</v>
      </c>
    </row>
    <row r="59" spans="1:27" ht="20.149999999999999" customHeight="1" x14ac:dyDescent="0.25">
      <c r="A59" s="19" t="s">
        <v>73</v>
      </c>
      <c r="B59" s="14">
        <f>Natural_gas_commodity_balance_1998_GWh[[#This Row],[Natural gas]]</f>
        <v>51976</v>
      </c>
      <c r="C59" s="14">
        <f>Natural_gas_commodity_balance_1999_GWh[[#This Row],[Natural gas]]</f>
        <v>43253</v>
      </c>
      <c r="D59" s="14">
        <f>Natural_gas_commodity_balance_2000_GWh[[#This Row],[Natural gas]]</f>
        <v>44552</v>
      </c>
      <c r="E59" s="14">
        <f>Natural_gas_commodity_balance_2001_GWh[[#This Row],[Natural gas]]</f>
        <v>46232</v>
      </c>
      <c r="F59" s="14">
        <f>Natural_gas_commodity_balance_2002_GWh[[#This Row],[Natural gas]]</f>
        <v>42998</v>
      </c>
      <c r="G59" s="14">
        <f>Natural_gas_commodity_balance_2003_GWh[[#This Row],[Natural gas]]</f>
        <v>44362</v>
      </c>
      <c r="H59" s="14">
        <f>Natural_gas_commodity_balance_2004_GWh[[#This Row],[Natural gas]]</f>
        <v>51934.33</v>
      </c>
      <c r="I59" s="14">
        <f>Natural_gas_commodity_balance_2005_GWh[[#This Row],[Natural gas]]</f>
        <v>50319.28</v>
      </c>
      <c r="J59" s="14">
        <f>Natural_gas_commodity_balance_2006_GWh[[#This Row],[Natural gas]]</f>
        <v>45802.879999999997</v>
      </c>
      <c r="K59" s="14">
        <f>Natural_gas_commodity_balance_2007_GWh[[#This Row],[Natural gas]]</f>
        <v>42444.41</v>
      </c>
      <c r="L59" s="14">
        <f>Natural_gas_commodity_balance_2008_GWh[[#This Row],[Natural gas]]</f>
        <v>44598.79</v>
      </c>
      <c r="M59" s="14">
        <f>Natural_gas_commodity_balance_2009_GWh[[#This Row],[Natural gas]]</f>
        <v>40222.239999999998</v>
      </c>
      <c r="N59" s="14">
        <f>Natural_gas_commodity_balance_2010_GWh[[#This Row],[Natural gas]]</f>
        <v>43973.01</v>
      </c>
      <c r="O59" s="14">
        <f>Natural_gas_commodity_balance_2011_GWh[[#This Row],[Natural gas]]</f>
        <v>35654.49</v>
      </c>
      <c r="P59" s="14">
        <f>Natural_gas_commodity_balance_2012_GWh[[#This Row],[Natural gas]]</f>
        <v>41323.33</v>
      </c>
      <c r="Q59" s="14">
        <f>Natural_gas_commodity_balance_2013_GWh[[#This Row],[Natural gas]]</f>
        <v>42250.67</v>
      </c>
      <c r="R59" s="14">
        <f>Natural_gas_commodity_balance_2014_GWh[[#This Row],[Natural gas]]</f>
        <v>34972.39</v>
      </c>
      <c r="S59" s="14">
        <f>Natural_gas_commodity_balance_2015_GWh[[#This Row],[Natural gas]]</f>
        <v>36923.93</v>
      </c>
      <c r="T59" s="14">
        <f>Natural_gas_commodity_balance_2016_GWh[[#This Row],[Natural gas]]</f>
        <v>37315.800000000003</v>
      </c>
      <c r="U59" s="14">
        <f>Natural_gas_commodity_balance_2017_GWh[[#This Row],[Natural gas]]</f>
        <v>37178.67</v>
      </c>
      <c r="V59" s="14">
        <f>Natural_gas_commodity_balance_2018_GWh[[#This Row],[Natural gas]]</f>
        <v>39204.97</v>
      </c>
      <c r="W59" s="14">
        <f>Natural_gas_commodity_balance_2019_GWh[[#This Row],[Natural gas]]</f>
        <v>39211.870000000003</v>
      </c>
      <c r="X59" s="14">
        <f>Natural_gas_commodity_balance_2020_GWh[[#This Row],[Natural gas]]</f>
        <v>35434.81</v>
      </c>
      <c r="Y59" s="14">
        <f>Natural_gas_commodity_balance_2021_GWh[[#This Row],[Natural gas]]</f>
        <v>38969.24</v>
      </c>
      <c r="Z59" s="14">
        <f>Natural_gas_commodity_balance_2022_GWh[[#This Row],[Natural gas]]</f>
        <v>35448.879999999997</v>
      </c>
      <c r="AA59" s="14">
        <f>Natural_gas_commodity_balance_2023_GWh[[#This Row],[Natural gas]]</f>
        <v>34896.6</v>
      </c>
    </row>
    <row r="60" spans="1:27" ht="20.149999999999999" customHeight="1" x14ac:dyDescent="0.25">
      <c r="A60" s="19" t="s">
        <v>74</v>
      </c>
      <c r="B60" s="14">
        <f>Natural_gas_commodity_balance_1998_GWh[[#This Row],[Natural gas]]</f>
        <v>40722</v>
      </c>
      <c r="C60" s="14">
        <f>Natural_gas_commodity_balance_1999_GWh[[#This Row],[Natural gas]]</f>
        <v>36622</v>
      </c>
      <c r="D60" s="14">
        <f>Natural_gas_commodity_balance_2000_GWh[[#This Row],[Natural gas]]</f>
        <v>36216</v>
      </c>
      <c r="E60" s="14">
        <f>Natural_gas_commodity_balance_2001_GWh[[#This Row],[Natural gas]]</f>
        <v>37098</v>
      </c>
      <c r="F60" s="14">
        <f>Natural_gas_commodity_balance_2002_GWh[[#This Row],[Natural gas]]</f>
        <v>36224</v>
      </c>
      <c r="G60" s="14">
        <f>Natural_gas_commodity_balance_2003_GWh[[#This Row],[Natural gas]]</f>
        <v>39537</v>
      </c>
      <c r="H60" s="14">
        <f>Natural_gas_commodity_balance_2004_GWh[[#This Row],[Natural gas]]</f>
        <v>37594.699999999997</v>
      </c>
      <c r="I60" s="14">
        <f>Natural_gas_commodity_balance_2005_GWh[[#This Row],[Natural gas]]</f>
        <v>38197.11</v>
      </c>
      <c r="J60" s="14">
        <f>Natural_gas_commodity_balance_2006_GWh[[#This Row],[Natural gas]]</f>
        <v>34273.08</v>
      </c>
      <c r="K60" s="14">
        <f>Natural_gas_commodity_balance_2007_GWh[[#This Row],[Natural gas]]</f>
        <v>33098.07</v>
      </c>
      <c r="L60" s="14">
        <f>Natural_gas_commodity_balance_2008_GWh[[#This Row],[Natural gas]]</f>
        <v>47006.51</v>
      </c>
      <c r="M60" s="14">
        <f>Natural_gas_commodity_balance_2009_GWh[[#This Row],[Natural gas]]</f>
        <v>41474.730000000003</v>
      </c>
      <c r="N60" s="14">
        <f>Natural_gas_commodity_balance_2010_GWh[[#This Row],[Natural gas]]</f>
        <v>46254.7</v>
      </c>
      <c r="O60" s="14">
        <f>Natural_gas_commodity_balance_2011_GWh[[#This Row],[Natural gas]]</f>
        <v>38583.410000000003</v>
      </c>
      <c r="P60" s="14">
        <f>Natural_gas_commodity_balance_2012_GWh[[#This Row],[Natural gas]]</f>
        <v>45331.19</v>
      </c>
      <c r="Q60" s="14">
        <f>Natural_gas_commodity_balance_2013_GWh[[#This Row],[Natural gas]]</f>
        <v>47275.71</v>
      </c>
      <c r="R60" s="14">
        <f>Natural_gas_commodity_balance_2014_GWh[[#This Row],[Natural gas]]</f>
        <v>40188.97</v>
      </c>
      <c r="S60" s="14">
        <f>Natural_gas_commodity_balance_2015_GWh[[#This Row],[Natural gas]]</f>
        <v>43946.71</v>
      </c>
      <c r="T60" s="14">
        <f>Natural_gas_commodity_balance_2016_GWh[[#This Row],[Natural gas]]</f>
        <v>44463.7</v>
      </c>
      <c r="U60" s="14">
        <f>Natural_gas_commodity_balance_2017_GWh[[#This Row],[Natural gas]]</f>
        <v>44218.01</v>
      </c>
      <c r="V60" s="14">
        <f>Natural_gas_commodity_balance_2018_GWh[[#This Row],[Natural gas]]</f>
        <v>46702.45</v>
      </c>
      <c r="W60" s="14">
        <f>Natural_gas_commodity_balance_2019_GWh[[#This Row],[Natural gas]]</f>
        <v>46692.81</v>
      </c>
      <c r="X60" s="14">
        <f>Natural_gas_commodity_balance_2020_GWh[[#This Row],[Natural gas]]</f>
        <v>42898.85</v>
      </c>
      <c r="Y60" s="14">
        <f>Natural_gas_commodity_balance_2021_GWh[[#This Row],[Natural gas]]</f>
        <v>47394.42</v>
      </c>
      <c r="Z60" s="14">
        <f>Natural_gas_commodity_balance_2022_GWh[[#This Row],[Natural gas]]</f>
        <v>43501.19</v>
      </c>
      <c r="AA60" s="14">
        <f>Natural_gas_commodity_balance_2023_GWh[[#This Row],[Natural gas]]</f>
        <v>43095.51</v>
      </c>
    </row>
    <row r="61" spans="1:27" ht="20.149999999999999" customHeight="1" x14ac:dyDescent="0.25">
      <c r="A61" s="19" t="s">
        <v>75</v>
      </c>
      <c r="B61" s="14">
        <f>Natural_gas_commodity_balance_1998_GWh[[#This Row],[Natural gas]]</f>
        <v>953</v>
      </c>
      <c r="C61" s="14">
        <f>Natural_gas_commodity_balance_1999_GWh[[#This Row],[Natural gas]]</f>
        <v>1155</v>
      </c>
      <c r="D61" s="14">
        <f>Natural_gas_commodity_balance_2000_GWh[[#This Row],[Natural gas]]</f>
        <v>1522</v>
      </c>
      <c r="E61" s="14">
        <f>Natural_gas_commodity_balance_2001_GWh[[#This Row],[Natural gas]]</f>
        <v>2329</v>
      </c>
      <c r="F61" s="14">
        <f>Natural_gas_commodity_balance_2002_GWh[[#This Row],[Natural gas]]</f>
        <v>2346</v>
      </c>
      <c r="G61" s="14">
        <f>Natural_gas_commodity_balance_2003_GWh[[#This Row],[Natural gas]]</f>
        <v>2324</v>
      </c>
      <c r="H61" s="14">
        <f>Natural_gas_commodity_balance_2004_GWh[[#This Row],[Natural gas]]</f>
        <v>2354.6</v>
      </c>
      <c r="I61" s="14">
        <f>Natural_gas_commodity_balance_2005_GWh[[#This Row],[Natural gas]]</f>
        <v>2261.2199999999998</v>
      </c>
      <c r="J61" s="14">
        <f>Natural_gas_commodity_balance_2006_GWh[[#This Row],[Natural gas]]</f>
        <v>2013.11</v>
      </c>
      <c r="K61" s="14">
        <f>Natural_gas_commodity_balance_2007_GWh[[#This Row],[Natural gas]]</f>
        <v>1998.44</v>
      </c>
      <c r="L61" s="14">
        <f>Natural_gas_commodity_balance_2008_GWh[[#This Row],[Natural gas]]</f>
        <v>1413.27</v>
      </c>
      <c r="M61" s="14">
        <f>Natural_gas_commodity_balance_2009_GWh[[#This Row],[Natural gas]]</f>
        <v>1467.83</v>
      </c>
      <c r="N61" s="14">
        <f>Natural_gas_commodity_balance_2010_GWh[[#This Row],[Natural gas]]</f>
        <v>1368.79</v>
      </c>
      <c r="O61" s="14">
        <f>Natural_gas_commodity_balance_2011_GWh[[#This Row],[Natural gas]]</f>
        <v>1350.69</v>
      </c>
      <c r="P61" s="14">
        <f>Natural_gas_commodity_balance_2012_GWh[[#This Row],[Natural gas]]</f>
        <v>1162.21</v>
      </c>
      <c r="Q61" s="14">
        <f>Natural_gas_commodity_balance_2013_GWh[[#This Row],[Natural gas]]</f>
        <v>1096.48</v>
      </c>
      <c r="R61" s="14">
        <f>Natural_gas_commodity_balance_2014_GWh[[#This Row],[Natural gas]]</f>
        <v>1073.47</v>
      </c>
      <c r="S61" s="14">
        <f>Natural_gas_commodity_balance_2015_GWh[[#This Row],[Natural gas]]</f>
        <v>982.52</v>
      </c>
      <c r="T61" s="14">
        <f>Natural_gas_commodity_balance_2016_GWh[[#This Row],[Natural gas]]</f>
        <v>1019.08</v>
      </c>
      <c r="U61" s="14">
        <f>Natural_gas_commodity_balance_2017_GWh[[#This Row],[Natural gas]]</f>
        <v>1022.15</v>
      </c>
      <c r="V61" s="14">
        <f>Natural_gas_commodity_balance_2018_GWh[[#This Row],[Natural gas]]</f>
        <v>1058.53</v>
      </c>
      <c r="W61" s="14">
        <f>Natural_gas_commodity_balance_2019_GWh[[#This Row],[Natural gas]]</f>
        <v>1034.5</v>
      </c>
      <c r="X61" s="14">
        <f>Natural_gas_commodity_balance_2020_GWh[[#This Row],[Natural gas]]</f>
        <v>783.16</v>
      </c>
      <c r="Y61" s="14">
        <f>Natural_gas_commodity_balance_2021_GWh[[#This Row],[Natural gas]]</f>
        <v>916.96</v>
      </c>
      <c r="Z61" s="14">
        <f>Natural_gas_commodity_balance_2022_GWh[[#This Row],[Natural gas]]</f>
        <v>751.84</v>
      </c>
      <c r="AA61" s="14">
        <f>Natural_gas_commodity_balance_2023_GWh[[#This Row],[Natural gas]]</f>
        <v>751.78</v>
      </c>
    </row>
    <row r="62" spans="1:27" ht="20.149999999999999" customHeight="1" x14ac:dyDescent="0.25">
      <c r="A62" s="19" t="s">
        <v>76</v>
      </c>
      <c r="B62" s="14">
        <f>Natural_gas_commodity_balance_1998_GWh[[#This Row],[Natural gas]]</f>
        <v>23973</v>
      </c>
      <c r="C62" s="14">
        <f>Natural_gas_commodity_balance_1999_GWh[[#This Row],[Natural gas]]</f>
        <v>25457</v>
      </c>
      <c r="D62" s="14">
        <f>Natural_gas_commodity_balance_2000_GWh[[#This Row],[Natural gas]]</f>
        <v>28166</v>
      </c>
      <c r="E62" s="14">
        <f>Natural_gas_commodity_balance_2001_GWh[[#This Row],[Natural gas]]</f>
        <v>27452</v>
      </c>
      <c r="F62" s="14">
        <f>Natural_gas_commodity_balance_2002_GWh[[#This Row],[Natural gas]]</f>
        <v>19265</v>
      </c>
      <c r="G62" s="14">
        <f>Natural_gas_commodity_balance_2003_GWh[[#This Row],[Natural gas]]</f>
        <v>20510</v>
      </c>
      <c r="H62" s="14">
        <f>Natural_gas_commodity_balance_2004_GWh[[#This Row],[Natural gas]]</f>
        <v>21591.29</v>
      </c>
      <c r="I62" s="14">
        <f>Natural_gas_commodity_balance_2005_GWh[[#This Row],[Natural gas]]</f>
        <v>20013.57</v>
      </c>
      <c r="J62" s="14">
        <f>Natural_gas_commodity_balance_2006_GWh[[#This Row],[Natural gas]]</f>
        <v>18564.48</v>
      </c>
      <c r="K62" s="14">
        <f>Natural_gas_commodity_balance_2007_GWh[[#This Row],[Natural gas]]</f>
        <v>17286.38</v>
      </c>
      <c r="L62" s="14">
        <f>Natural_gas_commodity_balance_2008_GWh[[#This Row],[Natural gas]]</f>
        <v>18124.34</v>
      </c>
      <c r="M62" s="14">
        <f>Natural_gas_commodity_balance_2009_GWh[[#This Row],[Natural gas]]</f>
        <v>9877.31</v>
      </c>
      <c r="N62" s="14">
        <f>Natural_gas_commodity_balance_2010_GWh[[#This Row],[Natural gas]]</f>
        <v>10001.280000000001</v>
      </c>
      <c r="O62" s="14">
        <f>Natural_gas_commodity_balance_2011_GWh[[#This Row],[Natural gas]]</f>
        <v>9827.2900000000009</v>
      </c>
      <c r="P62" s="14">
        <f>Natural_gas_commodity_balance_2012_GWh[[#This Row],[Natural gas]]</f>
        <v>11310.87</v>
      </c>
      <c r="Q62" s="14">
        <f>Natural_gas_commodity_balance_2013_GWh[[#This Row],[Natural gas]]</f>
        <v>11464.75</v>
      </c>
      <c r="R62" s="14">
        <f>Natural_gas_commodity_balance_2014_GWh[[#This Row],[Natural gas]]</f>
        <v>9608.94</v>
      </c>
      <c r="S62" s="14">
        <f>Natural_gas_commodity_balance_2015_GWh[[#This Row],[Natural gas]]</f>
        <v>9910.35</v>
      </c>
      <c r="T62" s="14">
        <f>Natural_gas_commodity_balance_2016_GWh[[#This Row],[Natural gas]]</f>
        <v>10416.59</v>
      </c>
      <c r="U62" s="14">
        <f>Natural_gas_commodity_balance_2017_GWh[[#This Row],[Natural gas]]</f>
        <v>10146.27</v>
      </c>
      <c r="V62" s="14">
        <f>Natural_gas_commodity_balance_2018_GWh[[#This Row],[Natural gas]]</f>
        <v>10828.78</v>
      </c>
      <c r="W62" s="14">
        <f>Natural_gas_commodity_balance_2019_GWh[[#This Row],[Natural gas]]</f>
        <v>10681.19</v>
      </c>
      <c r="X62" s="14">
        <f>Natural_gas_commodity_balance_2020_GWh[[#This Row],[Natural gas]]</f>
        <v>10250.93</v>
      </c>
      <c r="Y62" s="14">
        <f>Natural_gas_commodity_balance_2021_GWh[[#This Row],[Natural gas]]</f>
        <v>11249.03</v>
      </c>
      <c r="Z62" s="14">
        <f>Natural_gas_commodity_balance_2022_GWh[[#This Row],[Natural gas]]</f>
        <v>10521.12</v>
      </c>
      <c r="AA62" s="14">
        <f>Natural_gas_commodity_balance_2023_GWh[[#This Row],[Natural gas]]</f>
        <v>10280.69</v>
      </c>
    </row>
    <row r="63" spans="1:27" ht="20.149999999999999" customHeight="1" x14ac:dyDescent="0.25">
      <c r="A63" s="22" t="s">
        <v>77</v>
      </c>
      <c r="B63" s="23">
        <f>Natural_gas_commodity_balance_1998_GWh[[#This Row],[Natural gas]]</f>
        <v>11977</v>
      </c>
      <c r="C63" s="23">
        <f>Natural_gas_commodity_balance_1999_GWh[[#This Row],[Natural gas]]</f>
        <v>12944</v>
      </c>
      <c r="D63" s="23">
        <f>Natural_gas_commodity_balance_2000_GWh[[#This Row],[Natural gas]]</f>
        <v>14336</v>
      </c>
      <c r="E63" s="23">
        <f>Natural_gas_commodity_balance_2001_GWh[[#This Row],[Natural gas]]</f>
        <v>11373</v>
      </c>
      <c r="F63" s="23">
        <f>Natural_gas_commodity_balance_2002_GWh[[#This Row],[Natural gas]]</f>
        <v>10780</v>
      </c>
      <c r="G63" s="23">
        <f>Natural_gas_commodity_balance_2003_GWh[[#This Row],[Natural gas]]</f>
        <v>10021</v>
      </c>
      <c r="H63" s="23">
        <f>Natural_gas_commodity_balance_2004_GWh[[#This Row],[Natural gas]]</f>
        <v>10021</v>
      </c>
      <c r="I63" s="23">
        <f>Natural_gas_commodity_balance_2005_GWh[[#This Row],[Natural gas]]</f>
        <v>7912.89</v>
      </c>
      <c r="J63" s="23">
        <f>Natural_gas_commodity_balance_2006_GWh[[#This Row],[Natural gas]]</f>
        <v>7912.89</v>
      </c>
      <c r="K63" s="23">
        <f>Natural_gas_commodity_balance_2007_GWh[[#This Row],[Natural gas]]</f>
        <v>10228.14</v>
      </c>
      <c r="L63" s="23">
        <f>Natural_gas_commodity_balance_2008_GWh[[#This Row],[Natural gas]]</f>
        <v>8205.9599999999991</v>
      </c>
      <c r="M63" s="23">
        <f>Natural_gas_commodity_balance_2009_GWh[[#This Row],[Natural gas]]</f>
        <v>6887.15</v>
      </c>
      <c r="N63" s="23">
        <f>Natural_gas_commodity_balance_2010_GWh[[#This Row],[Natural gas]]</f>
        <v>8088.73</v>
      </c>
      <c r="O63" s="23">
        <f>Natural_gas_commodity_balance_2011_GWh[[#This Row],[Natural gas]]</f>
        <v>5949.32</v>
      </c>
      <c r="P63" s="23">
        <f>Natural_gas_commodity_balance_2012_GWh[[#This Row],[Natural gas]]</f>
        <v>5770.84</v>
      </c>
      <c r="Q63" s="23">
        <f>Natural_gas_commodity_balance_2013_GWh[[#This Row],[Natural gas]]</f>
        <v>5597.72</v>
      </c>
      <c r="R63" s="23">
        <f>Natural_gas_commodity_balance_2014_GWh[[#This Row],[Natural gas]]</f>
        <v>5429.78</v>
      </c>
      <c r="S63" s="23">
        <f>Natural_gas_commodity_balance_2015_GWh[[#This Row],[Natural gas]]</f>
        <v>5266.89</v>
      </c>
      <c r="T63" s="23">
        <f>Natural_gas_commodity_balance_2016_GWh[[#This Row],[Natural gas]]</f>
        <v>5108.88</v>
      </c>
      <c r="U63" s="23">
        <f>Natural_gas_commodity_balance_2017_GWh[[#This Row],[Natural gas]]</f>
        <v>4955.62</v>
      </c>
      <c r="V63" s="23">
        <f>Natural_gas_commodity_balance_2018_GWh[[#This Row],[Natural gas]]</f>
        <v>4806.95</v>
      </c>
      <c r="W63" s="23">
        <f>Natural_gas_commodity_balance_2019_GWh[[#This Row],[Natural gas]]</f>
        <v>4662.74</v>
      </c>
      <c r="X63" s="23">
        <f>Natural_gas_commodity_balance_2020_GWh[[#This Row],[Natural gas]]</f>
        <v>4522.84</v>
      </c>
      <c r="Y63" s="23">
        <f>Natural_gas_commodity_balance_2021_GWh[[#This Row],[Natural gas]]</f>
        <v>3498.76</v>
      </c>
      <c r="Z63" s="23">
        <f>Natural_gas_commodity_balance_2022_GWh[[#This Row],[Natural gas]]</f>
        <v>1451.05</v>
      </c>
      <c r="AA63" s="23">
        <f>Natural_gas_commodity_balance_2023_GWh[[#This Row],[Natural gas]]</f>
        <v>0</v>
      </c>
    </row>
  </sheetData>
  <phoneticPr fontId="31"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4C3A-2DA6-48CF-875C-B7D050C94EA3}">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179</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382725.95</v>
      </c>
      <c r="C5" s="14">
        <v>182.1</v>
      </c>
      <c r="D5" s="14">
        <v>382908.04</v>
      </c>
    </row>
    <row r="6" spans="1:4" ht="20.149999999999999" customHeight="1" x14ac:dyDescent="0.25">
      <c r="A6" s="3" t="s">
        <v>33</v>
      </c>
      <c r="B6" s="14">
        <v>0</v>
      </c>
      <c r="C6" s="14">
        <v>0</v>
      </c>
      <c r="D6" s="14">
        <v>0</v>
      </c>
    </row>
    <row r="7" spans="1:4" ht="20.149999999999999" customHeight="1" x14ac:dyDescent="0.25">
      <c r="A7" s="3" t="s">
        <v>34</v>
      </c>
      <c r="B7" s="14">
        <v>494918.73</v>
      </c>
      <c r="C7" s="14">
        <v>0</v>
      </c>
      <c r="D7" s="14">
        <v>494918.73</v>
      </c>
    </row>
    <row r="8" spans="1:4" ht="20.149999999999999" customHeight="1" x14ac:dyDescent="0.25">
      <c r="A8" s="3" t="s">
        <v>35</v>
      </c>
      <c r="B8" s="14">
        <v>-175590.78</v>
      </c>
      <c r="C8" s="14">
        <v>0</v>
      </c>
      <c r="D8" s="14">
        <v>-175590.78</v>
      </c>
    </row>
    <row r="9" spans="1:4" ht="20.149999999999999" customHeight="1" x14ac:dyDescent="0.25">
      <c r="A9" s="3" t="s">
        <v>36</v>
      </c>
      <c r="B9" s="14">
        <v>0</v>
      </c>
      <c r="C9" s="14">
        <v>0</v>
      </c>
      <c r="D9" s="14">
        <v>0</v>
      </c>
    </row>
    <row r="10" spans="1:4" ht="20.149999999999999" customHeight="1" x14ac:dyDescent="0.25">
      <c r="A10" s="3" t="s">
        <v>81</v>
      </c>
      <c r="B10" s="14">
        <v>-6714.65</v>
      </c>
      <c r="C10" s="14">
        <v>0</v>
      </c>
      <c r="D10" s="14">
        <v>-6714.65</v>
      </c>
    </row>
    <row r="11" spans="1:4" ht="20.149999999999999" customHeight="1" x14ac:dyDescent="0.25">
      <c r="A11" s="3" t="s">
        <v>82</v>
      </c>
      <c r="B11" s="14">
        <v>7239.5</v>
      </c>
      <c r="C11" s="14">
        <v>0</v>
      </c>
      <c r="D11" s="14">
        <v>7239.5</v>
      </c>
    </row>
    <row r="12" spans="1:4" ht="20.149999999999999" customHeight="1" x14ac:dyDescent="0.25">
      <c r="A12" s="12" t="s">
        <v>37</v>
      </c>
      <c r="B12" s="15">
        <v>702578.75</v>
      </c>
      <c r="C12" s="15">
        <v>182.1</v>
      </c>
      <c r="D12" s="15">
        <v>702760.84</v>
      </c>
    </row>
    <row r="13" spans="1:4" ht="20.149999999999999" customHeight="1" x14ac:dyDescent="0.25">
      <c r="A13" s="3" t="s">
        <v>83</v>
      </c>
      <c r="B13" s="14">
        <v>1534.4</v>
      </c>
      <c r="C13" s="14">
        <v>0</v>
      </c>
      <c r="D13" s="14">
        <v>1534.4</v>
      </c>
    </row>
    <row r="14" spans="1:4" ht="20.149999999999999" customHeight="1" x14ac:dyDescent="0.25">
      <c r="A14" s="13" t="s">
        <v>38</v>
      </c>
      <c r="B14" s="16">
        <v>701044.35</v>
      </c>
      <c r="C14" s="16">
        <v>182.1</v>
      </c>
      <c r="D14" s="16">
        <v>701226.44</v>
      </c>
    </row>
    <row r="15" spans="1:4" ht="20.149999999999999" customHeight="1" x14ac:dyDescent="0.25">
      <c r="A15" s="17" t="s">
        <v>39</v>
      </c>
      <c r="B15" s="18">
        <v>232171.69</v>
      </c>
      <c r="C15" s="18">
        <v>179.14</v>
      </c>
      <c r="D15" s="18">
        <v>232350.83</v>
      </c>
    </row>
    <row r="16" spans="1:4" ht="20.149999999999999" customHeight="1" x14ac:dyDescent="0.25">
      <c r="A16" s="19" t="s">
        <v>40</v>
      </c>
      <c r="B16" s="14">
        <v>205731.64</v>
      </c>
      <c r="C16" s="14">
        <v>179.14</v>
      </c>
      <c r="D16" s="14">
        <v>205910.78</v>
      </c>
    </row>
    <row r="17" spans="1:4" ht="20.149999999999999" customHeight="1" x14ac:dyDescent="0.25">
      <c r="A17" s="20" t="s">
        <v>41</v>
      </c>
      <c r="B17" s="14">
        <v>181049.66</v>
      </c>
      <c r="C17" s="14">
        <v>0</v>
      </c>
      <c r="D17" s="14">
        <v>181049.66</v>
      </c>
    </row>
    <row r="18" spans="1:4" ht="20.149999999999999" customHeight="1" x14ac:dyDescent="0.25">
      <c r="A18" s="20" t="s">
        <v>42</v>
      </c>
      <c r="B18" s="14">
        <v>24681.98</v>
      </c>
      <c r="C18" s="14">
        <v>179.14</v>
      </c>
      <c r="D18" s="14">
        <v>24861.119999999999</v>
      </c>
    </row>
    <row r="19" spans="1:4" ht="20.149999999999999" customHeight="1" x14ac:dyDescent="0.25">
      <c r="A19" s="19" t="s">
        <v>84</v>
      </c>
      <c r="B19" s="14">
        <v>26440.05</v>
      </c>
      <c r="C19" s="14">
        <v>0</v>
      </c>
      <c r="D19" s="14">
        <v>26440.05</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49577.87</v>
      </c>
      <c r="C25" s="18">
        <v>0</v>
      </c>
      <c r="D25" s="18">
        <v>49577.87</v>
      </c>
    </row>
    <row r="26" spans="1:4" ht="20.149999999999999" customHeight="1" x14ac:dyDescent="0.25">
      <c r="A26" s="19" t="s">
        <v>40</v>
      </c>
      <c r="B26" s="14">
        <v>0</v>
      </c>
      <c r="C26" s="14">
        <v>0</v>
      </c>
      <c r="D26" s="14">
        <v>0</v>
      </c>
    </row>
    <row r="27" spans="1:4" ht="20.149999999999999" customHeight="1" x14ac:dyDescent="0.25">
      <c r="A27" s="19" t="s">
        <v>49</v>
      </c>
      <c r="B27" s="14">
        <v>41483.769999999997</v>
      </c>
      <c r="C27" s="14">
        <v>0</v>
      </c>
      <c r="D27" s="14">
        <v>41483.769999999997</v>
      </c>
    </row>
    <row r="28" spans="1:4" ht="20.149999999999999" customHeight="1" x14ac:dyDescent="0.25">
      <c r="A28" s="19" t="s">
        <v>43</v>
      </c>
      <c r="B28" s="14">
        <v>2621.54</v>
      </c>
      <c r="C28" s="14">
        <v>0</v>
      </c>
      <c r="D28" s="14">
        <v>2621.54</v>
      </c>
    </row>
    <row r="29" spans="1:4" ht="20.149999999999999" customHeight="1" x14ac:dyDescent="0.25">
      <c r="A29" s="19" t="s">
        <v>50</v>
      </c>
      <c r="B29" s="14">
        <v>48</v>
      </c>
      <c r="C29" s="14">
        <v>0</v>
      </c>
      <c r="D29" s="14">
        <v>48</v>
      </c>
    </row>
    <row r="30" spans="1:4" ht="20.149999999999999" customHeight="1" x14ac:dyDescent="0.25">
      <c r="A30" s="19" t="s">
        <v>44</v>
      </c>
      <c r="B30" s="14">
        <v>8</v>
      </c>
      <c r="C30" s="14">
        <v>0</v>
      </c>
      <c r="D30" s="14">
        <v>8</v>
      </c>
    </row>
    <row r="31" spans="1:4" ht="20.149999999999999" customHeight="1" x14ac:dyDescent="0.25">
      <c r="A31" s="19" t="s">
        <v>45</v>
      </c>
      <c r="B31" s="14">
        <v>408.09</v>
      </c>
      <c r="C31" s="14">
        <v>0</v>
      </c>
      <c r="D31" s="14">
        <v>408.09</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5008.47</v>
      </c>
      <c r="C34" s="14">
        <v>0</v>
      </c>
      <c r="D34" s="14">
        <v>5008.47</v>
      </c>
    </row>
    <row r="35" spans="1:4" ht="20.149999999999999" customHeight="1" x14ac:dyDescent="0.25">
      <c r="A35" s="17" t="s">
        <v>85</v>
      </c>
      <c r="B35" s="18">
        <v>4921.2700000000004</v>
      </c>
      <c r="C35" s="18">
        <v>0</v>
      </c>
      <c r="D35" s="18">
        <v>4921.2700000000004</v>
      </c>
    </row>
    <row r="36" spans="1:4" ht="20.149999999999999" customHeight="1" x14ac:dyDescent="0.25">
      <c r="A36" s="17" t="s">
        <v>52</v>
      </c>
      <c r="B36" s="18">
        <v>414373.52</v>
      </c>
      <c r="C36" s="18">
        <v>2.95</v>
      </c>
      <c r="D36" s="18">
        <v>414376.47</v>
      </c>
    </row>
    <row r="37" spans="1:4" ht="20.149999999999999" customHeight="1" x14ac:dyDescent="0.25">
      <c r="A37" s="17" t="s">
        <v>53</v>
      </c>
      <c r="B37" s="18">
        <v>87271.13</v>
      </c>
      <c r="C37" s="18">
        <v>2.95</v>
      </c>
      <c r="D37" s="18">
        <v>87274.08</v>
      </c>
    </row>
    <row r="38" spans="1:4" ht="20.149999999999999" customHeight="1" x14ac:dyDescent="0.25">
      <c r="A38" s="19" t="s">
        <v>54</v>
      </c>
      <c r="B38" s="14">
        <v>96.49</v>
      </c>
      <c r="C38" s="14">
        <v>2.95</v>
      </c>
      <c r="D38" s="14">
        <v>99.44</v>
      </c>
    </row>
    <row r="39" spans="1:4" ht="20.149999999999999" customHeight="1" x14ac:dyDescent="0.25">
      <c r="A39" s="19" t="s">
        <v>55</v>
      </c>
      <c r="B39" s="14">
        <v>5155.33</v>
      </c>
      <c r="C39" s="14">
        <v>0</v>
      </c>
      <c r="D39" s="14">
        <v>5155.33</v>
      </c>
    </row>
    <row r="40" spans="1:4" ht="20.149999999999999" customHeight="1" x14ac:dyDescent="0.25">
      <c r="A40" s="19" t="s">
        <v>56</v>
      </c>
      <c r="B40" s="14">
        <v>2673.16</v>
      </c>
      <c r="C40" s="14">
        <v>0</v>
      </c>
      <c r="D40" s="14">
        <v>2673.16</v>
      </c>
    </row>
    <row r="41" spans="1:4" ht="20.149999999999999" customHeight="1" x14ac:dyDescent="0.25">
      <c r="A41" s="19" t="s">
        <v>57</v>
      </c>
      <c r="B41" s="14">
        <v>12450.06</v>
      </c>
      <c r="C41" s="14">
        <v>0</v>
      </c>
      <c r="D41" s="14">
        <v>12450.06</v>
      </c>
    </row>
    <row r="42" spans="1:4" ht="20.149999999999999" customHeight="1" x14ac:dyDescent="0.25">
      <c r="A42" s="19" t="s">
        <v>58</v>
      </c>
      <c r="B42" s="14">
        <v>14534.21</v>
      </c>
      <c r="C42" s="14">
        <v>0</v>
      </c>
      <c r="D42" s="14">
        <v>14534.21</v>
      </c>
    </row>
    <row r="43" spans="1:4" ht="20.149999999999999" customHeight="1" x14ac:dyDescent="0.25">
      <c r="A43" s="19" t="s">
        <v>59</v>
      </c>
      <c r="B43" s="14">
        <v>8725.42</v>
      </c>
      <c r="C43" s="14">
        <v>0</v>
      </c>
      <c r="D43" s="14">
        <v>8725.42</v>
      </c>
    </row>
    <row r="44" spans="1:4" ht="20.149999999999999" customHeight="1" x14ac:dyDescent="0.25">
      <c r="A44" s="19" t="s">
        <v>60</v>
      </c>
      <c r="B44" s="14">
        <v>3023.33</v>
      </c>
      <c r="C44" s="14">
        <v>0</v>
      </c>
      <c r="D44" s="14">
        <v>3023.33</v>
      </c>
    </row>
    <row r="45" spans="1:4" ht="20.149999999999999" customHeight="1" x14ac:dyDescent="0.25">
      <c r="A45" s="19" t="s">
        <v>61</v>
      </c>
      <c r="B45" s="14">
        <v>4485.0200000000004</v>
      </c>
      <c r="C45" s="14">
        <v>0</v>
      </c>
      <c r="D45" s="14">
        <v>4485.0200000000004</v>
      </c>
    </row>
    <row r="46" spans="1:4" ht="20.149999999999999" customHeight="1" x14ac:dyDescent="0.25">
      <c r="A46" s="19" t="s">
        <v>62</v>
      </c>
      <c r="B46" s="14">
        <v>17800.62</v>
      </c>
      <c r="C46" s="14">
        <v>0</v>
      </c>
      <c r="D46" s="14">
        <v>17800.62</v>
      </c>
    </row>
    <row r="47" spans="1:4" ht="20.149999999999999" customHeight="1" x14ac:dyDescent="0.25">
      <c r="A47" s="19" t="s">
        <v>63</v>
      </c>
      <c r="B47" s="14">
        <v>2856.11</v>
      </c>
      <c r="C47" s="14">
        <v>0</v>
      </c>
      <c r="D47" s="14">
        <v>2856.11</v>
      </c>
    </row>
    <row r="48" spans="1:4" ht="20.149999999999999" customHeight="1" x14ac:dyDescent="0.25">
      <c r="A48" s="19" t="s">
        <v>64</v>
      </c>
      <c r="B48" s="14">
        <v>2823.53</v>
      </c>
      <c r="C48" s="14">
        <v>0</v>
      </c>
      <c r="D48" s="14">
        <v>2823.53</v>
      </c>
    </row>
    <row r="49" spans="1:4" ht="20.149999999999999" customHeight="1" x14ac:dyDescent="0.25">
      <c r="A49" s="19" t="s">
        <v>65</v>
      </c>
      <c r="B49" s="14">
        <v>8135.43</v>
      </c>
      <c r="C49" s="14">
        <v>0</v>
      </c>
      <c r="D49" s="14">
        <v>8135.43</v>
      </c>
    </row>
    <row r="50" spans="1:4" ht="20.149999999999999" customHeight="1" x14ac:dyDescent="0.25">
      <c r="A50" s="19" t="s">
        <v>66</v>
      </c>
      <c r="B50" s="14">
        <v>4512.43</v>
      </c>
      <c r="C50" s="14">
        <v>0</v>
      </c>
      <c r="D50" s="14">
        <v>4512.43</v>
      </c>
    </row>
    <row r="51" spans="1:4" ht="20.149999999999999" customHeight="1" x14ac:dyDescent="0.25">
      <c r="A51" s="17" t="s">
        <v>67</v>
      </c>
      <c r="B51" s="18">
        <v>977.96</v>
      </c>
      <c r="C51" s="18">
        <v>0</v>
      </c>
      <c r="D51" s="18">
        <v>977.96</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977.96</v>
      </c>
      <c r="C54" s="14">
        <v>0</v>
      </c>
      <c r="D54" s="14">
        <v>977.96</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326124.43</v>
      </c>
      <c r="C57" s="18">
        <v>0</v>
      </c>
      <c r="D57" s="18">
        <v>326124.43</v>
      </c>
    </row>
    <row r="58" spans="1:4" ht="20.149999999999999" customHeight="1" x14ac:dyDescent="0.25">
      <c r="A58" s="19" t="s">
        <v>72</v>
      </c>
      <c r="B58" s="14">
        <v>237099.85</v>
      </c>
      <c r="C58" s="14">
        <v>0</v>
      </c>
      <c r="D58" s="14">
        <v>237099.85</v>
      </c>
    </row>
    <row r="59" spans="1:4" ht="20.149999999999999" customHeight="1" x14ac:dyDescent="0.25">
      <c r="A59" s="19" t="s">
        <v>73</v>
      </c>
      <c r="B59" s="14">
        <v>34896.6</v>
      </c>
      <c r="C59" s="14">
        <v>0</v>
      </c>
      <c r="D59" s="14">
        <v>34896.6</v>
      </c>
    </row>
    <row r="60" spans="1:4" ht="20.149999999999999" customHeight="1" x14ac:dyDescent="0.25">
      <c r="A60" s="19" t="s">
        <v>74</v>
      </c>
      <c r="B60" s="14">
        <v>43095.51</v>
      </c>
      <c r="C60" s="14">
        <v>0</v>
      </c>
      <c r="D60" s="14">
        <v>43095.51</v>
      </c>
    </row>
    <row r="61" spans="1:4" ht="20.149999999999999" customHeight="1" x14ac:dyDescent="0.25">
      <c r="A61" s="19" t="s">
        <v>75</v>
      </c>
      <c r="B61" s="14">
        <v>751.78</v>
      </c>
      <c r="C61" s="14">
        <v>0</v>
      </c>
      <c r="D61" s="14">
        <v>751.78</v>
      </c>
    </row>
    <row r="62" spans="1:4" ht="20.149999999999999" customHeight="1" x14ac:dyDescent="0.25">
      <c r="A62" s="19" t="s">
        <v>76</v>
      </c>
      <c r="B62" s="14">
        <v>10280.69</v>
      </c>
      <c r="C62" s="14">
        <v>0</v>
      </c>
      <c r="D62" s="14">
        <v>10280.69</v>
      </c>
    </row>
    <row r="63" spans="1:4" ht="20.149999999999999" customHeight="1" x14ac:dyDescent="0.25">
      <c r="A63" s="22" t="s">
        <v>77</v>
      </c>
      <c r="B63" s="23">
        <v>0</v>
      </c>
      <c r="C63" s="23">
        <v>0</v>
      </c>
      <c r="D63" s="23">
        <v>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51B1-0FCB-41D3-B15C-4ED37C6F1B2E}">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144</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423225.85</v>
      </c>
      <c r="C5" s="14">
        <v>309.67</v>
      </c>
      <c r="D5" s="14">
        <v>423535.52</v>
      </c>
    </row>
    <row r="6" spans="1:4" ht="20.149999999999999" customHeight="1" x14ac:dyDescent="0.25">
      <c r="A6" s="3" t="s">
        <v>33</v>
      </c>
      <c r="B6" s="14">
        <v>0</v>
      </c>
      <c r="C6" s="14">
        <v>0</v>
      </c>
      <c r="D6" s="14">
        <v>0</v>
      </c>
    </row>
    <row r="7" spans="1:4" ht="20.149999999999999" customHeight="1" x14ac:dyDescent="0.25">
      <c r="A7" s="3" t="s">
        <v>34</v>
      </c>
      <c r="B7" s="14">
        <v>618291.16</v>
      </c>
      <c r="C7" s="14">
        <v>0</v>
      </c>
      <c r="D7" s="14">
        <v>618291.16</v>
      </c>
    </row>
    <row r="8" spans="1:4" ht="20.149999999999999" customHeight="1" x14ac:dyDescent="0.25">
      <c r="A8" s="3" t="s">
        <v>35</v>
      </c>
      <c r="B8" s="14">
        <v>-259864.2</v>
      </c>
      <c r="C8" s="14">
        <v>0</v>
      </c>
      <c r="D8" s="14">
        <v>-259864.2</v>
      </c>
    </row>
    <row r="9" spans="1:4" ht="20.149999999999999" customHeight="1" x14ac:dyDescent="0.25">
      <c r="A9" s="3" t="s">
        <v>36</v>
      </c>
      <c r="B9" s="14">
        <v>0</v>
      </c>
      <c r="C9" s="14">
        <v>0</v>
      </c>
      <c r="D9" s="14">
        <v>0</v>
      </c>
    </row>
    <row r="10" spans="1:4" ht="20.149999999999999" customHeight="1" x14ac:dyDescent="0.25">
      <c r="A10" s="3" t="s">
        <v>81</v>
      </c>
      <c r="B10" s="14">
        <v>-4065.09</v>
      </c>
      <c r="C10" s="14">
        <v>0</v>
      </c>
      <c r="D10" s="14">
        <v>-4065.09</v>
      </c>
    </row>
    <row r="11" spans="1:4" ht="20.149999999999999" customHeight="1" x14ac:dyDescent="0.25">
      <c r="A11" s="3" t="s">
        <v>82</v>
      </c>
      <c r="B11" s="14">
        <v>6366.64</v>
      </c>
      <c r="C11" s="14">
        <v>0</v>
      </c>
      <c r="D11" s="14">
        <v>6366.64</v>
      </c>
    </row>
    <row r="12" spans="1:4" ht="20.149999999999999" customHeight="1" x14ac:dyDescent="0.25">
      <c r="A12" s="12" t="s">
        <v>37</v>
      </c>
      <c r="B12" s="15">
        <v>783954.36</v>
      </c>
      <c r="C12" s="15">
        <v>309.67</v>
      </c>
      <c r="D12" s="15">
        <v>784264.03</v>
      </c>
    </row>
    <row r="13" spans="1:4" ht="20.149999999999999" customHeight="1" x14ac:dyDescent="0.25">
      <c r="A13" s="3" t="s">
        <v>83</v>
      </c>
      <c r="B13" s="14">
        <v>1061.9100000000001</v>
      </c>
      <c r="C13" s="14">
        <v>0</v>
      </c>
      <c r="D13" s="14">
        <v>1061.9100000000001</v>
      </c>
    </row>
    <row r="14" spans="1:4" ht="20.149999999999999" customHeight="1" x14ac:dyDescent="0.25">
      <c r="A14" s="13" t="s">
        <v>38</v>
      </c>
      <c r="B14" s="16">
        <v>782892.46</v>
      </c>
      <c r="C14" s="16">
        <v>309.67</v>
      </c>
      <c r="D14" s="16">
        <v>783202.13</v>
      </c>
    </row>
    <row r="15" spans="1:4" ht="20.149999999999999" customHeight="1" x14ac:dyDescent="0.25">
      <c r="A15" s="17" t="s">
        <v>39</v>
      </c>
      <c r="B15" s="18">
        <v>284748.83</v>
      </c>
      <c r="C15" s="18">
        <v>306.2</v>
      </c>
      <c r="D15" s="18">
        <v>285055.02</v>
      </c>
    </row>
    <row r="16" spans="1:4" ht="20.149999999999999" customHeight="1" x14ac:dyDescent="0.25">
      <c r="A16" s="19" t="s">
        <v>40</v>
      </c>
      <c r="B16" s="14">
        <v>257975.49</v>
      </c>
      <c r="C16" s="14">
        <v>306.2</v>
      </c>
      <c r="D16" s="14">
        <v>258281.68</v>
      </c>
    </row>
    <row r="17" spans="1:4" ht="20.149999999999999" customHeight="1" x14ac:dyDescent="0.25">
      <c r="A17" s="20" t="s">
        <v>41</v>
      </c>
      <c r="B17" s="14">
        <v>234291.03</v>
      </c>
      <c r="C17" s="14">
        <v>0</v>
      </c>
      <c r="D17" s="14">
        <v>234291.03</v>
      </c>
    </row>
    <row r="18" spans="1:4" ht="20.149999999999999" customHeight="1" x14ac:dyDescent="0.25">
      <c r="A18" s="20" t="s">
        <v>42</v>
      </c>
      <c r="B18" s="14">
        <v>23684.46</v>
      </c>
      <c r="C18" s="14">
        <v>306.2</v>
      </c>
      <c r="D18" s="14">
        <v>23990.66</v>
      </c>
    </row>
    <row r="19" spans="1:4" ht="20.149999999999999" customHeight="1" x14ac:dyDescent="0.25">
      <c r="A19" s="19" t="s">
        <v>84</v>
      </c>
      <c r="B19" s="14">
        <v>26773.34</v>
      </c>
      <c r="C19" s="14">
        <v>0</v>
      </c>
      <c r="D19" s="14">
        <v>26773.34</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53814.68</v>
      </c>
      <c r="C25" s="18">
        <v>0</v>
      </c>
      <c r="D25" s="18">
        <v>53814.68</v>
      </c>
    </row>
    <row r="26" spans="1:4" ht="20.149999999999999" customHeight="1" x14ac:dyDescent="0.25">
      <c r="A26" s="19" t="s">
        <v>40</v>
      </c>
      <c r="B26" s="14">
        <v>0</v>
      </c>
      <c r="C26" s="14">
        <v>0</v>
      </c>
      <c r="D26" s="14">
        <v>0</v>
      </c>
    </row>
    <row r="27" spans="1:4" ht="20.149999999999999" customHeight="1" x14ac:dyDescent="0.25">
      <c r="A27" s="19" t="s">
        <v>49</v>
      </c>
      <c r="B27" s="14">
        <v>44679.43</v>
      </c>
      <c r="C27" s="14">
        <v>0</v>
      </c>
      <c r="D27" s="14">
        <v>44679.43</v>
      </c>
    </row>
    <row r="28" spans="1:4" ht="20.149999999999999" customHeight="1" x14ac:dyDescent="0.25">
      <c r="A28" s="19" t="s">
        <v>43</v>
      </c>
      <c r="B28" s="14">
        <v>2638.47</v>
      </c>
      <c r="C28" s="14">
        <v>0</v>
      </c>
      <c r="D28" s="14">
        <v>2638.47</v>
      </c>
    </row>
    <row r="29" spans="1:4" ht="20.149999999999999" customHeight="1" x14ac:dyDescent="0.25">
      <c r="A29" s="19" t="s">
        <v>50</v>
      </c>
      <c r="B29" s="14">
        <v>51.99</v>
      </c>
      <c r="C29" s="14">
        <v>0</v>
      </c>
      <c r="D29" s="14">
        <v>51.99</v>
      </c>
    </row>
    <row r="30" spans="1:4" ht="20.149999999999999" customHeight="1" x14ac:dyDescent="0.25">
      <c r="A30" s="19" t="s">
        <v>44</v>
      </c>
      <c r="B30" s="14">
        <v>8.89</v>
      </c>
      <c r="C30" s="14">
        <v>0</v>
      </c>
      <c r="D30" s="14">
        <v>8.89</v>
      </c>
    </row>
    <row r="31" spans="1:4" ht="20.149999999999999" customHeight="1" x14ac:dyDescent="0.25">
      <c r="A31" s="19" t="s">
        <v>45</v>
      </c>
      <c r="B31" s="14">
        <v>391.74</v>
      </c>
      <c r="C31" s="14">
        <v>0</v>
      </c>
      <c r="D31" s="14">
        <v>391.74</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6044.15</v>
      </c>
      <c r="C34" s="14">
        <v>0</v>
      </c>
      <c r="D34" s="14">
        <v>6044.15</v>
      </c>
    </row>
    <row r="35" spans="1:4" ht="20.149999999999999" customHeight="1" x14ac:dyDescent="0.25">
      <c r="A35" s="17" t="s">
        <v>85</v>
      </c>
      <c r="B35" s="18">
        <v>5341.07</v>
      </c>
      <c r="C35" s="18">
        <v>0</v>
      </c>
      <c r="D35" s="18">
        <v>5341.07</v>
      </c>
    </row>
    <row r="36" spans="1:4" ht="20.149999999999999" customHeight="1" x14ac:dyDescent="0.25">
      <c r="A36" s="17" t="s">
        <v>52</v>
      </c>
      <c r="B36" s="18">
        <v>438987.88</v>
      </c>
      <c r="C36" s="18">
        <v>3.47</v>
      </c>
      <c r="D36" s="18">
        <v>438991.35999999999</v>
      </c>
    </row>
    <row r="37" spans="1:4" ht="20.149999999999999" customHeight="1" x14ac:dyDescent="0.25">
      <c r="A37" s="17" t="s">
        <v>53</v>
      </c>
      <c r="B37" s="18">
        <v>87244.52</v>
      </c>
      <c r="C37" s="18">
        <v>3.47</v>
      </c>
      <c r="D37" s="18">
        <v>87247.99</v>
      </c>
    </row>
    <row r="38" spans="1:4" ht="20.149999999999999" customHeight="1" x14ac:dyDescent="0.25">
      <c r="A38" s="19" t="s">
        <v>54</v>
      </c>
      <c r="B38" s="14">
        <v>106.74</v>
      </c>
      <c r="C38" s="14">
        <v>3.47</v>
      </c>
      <c r="D38" s="14">
        <v>110.22</v>
      </c>
    </row>
    <row r="39" spans="1:4" ht="20.149999999999999" customHeight="1" x14ac:dyDescent="0.25">
      <c r="A39" s="19" t="s">
        <v>55</v>
      </c>
      <c r="B39" s="14">
        <v>4957.46</v>
      </c>
      <c r="C39" s="14">
        <v>0</v>
      </c>
      <c r="D39" s="14">
        <v>4957.46</v>
      </c>
    </row>
    <row r="40" spans="1:4" ht="20.149999999999999" customHeight="1" x14ac:dyDescent="0.25">
      <c r="A40" s="19" t="s">
        <v>56</v>
      </c>
      <c r="B40" s="14">
        <v>2664.56</v>
      </c>
      <c r="C40" s="14">
        <v>0</v>
      </c>
      <c r="D40" s="14">
        <v>2664.56</v>
      </c>
    </row>
    <row r="41" spans="1:4" ht="20.149999999999999" customHeight="1" x14ac:dyDescent="0.25">
      <c r="A41" s="19" t="s">
        <v>57</v>
      </c>
      <c r="B41" s="14">
        <v>12598.48</v>
      </c>
      <c r="C41" s="14">
        <v>0</v>
      </c>
      <c r="D41" s="14">
        <v>12598.48</v>
      </c>
    </row>
    <row r="42" spans="1:4" ht="20.149999999999999" customHeight="1" x14ac:dyDescent="0.25">
      <c r="A42" s="19" t="s">
        <v>58</v>
      </c>
      <c r="B42" s="14">
        <v>14718.39</v>
      </c>
      <c r="C42" s="14">
        <v>0</v>
      </c>
      <c r="D42" s="14">
        <v>14718.39</v>
      </c>
    </row>
    <row r="43" spans="1:4" ht="20.149999999999999" customHeight="1" x14ac:dyDescent="0.25">
      <c r="A43" s="19" t="s">
        <v>59</v>
      </c>
      <c r="B43" s="14">
        <v>8798.52</v>
      </c>
      <c r="C43" s="14">
        <v>0</v>
      </c>
      <c r="D43" s="14">
        <v>8798.52</v>
      </c>
    </row>
    <row r="44" spans="1:4" ht="20.149999999999999" customHeight="1" x14ac:dyDescent="0.25">
      <c r="A44" s="19" t="s">
        <v>60</v>
      </c>
      <c r="B44" s="14">
        <v>3092.72</v>
      </c>
      <c r="C44" s="14">
        <v>0</v>
      </c>
      <c r="D44" s="14">
        <v>3092.72</v>
      </c>
    </row>
    <row r="45" spans="1:4" ht="20.149999999999999" customHeight="1" x14ac:dyDescent="0.25">
      <c r="A45" s="19" t="s">
        <v>61</v>
      </c>
      <c r="B45" s="14">
        <v>4551.66</v>
      </c>
      <c r="C45" s="14">
        <v>0</v>
      </c>
      <c r="D45" s="14">
        <v>4551.66</v>
      </c>
    </row>
    <row r="46" spans="1:4" ht="20.149999999999999" customHeight="1" x14ac:dyDescent="0.25">
      <c r="A46" s="19" t="s">
        <v>62</v>
      </c>
      <c r="B46" s="14">
        <v>17559.28</v>
      </c>
      <c r="C46" s="14">
        <v>0</v>
      </c>
      <c r="D46" s="14">
        <v>17559.28</v>
      </c>
    </row>
    <row r="47" spans="1:4" ht="20.149999999999999" customHeight="1" x14ac:dyDescent="0.25">
      <c r="A47" s="19" t="s">
        <v>63</v>
      </c>
      <c r="B47" s="14">
        <v>2789.59</v>
      </c>
      <c r="C47" s="14">
        <v>0</v>
      </c>
      <c r="D47" s="14">
        <v>2789.59</v>
      </c>
    </row>
    <row r="48" spans="1:4" ht="20.149999999999999" customHeight="1" x14ac:dyDescent="0.25">
      <c r="A48" s="19" t="s">
        <v>64</v>
      </c>
      <c r="B48" s="14">
        <v>2888.16</v>
      </c>
      <c r="C48" s="14">
        <v>0</v>
      </c>
      <c r="D48" s="14">
        <v>2888.16</v>
      </c>
    </row>
    <row r="49" spans="1:4" ht="20.149999999999999" customHeight="1" x14ac:dyDescent="0.25">
      <c r="A49" s="19" t="s">
        <v>65</v>
      </c>
      <c r="B49" s="14">
        <v>8080.18</v>
      </c>
      <c r="C49" s="14">
        <v>0</v>
      </c>
      <c r="D49" s="14">
        <v>8080.18</v>
      </c>
    </row>
    <row r="50" spans="1:4" ht="20.149999999999999" customHeight="1" x14ac:dyDescent="0.25">
      <c r="A50" s="19" t="s">
        <v>66</v>
      </c>
      <c r="B50" s="14">
        <v>4438.7700000000004</v>
      </c>
      <c r="C50" s="14">
        <v>0</v>
      </c>
      <c r="D50" s="14">
        <v>4438.7700000000004</v>
      </c>
    </row>
    <row r="51" spans="1:4" ht="20.149999999999999" customHeight="1" x14ac:dyDescent="0.25">
      <c r="A51" s="17" t="s">
        <v>67</v>
      </c>
      <c r="B51" s="18">
        <v>977.96</v>
      </c>
      <c r="C51" s="18">
        <v>0</v>
      </c>
      <c r="D51" s="18">
        <v>977.96</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977.96</v>
      </c>
      <c r="C54" s="14">
        <v>0</v>
      </c>
      <c r="D54" s="14">
        <v>977.96</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349314.36</v>
      </c>
      <c r="C57" s="18">
        <v>0</v>
      </c>
      <c r="D57" s="18">
        <v>349314.36</v>
      </c>
    </row>
    <row r="58" spans="1:4" ht="20.149999999999999" customHeight="1" x14ac:dyDescent="0.25">
      <c r="A58" s="19" t="s">
        <v>72</v>
      </c>
      <c r="B58" s="14">
        <v>259091.31</v>
      </c>
      <c r="C58" s="14">
        <v>0</v>
      </c>
      <c r="D58" s="14">
        <v>259091.31</v>
      </c>
    </row>
    <row r="59" spans="1:4" ht="20.149999999999999" customHeight="1" x14ac:dyDescent="0.25">
      <c r="A59" s="19" t="s">
        <v>73</v>
      </c>
      <c r="B59" s="14">
        <v>35448.879999999997</v>
      </c>
      <c r="C59" s="14">
        <v>0</v>
      </c>
      <c r="D59" s="14">
        <v>35448.879999999997</v>
      </c>
    </row>
    <row r="60" spans="1:4" ht="20.149999999999999" customHeight="1" x14ac:dyDescent="0.25">
      <c r="A60" s="19" t="s">
        <v>74</v>
      </c>
      <c r="B60" s="14">
        <v>43501.19</v>
      </c>
      <c r="C60" s="14">
        <v>0</v>
      </c>
      <c r="D60" s="14">
        <v>43501.19</v>
      </c>
    </row>
    <row r="61" spans="1:4" ht="20.149999999999999" customHeight="1" x14ac:dyDescent="0.25">
      <c r="A61" s="19" t="s">
        <v>75</v>
      </c>
      <c r="B61" s="14">
        <v>751.84</v>
      </c>
      <c r="C61" s="14">
        <v>0</v>
      </c>
      <c r="D61" s="14">
        <v>751.84</v>
      </c>
    </row>
    <row r="62" spans="1:4" ht="20.149999999999999" customHeight="1" x14ac:dyDescent="0.25">
      <c r="A62" s="19" t="s">
        <v>76</v>
      </c>
      <c r="B62" s="14">
        <v>10521.12</v>
      </c>
      <c r="C62" s="14">
        <v>0</v>
      </c>
      <c r="D62" s="14">
        <v>10521.12</v>
      </c>
    </row>
    <row r="63" spans="1:4" ht="20.149999999999999" customHeight="1" x14ac:dyDescent="0.25">
      <c r="A63" s="22" t="s">
        <v>77</v>
      </c>
      <c r="B63" s="23">
        <v>1451.05</v>
      </c>
      <c r="C63" s="23">
        <v>0</v>
      </c>
      <c r="D63" s="23">
        <v>1451.05</v>
      </c>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7439-8426-49B3-9135-BFFB260017E2}">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141</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363991.88</v>
      </c>
      <c r="C5" s="14">
        <v>294.43</v>
      </c>
      <c r="D5" s="14">
        <v>364286.31</v>
      </c>
    </row>
    <row r="6" spans="1:4" ht="20.149999999999999" customHeight="1" x14ac:dyDescent="0.25">
      <c r="A6" s="3" t="s">
        <v>33</v>
      </c>
      <c r="B6" s="14">
        <v>0</v>
      </c>
      <c r="C6" s="14">
        <v>0</v>
      </c>
      <c r="D6" s="14">
        <v>0</v>
      </c>
    </row>
    <row r="7" spans="1:4" ht="20.149999999999999" customHeight="1" x14ac:dyDescent="0.25">
      <c r="A7" s="3" t="s">
        <v>34</v>
      </c>
      <c r="B7" s="14">
        <v>560844.18999999994</v>
      </c>
      <c r="C7" s="14">
        <v>0</v>
      </c>
      <c r="D7" s="14">
        <v>560844.18999999994</v>
      </c>
    </row>
    <row r="8" spans="1:4" ht="20.149999999999999" customHeight="1" x14ac:dyDescent="0.25">
      <c r="A8" s="3" t="s">
        <v>35</v>
      </c>
      <c r="B8" s="14">
        <v>-76070.11</v>
      </c>
      <c r="C8" s="14">
        <v>0</v>
      </c>
      <c r="D8" s="14">
        <v>-76070.11</v>
      </c>
    </row>
    <row r="9" spans="1:4" ht="20.149999999999999" customHeight="1" x14ac:dyDescent="0.25">
      <c r="A9" s="3" t="s">
        <v>36</v>
      </c>
      <c r="B9" s="14">
        <v>0</v>
      </c>
      <c r="C9" s="14">
        <v>0</v>
      </c>
      <c r="D9" s="14">
        <v>0</v>
      </c>
    </row>
    <row r="10" spans="1:4" ht="20.149999999999999" customHeight="1" x14ac:dyDescent="0.25">
      <c r="A10" s="3" t="s">
        <v>81</v>
      </c>
      <c r="B10" s="14">
        <v>1950.72</v>
      </c>
      <c r="C10" s="14">
        <v>0</v>
      </c>
      <c r="D10" s="14">
        <v>1950.72</v>
      </c>
    </row>
    <row r="11" spans="1:4" ht="20.149999999999999" customHeight="1" x14ac:dyDescent="0.25">
      <c r="A11" s="3" t="s">
        <v>82</v>
      </c>
      <c r="B11" s="14">
        <v>6126.71</v>
      </c>
      <c r="C11" s="14">
        <v>0</v>
      </c>
      <c r="D11" s="14">
        <v>6126.71</v>
      </c>
    </row>
    <row r="12" spans="1:4" ht="20.149999999999999" customHeight="1" x14ac:dyDescent="0.25">
      <c r="A12" s="12" t="s">
        <v>37</v>
      </c>
      <c r="B12" s="15">
        <v>856843.39</v>
      </c>
      <c r="C12" s="15">
        <v>294.43</v>
      </c>
      <c r="D12" s="15">
        <v>857137.81</v>
      </c>
    </row>
    <row r="13" spans="1:4" ht="20.149999999999999" customHeight="1" x14ac:dyDescent="0.25">
      <c r="A13" s="3" t="s">
        <v>83</v>
      </c>
      <c r="B13" s="14">
        <v>2096.21</v>
      </c>
      <c r="C13" s="14">
        <v>0</v>
      </c>
      <c r="D13" s="14">
        <v>2096.21</v>
      </c>
    </row>
    <row r="14" spans="1:4" ht="20.149999999999999" customHeight="1" x14ac:dyDescent="0.25">
      <c r="A14" s="13" t="s">
        <v>38</v>
      </c>
      <c r="B14" s="16">
        <v>854747.18</v>
      </c>
      <c r="C14" s="16">
        <v>294.43</v>
      </c>
      <c r="D14" s="16">
        <v>855041.61</v>
      </c>
    </row>
    <row r="15" spans="1:4" ht="20.149999999999999" customHeight="1" x14ac:dyDescent="0.25">
      <c r="A15" s="17" t="s">
        <v>39</v>
      </c>
      <c r="B15" s="18">
        <v>281819.42</v>
      </c>
      <c r="C15" s="18">
        <v>290.33999999999997</v>
      </c>
      <c r="D15" s="18">
        <v>282109.76</v>
      </c>
    </row>
    <row r="16" spans="1:4" ht="20.149999999999999" customHeight="1" x14ac:dyDescent="0.25">
      <c r="A16" s="19" t="s">
        <v>40</v>
      </c>
      <c r="B16" s="14">
        <v>254256.52</v>
      </c>
      <c r="C16" s="14">
        <v>290.33999999999997</v>
      </c>
      <c r="D16" s="14">
        <v>254546.86</v>
      </c>
    </row>
    <row r="17" spans="1:4" ht="20.149999999999999" customHeight="1" x14ac:dyDescent="0.25">
      <c r="A17" s="20" t="s">
        <v>41</v>
      </c>
      <c r="B17" s="14">
        <v>228414.32</v>
      </c>
      <c r="C17" s="14">
        <v>0</v>
      </c>
      <c r="D17" s="14">
        <v>228414.32</v>
      </c>
    </row>
    <row r="18" spans="1:4" ht="20.149999999999999" customHeight="1" x14ac:dyDescent="0.25">
      <c r="A18" s="20" t="s">
        <v>42</v>
      </c>
      <c r="B18" s="14">
        <v>25842.21</v>
      </c>
      <c r="C18" s="14">
        <v>290.33999999999997</v>
      </c>
      <c r="D18" s="14">
        <v>26132.55</v>
      </c>
    </row>
    <row r="19" spans="1:4" ht="20.149999999999999" customHeight="1" x14ac:dyDescent="0.25">
      <c r="A19" s="19" t="s">
        <v>84</v>
      </c>
      <c r="B19" s="14">
        <v>27562.9</v>
      </c>
      <c r="C19" s="14">
        <v>0</v>
      </c>
      <c r="D19" s="14">
        <v>27562.9</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51861.22</v>
      </c>
      <c r="C25" s="18">
        <v>0</v>
      </c>
      <c r="D25" s="18">
        <v>51861.22</v>
      </c>
    </row>
    <row r="26" spans="1:4" ht="20.149999999999999" customHeight="1" x14ac:dyDescent="0.25">
      <c r="A26" s="19" t="s">
        <v>40</v>
      </c>
      <c r="B26" s="14">
        <v>0</v>
      </c>
      <c r="C26" s="14">
        <v>0</v>
      </c>
      <c r="D26" s="14">
        <v>0</v>
      </c>
    </row>
    <row r="27" spans="1:4" ht="20.149999999999999" customHeight="1" x14ac:dyDescent="0.25">
      <c r="A27" s="19" t="s">
        <v>49</v>
      </c>
      <c r="B27" s="14">
        <v>42828.7</v>
      </c>
      <c r="C27" s="14">
        <v>0</v>
      </c>
      <c r="D27" s="14">
        <v>42828.7</v>
      </c>
    </row>
    <row r="28" spans="1:4" ht="20.149999999999999" customHeight="1" x14ac:dyDescent="0.25">
      <c r="A28" s="19" t="s">
        <v>43</v>
      </c>
      <c r="B28" s="14">
        <v>2749.84</v>
      </c>
      <c r="C28" s="14">
        <v>0</v>
      </c>
      <c r="D28" s="14">
        <v>2749.84</v>
      </c>
    </row>
    <row r="29" spans="1:4" ht="20.149999999999999" customHeight="1" x14ac:dyDescent="0.25">
      <c r="A29" s="19" t="s">
        <v>50</v>
      </c>
      <c r="B29" s="14">
        <v>60.03</v>
      </c>
      <c r="C29" s="14">
        <v>0</v>
      </c>
      <c r="D29" s="14">
        <v>60.03</v>
      </c>
    </row>
    <row r="30" spans="1:4" ht="20.149999999999999" customHeight="1" x14ac:dyDescent="0.25">
      <c r="A30" s="19" t="s">
        <v>44</v>
      </c>
      <c r="B30" s="14">
        <v>0</v>
      </c>
      <c r="C30" s="14">
        <v>0</v>
      </c>
      <c r="D30" s="14">
        <v>0</v>
      </c>
    </row>
    <row r="31" spans="1:4" ht="20.149999999999999" customHeight="1" x14ac:dyDescent="0.25">
      <c r="A31" s="19" t="s">
        <v>45</v>
      </c>
      <c r="B31" s="14">
        <v>442.68</v>
      </c>
      <c r="C31" s="14">
        <v>0</v>
      </c>
      <c r="D31" s="14">
        <v>442.68</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5779.97</v>
      </c>
      <c r="C34" s="14">
        <v>0</v>
      </c>
      <c r="D34" s="14">
        <v>5779.97</v>
      </c>
    </row>
    <row r="35" spans="1:4" ht="20.149999999999999" customHeight="1" x14ac:dyDescent="0.25">
      <c r="A35" s="17" t="s">
        <v>85</v>
      </c>
      <c r="B35" s="18">
        <v>3887.67</v>
      </c>
      <c r="C35" s="18">
        <v>0</v>
      </c>
      <c r="D35" s="18">
        <v>3887.67</v>
      </c>
    </row>
    <row r="36" spans="1:4" ht="20.149999999999999" customHeight="1" x14ac:dyDescent="0.25">
      <c r="A36" s="17" t="s">
        <v>52</v>
      </c>
      <c r="B36" s="18">
        <v>517178.87</v>
      </c>
      <c r="C36" s="18">
        <v>4.09</v>
      </c>
      <c r="D36" s="18">
        <v>517182.95</v>
      </c>
    </row>
    <row r="37" spans="1:4" ht="20.149999999999999" customHeight="1" x14ac:dyDescent="0.25">
      <c r="A37" s="17" t="s">
        <v>53</v>
      </c>
      <c r="B37" s="18">
        <v>95376.13</v>
      </c>
      <c r="C37" s="18">
        <v>4.09</v>
      </c>
      <c r="D37" s="18">
        <v>95380.22</v>
      </c>
    </row>
    <row r="38" spans="1:4" ht="20.149999999999999" customHeight="1" x14ac:dyDescent="0.25">
      <c r="A38" s="19" t="s">
        <v>54</v>
      </c>
      <c r="B38" s="14">
        <v>10.76</v>
      </c>
      <c r="C38" s="14">
        <v>4.09</v>
      </c>
      <c r="D38" s="14">
        <v>14.85</v>
      </c>
    </row>
    <row r="39" spans="1:4" ht="20.149999999999999" customHeight="1" x14ac:dyDescent="0.25">
      <c r="A39" s="19" t="s">
        <v>55</v>
      </c>
      <c r="B39" s="14">
        <v>4704</v>
      </c>
      <c r="C39" s="14">
        <v>0</v>
      </c>
      <c r="D39" s="14">
        <v>4704</v>
      </c>
    </row>
    <row r="40" spans="1:4" ht="20.149999999999999" customHeight="1" x14ac:dyDescent="0.25">
      <c r="A40" s="19" t="s">
        <v>56</v>
      </c>
      <c r="B40" s="14">
        <v>2836.92</v>
      </c>
      <c r="C40" s="14">
        <v>0</v>
      </c>
      <c r="D40" s="14">
        <v>2836.92</v>
      </c>
    </row>
    <row r="41" spans="1:4" ht="20.149999999999999" customHeight="1" x14ac:dyDescent="0.25">
      <c r="A41" s="19" t="s">
        <v>57</v>
      </c>
      <c r="B41" s="14">
        <v>13587.02</v>
      </c>
      <c r="C41" s="14">
        <v>0</v>
      </c>
      <c r="D41" s="14">
        <v>13587.02</v>
      </c>
    </row>
    <row r="42" spans="1:4" ht="20.149999999999999" customHeight="1" x14ac:dyDescent="0.25">
      <c r="A42" s="19" t="s">
        <v>58</v>
      </c>
      <c r="B42" s="14">
        <v>17743.240000000002</v>
      </c>
      <c r="C42" s="14">
        <v>0</v>
      </c>
      <c r="D42" s="14">
        <v>17743.240000000002</v>
      </c>
    </row>
    <row r="43" spans="1:4" ht="20.149999999999999" customHeight="1" x14ac:dyDescent="0.25">
      <c r="A43" s="19" t="s">
        <v>59</v>
      </c>
      <c r="B43" s="14">
        <v>9973.6</v>
      </c>
      <c r="C43" s="14">
        <v>0</v>
      </c>
      <c r="D43" s="14">
        <v>9973.6</v>
      </c>
    </row>
    <row r="44" spans="1:4" ht="20.149999999999999" customHeight="1" x14ac:dyDescent="0.25">
      <c r="A44" s="19" t="s">
        <v>60</v>
      </c>
      <c r="B44" s="14">
        <v>3271.96</v>
      </c>
      <c r="C44" s="14">
        <v>0</v>
      </c>
      <c r="D44" s="14">
        <v>3271.96</v>
      </c>
    </row>
    <row r="45" spans="1:4" ht="20.149999999999999" customHeight="1" x14ac:dyDescent="0.25">
      <c r="A45" s="19" t="s">
        <v>61</v>
      </c>
      <c r="B45" s="14">
        <v>5304.26</v>
      </c>
      <c r="C45" s="14">
        <v>0</v>
      </c>
      <c r="D45" s="14">
        <v>5304.26</v>
      </c>
    </row>
    <row r="46" spans="1:4" ht="20.149999999999999" customHeight="1" x14ac:dyDescent="0.25">
      <c r="A46" s="19" t="s">
        <v>62</v>
      </c>
      <c r="B46" s="14">
        <v>18713.21</v>
      </c>
      <c r="C46" s="14">
        <v>0</v>
      </c>
      <c r="D46" s="14">
        <v>18713.21</v>
      </c>
    </row>
    <row r="47" spans="1:4" ht="20.149999999999999" customHeight="1" x14ac:dyDescent="0.25">
      <c r="A47" s="19" t="s">
        <v>63</v>
      </c>
      <c r="B47" s="14">
        <v>2881.49</v>
      </c>
      <c r="C47" s="14">
        <v>0</v>
      </c>
      <c r="D47" s="14">
        <v>2881.49</v>
      </c>
    </row>
    <row r="48" spans="1:4" ht="20.149999999999999" customHeight="1" x14ac:dyDescent="0.25">
      <c r="A48" s="19" t="s">
        <v>64</v>
      </c>
      <c r="B48" s="14">
        <v>3549.38</v>
      </c>
      <c r="C48" s="14">
        <v>0</v>
      </c>
      <c r="D48" s="14">
        <v>3549.38</v>
      </c>
    </row>
    <row r="49" spans="1:4" ht="20.149999999999999" customHeight="1" x14ac:dyDescent="0.25">
      <c r="A49" s="19" t="s">
        <v>65</v>
      </c>
      <c r="B49" s="14">
        <v>8319.85</v>
      </c>
      <c r="C49" s="14">
        <v>0</v>
      </c>
      <c r="D49" s="14">
        <v>8319.85</v>
      </c>
    </row>
    <row r="50" spans="1:4" ht="20.149999999999999" customHeight="1" x14ac:dyDescent="0.25">
      <c r="A50" s="19" t="s">
        <v>66</v>
      </c>
      <c r="B50" s="14">
        <v>4480.42</v>
      </c>
      <c r="C50" s="14">
        <v>0</v>
      </c>
      <c r="D50" s="14">
        <v>4480.42</v>
      </c>
    </row>
    <row r="51" spans="1:4" ht="20.149999999999999" customHeight="1" x14ac:dyDescent="0.25">
      <c r="A51" s="17" t="s">
        <v>67</v>
      </c>
      <c r="B51" s="18">
        <v>977.96</v>
      </c>
      <c r="C51" s="18">
        <v>0</v>
      </c>
      <c r="D51" s="18">
        <v>977.96</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977.96</v>
      </c>
      <c r="C54" s="14">
        <v>0</v>
      </c>
      <c r="D54" s="14">
        <v>977.96</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417326.01</v>
      </c>
      <c r="C57" s="18">
        <v>0</v>
      </c>
      <c r="D57" s="18">
        <v>417326.01</v>
      </c>
    </row>
    <row r="58" spans="1:4" ht="20.149999999999999" customHeight="1" x14ac:dyDescent="0.25">
      <c r="A58" s="19" t="s">
        <v>72</v>
      </c>
      <c r="B58" s="14">
        <v>318796.36</v>
      </c>
      <c r="C58" s="14">
        <v>0</v>
      </c>
      <c r="D58" s="14">
        <v>318796.36</v>
      </c>
    </row>
    <row r="59" spans="1:4" ht="20.149999999999999" customHeight="1" x14ac:dyDescent="0.25">
      <c r="A59" s="19" t="s">
        <v>73</v>
      </c>
      <c r="B59" s="14">
        <v>38969.24</v>
      </c>
      <c r="C59" s="14">
        <v>0</v>
      </c>
      <c r="D59" s="14">
        <v>38969.24</v>
      </c>
    </row>
    <row r="60" spans="1:4" ht="20.149999999999999" customHeight="1" x14ac:dyDescent="0.25">
      <c r="A60" s="19" t="s">
        <v>74</v>
      </c>
      <c r="B60" s="14">
        <v>47394.42</v>
      </c>
      <c r="C60" s="14">
        <v>0</v>
      </c>
      <c r="D60" s="14">
        <v>47394.42</v>
      </c>
    </row>
    <row r="61" spans="1:4" ht="20.149999999999999" customHeight="1" x14ac:dyDescent="0.25">
      <c r="A61" s="19" t="s">
        <v>75</v>
      </c>
      <c r="B61" s="14">
        <v>916.96</v>
      </c>
      <c r="C61" s="14">
        <v>0</v>
      </c>
      <c r="D61" s="14">
        <v>916.96</v>
      </c>
    </row>
    <row r="62" spans="1:4" ht="20.149999999999999" customHeight="1" x14ac:dyDescent="0.25">
      <c r="A62" s="19" t="s">
        <v>76</v>
      </c>
      <c r="B62" s="14">
        <v>11249.03</v>
      </c>
      <c r="C62" s="14">
        <v>0</v>
      </c>
      <c r="D62" s="14">
        <v>11249.03</v>
      </c>
    </row>
    <row r="63" spans="1:4" ht="20.149999999999999" customHeight="1" x14ac:dyDescent="0.25">
      <c r="A63" s="22" t="s">
        <v>77</v>
      </c>
      <c r="B63" s="23">
        <v>3498.76</v>
      </c>
      <c r="C63" s="23">
        <v>0</v>
      </c>
      <c r="D63" s="23">
        <v>3498.76</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65742-F602-42DA-8C83-EDB2D6A06A32}">
  <dimension ref="A1:D63"/>
  <sheetViews>
    <sheetView showGridLines="0" workbookViewId="0"/>
  </sheetViews>
  <sheetFormatPr defaultColWidth="8.81640625" defaultRowHeight="15.5" x14ac:dyDescent="0.25"/>
  <cols>
    <col min="1" max="1" width="30.81640625" style="3" customWidth="1"/>
    <col min="2" max="4" width="12.54296875" style="3" customWidth="1"/>
    <col min="5" max="16384" width="8.81640625" style="3"/>
  </cols>
  <sheetData>
    <row r="1" spans="1:4" customFormat="1" ht="45" customHeight="1" x14ac:dyDescent="0.25">
      <c r="A1" s="9" t="s">
        <v>30</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439394.46</v>
      </c>
      <c r="C5" s="14">
        <v>291.45</v>
      </c>
      <c r="D5" s="14">
        <v>439685.91</v>
      </c>
    </row>
    <row r="6" spans="1:4" ht="20.149999999999999" customHeight="1" x14ac:dyDescent="0.25">
      <c r="A6" s="3" t="s">
        <v>33</v>
      </c>
      <c r="B6" s="14">
        <v>0</v>
      </c>
      <c r="C6" s="14">
        <v>0</v>
      </c>
      <c r="D6" s="14">
        <v>0</v>
      </c>
    </row>
    <row r="7" spans="1:4" ht="20.149999999999999" customHeight="1" x14ac:dyDescent="0.25">
      <c r="A7" s="3" t="s">
        <v>34</v>
      </c>
      <c r="B7" s="14">
        <v>478187.9</v>
      </c>
      <c r="C7" s="14">
        <v>0</v>
      </c>
      <c r="D7" s="14">
        <v>478187.9</v>
      </c>
    </row>
    <row r="8" spans="1:4" ht="20.149999999999999" customHeight="1" x14ac:dyDescent="0.25">
      <c r="A8" s="3" t="s">
        <v>35</v>
      </c>
      <c r="B8" s="14">
        <v>-106030.24</v>
      </c>
      <c r="C8" s="14">
        <v>0</v>
      </c>
      <c r="D8" s="14">
        <v>-106030.24</v>
      </c>
    </row>
    <row r="9" spans="1:4" ht="20.149999999999999" customHeight="1" x14ac:dyDescent="0.25">
      <c r="A9" s="3" t="s">
        <v>36</v>
      </c>
      <c r="B9" s="14">
        <v>0</v>
      </c>
      <c r="C9" s="14">
        <v>0</v>
      </c>
      <c r="D9" s="14">
        <v>0</v>
      </c>
    </row>
    <row r="10" spans="1:4" ht="20.149999999999999" customHeight="1" x14ac:dyDescent="0.25">
      <c r="A10" s="3" t="s">
        <v>81</v>
      </c>
      <c r="B10" s="14">
        <v>-171.71</v>
      </c>
      <c r="C10" s="14">
        <v>0</v>
      </c>
      <c r="D10" s="14">
        <v>-171.71</v>
      </c>
    </row>
    <row r="11" spans="1:4" ht="20.149999999999999" customHeight="1" x14ac:dyDescent="0.25">
      <c r="A11" s="3" t="s">
        <v>82</v>
      </c>
      <c r="B11" s="14">
        <v>6123.51</v>
      </c>
      <c r="C11" s="14">
        <v>0</v>
      </c>
      <c r="D11" s="14">
        <v>6123.51</v>
      </c>
    </row>
    <row r="12" spans="1:4" ht="20.149999999999999" customHeight="1" x14ac:dyDescent="0.25">
      <c r="A12" s="12" t="s">
        <v>37</v>
      </c>
      <c r="B12" s="15">
        <v>817503.92</v>
      </c>
      <c r="C12" s="15">
        <v>291.45</v>
      </c>
      <c r="D12" s="15">
        <v>817795.37</v>
      </c>
    </row>
    <row r="13" spans="1:4" ht="20.149999999999999" customHeight="1" x14ac:dyDescent="0.25">
      <c r="A13" s="3" t="s">
        <v>83</v>
      </c>
      <c r="B13" s="14">
        <v>1527.47</v>
      </c>
      <c r="C13" s="14">
        <v>0</v>
      </c>
      <c r="D13" s="14">
        <v>1527.47</v>
      </c>
    </row>
    <row r="14" spans="1:4" ht="20.149999999999999" customHeight="1" x14ac:dyDescent="0.25">
      <c r="A14" s="13" t="s">
        <v>38</v>
      </c>
      <c r="B14" s="16">
        <v>815976.45</v>
      </c>
      <c r="C14" s="16">
        <v>291.45</v>
      </c>
      <c r="D14" s="16">
        <v>816267.9</v>
      </c>
    </row>
    <row r="15" spans="1:4" ht="20.149999999999999" customHeight="1" x14ac:dyDescent="0.25">
      <c r="A15" s="17" t="s">
        <v>39</v>
      </c>
      <c r="B15" s="18">
        <v>260387.74</v>
      </c>
      <c r="C15" s="18">
        <v>286.64</v>
      </c>
      <c r="D15" s="18">
        <v>260674.38</v>
      </c>
    </row>
    <row r="16" spans="1:4" ht="20.149999999999999" customHeight="1" x14ac:dyDescent="0.25">
      <c r="A16" s="19" t="s">
        <v>40</v>
      </c>
      <c r="B16" s="14">
        <v>232470.31</v>
      </c>
      <c r="C16" s="14">
        <v>286.64</v>
      </c>
      <c r="D16" s="14">
        <v>232756.95</v>
      </c>
    </row>
    <row r="17" spans="1:4" ht="20.149999999999999" customHeight="1" x14ac:dyDescent="0.25">
      <c r="A17" s="20" t="s">
        <v>41</v>
      </c>
      <c r="B17" s="14">
        <v>206690.61</v>
      </c>
      <c r="C17" s="14">
        <v>0</v>
      </c>
      <c r="D17" s="14">
        <v>206690.61</v>
      </c>
    </row>
    <row r="18" spans="1:4" ht="20.149999999999999" customHeight="1" x14ac:dyDescent="0.25">
      <c r="A18" s="20" t="s">
        <v>42</v>
      </c>
      <c r="B18" s="14">
        <v>25779.7</v>
      </c>
      <c r="C18" s="14">
        <v>286.64</v>
      </c>
      <c r="D18" s="14">
        <v>26066.34</v>
      </c>
    </row>
    <row r="19" spans="1:4" ht="20.149999999999999" customHeight="1" x14ac:dyDescent="0.25">
      <c r="A19" s="19" t="s">
        <v>84</v>
      </c>
      <c r="B19" s="14">
        <v>27917.43</v>
      </c>
      <c r="C19" s="14">
        <v>0</v>
      </c>
      <c r="D19" s="14">
        <v>27917.43</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61100.47</v>
      </c>
      <c r="C25" s="18">
        <v>0</v>
      </c>
      <c r="D25" s="18">
        <v>61100.47</v>
      </c>
    </row>
    <row r="26" spans="1:4" ht="20.149999999999999" customHeight="1" x14ac:dyDescent="0.25">
      <c r="A26" s="19" t="s">
        <v>40</v>
      </c>
      <c r="B26" s="14">
        <v>0</v>
      </c>
      <c r="C26" s="14">
        <v>0</v>
      </c>
      <c r="D26" s="14">
        <v>0</v>
      </c>
    </row>
    <row r="27" spans="1:4" ht="20.149999999999999" customHeight="1" x14ac:dyDescent="0.25">
      <c r="A27" s="19" t="s">
        <v>49</v>
      </c>
      <c r="B27" s="14">
        <v>52168.19</v>
      </c>
      <c r="C27" s="14">
        <v>0</v>
      </c>
      <c r="D27" s="14">
        <v>52168.19</v>
      </c>
    </row>
    <row r="28" spans="1:4" ht="20.149999999999999" customHeight="1" x14ac:dyDescent="0.25">
      <c r="A28" s="19" t="s">
        <v>43</v>
      </c>
      <c r="B28" s="14">
        <v>2409.98</v>
      </c>
      <c r="C28" s="14">
        <v>0</v>
      </c>
      <c r="D28" s="14">
        <v>2409.98</v>
      </c>
    </row>
    <row r="29" spans="1:4" ht="20.149999999999999" customHeight="1" x14ac:dyDescent="0.25">
      <c r="A29" s="19" t="s">
        <v>50</v>
      </c>
      <c r="B29" s="14">
        <v>67.92</v>
      </c>
      <c r="C29" s="14">
        <v>0</v>
      </c>
      <c r="D29" s="14">
        <v>67.92</v>
      </c>
    </row>
    <row r="30" spans="1:4" ht="20.149999999999999" customHeight="1" x14ac:dyDescent="0.25">
      <c r="A30" s="19" t="s">
        <v>44</v>
      </c>
      <c r="B30" s="14">
        <v>0</v>
      </c>
      <c r="C30" s="14">
        <v>0</v>
      </c>
      <c r="D30" s="14">
        <v>0</v>
      </c>
    </row>
    <row r="31" spans="1:4" ht="20.149999999999999" customHeight="1" x14ac:dyDescent="0.25">
      <c r="A31" s="19" t="s">
        <v>45</v>
      </c>
      <c r="B31" s="14">
        <v>308.10000000000002</v>
      </c>
      <c r="C31" s="14">
        <v>0</v>
      </c>
      <c r="D31" s="14">
        <v>308.10000000000002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6146.29</v>
      </c>
      <c r="C34" s="14">
        <v>0</v>
      </c>
      <c r="D34" s="14">
        <v>6146.29</v>
      </c>
    </row>
    <row r="35" spans="1:4" ht="20.149999999999999" customHeight="1" x14ac:dyDescent="0.25">
      <c r="A35" s="17" t="s">
        <v>85</v>
      </c>
      <c r="B35" s="18">
        <v>3680.98</v>
      </c>
      <c r="C35" s="18">
        <v>0</v>
      </c>
      <c r="D35" s="18">
        <v>3680.98</v>
      </c>
    </row>
    <row r="36" spans="1:4" ht="20.149999999999999" customHeight="1" x14ac:dyDescent="0.25">
      <c r="A36" s="17" t="s">
        <v>52</v>
      </c>
      <c r="B36" s="18">
        <v>490807.26</v>
      </c>
      <c r="C36" s="18">
        <v>4.8099999999999996</v>
      </c>
      <c r="D36" s="18">
        <v>490812.06</v>
      </c>
    </row>
    <row r="37" spans="1:4" ht="20.149999999999999" customHeight="1" x14ac:dyDescent="0.25">
      <c r="A37" s="17" t="s">
        <v>53</v>
      </c>
      <c r="B37" s="18">
        <v>95824.75</v>
      </c>
      <c r="C37" s="18">
        <v>4.8099999999999996</v>
      </c>
      <c r="D37" s="18">
        <v>95829.56</v>
      </c>
    </row>
    <row r="38" spans="1:4" ht="20.149999999999999" customHeight="1" x14ac:dyDescent="0.25">
      <c r="A38" s="19" t="s">
        <v>54</v>
      </c>
      <c r="B38" s="14">
        <v>68.78</v>
      </c>
      <c r="C38" s="14">
        <v>4.8099999999999996</v>
      </c>
      <c r="D38" s="14">
        <v>73.58</v>
      </c>
    </row>
    <row r="39" spans="1:4" ht="20.149999999999999" customHeight="1" x14ac:dyDescent="0.25">
      <c r="A39" s="19" t="s">
        <v>55</v>
      </c>
      <c r="B39" s="14">
        <v>4709</v>
      </c>
      <c r="C39" s="14">
        <v>0</v>
      </c>
      <c r="D39" s="14">
        <v>4709</v>
      </c>
    </row>
    <row r="40" spans="1:4" ht="20.149999999999999" customHeight="1" x14ac:dyDescent="0.25">
      <c r="A40" s="19" t="s">
        <v>56</v>
      </c>
      <c r="B40" s="14">
        <v>2829.51</v>
      </c>
      <c r="C40" s="14">
        <v>0</v>
      </c>
      <c r="D40" s="14">
        <v>2829.51</v>
      </c>
    </row>
    <row r="41" spans="1:4" ht="20.149999999999999" customHeight="1" x14ac:dyDescent="0.25">
      <c r="A41" s="19" t="s">
        <v>57</v>
      </c>
      <c r="B41" s="14">
        <v>13608.15</v>
      </c>
      <c r="C41" s="14">
        <v>0</v>
      </c>
      <c r="D41" s="14">
        <v>13608.15</v>
      </c>
    </row>
    <row r="42" spans="1:4" ht="20.149999999999999" customHeight="1" x14ac:dyDescent="0.25">
      <c r="A42" s="19" t="s">
        <v>58</v>
      </c>
      <c r="B42" s="14">
        <v>18798.080000000002</v>
      </c>
      <c r="C42" s="14">
        <v>0</v>
      </c>
      <c r="D42" s="14">
        <v>18798.080000000002</v>
      </c>
    </row>
    <row r="43" spans="1:4" ht="20.149999999999999" customHeight="1" x14ac:dyDescent="0.25">
      <c r="A43" s="19" t="s">
        <v>59</v>
      </c>
      <c r="B43" s="14">
        <v>10165.4</v>
      </c>
      <c r="C43" s="14">
        <v>0</v>
      </c>
      <c r="D43" s="14">
        <v>10165.4</v>
      </c>
    </row>
    <row r="44" spans="1:4" ht="20.149999999999999" customHeight="1" x14ac:dyDescent="0.25">
      <c r="A44" s="19" t="s">
        <v>60</v>
      </c>
      <c r="B44" s="14">
        <v>3221.51</v>
      </c>
      <c r="C44" s="14">
        <v>0</v>
      </c>
      <c r="D44" s="14">
        <v>3221.51</v>
      </c>
    </row>
    <row r="45" spans="1:4" ht="20.149999999999999" customHeight="1" x14ac:dyDescent="0.25">
      <c r="A45" s="19" t="s">
        <v>61</v>
      </c>
      <c r="B45" s="14">
        <v>5355.09</v>
      </c>
      <c r="C45" s="14">
        <v>0</v>
      </c>
      <c r="D45" s="14">
        <v>5355.09</v>
      </c>
    </row>
    <row r="46" spans="1:4" ht="20.149999999999999" customHeight="1" x14ac:dyDescent="0.25">
      <c r="A46" s="19" t="s">
        <v>62</v>
      </c>
      <c r="B46" s="14">
        <v>18541.09</v>
      </c>
      <c r="C46" s="14">
        <v>0</v>
      </c>
      <c r="D46" s="14">
        <v>18541.09</v>
      </c>
    </row>
    <row r="47" spans="1:4" ht="20.149999999999999" customHeight="1" x14ac:dyDescent="0.25">
      <c r="A47" s="19" t="s">
        <v>63</v>
      </c>
      <c r="B47" s="14">
        <v>2666.36</v>
      </c>
      <c r="C47" s="14">
        <v>0</v>
      </c>
      <c r="D47" s="14">
        <v>2666.36</v>
      </c>
    </row>
    <row r="48" spans="1:4" ht="20.149999999999999" customHeight="1" x14ac:dyDescent="0.25">
      <c r="A48" s="19" t="s">
        <v>64</v>
      </c>
      <c r="B48" s="14">
        <v>3665.99</v>
      </c>
      <c r="C48" s="14">
        <v>0</v>
      </c>
      <c r="D48" s="14">
        <v>3665.99</v>
      </c>
    </row>
    <row r="49" spans="1:4" ht="20.149999999999999" customHeight="1" x14ac:dyDescent="0.25">
      <c r="A49" s="19" t="s">
        <v>65</v>
      </c>
      <c r="B49" s="14">
        <v>7928.89</v>
      </c>
      <c r="C49" s="14">
        <v>0</v>
      </c>
      <c r="D49" s="14">
        <v>7928.89</v>
      </c>
    </row>
    <row r="50" spans="1:4" ht="20.149999999999999" customHeight="1" x14ac:dyDescent="0.25">
      <c r="A50" s="19" t="s">
        <v>66</v>
      </c>
      <c r="B50" s="14">
        <v>4267.3500000000004</v>
      </c>
      <c r="C50" s="14">
        <v>0</v>
      </c>
      <c r="D50" s="14">
        <v>4267.3500000000004</v>
      </c>
    </row>
    <row r="51" spans="1:4" ht="20.149999999999999" customHeight="1" x14ac:dyDescent="0.25">
      <c r="A51" s="17" t="s">
        <v>67</v>
      </c>
      <c r="B51" s="18">
        <v>886.4</v>
      </c>
      <c r="C51" s="18">
        <v>0</v>
      </c>
      <c r="D51" s="18">
        <v>886.4</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886.4</v>
      </c>
      <c r="C54" s="14">
        <v>0</v>
      </c>
      <c r="D54" s="14">
        <v>886.4</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389573.26</v>
      </c>
      <c r="C57" s="18">
        <v>0</v>
      </c>
      <c r="D57" s="18">
        <v>389573.26</v>
      </c>
    </row>
    <row r="58" spans="1:4" ht="20.149999999999999" customHeight="1" x14ac:dyDescent="0.25">
      <c r="A58" s="19" t="s">
        <v>72</v>
      </c>
      <c r="B58" s="14">
        <v>300205.52</v>
      </c>
      <c r="C58" s="14">
        <v>0</v>
      </c>
      <c r="D58" s="14">
        <v>300205.52</v>
      </c>
    </row>
    <row r="59" spans="1:4" ht="20.149999999999999" customHeight="1" x14ac:dyDescent="0.25">
      <c r="A59" s="19" t="s">
        <v>73</v>
      </c>
      <c r="B59" s="14">
        <v>35434.81</v>
      </c>
      <c r="C59" s="14">
        <v>0</v>
      </c>
      <c r="D59" s="14">
        <v>35434.81</v>
      </c>
    </row>
    <row r="60" spans="1:4" ht="20.149999999999999" customHeight="1" x14ac:dyDescent="0.25">
      <c r="A60" s="19" t="s">
        <v>74</v>
      </c>
      <c r="B60" s="14">
        <v>42898.85</v>
      </c>
      <c r="C60" s="14">
        <v>0</v>
      </c>
      <c r="D60" s="14">
        <v>42898.85</v>
      </c>
    </row>
    <row r="61" spans="1:4" ht="20.149999999999999" customHeight="1" x14ac:dyDescent="0.25">
      <c r="A61" s="19" t="s">
        <v>75</v>
      </c>
      <c r="B61" s="14">
        <v>783.16</v>
      </c>
      <c r="C61" s="14">
        <v>0</v>
      </c>
      <c r="D61" s="14">
        <v>783.16</v>
      </c>
    </row>
    <row r="62" spans="1:4" ht="20.149999999999999" customHeight="1" x14ac:dyDescent="0.25">
      <c r="A62" s="19" t="s">
        <v>76</v>
      </c>
      <c r="B62" s="14">
        <v>10250.93</v>
      </c>
      <c r="C62" s="14">
        <v>0</v>
      </c>
      <c r="D62" s="14">
        <v>10250.93</v>
      </c>
    </row>
    <row r="63" spans="1:4" ht="20.149999999999999" customHeight="1" x14ac:dyDescent="0.25">
      <c r="A63" s="22" t="s">
        <v>77</v>
      </c>
      <c r="B63" s="23">
        <v>4522.84</v>
      </c>
      <c r="C63" s="23">
        <v>0</v>
      </c>
      <c r="D63" s="23">
        <v>4522.84</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DE21-E164-419A-9EBF-1F7E40CCCED5}">
  <dimension ref="A1:D63"/>
  <sheetViews>
    <sheetView showGridLines="0" workbookViewId="0"/>
  </sheetViews>
  <sheetFormatPr defaultColWidth="8.81640625" defaultRowHeight="15.5" x14ac:dyDescent="0.25"/>
  <cols>
    <col min="1" max="1" width="30.81640625" style="3" customWidth="1"/>
    <col min="2" max="4" width="12.81640625" style="3" customWidth="1"/>
    <col min="5" max="16384" width="8.81640625" style="3"/>
  </cols>
  <sheetData>
    <row r="1" spans="1:4" customFormat="1" ht="45" customHeight="1" x14ac:dyDescent="0.25">
      <c r="A1" s="9" t="s">
        <v>119</v>
      </c>
    </row>
    <row r="2" spans="1:4" ht="20.149999999999999" customHeight="1" x14ac:dyDescent="0.25">
      <c r="A2" s="3" t="s">
        <v>14</v>
      </c>
    </row>
    <row r="3" spans="1:4" ht="20.149999999999999" customHeight="1" x14ac:dyDescent="0.25">
      <c r="A3" s="3" t="s">
        <v>31</v>
      </c>
    </row>
    <row r="4" spans="1:4" ht="45" customHeight="1" x14ac:dyDescent="0.25">
      <c r="A4" s="24" t="s">
        <v>116</v>
      </c>
      <c r="B4" s="21" t="s">
        <v>78</v>
      </c>
      <c r="C4" s="21" t="s">
        <v>79</v>
      </c>
      <c r="D4" s="21" t="s">
        <v>80</v>
      </c>
    </row>
    <row r="5" spans="1:4" ht="20.149999999999999" customHeight="1" x14ac:dyDescent="0.25">
      <c r="A5" s="3" t="s">
        <v>32</v>
      </c>
      <c r="B5" s="14">
        <v>436207.69</v>
      </c>
      <c r="C5" s="14">
        <v>358.38</v>
      </c>
      <c r="D5" s="14">
        <v>436566.07</v>
      </c>
    </row>
    <row r="6" spans="1:4" ht="20.149999999999999" customHeight="1" x14ac:dyDescent="0.25">
      <c r="A6" s="3" t="s">
        <v>33</v>
      </c>
      <c r="B6" s="14">
        <v>0</v>
      </c>
      <c r="C6" s="14">
        <v>0</v>
      </c>
      <c r="D6" s="14">
        <v>0</v>
      </c>
    </row>
    <row r="7" spans="1:4" ht="20.149999999999999" customHeight="1" x14ac:dyDescent="0.25">
      <c r="A7" s="3" t="s">
        <v>34</v>
      </c>
      <c r="B7" s="14">
        <v>503622.34</v>
      </c>
      <c r="C7" s="14">
        <v>0</v>
      </c>
      <c r="D7" s="14">
        <v>503622.34</v>
      </c>
    </row>
    <row r="8" spans="1:4" ht="20.149999999999999" customHeight="1" x14ac:dyDescent="0.25">
      <c r="A8" s="3" t="s">
        <v>35</v>
      </c>
      <c r="B8" s="14">
        <v>-91793.95</v>
      </c>
      <c r="C8" s="14">
        <v>0</v>
      </c>
      <c r="D8" s="14">
        <v>-91793.95</v>
      </c>
    </row>
    <row r="9" spans="1:4" ht="20.149999999999999" customHeight="1" x14ac:dyDescent="0.25">
      <c r="A9" s="3" t="s">
        <v>36</v>
      </c>
      <c r="B9" s="14">
        <v>0</v>
      </c>
      <c r="C9" s="14">
        <v>0</v>
      </c>
      <c r="D9" s="14">
        <v>0</v>
      </c>
    </row>
    <row r="10" spans="1:4" ht="20.149999999999999" customHeight="1" x14ac:dyDescent="0.25">
      <c r="A10" s="3" t="s">
        <v>81</v>
      </c>
      <c r="B10" s="14">
        <v>839.26</v>
      </c>
      <c r="C10" s="14">
        <v>0</v>
      </c>
      <c r="D10" s="14">
        <v>839.26</v>
      </c>
    </row>
    <row r="11" spans="1:4" ht="20.149999999999999" customHeight="1" x14ac:dyDescent="0.25">
      <c r="A11" s="3" t="s">
        <v>82</v>
      </c>
      <c r="B11" s="14">
        <v>5820.37</v>
      </c>
      <c r="C11" s="14">
        <v>0</v>
      </c>
      <c r="D11" s="14">
        <v>5820.37</v>
      </c>
    </row>
    <row r="12" spans="1:4" ht="20.149999999999999" customHeight="1" x14ac:dyDescent="0.25">
      <c r="A12" s="12" t="s">
        <v>37</v>
      </c>
      <c r="B12" s="15">
        <v>854695.72</v>
      </c>
      <c r="C12" s="15">
        <v>358.38</v>
      </c>
      <c r="D12" s="15">
        <v>855054.1</v>
      </c>
    </row>
    <row r="13" spans="1:4" ht="20.149999999999999" customHeight="1" x14ac:dyDescent="0.25">
      <c r="A13" s="3" t="s">
        <v>83</v>
      </c>
      <c r="B13" s="14">
        <v>-10210.25</v>
      </c>
      <c r="C13" s="14">
        <v>0</v>
      </c>
      <c r="D13" s="14">
        <v>-10210.25</v>
      </c>
    </row>
    <row r="14" spans="1:4" ht="20.149999999999999" customHeight="1" x14ac:dyDescent="0.25">
      <c r="A14" s="13" t="s">
        <v>38</v>
      </c>
      <c r="B14" s="16">
        <v>864905.97</v>
      </c>
      <c r="C14" s="16">
        <v>358.38</v>
      </c>
      <c r="D14" s="16">
        <v>865264.35</v>
      </c>
    </row>
    <row r="15" spans="1:4" ht="20.149999999999999" customHeight="1" x14ac:dyDescent="0.25">
      <c r="A15" s="17" t="s">
        <v>39</v>
      </c>
      <c r="B15" s="18">
        <v>300663.87</v>
      </c>
      <c r="C15" s="18">
        <v>352.72</v>
      </c>
      <c r="D15" s="18">
        <v>301016.59000000003</v>
      </c>
    </row>
    <row r="16" spans="1:4" ht="20.149999999999999" customHeight="1" x14ac:dyDescent="0.25">
      <c r="A16" s="19" t="s">
        <v>40</v>
      </c>
      <c r="B16" s="14">
        <v>272725.39</v>
      </c>
      <c r="C16" s="14">
        <v>352.72</v>
      </c>
      <c r="D16" s="14">
        <v>273078.11</v>
      </c>
    </row>
    <row r="17" spans="1:4" ht="20.149999999999999" customHeight="1" x14ac:dyDescent="0.25">
      <c r="A17" s="20" t="s">
        <v>41</v>
      </c>
      <c r="B17" s="14">
        <v>245112.19</v>
      </c>
      <c r="C17" s="14">
        <v>0</v>
      </c>
      <c r="D17" s="14">
        <v>245112.19</v>
      </c>
    </row>
    <row r="18" spans="1:4" ht="20.149999999999999" customHeight="1" x14ac:dyDescent="0.25">
      <c r="A18" s="20" t="s">
        <v>42</v>
      </c>
      <c r="B18" s="14">
        <v>27613.200000000001</v>
      </c>
      <c r="C18" s="14">
        <v>352.72</v>
      </c>
      <c r="D18" s="14">
        <v>27965.919999999998</v>
      </c>
    </row>
    <row r="19" spans="1:4" ht="20.149999999999999" customHeight="1" x14ac:dyDescent="0.25">
      <c r="A19" s="19" t="s">
        <v>84</v>
      </c>
      <c r="B19" s="14">
        <v>27938.48</v>
      </c>
      <c r="C19" s="14">
        <v>0</v>
      </c>
      <c r="D19" s="14">
        <v>27938.48</v>
      </c>
    </row>
    <row r="20" spans="1:4" ht="20.149999999999999" customHeight="1" x14ac:dyDescent="0.25">
      <c r="A20" s="19" t="s">
        <v>43</v>
      </c>
      <c r="B20" s="14">
        <v>0</v>
      </c>
      <c r="C20" s="14">
        <v>0</v>
      </c>
      <c r="D20" s="14">
        <v>0</v>
      </c>
    </row>
    <row r="21" spans="1:4" ht="20.149999999999999" customHeight="1" x14ac:dyDescent="0.25">
      <c r="A21" s="19" t="s">
        <v>44</v>
      </c>
      <c r="B21" s="14">
        <v>0</v>
      </c>
      <c r="C21" s="14">
        <v>0</v>
      </c>
      <c r="D21" s="14">
        <v>0</v>
      </c>
    </row>
    <row r="22" spans="1:4" ht="20.149999999999999" customHeight="1" x14ac:dyDescent="0.25">
      <c r="A22" s="19" t="s">
        <v>45</v>
      </c>
      <c r="B22" s="14">
        <v>0</v>
      </c>
      <c r="C22" s="14">
        <v>0</v>
      </c>
      <c r="D22" s="14">
        <v>0</v>
      </c>
    </row>
    <row r="23" spans="1:4" ht="20.149999999999999" customHeight="1" x14ac:dyDescent="0.25">
      <c r="A23" s="19" t="s">
        <v>46</v>
      </c>
      <c r="B23" s="14">
        <v>0</v>
      </c>
      <c r="C23" s="14">
        <v>0</v>
      </c>
      <c r="D23" s="14">
        <v>0</v>
      </c>
    </row>
    <row r="24" spans="1:4" ht="20.149999999999999" customHeight="1" x14ac:dyDescent="0.25">
      <c r="A24" s="19" t="s">
        <v>47</v>
      </c>
      <c r="B24" s="14">
        <v>0</v>
      </c>
      <c r="C24" s="14">
        <v>0</v>
      </c>
      <c r="D24" s="14">
        <v>0</v>
      </c>
    </row>
    <row r="25" spans="1:4" ht="20.149999999999999" customHeight="1" x14ac:dyDescent="0.25">
      <c r="A25" s="17" t="s">
        <v>48</v>
      </c>
      <c r="B25" s="18">
        <v>64104.22</v>
      </c>
      <c r="C25" s="18">
        <v>0</v>
      </c>
      <c r="D25" s="18">
        <v>64104.22</v>
      </c>
    </row>
    <row r="26" spans="1:4" ht="20.149999999999999" customHeight="1" x14ac:dyDescent="0.25">
      <c r="A26" s="19" t="s">
        <v>40</v>
      </c>
      <c r="B26" s="14">
        <v>0</v>
      </c>
      <c r="C26" s="14">
        <v>0</v>
      </c>
      <c r="D26" s="14">
        <v>0</v>
      </c>
    </row>
    <row r="27" spans="1:4" ht="20.149999999999999" customHeight="1" x14ac:dyDescent="0.25">
      <c r="A27" s="19" t="s">
        <v>49</v>
      </c>
      <c r="B27" s="14">
        <v>54877.14</v>
      </c>
      <c r="C27" s="14">
        <v>0</v>
      </c>
      <c r="D27" s="14">
        <v>54877.14</v>
      </c>
    </row>
    <row r="28" spans="1:4" ht="20.149999999999999" customHeight="1" x14ac:dyDescent="0.25">
      <c r="A28" s="19" t="s">
        <v>43</v>
      </c>
      <c r="B28" s="14">
        <v>2677.78</v>
      </c>
      <c r="C28" s="14">
        <v>0</v>
      </c>
      <c r="D28" s="14">
        <v>2677.78</v>
      </c>
    </row>
    <row r="29" spans="1:4" ht="20.149999999999999" customHeight="1" x14ac:dyDescent="0.25">
      <c r="A29" s="19" t="s">
        <v>50</v>
      </c>
      <c r="B29" s="14">
        <v>80.430000000000007</v>
      </c>
      <c r="C29" s="14">
        <v>0</v>
      </c>
      <c r="D29" s="14">
        <v>80.430000000000007</v>
      </c>
    </row>
    <row r="30" spans="1:4" ht="20.149999999999999" customHeight="1" x14ac:dyDescent="0.25">
      <c r="A30" s="19" t="s">
        <v>44</v>
      </c>
      <c r="B30" s="14">
        <v>0</v>
      </c>
      <c r="C30" s="14">
        <v>0</v>
      </c>
      <c r="D30" s="14">
        <v>0</v>
      </c>
    </row>
    <row r="31" spans="1:4" ht="20.149999999999999" customHeight="1" x14ac:dyDescent="0.25">
      <c r="A31" s="19" t="s">
        <v>45</v>
      </c>
      <c r="B31" s="14">
        <v>313.60000000000002</v>
      </c>
      <c r="C31" s="14">
        <v>0</v>
      </c>
      <c r="D31" s="14">
        <v>313.60000000000002</v>
      </c>
    </row>
    <row r="32" spans="1:4" ht="20.149999999999999" customHeight="1" x14ac:dyDescent="0.25">
      <c r="A32" s="19" t="s">
        <v>46</v>
      </c>
      <c r="B32" s="14">
        <v>0</v>
      </c>
      <c r="C32" s="14">
        <v>0</v>
      </c>
      <c r="D32" s="14">
        <v>0</v>
      </c>
    </row>
    <row r="33" spans="1:4" ht="20.149999999999999" customHeight="1" x14ac:dyDescent="0.25">
      <c r="A33" s="19" t="s">
        <v>51</v>
      </c>
      <c r="B33" s="14">
        <v>0</v>
      </c>
      <c r="C33" s="14">
        <v>0</v>
      </c>
      <c r="D33" s="14">
        <v>0</v>
      </c>
    </row>
    <row r="34" spans="1:4" ht="20.149999999999999" customHeight="1" x14ac:dyDescent="0.25">
      <c r="A34" s="19" t="s">
        <v>47</v>
      </c>
      <c r="B34" s="14">
        <v>6155.27</v>
      </c>
      <c r="C34" s="14">
        <v>0</v>
      </c>
      <c r="D34" s="14">
        <v>6155.27</v>
      </c>
    </row>
    <row r="35" spans="1:4" ht="20.149999999999999" customHeight="1" x14ac:dyDescent="0.25">
      <c r="A35" s="17" t="s">
        <v>85</v>
      </c>
      <c r="B35" s="18">
        <v>3539.5</v>
      </c>
      <c r="C35" s="18">
        <v>0</v>
      </c>
      <c r="D35" s="18">
        <v>3539.5</v>
      </c>
    </row>
    <row r="36" spans="1:4" ht="20.149999999999999" customHeight="1" x14ac:dyDescent="0.25">
      <c r="A36" s="17" t="s">
        <v>52</v>
      </c>
      <c r="B36" s="18">
        <v>496598.37</v>
      </c>
      <c r="C36" s="18">
        <v>5.66</v>
      </c>
      <c r="D36" s="18">
        <v>496604.03</v>
      </c>
    </row>
    <row r="37" spans="1:4" ht="20.149999999999999" customHeight="1" x14ac:dyDescent="0.25">
      <c r="A37" s="17" t="s">
        <v>53</v>
      </c>
      <c r="B37" s="18">
        <v>101389.59</v>
      </c>
      <c r="C37" s="18">
        <v>5.66</v>
      </c>
      <c r="D37" s="18">
        <v>101395.25</v>
      </c>
    </row>
    <row r="38" spans="1:4" ht="20.149999999999999" customHeight="1" x14ac:dyDescent="0.25">
      <c r="A38" s="19" t="s">
        <v>54</v>
      </c>
      <c r="B38" s="14">
        <v>0</v>
      </c>
      <c r="C38" s="14">
        <v>5.66</v>
      </c>
      <c r="D38" s="14">
        <v>5.66</v>
      </c>
    </row>
    <row r="39" spans="1:4" ht="20.149999999999999" customHeight="1" x14ac:dyDescent="0.25">
      <c r="A39" s="19" t="s">
        <v>55</v>
      </c>
      <c r="B39" s="14">
        <v>4533.17</v>
      </c>
      <c r="C39" s="14">
        <v>0</v>
      </c>
      <c r="D39" s="14">
        <v>4533.17</v>
      </c>
    </row>
    <row r="40" spans="1:4" ht="20.149999999999999" customHeight="1" x14ac:dyDescent="0.25">
      <c r="A40" s="19" t="s">
        <v>56</v>
      </c>
      <c r="B40" s="14">
        <v>2915.76</v>
      </c>
      <c r="C40" s="14">
        <v>0</v>
      </c>
      <c r="D40" s="14">
        <v>2915.76</v>
      </c>
    </row>
    <row r="41" spans="1:4" ht="20.149999999999999" customHeight="1" x14ac:dyDescent="0.25">
      <c r="A41" s="19" t="s">
        <v>57</v>
      </c>
      <c r="B41" s="14">
        <v>14568.71</v>
      </c>
      <c r="C41" s="14">
        <v>0</v>
      </c>
      <c r="D41" s="14">
        <v>14568.71</v>
      </c>
    </row>
    <row r="42" spans="1:4" ht="20.149999999999999" customHeight="1" x14ac:dyDescent="0.25">
      <c r="A42" s="19" t="s">
        <v>58</v>
      </c>
      <c r="B42" s="14">
        <v>20852.669999999998</v>
      </c>
      <c r="C42" s="14">
        <v>0</v>
      </c>
      <c r="D42" s="14">
        <v>20852.669999999998</v>
      </c>
    </row>
    <row r="43" spans="1:4" ht="20.149999999999999" customHeight="1" x14ac:dyDescent="0.25">
      <c r="A43" s="19" t="s">
        <v>59</v>
      </c>
      <c r="B43" s="14">
        <v>10680.45</v>
      </c>
      <c r="C43" s="14">
        <v>0</v>
      </c>
      <c r="D43" s="14">
        <v>10680.45</v>
      </c>
    </row>
    <row r="44" spans="1:4" ht="20.149999999999999" customHeight="1" x14ac:dyDescent="0.25">
      <c r="A44" s="19" t="s">
        <v>60</v>
      </c>
      <c r="B44" s="14">
        <v>3287.16</v>
      </c>
      <c r="C44" s="14">
        <v>0</v>
      </c>
      <c r="D44" s="14">
        <v>3287.16</v>
      </c>
    </row>
    <row r="45" spans="1:4" ht="20.149999999999999" customHeight="1" x14ac:dyDescent="0.25">
      <c r="A45" s="19" t="s">
        <v>61</v>
      </c>
      <c r="B45" s="14">
        <v>6001.52</v>
      </c>
      <c r="C45" s="14">
        <v>0</v>
      </c>
      <c r="D45" s="14">
        <v>6001.52</v>
      </c>
    </row>
    <row r="46" spans="1:4" ht="20.149999999999999" customHeight="1" x14ac:dyDescent="0.25">
      <c r="A46" s="19" t="s">
        <v>62</v>
      </c>
      <c r="B46" s="14">
        <v>19152.75</v>
      </c>
      <c r="C46" s="14">
        <v>0</v>
      </c>
      <c r="D46" s="14">
        <v>19152.75</v>
      </c>
    </row>
    <row r="47" spans="1:4" ht="20.149999999999999" customHeight="1" x14ac:dyDescent="0.25">
      <c r="A47" s="19" t="s">
        <v>63</v>
      </c>
      <c r="B47" s="14">
        <v>2677.51</v>
      </c>
      <c r="C47" s="14">
        <v>0</v>
      </c>
      <c r="D47" s="14">
        <v>2677.51</v>
      </c>
    </row>
    <row r="48" spans="1:4" ht="20.149999999999999" customHeight="1" x14ac:dyDescent="0.25">
      <c r="A48" s="19" t="s">
        <v>64</v>
      </c>
      <c r="B48" s="14">
        <v>4433.0200000000004</v>
      </c>
      <c r="C48" s="14">
        <v>0</v>
      </c>
      <c r="D48" s="14">
        <v>4433.0200000000004</v>
      </c>
    </row>
    <row r="49" spans="1:4" ht="20.149999999999999" customHeight="1" x14ac:dyDescent="0.25">
      <c r="A49" s="19" t="s">
        <v>65</v>
      </c>
      <c r="B49" s="14">
        <v>7285.96</v>
      </c>
      <c r="C49" s="14">
        <v>0</v>
      </c>
      <c r="D49" s="14">
        <v>7285.96</v>
      </c>
    </row>
    <row r="50" spans="1:4" ht="20.149999999999999" customHeight="1" x14ac:dyDescent="0.25">
      <c r="A50" s="19" t="s">
        <v>66</v>
      </c>
      <c r="B50" s="14">
        <v>5000.91</v>
      </c>
      <c r="C50" s="14">
        <v>0</v>
      </c>
      <c r="D50" s="14">
        <v>5000.91</v>
      </c>
    </row>
    <row r="51" spans="1:4" ht="20.149999999999999" customHeight="1" x14ac:dyDescent="0.25">
      <c r="A51" s="17" t="s">
        <v>67</v>
      </c>
      <c r="B51" s="18">
        <v>496.92</v>
      </c>
      <c r="C51" s="18">
        <v>0</v>
      </c>
      <c r="D51" s="18">
        <v>496.92</v>
      </c>
    </row>
    <row r="52" spans="1:4" ht="20.149999999999999" customHeight="1" x14ac:dyDescent="0.25">
      <c r="A52" s="19" t="s">
        <v>68</v>
      </c>
      <c r="B52" s="14">
        <v>0</v>
      </c>
      <c r="C52" s="14">
        <v>0</v>
      </c>
      <c r="D52" s="14">
        <v>0</v>
      </c>
    </row>
    <row r="53" spans="1:4" ht="20.149999999999999" customHeight="1" x14ac:dyDescent="0.25">
      <c r="A53" s="19" t="s">
        <v>86</v>
      </c>
      <c r="B53" s="14">
        <v>0</v>
      </c>
      <c r="C53" s="14">
        <v>0</v>
      </c>
      <c r="D53" s="14">
        <v>0</v>
      </c>
    </row>
    <row r="54" spans="1:4" ht="20.149999999999999" customHeight="1" x14ac:dyDescent="0.25">
      <c r="A54" s="19" t="s">
        <v>69</v>
      </c>
      <c r="B54" s="14">
        <v>496.92</v>
      </c>
      <c r="C54" s="14">
        <v>0</v>
      </c>
      <c r="D54" s="14">
        <v>496.92</v>
      </c>
    </row>
    <row r="55" spans="1:4" ht="20.149999999999999" customHeight="1" x14ac:dyDescent="0.25">
      <c r="A55" s="19" t="s">
        <v>70</v>
      </c>
      <c r="B55" s="14">
        <v>0</v>
      </c>
      <c r="C55" s="14">
        <v>0</v>
      </c>
      <c r="D55" s="14">
        <v>0</v>
      </c>
    </row>
    <row r="56" spans="1:4" ht="20.149999999999999" customHeight="1" x14ac:dyDescent="0.25">
      <c r="A56" s="19" t="s">
        <v>71</v>
      </c>
      <c r="B56" s="14">
        <v>0</v>
      </c>
      <c r="C56" s="14">
        <v>0</v>
      </c>
      <c r="D56" s="14">
        <v>0</v>
      </c>
    </row>
    <row r="57" spans="1:4" ht="20.149999999999999" customHeight="1" x14ac:dyDescent="0.25">
      <c r="A57" s="17" t="s">
        <v>47</v>
      </c>
      <c r="B57" s="18">
        <v>390049.13</v>
      </c>
      <c r="C57" s="18">
        <v>0</v>
      </c>
      <c r="D57" s="18">
        <v>390049.13</v>
      </c>
    </row>
    <row r="58" spans="1:4" ht="20.149999999999999" customHeight="1" x14ac:dyDescent="0.25">
      <c r="A58" s="19" t="s">
        <v>72</v>
      </c>
      <c r="B58" s="14">
        <v>292428.76</v>
      </c>
      <c r="C58" s="14">
        <v>0</v>
      </c>
      <c r="D58" s="14">
        <v>292428.76</v>
      </c>
    </row>
    <row r="59" spans="1:4" ht="20.149999999999999" customHeight="1" x14ac:dyDescent="0.25">
      <c r="A59" s="19" t="s">
        <v>73</v>
      </c>
      <c r="B59" s="14">
        <v>39211.870000000003</v>
      </c>
      <c r="C59" s="14">
        <v>0</v>
      </c>
      <c r="D59" s="14">
        <v>39211.870000000003</v>
      </c>
    </row>
    <row r="60" spans="1:4" ht="20.149999999999999" customHeight="1" x14ac:dyDescent="0.25">
      <c r="A60" s="19" t="s">
        <v>74</v>
      </c>
      <c r="B60" s="14">
        <v>46692.81</v>
      </c>
      <c r="C60" s="14">
        <v>0</v>
      </c>
      <c r="D60" s="14">
        <v>46692.81</v>
      </c>
    </row>
    <row r="61" spans="1:4" ht="20.149999999999999" customHeight="1" x14ac:dyDescent="0.25">
      <c r="A61" s="19" t="s">
        <v>75</v>
      </c>
      <c r="B61" s="14">
        <v>1034.5</v>
      </c>
      <c r="C61" s="14">
        <v>0</v>
      </c>
      <c r="D61" s="14">
        <v>1034.5</v>
      </c>
    </row>
    <row r="62" spans="1:4" ht="20.149999999999999" customHeight="1" x14ac:dyDescent="0.25">
      <c r="A62" s="19" t="s">
        <v>76</v>
      </c>
      <c r="B62" s="14">
        <v>10681.19</v>
      </c>
      <c r="C62" s="14">
        <v>0</v>
      </c>
      <c r="D62" s="14">
        <v>10681.19</v>
      </c>
    </row>
    <row r="63" spans="1:4" ht="20.149999999999999" customHeight="1" x14ac:dyDescent="0.25">
      <c r="A63" s="22" t="s">
        <v>77</v>
      </c>
      <c r="B63" s="23">
        <v>4662.74</v>
      </c>
      <c r="C63" s="23">
        <v>0</v>
      </c>
      <c r="D63" s="23">
        <v>4662.74</v>
      </c>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Contents</vt:lpstr>
      <vt:lpstr>Notes</vt:lpstr>
      <vt:lpstr>4.1</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commodity balance</dc:title>
  <dc:creator>energy.stats@beis.gov.uk</dc:creator>
  <cp:keywords>Natural gas, commodity balance</cp:keywords>
  <cp:lastModifiedBy>Harris, Kevin (Energy Security)</cp:lastModifiedBy>
  <dcterms:created xsi:type="dcterms:W3CDTF">2022-01-26T14:32:08Z</dcterms:created>
  <dcterms:modified xsi:type="dcterms:W3CDTF">2024-07-29T14:23:21Z</dcterms:modified>
  <cp:category>Gas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