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ink/ink1.xml" ContentType="application/inkml+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MichaelWilding\Downloads\"/>
    </mc:Choice>
  </mc:AlternateContent>
  <xr:revisionPtr revIDLastSave="0" documentId="8_{A6AC4A79-ED42-4F84-BFD3-10EDD692C987}" xr6:coauthVersionLast="47" xr6:coauthVersionMax="47" xr10:uidLastSave="{00000000-0000-0000-0000-000000000000}"/>
  <workbookProtection workbookAlgorithmName="SHA-512" workbookHashValue="Kis6PY/Q+Gh9zvs7qE7EBkF1+KRrqVoBm7R8JMSBX5gPB57v7o33Xh9Nra4KRQf/8fb7leI18EgjoQdUiWi8Ng==" workbookSaltValue="6/4L7gB0a6PQdWIgeagm+Q==" workbookSpinCount="100000" lockStructure="1"/>
  <bookViews>
    <workbookView xWindow="-110" yWindow="-110" windowWidth="22780" windowHeight="14540" tabRatio="799" activeTab="4" xr2:uid="{00000000-000D-0000-FFFF-FFFF00000000}"/>
  </bookViews>
  <sheets>
    <sheet name="Cover" sheetId="48" r:id="rId1"/>
    <sheet name="Guidance" sheetId="47" r:id="rId2"/>
    <sheet name="IDPS Data Return" sheetId="18" r:id="rId3"/>
    <sheet name="IDPS Output" sheetId="11" state="hidden" r:id="rId4"/>
    <sheet name="FASP Data Return" sheetId="43" r:id="rId5"/>
    <sheet name="FASP Output" sheetId="37" state="hidden" r:id="rId6"/>
    <sheet name="SCT Data Return" sheetId="44" r:id="rId7"/>
    <sheet name="Question Status" sheetId="41" r:id="rId8"/>
    <sheet name="SCT Output" sheetId="45" state="hidden" r:id="rId9"/>
    <sheet name="MaternityServiceList" sheetId="40" state="hidden" r:id="rId10"/>
    <sheet name="LabList" sheetId="42" state="hidden" r:id="rId11"/>
  </sheets>
  <definedNames>
    <definedName name="LabDropDown">LabList!$A$7:INDEX(LabList!$A$7:$A$1000,LabList!$A$3)</definedName>
    <definedName name="MaternityServiceDropDown" localSheetId="0">MaternityServiceList[MaternityService]</definedName>
    <definedName name="MaternityServiceDropDown">MaternityServiceList[MaternityService]</definedName>
  </definedNames>
  <calcPr calcId="191028"/>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8" l="1"/>
  <c r="AN2" i="37" a="1"/>
  <c r="AN2" i="37" s="1"/>
  <c r="H2" i="11"/>
  <c r="K2" i="11" s="1" a="1"/>
  <c r="K2" i="11" s="1"/>
  <c r="O3" i="42" l="1"/>
  <c r="O4" i="42"/>
  <c r="O5" i="42"/>
  <c r="O6" i="42"/>
  <c r="O7" i="42"/>
  <c r="O8" i="42"/>
  <c r="O9" i="42"/>
  <c r="O10" i="42"/>
  <c r="O11" i="42"/>
  <c r="O12" i="42"/>
  <c r="O13" i="42"/>
  <c r="O14" i="42"/>
  <c r="O15" i="42"/>
  <c r="O16" i="42"/>
  <c r="O17" i="42"/>
  <c r="O18" i="42"/>
  <c r="O19" i="42"/>
  <c r="O20" i="42"/>
  <c r="O21" i="42"/>
  <c r="O24" i="42"/>
  <c r="O23" i="42"/>
  <c r="O25" i="42"/>
  <c r="O26" i="42"/>
  <c r="O27" i="42"/>
  <c r="O28" i="42"/>
  <c r="O30" i="42"/>
  <c r="O29" i="42"/>
  <c r="O31" i="42"/>
  <c r="O33" i="42"/>
  <c r="O34" i="42"/>
  <c r="O32" i="42"/>
  <c r="O35" i="42"/>
  <c r="O36" i="42"/>
  <c r="O37" i="42"/>
  <c r="O38" i="42"/>
  <c r="O40" i="42"/>
  <c r="O39" i="42"/>
  <c r="O41" i="42"/>
  <c r="O42" i="42"/>
  <c r="O43" i="42"/>
  <c r="O44" i="42"/>
  <c r="O45" i="42"/>
  <c r="O46" i="42"/>
  <c r="O48" i="42"/>
  <c r="O47" i="42"/>
  <c r="O49" i="42"/>
  <c r="O50" i="42"/>
  <c r="O52" i="42"/>
  <c r="O51" i="42"/>
  <c r="O54" i="42"/>
  <c r="O53" i="42"/>
  <c r="O55" i="42"/>
  <c r="O56" i="42"/>
  <c r="O57" i="42"/>
  <c r="O58" i="42"/>
  <c r="O60" i="42"/>
  <c r="O59" i="42"/>
  <c r="O62" i="42"/>
  <c r="O63" i="42"/>
  <c r="O61" i="42"/>
  <c r="O64" i="42"/>
  <c r="O65" i="42"/>
  <c r="O66" i="42"/>
  <c r="O67" i="42"/>
  <c r="O68" i="42"/>
  <c r="O69" i="42"/>
  <c r="O70" i="42"/>
  <c r="O71" i="42"/>
  <c r="O77" i="42"/>
  <c r="O76" i="42"/>
  <c r="O73" i="42"/>
  <c r="O75" i="42"/>
  <c r="O78" i="42"/>
  <c r="O74" i="42"/>
  <c r="O72" i="42"/>
  <c r="O79" i="42"/>
  <c r="O80" i="42"/>
  <c r="O81" i="42"/>
  <c r="O84" i="42"/>
  <c r="O85" i="42"/>
  <c r="O87" i="42"/>
  <c r="O89" i="42"/>
  <c r="O88" i="42"/>
  <c r="O86" i="42"/>
  <c r="O90" i="42"/>
  <c r="O91" i="42"/>
  <c r="O93" i="42"/>
  <c r="O97" i="42"/>
  <c r="O98" i="42"/>
  <c r="O96" i="42"/>
  <c r="O95" i="42"/>
  <c r="O94" i="42"/>
  <c r="O99" i="42"/>
  <c r="O100" i="42"/>
  <c r="O101" i="42"/>
  <c r="O102" i="42"/>
  <c r="O103" i="42"/>
  <c r="O104" i="42"/>
  <c r="O105" i="42"/>
  <c r="O106" i="42"/>
  <c r="O107" i="42"/>
  <c r="O108" i="42"/>
  <c r="O109" i="42"/>
  <c r="O110" i="42"/>
  <c r="O111" i="42"/>
  <c r="O113" i="42"/>
  <c r="O114" i="42"/>
  <c r="O115" i="42"/>
  <c r="O119" i="42"/>
  <c r="O118" i="42"/>
  <c r="O117" i="42"/>
  <c r="O116" i="42"/>
  <c r="O120" i="42"/>
  <c r="O121" i="42"/>
  <c r="O122" i="42"/>
  <c r="O123" i="42"/>
  <c r="O124" i="42"/>
  <c r="O125" i="42"/>
  <c r="O126" i="42"/>
  <c r="O127" i="42"/>
  <c r="O128" i="42"/>
  <c r="O129" i="42"/>
  <c r="O22" i="42"/>
  <c r="O130" i="42"/>
  <c r="O131" i="42"/>
  <c r="O132" i="42"/>
  <c r="O133" i="42"/>
  <c r="O134" i="42"/>
  <c r="O135" i="42"/>
  <c r="O138" i="42"/>
  <c r="O139" i="42"/>
  <c r="O137" i="42"/>
  <c r="O141" i="42"/>
  <c r="O140" i="42"/>
  <c r="O142" i="42"/>
  <c r="O144" i="42"/>
  <c r="O146" i="42"/>
  <c r="O143" i="42"/>
  <c r="O145" i="42"/>
  <c r="O148" i="42"/>
  <c r="O147" i="42"/>
  <c r="O150" i="42"/>
  <c r="O149" i="42"/>
  <c r="O154" i="42"/>
  <c r="O152" i="42"/>
  <c r="O153" i="42"/>
  <c r="O151" i="42"/>
  <c r="O156" i="42"/>
  <c r="O155" i="42"/>
  <c r="O157" i="42"/>
  <c r="O158" i="42"/>
  <c r="O161" i="42"/>
  <c r="O160" i="42"/>
  <c r="O159" i="42"/>
  <c r="O162" i="42"/>
  <c r="O82" i="42"/>
  <c r="O163" i="42"/>
  <c r="O164" i="42"/>
  <c r="O165" i="42"/>
  <c r="O166" i="42"/>
  <c r="O167" i="42"/>
  <c r="O168" i="42"/>
  <c r="O170" i="42"/>
  <c r="O172" i="42"/>
  <c r="O171" i="42"/>
  <c r="O169" i="42"/>
  <c r="O173" i="42"/>
  <c r="O174" i="42"/>
  <c r="O175" i="42"/>
  <c r="O176" i="42"/>
  <c r="O177" i="42"/>
  <c r="O178" i="42"/>
  <c r="O179" i="42"/>
  <c r="O180" i="42"/>
  <c r="O181" i="42"/>
  <c r="O182" i="42"/>
  <c r="O184" i="42"/>
  <c r="O183" i="42"/>
  <c r="O185" i="42"/>
  <c r="O186" i="42"/>
  <c r="O187" i="42"/>
  <c r="O188" i="42"/>
  <c r="O190" i="42"/>
  <c r="O189" i="42"/>
  <c r="O191" i="42"/>
  <c r="O192" i="42"/>
  <c r="O193" i="42"/>
  <c r="O194" i="42"/>
  <c r="O195" i="42"/>
  <c r="O196" i="42"/>
  <c r="O197" i="42"/>
  <c r="O198" i="42"/>
  <c r="O199" i="42"/>
  <c r="O200" i="42"/>
  <c r="O136" i="42"/>
  <c r="O201" i="42"/>
  <c r="O202" i="42"/>
  <c r="O203" i="42"/>
  <c r="O204" i="42"/>
  <c r="O205" i="42"/>
  <c r="O206" i="42"/>
  <c r="O207" i="42"/>
  <c r="O208" i="42"/>
  <c r="O209" i="42"/>
  <c r="O210" i="42"/>
  <c r="O211" i="42"/>
  <c r="O212" i="42"/>
  <c r="O213" i="42"/>
  <c r="O214" i="42"/>
  <c r="O215" i="42"/>
  <c r="O216" i="42"/>
  <c r="O217" i="42"/>
  <c r="O218" i="42"/>
  <c r="O219" i="42"/>
  <c r="O220" i="42"/>
  <c r="O224" i="42"/>
  <c r="O222" i="42"/>
  <c r="O221" i="42"/>
  <c r="O223" i="42"/>
  <c r="O226" i="42"/>
  <c r="O227" i="42"/>
  <c r="O225" i="42"/>
  <c r="O228" i="42"/>
  <c r="O230" i="42"/>
  <c r="O229" i="42"/>
  <c r="O233" i="42"/>
  <c r="O232" i="42"/>
  <c r="O231" i="42"/>
  <c r="O234" i="42"/>
  <c r="O236" i="42"/>
  <c r="O235" i="42"/>
  <c r="O237" i="42"/>
  <c r="O238" i="42"/>
  <c r="O239" i="42"/>
  <c r="O240" i="42"/>
  <c r="O242" i="42"/>
  <c r="O241" i="42"/>
  <c r="O243" i="42"/>
  <c r="O244" i="42"/>
  <c r="O245" i="42"/>
  <c r="O247" i="42"/>
  <c r="O246" i="42"/>
  <c r="O248" i="42"/>
  <c r="O249" i="42"/>
  <c r="O250" i="42"/>
  <c r="O252" i="42"/>
  <c r="O251" i="42"/>
  <c r="O253" i="42"/>
  <c r="O254" i="42"/>
  <c r="O255" i="42"/>
  <c r="O257" i="42"/>
  <c r="O256" i="42"/>
  <c r="O258" i="42"/>
  <c r="O259" i="42"/>
  <c r="O260" i="42"/>
  <c r="O261" i="42"/>
  <c r="O263" i="42"/>
  <c r="O262" i="42"/>
  <c r="O112" i="42"/>
  <c r="O92" i="42"/>
  <c r="O83" i="42"/>
  <c r="L3" i="11" l="1"/>
  <c r="L4" i="11"/>
  <c r="L2" i="11"/>
  <c r="M2" i="11"/>
  <c r="E22" i="41" l="1"/>
  <c r="E34" i="18" l="1"/>
  <c r="I34" i="18" s="1"/>
  <c r="E35" i="18"/>
  <c r="I35" i="18" s="1"/>
  <c r="G33" i="18"/>
  <c r="I33" i="18" l="1"/>
  <c r="C13" i="43"/>
  <c r="C11" i="43"/>
  <c r="N241" i="42" l="1"/>
  <c r="N5" i="42"/>
  <c r="N137" i="42"/>
  <c r="N225" i="42"/>
  <c r="N22" i="42"/>
  <c r="N107" i="42"/>
  <c r="N262" i="42"/>
  <c r="N223" i="42"/>
  <c r="N157" i="42"/>
  <c r="N136" i="42"/>
  <c r="N39" i="42"/>
  <c r="N242" i="42"/>
  <c r="N128" i="42"/>
  <c r="N169" i="42"/>
  <c r="N86" i="42"/>
  <c r="N173" i="42"/>
  <c r="N83" i="42"/>
  <c r="N70" i="42"/>
  <c r="N255" i="42"/>
  <c r="N168" i="42"/>
  <c r="N221" i="42"/>
  <c r="N171" i="42"/>
  <c r="N88" i="42"/>
  <c r="N222" i="42"/>
  <c r="N116" i="42"/>
  <c r="N117" i="42"/>
  <c r="N72" i="42"/>
  <c r="N94" i="42"/>
  <c r="N95" i="42"/>
  <c r="N96" i="42"/>
  <c r="N98" i="42"/>
  <c r="N21" i="42"/>
  <c r="N210" i="42"/>
  <c r="N35" i="42"/>
  <c r="N74" i="42"/>
  <c r="N101" i="42"/>
  <c r="N227" i="42"/>
  <c r="N178" i="42"/>
  <c r="N235" i="42"/>
  <c r="N20" i="42"/>
  <c r="N229" i="42"/>
  <c r="N182" i="42"/>
  <c r="N104" i="42"/>
  <c r="N209" i="42"/>
  <c r="N61" i="42"/>
  <c r="N64" i="42"/>
  <c r="N195" i="42"/>
  <c r="N90" i="42"/>
  <c r="N251" i="42"/>
  <c r="N203" i="42"/>
  <c r="N248" i="42"/>
  <c r="N78" i="42"/>
  <c r="N231" i="42"/>
  <c r="N23" i="42"/>
  <c r="N147" i="42"/>
  <c r="N254" i="42"/>
  <c r="N132" i="42"/>
  <c r="N232" i="42"/>
  <c r="N233" i="42"/>
  <c r="N240" i="42"/>
  <c r="N176" i="42"/>
  <c r="N91" i="42"/>
  <c r="N114" i="42"/>
  <c r="N32" i="42"/>
  <c r="N34" i="42"/>
  <c r="N151" i="42"/>
  <c r="N153" i="42"/>
  <c r="N155" i="42"/>
  <c r="N181" i="42"/>
  <c r="N159" i="42"/>
  <c r="N160" i="42"/>
  <c r="N75" i="42"/>
  <c r="N73" i="42"/>
  <c r="N92" i="42"/>
  <c r="N188" i="42"/>
  <c r="N106" i="42"/>
  <c r="N207" i="42"/>
  <c r="N148" i="42"/>
  <c r="N259" i="42"/>
  <c r="N111" i="42"/>
  <c r="N19" i="42"/>
  <c r="N196" i="42"/>
  <c r="N187" i="42"/>
  <c r="N69" i="42"/>
  <c r="N43" i="42"/>
  <c r="N206" i="42"/>
  <c r="N172" i="42"/>
  <c r="N3" i="42"/>
  <c r="N33" i="42"/>
  <c r="N162" i="42"/>
  <c r="N161" i="42"/>
  <c r="N4" i="42"/>
  <c r="N163" i="42"/>
  <c r="N156" i="42"/>
  <c r="N211" i="42"/>
  <c r="N131" i="42"/>
  <c r="N59" i="42"/>
  <c r="N60" i="42"/>
  <c r="N18" i="42"/>
  <c r="N112" i="42"/>
  <c r="N204" i="42"/>
  <c r="N82" i="42"/>
  <c r="N145" i="42"/>
  <c r="N10" i="42"/>
  <c r="N186" i="42"/>
  <c r="N76" i="42"/>
  <c r="N140" i="42"/>
  <c r="N125" i="42"/>
  <c r="N246" i="42"/>
  <c r="N174" i="42"/>
  <c r="N217" i="42"/>
  <c r="N189" i="42"/>
  <c r="N214" i="42"/>
  <c r="N17" i="42"/>
  <c r="N149" i="42"/>
  <c r="N185" i="42"/>
  <c r="N202" i="42"/>
  <c r="N192" i="42"/>
  <c r="N103" i="42"/>
  <c r="N29" i="42"/>
  <c r="N16" i="42"/>
  <c r="N263" i="42"/>
  <c r="N247" i="42"/>
  <c r="N258" i="42"/>
  <c r="N80" i="42"/>
  <c r="N253" i="42"/>
  <c r="N37" i="42"/>
  <c r="N46" i="42"/>
  <c r="N134" i="42"/>
  <c r="N250" i="42"/>
  <c r="N234" i="42"/>
  <c r="N249" i="42"/>
  <c r="N230" i="42"/>
  <c r="N224" i="42"/>
  <c r="N102" i="42"/>
  <c r="N118" i="42"/>
  <c r="N14" i="42"/>
  <c r="N66" i="42"/>
  <c r="N208" i="42"/>
  <c r="N51" i="42"/>
  <c r="N200" i="42"/>
  <c r="N71" i="42"/>
  <c r="N28" i="42"/>
  <c r="N197" i="42"/>
  <c r="N8" i="42"/>
  <c r="N89" i="42"/>
  <c r="N121" i="42"/>
  <c r="N252" i="42"/>
  <c r="N194" i="42"/>
  <c r="N124" i="42"/>
  <c r="N226" i="42"/>
  <c r="N193" i="42"/>
  <c r="N191" i="42"/>
  <c r="N190" i="42"/>
  <c r="N119" i="42"/>
  <c r="N52" i="42"/>
  <c r="N218" i="42"/>
  <c r="N27" i="42"/>
  <c r="N150" i="42"/>
  <c r="N261" i="42"/>
  <c r="N180" i="42"/>
  <c r="N177" i="42"/>
  <c r="N215" i="42"/>
  <c r="N175" i="42"/>
  <c r="N216" i="42"/>
  <c r="N6" i="42"/>
  <c r="N109" i="42"/>
  <c r="N85" i="42"/>
  <c r="N167" i="42"/>
  <c r="N165" i="42"/>
  <c r="N164" i="42"/>
  <c r="N213" i="42"/>
  <c r="N143" i="42"/>
  <c r="N9" i="42"/>
  <c r="N100" i="42"/>
  <c r="N236" i="42"/>
  <c r="N244" i="42"/>
  <c r="N127" i="42"/>
  <c r="N220" i="42"/>
  <c r="N141" i="42"/>
  <c r="N146" i="42"/>
  <c r="N158" i="42"/>
  <c r="N183" i="42"/>
  <c r="N166" i="42"/>
  <c r="N142" i="42"/>
  <c r="N152" i="42"/>
  <c r="N139" i="42"/>
  <c r="N243" i="42"/>
  <c r="N135" i="42"/>
  <c r="N47" i="42"/>
  <c r="N79" i="42"/>
  <c r="N201" i="42"/>
  <c r="N130" i="42"/>
  <c r="N13" i="42"/>
  <c r="N129" i="42"/>
  <c r="N123" i="42"/>
  <c r="N120" i="42"/>
  <c r="N42" i="42"/>
  <c r="N15" i="42"/>
  <c r="N219" i="42"/>
  <c r="N105" i="42"/>
  <c r="N239" i="42"/>
  <c r="N99" i="42"/>
  <c r="N212" i="42"/>
  <c r="N97" i="42"/>
  <c r="N256" i="42"/>
  <c r="N93" i="42"/>
  <c r="N113" i="42"/>
  <c r="N50" i="42"/>
  <c r="N56" i="42"/>
  <c r="N30" i="42"/>
  <c r="N84" i="42"/>
  <c r="N260" i="42"/>
  <c r="N63" i="42"/>
  <c r="N58" i="42"/>
  <c r="N138" i="42"/>
  <c r="N81" i="42"/>
  <c r="N87" i="42"/>
  <c r="N77" i="42"/>
  <c r="N68" i="42"/>
  <c r="N65" i="42"/>
  <c r="N62" i="42"/>
  <c r="N12" i="42"/>
  <c r="N55" i="42"/>
  <c r="N57" i="42"/>
  <c r="N199" i="42"/>
  <c r="N48" i="42"/>
  <c r="N67" i="42"/>
  <c r="N49" i="42"/>
  <c r="N110" i="42"/>
  <c r="N205" i="42"/>
  <c r="N45" i="42"/>
  <c r="N126" i="42"/>
  <c r="N238" i="42"/>
  <c r="N41" i="42"/>
  <c r="N198" i="42"/>
  <c r="N40" i="42"/>
  <c r="N179" i="42"/>
  <c r="N154" i="42"/>
  <c r="N38" i="42"/>
  <c r="N36" i="42"/>
  <c r="N170" i="42"/>
  <c r="N184" i="42"/>
  <c r="N115" i="42"/>
  <c r="N133" i="42"/>
  <c r="N144" i="42"/>
  <c r="N237" i="42"/>
  <c r="N53" i="42"/>
  <c r="N245" i="42"/>
  <c r="N26" i="42"/>
  <c r="N25" i="42"/>
  <c r="N24" i="42"/>
  <c r="N54" i="42"/>
  <c r="N228" i="42"/>
  <c r="N44" i="42"/>
  <c r="N122" i="42"/>
  <c r="N11" i="42"/>
  <c r="N7" i="42"/>
  <c r="N257" i="42"/>
  <c r="N108" i="42"/>
  <c r="N31" i="42"/>
  <c r="A3" i="42"/>
  <c r="P220" i="40"/>
  <c r="P219" i="40"/>
  <c r="P218" i="40"/>
  <c r="P217" i="40"/>
  <c r="P216" i="40"/>
  <c r="P215" i="40"/>
  <c r="P214" i="40"/>
  <c r="P213" i="40"/>
  <c r="P212" i="40"/>
  <c r="P211" i="40"/>
  <c r="P210" i="40"/>
  <c r="P209" i="40"/>
  <c r="P208" i="40"/>
  <c r="P207" i="40"/>
  <c r="P206" i="40"/>
  <c r="P205" i="40"/>
  <c r="P204" i="40"/>
  <c r="P203" i="40"/>
  <c r="P202" i="40"/>
  <c r="P201" i="40"/>
  <c r="P200" i="40"/>
  <c r="P199" i="40"/>
  <c r="P198" i="40"/>
  <c r="P197" i="40"/>
  <c r="P196" i="40"/>
  <c r="P195" i="40"/>
  <c r="P194" i="40"/>
  <c r="P193" i="40"/>
  <c r="P192" i="40"/>
  <c r="P191" i="40"/>
  <c r="P190" i="40"/>
  <c r="P189" i="40"/>
  <c r="P188" i="40"/>
  <c r="P187" i="40"/>
  <c r="P186" i="40"/>
  <c r="P185" i="40"/>
  <c r="P184" i="40"/>
  <c r="P183" i="40"/>
  <c r="P182" i="40"/>
  <c r="P181" i="40"/>
  <c r="P180" i="40"/>
  <c r="P179" i="40"/>
  <c r="P178" i="40"/>
  <c r="P177" i="40"/>
  <c r="P176" i="40"/>
  <c r="P175" i="40"/>
  <c r="P174" i="40"/>
  <c r="P173" i="40"/>
  <c r="P172" i="40"/>
  <c r="P171" i="40"/>
  <c r="P170" i="40"/>
  <c r="P169" i="40"/>
  <c r="P168" i="40"/>
  <c r="P167" i="40"/>
  <c r="P166" i="40"/>
  <c r="P165" i="40"/>
  <c r="P164" i="40"/>
  <c r="P163" i="40"/>
  <c r="P162" i="40"/>
  <c r="P161" i="40"/>
  <c r="P160" i="40"/>
  <c r="P159" i="40"/>
  <c r="P158" i="40"/>
  <c r="P157" i="40"/>
  <c r="P156" i="40"/>
  <c r="P155" i="40"/>
  <c r="P154" i="40"/>
  <c r="P153" i="40"/>
  <c r="P152" i="40"/>
  <c r="P151" i="40"/>
  <c r="P150" i="40"/>
  <c r="P149" i="40"/>
  <c r="P148" i="40"/>
  <c r="P147" i="40"/>
  <c r="P146" i="40"/>
  <c r="P145" i="40"/>
  <c r="P144" i="40"/>
  <c r="P143" i="40"/>
  <c r="P142" i="40"/>
  <c r="P141" i="40"/>
  <c r="C141" i="40"/>
  <c r="P140" i="40"/>
  <c r="C140" i="40"/>
  <c r="P139" i="40"/>
  <c r="C139" i="40"/>
  <c r="P138" i="40"/>
  <c r="C138" i="40"/>
  <c r="P137" i="40"/>
  <c r="C137" i="40"/>
  <c r="P136" i="40"/>
  <c r="C136" i="40"/>
  <c r="P135" i="40"/>
  <c r="C135" i="40"/>
  <c r="P134" i="40"/>
  <c r="C134" i="40"/>
  <c r="P133" i="40"/>
  <c r="C133" i="40"/>
  <c r="P132" i="40"/>
  <c r="C132" i="40"/>
  <c r="P131" i="40"/>
  <c r="C131" i="40"/>
  <c r="P130" i="40"/>
  <c r="C130" i="40"/>
  <c r="P129" i="40"/>
  <c r="C129" i="40"/>
  <c r="P128" i="40"/>
  <c r="C128" i="40"/>
  <c r="P127" i="40"/>
  <c r="C127" i="40"/>
  <c r="P126" i="40"/>
  <c r="C126" i="40"/>
  <c r="P125" i="40"/>
  <c r="C125" i="40"/>
  <c r="P124" i="40"/>
  <c r="C124" i="40"/>
  <c r="P123" i="40"/>
  <c r="C123" i="40"/>
  <c r="P122" i="40"/>
  <c r="C122" i="40"/>
  <c r="P121" i="40"/>
  <c r="C121" i="40"/>
  <c r="P120" i="40"/>
  <c r="C120" i="40"/>
  <c r="P119" i="40"/>
  <c r="C119" i="40"/>
  <c r="P118" i="40"/>
  <c r="C118" i="40"/>
  <c r="P117" i="40"/>
  <c r="C117" i="40"/>
  <c r="P116" i="40"/>
  <c r="C116" i="40"/>
  <c r="P115" i="40"/>
  <c r="C115" i="40"/>
  <c r="P114" i="40"/>
  <c r="C114" i="40"/>
  <c r="P113" i="40"/>
  <c r="C113" i="40"/>
  <c r="P112" i="40"/>
  <c r="C112" i="40"/>
  <c r="P111" i="40"/>
  <c r="C111" i="40"/>
  <c r="P110" i="40"/>
  <c r="C110" i="40"/>
  <c r="P109" i="40"/>
  <c r="C109" i="40"/>
  <c r="P108" i="40"/>
  <c r="C108" i="40"/>
  <c r="P107" i="40"/>
  <c r="C107" i="40"/>
  <c r="P106" i="40"/>
  <c r="C106" i="40"/>
  <c r="P105" i="40"/>
  <c r="C105" i="40"/>
  <c r="P104" i="40"/>
  <c r="C104" i="40"/>
  <c r="P103" i="40"/>
  <c r="C103" i="40"/>
  <c r="P102" i="40"/>
  <c r="C102" i="40"/>
  <c r="P101" i="40"/>
  <c r="C101" i="40"/>
  <c r="P100" i="40"/>
  <c r="C100" i="40"/>
  <c r="P99" i="40"/>
  <c r="C99" i="40"/>
  <c r="P98" i="40"/>
  <c r="C98" i="40"/>
  <c r="P97" i="40"/>
  <c r="C97" i="40"/>
  <c r="P96" i="40"/>
  <c r="C96" i="40"/>
  <c r="P95" i="40"/>
  <c r="C95" i="40"/>
  <c r="P94" i="40"/>
  <c r="C94" i="40"/>
  <c r="P93" i="40"/>
  <c r="C93" i="40"/>
  <c r="P92" i="40"/>
  <c r="C92" i="40"/>
  <c r="P91" i="40"/>
  <c r="C91" i="40"/>
  <c r="P90" i="40"/>
  <c r="C90" i="40"/>
  <c r="P89" i="40"/>
  <c r="C89" i="40"/>
  <c r="P88" i="40"/>
  <c r="C88" i="40"/>
  <c r="P87" i="40"/>
  <c r="C87" i="40"/>
  <c r="P86" i="40"/>
  <c r="C86" i="40"/>
  <c r="P85" i="40"/>
  <c r="C85" i="40"/>
  <c r="P84" i="40"/>
  <c r="C84" i="40"/>
  <c r="P83" i="40"/>
  <c r="C83" i="40"/>
  <c r="P82" i="40"/>
  <c r="C82" i="40"/>
  <c r="P81" i="40"/>
  <c r="C81" i="40"/>
  <c r="P80" i="40"/>
  <c r="C80" i="40"/>
  <c r="P79" i="40"/>
  <c r="C79" i="40"/>
  <c r="P78" i="40"/>
  <c r="C78" i="40"/>
  <c r="P77" i="40"/>
  <c r="C77" i="40"/>
  <c r="P76" i="40"/>
  <c r="C76" i="40"/>
  <c r="P75" i="40"/>
  <c r="C75" i="40"/>
  <c r="P74" i="40"/>
  <c r="C74" i="40"/>
  <c r="P73" i="40"/>
  <c r="C73" i="40"/>
  <c r="P72" i="40"/>
  <c r="C72" i="40"/>
  <c r="P71" i="40"/>
  <c r="C71" i="40"/>
  <c r="P70" i="40"/>
  <c r="C70" i="40"/>
  <c r="P69" i="40"/>
  <c r="C69" i="40"/>
  <c r="P68" i="40"/>
  <c r="C68" i="40"/>
  <c r="P67" i="40"/>
  <c r="C67" i="40"/>
  <c r="P66" i="40"/>
  <c r="C66" i="40"/>
  <c r="P65" i="40"/>
  <c r="C65" i="40"/>
  <c r="P64" i="40"/>
  <c r="C64" i="40"/>
  <c r="P63" i="40"/>
  <c r="C63" i="40"/>
  <c r="P62" i="40"/>
  <c r="C62" i="40"/>
  <c r="P61" i="40"/>
  <c r="C61" i="40"/>
  <c r="P60" i="40"/>
  <c r="C60" i="40"/>
  <c r="P59" i="40"/>
  <c r="C59" i="40"/>
  <c r="P58" i="40"/>
  <c r="C58" i="40"/>
  <c r="P57" i="40"/>
  <c r="C57" i="40"/>
  <c r="P56" i="40"/>
  <c r="C56" i="40"/>
  <c r="P55" i="40"/>
  <c r="C55" i="40"/>
  <c r="P54" i="40"/>
  <c r="C54" i="40"/>
  <c r="P53" i="40"/>
  <c r="C53" i="40"/>
  <c r="P52" i="40"/>
  <c r="C52" i="40"/>
  <c r="P51" i="40"/>
  <c r="C51" i="40"/>
  <c r="P50" i="40"/>
  <c r="C50" i="40"/>
  <c r="P49" i="40"/>
  <c r="C49" i="40"/>
  <c r="P48" i="40"/>
  <c r="C48" i="40"/>
  <c r="P47" i="40"/>
  <c r="C47" i="40"/>
  <c r="P46" i="40"/>
  <c r="C46" i="40"/>
  <c r="P45" i="40"/>
  <c r="C45" i="40"/>
  <c r="P44" i="40"/>
  <c r="C44" i="40"/>
  <c r="P43" i="40"/>
  <c r="C43" i="40"/>
  <c r="P42" i="40"/>
  <c r="C42" i="40"/>
  <c r="P41" i="40"/>
  <c r="C41" i="40"/>
  <c r="P40" i="40"/>
  <c r="C40" i="40"/>
  <c r="P39" i="40"/>
  <c r="C39" i="40"/>
  <c r="P38" i="40"/>
  <c r="C38" i="40"/>
  <c r="P37" i="40"/>
  <c r="C37" i="40"/>
  <c r="P36" i="40"/>
  <c r="C36" i="40"/>
  <c r="P35" i="40"/>
  <c r="C35" i="40"/>
  <c r="P34" i="40"/>
  <c r="C34" i="40"/>
  <c r="P33" i="40"/>
  <c r="C33" i="40"/>
  <c r="P32" i="40"/>
  <c r="C32" i="40"/>
  <c r="P31" i="40"/>
  <c r="C31" i="40"/>
  <c r="P30" i="40"/>
  <c r="C30" i="40"/>
  <c r="P29" i="40"/>
  <c r="C29" i="40"/>
  <c r="P28" i="40"/>
  <c r="C28" i="40"/>
  <c r="P27" i="40"/>
  <c r="C27" i="40"/>
  <c r="P26" i="40"/>
  <c r="C26" i="40"/>
  <c r="P25" i="40"/>
  <c r="C25" i="40"/>
  <c r="P24" i="40"/>
  <c r="C24" i="40"/>
  <c r="P23" i="40"/>
  <c r="C23" i="40"/>
  <c r="P22" i="40"/>
  <c r="C22" i="40"/>
  <c r="P21" i="40"/>
  <c r="C21" i="40"/>
  <c r="P20" i="40"/>
  <c r="C20" i="40"/>
  <c r="P19" i="40"/>
  <c r="C19" i="40"/>
  <c r="P18" i="40"/>
  <c r="C18" i="40"/>
  <c r="P17" i="40"/>
  <c r="C17" i="40"/>
  <c r="P16" i="40"/>
  <c r="C16" i="40"/>
  <c r="P15" i="40"/>
  <c r="C15" i="40"/>
  <c r="P14" i="40"/>
  <c r="C14" i="40"/>
  <c r="P13" i="40"/>
  <c r="C13" i="40"/>
  <c r="P12" i="40"/>
  <c r="C12" i="40"/>
  <c r="P11" i="40"/>
  <c r="C11" i="40"/>
  <c r="P10" i="40"/>
  <c r="C10" i="40"/>
  <c r="P9" i="40"/>
  <c r="C9" i="40"/>
  <c r="P8" i="40"/>
  <c r="C8" i="40"/>
  <c r="P7" i="40"/>
  <c r="C7" i="40"/>
  <c r="P6" i="40"/>
  <c r="C6" i="40"/>
  <c r="P5" i="40"/>
  <c r="C5" i="40"/>
  <c r="P4" i="40"/>
  <c r="C4" i="40"/>
  <c r="P3" i="40"/>
  <c r="C3" i="40"/>
  <c r="U2" i="45"/>
  <c r="P2" i="45"/>
  <c r="O2" i="45"/>
  <c r="N2" i="45"/>
  <c r="S2" i="45" s="1"/>
  <c r="M2" i="45"/>
  <c r="L2" i="45"/>
  <c r="K2" i="45"/>
  <c r="AC2" i="45" s="1" a="1"/>
  <c r="AC2" i="45" s="1"/>
  <c r="J2" i="45"/>
  <c r="I2" i="45"/>
  <c r="H2" i="45"/>
  <c r="G2" i="45"/>
  <c r="F2" i="45"/>
  <c r="E2" i="45"/>
  <c r="Q2" i="45" s="1"/>
  <c r="C2" i="45"/>
  <c r="E24" i="44"/>
  <c r="C13" i="44"/>
  <c r="C11" i="44"/>
  <c r="Z4" i="37"/>
  <c r="Y4" i="37"/>
  <c r="H18" i="41" s="1"/>
  <c r="X4" i="37"/>
  <c r="AC4" i="37" s="1"/>
  <c r="W4" i="37"/>
  <c r="U4" i="37"/>
  <c r="T4" i="37"/>
  <c r="S4" i="37"/>
  <c r="R4" i="37"/>
  <c r="Q4" i="37"/>
  <c r="P4" i="37"/>
  <c r="L4" i="37"/>
  <c r="H4" i="37"/>
  <c r="G4" i="37"/>
  <c r="F4" i="37"/>
  <c r="E4" i="37"/>
  <c r="C4" i="37"/>
  <c r="Z3" i="37"/>
  <c r="Y3" i="37"/>
  <c r="H17" i="41" s="1"/>
  <c r="X3" i="37"/>
  <c r="W3" i="37"/>
  <c r="U3" i="37"/>
  <c r="T3" i="37"/>
  <c r="S3" i="37"/>
  <c r="R3" i="37"/>
  <c r="Q3" i="37"/>
  <c r="P3" i="37"/>
  <c r="L3" i="37"/>
  <c r="H3" i="37"/>
  <c r="G3" i="37"/>
  <c r="F3" i="37"/>
  <c r="E3" i="37"/>
  <c r="C3" i="37"/>
  <c r="Z2" i="37"/>
  <c r="Y2" i="37"/>
  <c r="H16" i="41" s="1"/>
  <c r="X2" i="37"/>
  <c r="V2" i="37"/>
  <c r="U2" i="37"/>
  <c r="T2" i="37"/>
  <c r="S2" i="37"/>
  <c r="R2" i="37"/>
  <c r="Q2" i="37"/>
  <c r="P2" i="37"/>
  <c r="L2" i="37"/>
  <c r="H2" i="37"/>
  <c r="G2" i="37"/>
  <c r="F2" i="37"/>
  <c r="E2" i="37"/>
  <c r="C2" i="37"/>
  <c r="E46" i="43"/>
  <c r="E43" i="43"/>
  <c r="E30" i="43"/>
  <c r="AD4" i="11"/>
  <c r="AB4" i="11"/>
  <c r="AA4" i="11"/>
  <c r="AF4" i="11" s="1"/>
  <c r="Y4" i="11"/>
  <c r="X4" i="11"/>
  <c r="W4" i="11"/>
  <c r="V4" i="11"/>
  <c r="U4" i="11"/>
  <c r="T4" i="11"/>
  <c r="S4" i="11"/>
  <c r="R4" i="11"/>
  <c r="Q4" i="11"/>
  <c r="P4" i="11"/>
  <c r="O4" i="11"/>
  <c r="N4" i="11"/>
  <c r="M4" i="11"/>
  <c r="H4" i="11"/>
  <c r="G4" i="11"/>
  <c r="F4" i="11"/>
  <c r="E4" i="11"/>
  <c r="AQ4" i="11" s="1"/>
  <c r="C4" i="11"/>
  <c r="AD3" i="11"/>
  <c r="AB3" i="11"/>
  <c r="AA3" i="11"/>
  <c r="AF3" i="11" s="1"/>
  <c r="Y3" i="11"/>
  <c r="X3" i="11"/>
  <c r="W3" i="11"/>
  <c r="V3" i="11"/>
  <c r="U3" i="11"/>
  <c r="T3" i="11"/>
  <c r="S3" i="11"/>
  <c r="R3" i="11"/>
  <c r="Q3" i="11"/>
  <c r="P3" i="11"/>
  <c r="O3" i="11"/>
  <c r="N3" i="11"/>
  <c r="M3" i="11"/>
  <c r="H3" i="11"/>
  <c r="G3" i="11"/>
  <c r="F3" i="11"/>
  <c r="E3" i="11"/>
  <c r="AQ3" i="11" s="1"/>
  <c r="C3" i="11"/>
  <c r="AD2" i="11"/>
  <c r="AB2" i="11"/>
  <c r="AA2" i="11"/>
  <c r="Y2" i="11"/>
  <c r="X2" i="11"/>
  <c r="W2" i="11"/>
  <c r="V2" i="11"/>
  <c r="U2" i="11"/>
  <c r="T2" i="11"/>
  <c r="S2" i="11"/>
  <c r="R2" i="11"/>
  <c r="Q2" i="11"/>
  <c r="P2" i="11"/>
  <c r="O2" i="11"/>
  <c r="N2" i="11"/>
  <c r="G2" i="11"/>
  <c r="F2" i="11"/>
  <c r="E2" i="11"/>
  <c r="C2" i="11"/>
  <c r="Z4" i="11"/>
  <c r="AC3" i="11"/>
  <c r="AC2" i="37" l="1"/>
  <c r="AH2" i="37"/>
  <c r="Z2" i="45"/>
  <c r="AF2" i="11"/>
  <c r="AS2" i="11" a="1"/>
  <c r="AS2" i="11" s="1"/>
  <c r="E7" i="41" s="1"/>
  <c r="AI2" i="11"/>
  <c r="N4" i="37"/>
  <c r="O4" i="37" a="1"/>
  <c r="O4" i="37" s="1"/>
  <c r="M2" i="37"/>
  <c r="O2" i="37" a="1"/>
  <c r="O2" i="37" s="1"/>
  <c r="N2" i="37"/>
  <c r="O3" i="37" a="1"/>
  <c r="O3" i="37" s="1"/>
  <c r="N3" i="37"/>
  <c r="M4" i="37"/>
  <c r="M3" i="37"/>
  <c r="J2" i="37"/>
  <c r="K2" i="37" a="1"/>
  <c r="K2" i="37" s="1"/>
  <c r="I2" i="37"/>
  <c r="J3" i="37"/>
  <c r="I3" i="37"/>
  <c r="J4" i="37"/>
  <c r="I4" i="37"/>
  <c r="K3" i="37" a="1"/>
  <c r="K3" i="37" s="1"/>
  <c r="K4" i="37" a="1"/>
  <c r="K4" i="37" s="1"/>
  <c r="E15" i="41"/>
  <c r="I2" i="11"/>
  <c r="AR2" i="11" s="1" a="1"/>
  <c r="AR2" i="11" s="1"/>
  <c r="J2" i="11"/>
  <c r="J4" i="11"/>
  <c r="I4" i="11"/>
  <c r="J3" i="11"/>
  <c r="I3" i="11"/>
  <c r="K4" i="11" a="1"/>
  <c r="K4" i="11" s="1"/>
  <c r="K3" i="11" a="1"/>
  <c r="K3" i="11" s="1"/>
  <c r="AE3" i="37"/>
  <c r="AN4" i="37" a="1"/>
  <c r="AN4" i="37" s="1"/>
  <c r="H9" i="41"/>
  <c r="Z2" i="11"/>
  <c r="AH2" i="11" s="1"/>
  <c r="AC2" i="11"/>
  <c r="AI3" i="11"/>
  <c r="AS4" i="11" a="1"/>
  <c r="AS4" i="11" s="1"/>
  <c r="G18" i="41"/>
  <c r="I18" i="41" s="1"/>
  <c r="Z3" i="11"/>
  <c r="AN3" i="11" s="1"/>
  <c r="G34" i="18"/>
  <c r="H8" i="41"/>
  <c r="X2" i="45"/>
  <c r="H23" i="41"/>
  <c r="R2" i="45"/>
  <c r="AE4" i="37"/>
  <c r="AE2" i="37"/>
  <c r="AB4" i="37"/>
  <c r="AD4" i="37"/>
  <c r="AJ4" i="37"/>
  <c r="AH3" i="37"/>
  <c r="G23" i="41"/>
  <c r="AN3" i="37" a="1"/>
  <c r="AN3" i="37" s="1"/>
  <c r="T2" i="45"/>
  <c r="V2" i="45" a="1"/>
  <c r="V2" i="45" s="1"/>
  <c r="AD3" i="37"/>
  <c r="AB3" i="37"/>
  <c r="AI4" i="11"/>
  <c r="W2" i="45"/>
  <c r="Y2" i="45"/>
  <c r="AH4" i="37"/>
  <c r="AJ3" i="37"/>
  <c r="AO4" i="37"/>
  <c r="G17" i="41"/>
  <c r="I17" i="41" s="1"/>
  <c r="AO3" i="37"/>
  <c r="AC3" i="37"/>
  <c r="AB2" i="37"/>
  <c r="AJ2" i="37"/>
  <c r="AD2" i="37"/>
  <c r="G16" i="41"/>
  <c r="I16" i="41" s="1"/>
  <c r="H10" i="41"/>
  <c r="AG4" i="11"/>
  <c r="AH4" i="11"/>
  <c r="G10" i="41"/>
  <c r="G35" i="18"/>
  <c r="AC4" i="11"/>
  <c r="AS3" i="11" a="1"/>
  <c r="AS3" i="11" s="1"/>
  <c r="AQ2" i="11"/>
  <c r="E5" i="41" s="1"/>
  <c r="AB2" i="45" l="1" a="1"/>
  <c r="AB2" i="45" s="1"/>
  <c r="E23" i="41" s="1"/>
  <c r="AD2" i="45" a="1"/>
  <c r="AD2" i="45" s="1"/>
  <c r="M23" i="41" s="1"/>
  <c r="L23" i="41" s="1"/>
  <c r="AM2" i="37" a="1"/>
  <c r="AM2" i="37" s="1"/>
  <c r="E14" i="41" s="1"/>
  <c r="AR3" i="11" a="1"/>
  <c r="AR3" i="11" s="1"/>
  <c r="AR4" i="11" a="1"/>
  <c r="AR4" i="11" s="1"/>
  <c r="AM4" i="37" a="1"/>
  <c r="AM4" i="37" s="1"/>
  <c r="AM3" i="37" a="1"/>
  <c r="AM3" i="37" s="1"/>
  <c r="AA3" i="37"/>
  <c r="AF3" i="37" s="1" a="1"/>
  <c r="AF3" i="37" s="1"/>
  <c r="AA4" i="37"/>
  <c r="AF4" i="37" s="1" a="1"/>
  <c r="AF4" i="37" s="1"/>
  <c r="AA2" i="37"/>
  <c r="AF2" i="37" s="1" a="1"/>
  <c r="AF2" i="37" s="1"/>
  <c r="AG2" i="37"/>
  <c r="AI2" i="37"/>
  <c r="AG3" i="37"/>
  <c r="AI3" i="37"/>
  <c r="AI4" i="37"/>
  <c r="AG4" i="37"/>
  <c r="AE4" i="11"/>
  <c r="AE2" i="11"/>
  <c r="E6" i="41"/>
  <c r="AE3" i="11"/>
  <c r="AJ2" i="11" a="1"/>
  <c r="AJ2" i="11" s="1"/>
  <c r="AJ4" i="11" a="1"/>
  <c r="AJ4" i="11" s="1"/>
  <c r="AP3" i="37" a="1"/>
  <c r="AP3" i="37" s="1"/>
  <c r="M17" i="41" s="1"/>
  <c r="L17" i="41" s="1"/>
  <c r="AP4" i="37" a="1"/>
  <c r="AP4" i="37" s="1"/>
  <c r="M18" i="41" s="1"/>
  <c r="L18" i="41" s="1"/>
  <c r="AK2" i="11"/>
  <c r="AN2" i="11"/>
  <c r="AL2" i="11"/>
  <c r="AP2" i="37" a="1"/>
  <c r="AP2" i="37" s="1"/>
  <c r="M16" i="41" s="1"/>
  <c r="L16" i="41" s="1"/>
  <c r="AT4" i="11"/>
  <c r="M10" i="41" s="1"/>
  <c r="L10" i="41" s="1"/>
  <c r="AT2" i="11"/>
  <c r="M8" i="41" s="1"/>
  <c r="L8" i="41" s="1"/>
  <c r="AM2" i="11"/>
  <c r="AG2" i="11"/>
  <c r="G8" i="41"/>
  <c r="I8" i="41" s="1"/>
  <c r="AK3" i="11"/>
  <c r="AM4" i="11"/>
  <c r="I23" i="41"/>
  <c r="AL3" i="11"/>
  <c r="AP3" i="11" s="1" a="1"/>
  <c r="AP3" i="11" s="1"/>
  <c r="E9" i="41" s="1"/>
  <c r="AM3" i="11"/>
  <c r="AJ3" i="11" a="1"/>
  <c r="AJ3" i="11" s="1"/>
  <c r="G9" i="41"/>
  <c r="I9" i="41" s="1"/>
  <c r="AG3" i="11"/>
  <c r="AH3" i="11"/>
  <c r="AL4" i="37" a="1"/>
  <c r="AL4" i="37" s="1"/>
  <c r="E18" i="41" s="1"/>
  <c r="AL3" i="37" a="1"/>
  <c r="AL3" i="37" s="1"/>
  <c r="E17" i="41" s="1"/>
  <c r="AL2" i="37" a="1"/>
  <c r="AL2" i="37" s="1"/>
  <c r="E16" i="41" s="1"/>
  <c r="AA2" i="45" a="1"/>
  <c r="AA2" i="45" s="1"/>
  <c r="AL4" i="11"/>
  <c r="AN4" i="11"/>
  <c r="AK4" i="11"/>
  <c r="I10" i="41"/>
  <c r="AP2" i="11" l="1" a="1"/>
  <c r="AP2" i="11" s="1"/>
  <c r="E8" i="41" s="1"/>
  <c r="AK2" i="37" a="1"/>
  <c r="AK2" i="37" s="1"/>
  <c r="AK3" i="37" a="1"/>
  <c r="AK3" i="37" s="1"/>
  <c r="AK4" i="37" a="1"/>
  <c r="AK4" i="37" s="1"/>
  <c r="AO2" i="11" a="1"/>
  <c r="AO2" i="11" s="1"/>
  <c r="AT3" i="11"/>
  <c r="M9" i="41" s="1"/>
  <c r="L9" i="41" s="1"/>
  <c r="AO3" i="11" a="1"/>
  <c r="AO3" i="11" s="1"/>
  <c r="AO4" i="11" a="1"/>
  <c r="AO4" i="11" s="1"/>
  <c r="AP4" i="11" a="1"/>
  <c r="AP4" i="11" s="1"/>
  <c r="E10" i="4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<sst xmlns="http://schemas.openxmlformats.org/spreadsheetml/2006/main" count="5048" uniqueCount="1591">
  <si>
    <t>https://www.gov.uk/government/collections/nhs-population-screening-programme-standards</t>
  </si>
  <si>
    <t>Region</t>
  </si>
  <si>
    <t>Trust</t>
  </si>
  <si>
    <t>Status</t>
  </si>
  <si>
    <t>IDPS Data Return</t>
  </si>
  <si>
    <t>Standard</t>
  </si>
  <si>
    <t>Denominator</t>
  </si>
  <si>
    <t>Numerator</t>
  </si>
  <si>
    <t>Thresholds for standard</t>
  </si>
  <si>
    <t>Please ensure that you have completed all questions and all question statuses are green.</t>
  </si>
  <si>
    <t>Acceptable</t>
  </si>
  <si>
    <t>Achievable</t>
  </si>
  <si>
    <t>Sign off</t>
  </si>
  <si>
    <t>IDPS-S04</t>
  </si>
  <si>
    <t>IDPS-S04a</t>
  </si>
  <si>
    <t>IDPS-S04b</t>
  </si>
  <si>
    <t>IDPS-S04c</t>
  </si>
  <si>
    <t>If red or amber, please click on the section link to check that no answer needs entering, and ensure you have completed all necessary fields, which may be 0.</t>
  </si>
  <si>
    <t>FASP Data Return</t>
  </si>
  <si>
    <t>The performance figures in this sheet will be automatically filled in based on the data provided in this form.</t>
  </si>
  <si>
    <t>FASP-S07</t>
  </si>
  <si>
    <t>FASP-S08</t>
  </si>
  <si>
    <t>FASP-S08a</t>
  </si>
  <si>
    <t>FASP-S08b</t>
  </si>
  <si>
    <t>SCT Data Return</t>
  </si>
  <si>
    <t>SCT-S07</t>
  </si>
  <si>
    <t>NHS Infectious Diseases in Screening Programme</t>
  </si>
  <si>
    <t>Name</t>
  </si>
  <si>
    <t>Job title</t>
  </si>
  <si>
    <t>Email</t>
  </si>
  <si>
    <t>IDPS-S04: test: turnaround times HIV, hepatitis B, and syphilis</t>
  </si>
  <si>
    <t>Data source: Screening laboratory</t>
  </si>
  <si>
    <t>This section is to be completed by the screening laboratory and submitted to the screening team.</t>
  </si>
  <si>
    <t>Assay used for screening</t>
  </si>
  <si>
    <t>Analyser used for screening</t>
  </si>
  <si>
    <t>Assays used for confirmation</t>
  </si>
  <si>
    <t>Comments</t>
  </si>
  <si>
    <t>Samples received fit for analysis but results are pending or inconclusive</t>
  </si>
  <si>
    <t>Confirmed results not reported to maternity services ≤ 8 working days of sample receipt</t>
  </si>
  <si>
    <t>Data source: Maternity</t>
  </si>
  <si>
    <t>Data item</t>
  </si>
  <si>
    <t>Description</t>
  </si>
  <si>
    <t>Guidance</t>
  </si>
  <si>
    <t>Laboratory</t>
  </si>
  <si>
    <t xml:space="preserve">Analyser used for confirmation
</t>
  </si>
  <si>
    <t>Confirmatory laboratory</t>
  </si>
  <si>
    <t>Date of sample receipt in the laboratory is counted as day 1. Sample receipt is when the sample is recorded as received on the laboratory information management system.
This is a sub-set of 'number of samples received in the laboratory minus exclusions'.</t>
  </si>
  <si>
    <t xml:space="preserve">This is to account for the mitigations described in standard 4. 
Only samples where results are pending or inconclusive at the time of data submission should be included in this data field. </t>
  </si>
  <si>
    <t>NHS Fetal Anomaly Screening Programme</t>
  </si>
  <si>
    <t>FASP-S07: referral: timeliness to information and support (T21/T18/T13)</t>
  </si>
  <si>
    <t>Software</t>
  </si>
  <si>
    <t>The date the maternity service receives the result is counted as day 1.
The appointment can be face to face or virtual depending on the woman’s choice.</t>
  </si>
  <si>
    <t>FASP-S08: referral: timeliness to intervention (20-week screening scan)</t>
  </si>
  <si>
    <t>The proportion of women where an unexpected finding is suspected or confirmed in the baby at the 20-week screening scan.</t>
  </si>
  <si>
    <t>This is a sub-set of the denominator for 8b.
Date of the completed screening scan is counted as day 1.</t>
  </si>
  <si>
    <t>NHS Sickle Cell and Thalassaemia Screening Programme</t>
  </si>
  <si>
    <t>SCT-S07: test: timely reporting of prenatal diagnosis (PND) results to parents</t>
  </si>
  <si>
    <t>Code</t>
  </si>
  <si>
    <t>Primary Role Name</t>
  </si>
  <si>
    <t>Legal Status</t>
  </si>
  <si>
    <t>Country</t>
  </si>
  <si>
    <t>Is Directed By - Code</t>
  </si>
  <si>
    <t>Is Directed By - Name</t>
  </si>
  <si>
    <t>Is Directed By - Primary Role Name</t>
  </si>
  <si>
    <t>National Grouping Code</t>
  </si>
  <si>
    <t>National Grouping Name</t>
  </si>
  <si>
    <t>Y61</t>
  </si>
  <si>
    <t>EAST OF ENGLAND COMMISSIONING REGION</t>
  </si>
  <si>
    <t>Active</t>
  </si>
  <si>
    <t>ENGLAND</t>
  </si>
  <si>
    <t>Y56</t>
  </si>
  <si>
    <t>LONDON COMMISSIONING REGION</t>
  </si>
  <si>
    <t>Y60</t>
  </si>
  <si>
    <t>MIDLANDS COMMISSIONING REGION</t>
  </si>
  <si>
    <t>Y63</t>
  </si>
  <si>
    <t>NORTH EAST AND YORKSHIRE COMMISSIONING REGION</t>
  </si>
  <si>
    <t>Y62</t>
  </si>
  <si>
    <t>NORTH WEST COMMISSIONING REGION</t>
  </si>
  <si>
    <t>Y59</t>
  </si>
  <si>
    <t>SOUTH EAST COMMISSIONING REGION</t>
  </si>
  <si>
    <t>Y58</t>
  </si>
  <si>
    <t>SOUTH WEST COMMISSIONING REGION</t>
  </si>
  <si>
    <t>RC9</t>
  </si>
  <si>
    <t>BEDFORDSHIRE HOSPITALS NHS FOUNDATION TRUST</t>
  </si>
  <si>
    <t>NHS TRUST</t>
  </si>
  <si>
    <t>RGT</t>
  </si>
  <si>
    <t>CAMBRIDGE UNIVERSITY HOSPITALS NHS FOUNDATION TRUST</t>
  </si>
  <si>
    <t>RT1</t>
  </si>
  <si>
    <t>CAMBRIDGESHIRE AND PETERBOROUGH NHS FOUNDATION TRUST</t>
  </si>
  <si>
    <t>RYV</t>
  </si>
  <si>
    <t>CAMBRIDGESHIRE COMMUNITY SERVICES NHS TRUST</t>
  </si>
  <si>
    <t>RWH</t>
  </si>
  <si>
    <t>EAST AND NORTH HERTFORDSHIRE NHS TRUST</t>
  </si>
  <si>
    <t>RYC</t>
  </si>
  <si>
    <t>EAST OF ENGLAND AMBULANCE SERVICE NHS TRUST</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</si>
  <si>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</si>
  <si>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</si>
  <si>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</si>
  <si>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</si>
  <si>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</si>
  <si>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</si>
  <si>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</si>
  <si>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</si>
  <si>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</si>
  <si>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</si>
  <si>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</si>
  <si>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</si>
  <si>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</si>
  <si>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</si>
  <si>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</si>
  <si>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</si>
  <si>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</si>
  <si>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</si>
  <si>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</si>
  <si>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</si>
  <si>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</si>
  <si>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</si>
  <si>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</si>
  <si>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</si>
  <si>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</si>
  <si>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</si>
  <si>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</si>
  <si>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</si>
  <si>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</si>
  <si>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</si>
  <si>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</si>
  <si>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</si>
  <si>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RF4</t>
  </si>
  <si>
    <t>BARKING, HAVERING AND REDBRIDGE UNIVERSITY HOSPITALS NHS TRUST</t>
  </si>
  <si>
    <t>RRP</t>
  </si>
  <si>
    <t>BARNET, ENFIELD AND HARINGEY MENTAL HEALTH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</si>
  <si>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</si>
  <si>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</si>
  <si>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</si>
  <si>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</si>
  <si>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</si>
  <si>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</si>
  <si>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</si>
  <si>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</si>
  <si>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</si>
  <si>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</si>
  <si>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</si>
  <si>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</si>
  <si>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</si>
  <si>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</si>
  <si>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RP4</t>
  </si>
  <si>
    <t>GREAT ORMOND STREET HOSPITAL FOR CHILDREN NHS FOUNDATION TRUST</t>
  </si>
  <si>
    <t>RJ1</t>
  </si>
  <si>
    <t>GUY'S AND ST THOMAS' NHS FOUNDATION TRUST</t>
  </si>
  <si>
    <t>RQX</t>
  </si>
  <si>
    <t>HOMERTON HEALTHCARE NHS FOUNDATION TRUST</t>
  </si>
  <si>
    <t>RY9</t>
  </si>
  <si>
    <t>HOUNSLOW AND RICHMOND COMMUNITY HEALTHCARE NHS TRUST</t>
  </si>
  <si>
    <t>RYJ</t>
  </si>
  <si>
    <t>IMPERIAL COLLEGE HEALTHCARE NHS TRUST</t>
  </si>
  <si>
    <t>RJZ</t>
  </si>
  <si>
    <t>KING'S COLLEGE HOSPITAL NHS FOUNDATION TRUST</t>
  </si>
  <si>
    <t>RAX</t>
  </si>
  <si>
    <t>KINGSTON HOSPITAL NHS FOUNDATION TRUST</t>
  </si>
  <si>
    <t>RJ2</t>
  </si>
  <si>
    <t>LEWISHAM AND GREENWICH NHS TRUST</t>
  </si>
  <si>
    <t>RRU</t>
  </si>
  <si>
    <t>LONDON AMBULANCE SERVICE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</si>
  <si>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</si>
  <si>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</si>
  <si>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</si>
  <si>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</si>
  <si>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</si>
  <si>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</si>
  <si>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</si>
  <si>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</si>
  <si>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RPG</t>
  </si>
  <si>
    <t>OXLEAS NHS FOUNDATION TRUST</t>
  </si>
  <si>
    <t>RT3</t>
  </si>
  <si>
    <t>ROYAL BROMPTON &amp; HAREFIELD NHS FOUNDATION TRUST</t>
  </si>
  <si>
    <t>Closed</t>
  </si>
  <si>
    <t>RAL</t>
  </si>
  <si>
    <t>ROYAL FREE LONDON NHS FOUNDATION TRUST</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</si>
  <si>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</si>
  <si>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</si>
  <si>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</si>
  <si>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</si>
  <si>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</si>
  <si>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</si>
  <si>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</si>
  <si>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</si>
  <si>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RNK</t>
  </si>
  <si>
    <t>TAVISTOCK AND PORTMAN NHS FOUNDATION TRUST</t>
  </si>
  <si>
    <t>RAS</t>
  </si>
  <si>
    <t>THE HILLINGDON HOSPITALS NHS FOUNDATION TRUST</t>
  </si>
  <si>
    <t>RPY</t>
  </si>
  <si>
    <t>THE ROYAL MARSDEN NHS FOUNDATION TRUST</t>
  </si>
  <si>
    <t>RRV</t>
  </si>
  <si>
    <t>UNIVERSITY COLLEGE LONDON HOSPITALS NHS FOUNDATION TRUST</t>
  </si>
  <si>
    <t>RKL</t>
  </si>
  <si>
    <t>WEST LONDON NHS TRUST</t>
  </si>
  <si>
    <t>RKE</t>
  </si>
  <si>
    <t>WHITTINGTON HEALTH NHS TRUST</t>
  </si>
  <si>
    <t>RXT</t>
  </si>
  <si>
    <t>BIRMINGHAM AND SOLIHULL MENTAL HEALTH NHS FOUNDATION TRUST</t>
  </si>
  <si>
    <t>RYW</t>
  </si>
  <si>
    <t>BIRMINGHAM COMMUNITY HEALTHCARE NHS FOUNDATION TRUST</t>
  </si>
  <si>
    <t>RQ3</t>
  </si>
  <si>
    <t>BIRMINGHAM WOMEN'S AND CHILDREN'S NHS FOUNDATION TRUST</t>
  </si>
  <si>
    <t>RFS</t>
  </si>
  <si>
    <t>CHESTERFIELD ROYAL HOSPITAL NHS FOUNDATION TRUST</t>
  </si>
  <si>
    <t>RYG</t>
  </si>
  <si>
    <t>COVENTRY AND WARWICKSHIRE PARTNERSHIP NHS TRUST</t>
  </si>
  <si>
    <t>RY8</t>
  </si>
  <si>
    <t>DERBYSHIRE COMMUNITY HEALTH SERVICES NHS FOUNDATION TRUST</t>
  </si>
  <si>
    <t>RXM</t>
  </si>
  <si>
    <t>DERBYSHIRE HEALTHCARE NHS FOUNDATION TRUST</t>
  </si>
  <si>
    <t>RYK</t>
  </si>
  <si>
    <t>DUDLEY INTEGRATED HEALTH AND CARE NHS TRUST</t>
  </si>
  <si>
    <t>RX9</t>
  </si>
  <si>
    <t>EAST MIDLANDS AMBULANCE SERVICE NHS TRUST</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</si>
  <si>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</si>
  <si>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</si>
  <si>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</si>
  <si>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</si>
  <si>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</si>
  <si>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</si>
  <si>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</si>
  <si>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</si>
  <si>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</si>
  <si>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</si>
  <si>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RP7</t>
  </si>
  <si>
    <t>LINCOLNSHIRE PARTNERSHIP NHS FOUNDATION TRUST</t>
  </si>
  <si>
    <t>RRE</t>
  </si>
  <si>
    <t>MIDLANDS PARTNERSHIP NHS FOUNDATION TRUST</t>
  </si>
  <si>
    <t>RLY</t>
  </si>
  <si>
    <t>NORTH STAFFORDSHIRE COMBINED HEALTHCARE NHS TRUST</t>
  </si>
  <si>
    <t>RNS</t>
  </si>
  <si>
    <t>NORTHAMPTON GENERAL HOSPITAL NHS TRUST</t>
  </si>
  <si>
    <t>RP1</t>
  </si>
  <si>
    <t>NORTHAMPTONSHIRE HEALTHCARE NHS FOUNDATION TRUST</t>
  </si>
  <si>
    <t>RX1</t>
  </si>
  <si>
    <t>NOTTINGHAM UNIVERSITY HOSPITALS NHS TRUST</t>
  </si>
  <si>
    <t>RHA</t>
  </si>
  <si>
    <t>NOTTINGHAMSHIRE HEALTHCARE NHS FOUNDATION TRUST</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</si>
  <si>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</si>
  <si>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</si>
  <si>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</si>
  <si>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</si>
  <si>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</si>
  <si>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</si>
  <si>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</si>
  <si>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</si>
  <si>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</si>
  <si>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</si>
  <si>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</si>
  <si>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</si>
  <si>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</si>
  <si>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</si>
  <si>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</si>
  <si>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</si>
  <si>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</si>
  <si>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</si>
  <si>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</si>
  <si>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</si>
  <si>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</si>
  <si>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</si>
  <si>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</si>
  <si>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</si>
  <si>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</si>
  <si>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</si>
  <si>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</si>
  <si>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</si>
  <si>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</si>
  <si>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</si>
  <si>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</si>
  <si>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</si>
  <si>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RYA</t>
  </si>
  <si>
    <t>WEST MIDLANDS AMBULANCE SERVICE UNIVERSITY NHS FOUNDATION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</si>
  <si>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</si>
  <si>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</si>
  <si>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</si>
  <si>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</si>
  <si>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</si>
  <si>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</si>
  <si>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</si>
  <si>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</si>
  <si>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</si>
  <si>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</si>
  <si>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</si>
  <si>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</si>
  <si>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</si>
  <si>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</si>
  <si>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</si>
  <si>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</si>
  <si>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</si>
  <si>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</si>
  <si>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</si>
  <si>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</si>
  <si>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</si>
  <si>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</si>
  <si>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</si>
  <si>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</si>
  <si>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</si>
  <si>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</si>
  <si>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</si>
  <si>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</si>
  <si>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RY6</t>
  </si>
  <si>
    <t>LEEDS COMMUNITY HEALTHCARE NHS TRUST</t>
  </si>
  <si>
    <t>RR8</t>
  </si>
  <si>
    <t>LEEDS TEACHING HOSPITALS NHS TRUST</t>
  </si>
  <si>
    <t>RXF</t>
  </si>
  <si>
    <t>MID YORKSHIRE TEACHING NHS TRUST</t>
  </si>
  <si>
    <t>RNN</t>
  </si>
  <si>
    <t>NORTH CUMBRIA INTEGRATED CARE NHS FOUNDATION TRUST</t>
  </si>
  <si>
    <t>RX6</t>
  </si>
  <si>
    <t>NORTH EAST AMBULANCE SERVICE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</si>
  <si>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</si>
  <si>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</si>
  <si>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</si>
  <si>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</si>
  <si>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</si>
  <si>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</si>
  <si>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</si>
  <si>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</si>
  <si>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</si>
  <si>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</si>
  <si>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</si>
  <si>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</si>
  <si>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</si>
  <si>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</si>
  <si>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</si>
  <si>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</si>
  <si>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</si>
  <si>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</si>
  <si>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RX3</t>
  </si>
  <si>
    <t>TEES, ESK AND WEAR VALLEYS NHS FOUNDATION TRUST</t>
  </si>
  <si>
    <t>RTD</t>
  </si>
  <si>
    <t>THE NEWCASTLE UPON TYNE HOSPITALS NHS FOUNDATION TRUST</t>
  </si>
  <si>
    <t>RFR</t>
  </si>
  <si>
    <t>THE ROTHERHAM NHS FOUNDATION TRUST</t>
  </si>
  <si>
    <t>RCB</t>
  </si>
  <si>
    <t>YORK AND SCARBOROUGH TEACHING HOSPITALS NHS FOUNDATION TRUST</t>
  </si>
  <si>
    <t>RX8</t>
  </si>
  <si>
    <t>YORKSHIRE AMBULANCE SERVICE NHS TRUST</t>
  </si>
  <si>
    <t>RBS</t>
  </si>
  <si>
    <t>ALDER HEY CHILDREN'S NHS FOUNDATION TRUST</t>
  </si>
  <si>
    <t>RXL</t>
  </si>
  <si>
    <t>BLACKPOOL TEACHING HOSPITALS NHS FOUNDATION TRUST</t>
  </si>
  <si>
    <t>RMC</t>
  </si>
  <si>
    <t>BOLTON NHS FOUNDATION TRUST</t>
  </si>
  <si>
    <t>RY2</t>
  </si>
  <si>
    <t>BRIDGEWATER COMMUNITY HEALTHCARE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</si>
  <si>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</si>
  <si>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</si>
  <si>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</si>
  <si>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</si>
  <si>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</si>
  <si>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</si>
  <si>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</si>
  <si>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</si>
  <si>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</si>
  <si>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</si>
  <si>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RW5</t>
  </si>
  <si>
    <t>LANCASHIRE &amp; SOUTH CUMBRIA NHS FOUNDATION TRUST</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</si>
  <si>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</si>
  <si>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</si>
  <si>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</si>
  <si>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</si>
  <si>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</si>
  <si>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</si>
  <si>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</si>
  <si>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</si>
  <si>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</si>
  <si>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</si>
  <si>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</si>
  <si>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</si>
  <si>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</si>
  <si>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</si>
  <si>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</si>
  <si>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</si>
  <si>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RX7</t>
  </si>
  <si>
    <t>NORTH WEST AMBULANCE SERVICE NHS TRUST</t>
  </si>
  <si>
    <t>RTV</t>
  </si>
  <si>
    <t>NORTH WEST BOROUGHS HEALTHCARE NHS FOUNDATION TRUST</t>
  </si>
  <si>
    <t>RM3</t>
  </si>
  <si>
    <t>NORTHERN CARE ALLIANCE NHS FOUNDATION TRUST</t>
  </si>
  <si>
    <t>RW6</t>
  </si>
  <si>
    <t>PENNINE ACUTE HOSPITALS NHS TRUST</t>
  </si>
  <si>
    <t>RT2</t>
  </si>
  <si>
    <t>PENNINE CARE NHS FOUNDATION TRUST</t>
  </si>
  <si>
    <t>RVY</t>
  </si>
  <si>
    <t>SOUTHPORT AND ORMSKIRK HOSPITAL NHS TRUST</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</si>
  <si>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</si>
  <si>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</si>
  <si>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</si>
  <si>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</si>
  <si>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</si>
  <si>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</si>
  <si>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</si>
  <si>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</si>
  <si>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</si>
  <si>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</si>
  <si>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</si>
  <si>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</si>
  <si>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</si>
  <si>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</si>
  <si>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RY7</t>
  </si>
  <si>
    <t>WIRRAL COMMUNITY HEALTH AND CARE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</si>
  <si>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</si>
  <si>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</si>
  <si>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</si>
  <si>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</si>
  <si>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</si>
  <si>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</si>
  <si>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</si>
  <si>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</si>
  <si>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</si>
  <si>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</si>
  <si>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</si>
  <si>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</si>
  <si>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</si>
  <si>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</si>
  <si>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</si>
  <si>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</si>
  <si>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</si>
  <si>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</si>
  <si>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</si>
  <si>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</si>
  <si>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</si>
  <si>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</si>
  <si>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</si>
  <si>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</si>
  <si>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</si>
  <si>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</si>
  <si>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</si>
  <si>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</si>
  <si>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</si>
  <si>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</si>
  <si>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</si>
  <si>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</si>
  <si>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</si>
  <si>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</si>
  <si>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</si>
  <si>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</si>
  <si>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</si>
  <si>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</si>
  <si>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</si>
  <si>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</si>
  <si>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</si>
  <si>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</si>
  <si>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</si>
  <si>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</si>
  <si>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R1C</t>
  </si>
  <si>
    <t>SOLENT NHS TRUST</t>
  </si>
  <si>
    <t>RYE</t>
  </si>
  <si>
    <t>SOUTH CENTRAL AMBULANCE SERVICE NHS FOUNDATION TRUST</t>
  </si>
  <si>
    <t>RYD</t>
  </si>
  <si>
    <t>SOUTH EAST COAST AMBULANCE SERVICE NHS FOUNDATION TRUST</t>
  </si>
  <si>
    <t>RW1</t>
  </si>
  <si>
    <t>SOUTHERN HEALTH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</si>
  <si>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</si>
  <si>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</si>
  <si>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</si>
  <si>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</si>
  <si>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</si>
  <si>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</si>
  <si>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</si>
  <si>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</si>
  <si>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</si>
  <si>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</si>
  <si>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</si>
  <si>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</si>
  <si>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RVN</t>
  </si>
  <si>
    <t>AVON AND WILTSHIRE MENTAL HEALTH PARTNERSHIP NHS TRUST</t>
  </si>
  <si>
    <t>RJ8</t>
  </si>
  <si>
    <t>CORNWALL PARTNERSHIP NHS FOUNDATION TRUST</t>
  </si>
  <si>
    <t>RWV</t>
  </si>
  <si>
    <t>DEVON PARTNERSHIP NHS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</si>
  <si>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</si>
  <si>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</si>
  <si>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</si>
  <si>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</si>
  <si>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</si>
  <si>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</si>
  <si>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</si>
  <si>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</si>
  <si>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</si>
  <si>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</si>
  <si>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</si>
  <si>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</si>
  <si>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</si>
  <si>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</si>
  <si>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</si>
  <si>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</si>
  <si>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</si>
  <si>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</si>
  <si>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</si>
  <si>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</si>
  <si>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</si>
  <si>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</si>
  <si>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</si>
  <si>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</si>
  <si>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</si>
  <si>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</si>
  <si>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RYF</t>
  </si>
  <si>
    <t>SOUTH WESTERN AMBULANCE SERVICE NHS FOUNDATION TRUST</t>
  </si>
  <si>
    <t>RDZ</t>
  </si>
  <si>
    <t>THE ROYAL BOURNEMOUTH AND CHRISTCHURCH HOSPITALS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</si>
  <si>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</si>
  <si>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</si>
  <si>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</si>
  <si>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</si>
  <si>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</si>
  <si>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</si>
  <si>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</si>
  <si>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</si>
  <si>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RA4</t>
  </si>
  <si>
    <t>YEOVIL DISTRICT HOSPITAL NHS FOUNDATION TRUST</t>
  </si>
  <si>
    <t>RYT</t>
  </si>
  <si>
    <t>PUBLIC HEALTH WALES NHS TRUST</t>
  </si>
  <si>
    <t>WALES</t>
  </si>
  <si>
    <t>W00</t>
  </si>
  <si>
    <t>DIGITAL HEALTH AND CARE WALES</t>
  </si>
  <si>
    <t>RQF</t>
  </si>
  <si>
    <t>VELINDRE NHS TRUST</t>
  </si>
  <si>
    <t>RT4</t>
  </si>
  <si>
    <t>WELSH AMBULANCE SERVICES NHS TRUST</t>
  </si>
  <si>
    <t>ADDENBROOKE'S HOSPITAL LABORATORY</t>
  </si>
  <si>
    <t>BASILDON HOSPITAL LABORATORY</t>
  </si>
  <si>
    <t>692V0</t>
  </si>
  <si>
    <t>BROOMFIELD HOSPITAL LABORATORY</t>
  </si>
  <si>
    <t>698L0</t>
  </si>
  <si>
    <t>CANCER MOLECULAR DIAGNOSTICS LABORATORY (CMDL)</t>
  </si>
  <si>
    <t>691K0</t>
  </si>
  <si>
    <t>COLCHESTER GENERAL HOSPITAL LABORATORY</t>
  </si>
  <si>
    <t>697F0</t>
  </si>
  <si>
    <t>HEALTH PROTECTION AGENCY PHL AND CLINICAL MICROBIOLOGY</t>
  </si>
  <si>
    <t>HEMEL HEMPSTEAD HOSPITAL LABORATORY</t>
  </si>
  <si>
    <t>696T0</t>
  </si>
  <si>
    <t>HINCHINGBROOKE HEALTH CARE NHS TRUST LABORATORY</t>
  </si>
  <si>
    <t>698K0</t>
  </si>
  <si>
    <t>HUMAN RESEARCH TISSUE BANK</t>
  </si>
  <si>
    <t>692A0</t>
  </si>
  <si>
    <t>IPSWICH HOSPITAL LABORATORY</t>
  </si>
  <si>
    <t>698N0</t>
  </si>
  <si>
    <t>JAMES PAGET UNIVERSITY HOSPITALS - PATHOLOGY</t>
  </si>
  <si>
    <t>LISTER HOSPITAL LABORATORY</t>
  </si>
  <si>
    <t>692Q0</t>
  </si>
  <si>
    <t>LUTON &amp; DUNSTABLE HOSPITAL LABORATORY</t>
  </si>
  <si>
    <t>692Z0</t>
  </si>
  <si>
    <t>MILTON KEYNES GENERAL HOSPITAL LABORATORY</t>
  </si>
  <si>
    <t>699M0</t>
  </si>
  <si>
    <t>NHS EAST GENOMIC LABORATORY HUB</t>
  </si>
  <si>
    <t>NORFOLK &amp; NORWICH HOSPITAL LABORATORY</t>
  </si>
  <si>
    <t>G0V9Y</t>
  </si>
  <si>
    <t>ONCOLOGICA UK</t>
  </si>
  <si>
    <t>696P0</t>
  </si>
  <si>
    <t>PAPWORTH HOSPITAL LABORATORY</t>
  </si>
  <si>
    <t>693N0</t>
  </si>
  <si>
    <t>PETERBOROUGH HOSPITAL LABORATORY</t>
  </si>
  <si>
    <t>692J0</t>
  </si>
  <si>
    <t>QUEEN ELIZABETH HOSP, NORFOLK LABORATORY</t>
  </si>
  <si>
    <t>691D0</t>
  </si>
  <si>
    <t>QUEEN ELIZABETH II HOSPITAL LABORATORY</t>
  </si>
  <si>
    <t>694Y0</t>
  </si>
  <si>
    <t>SOUTHEND HOSPITAL LABORATORY</t>
  </si>
  <si>
    <t>THE PRINCESS ALEXANDRA HOSPITAL - PATHOLOGY</t>
  </si>
  <si>
    <t>VIAPATH ANALYTICS LLP (BEDFORD HOSPITAL)</t>
  </si>
  <si>
    <t>WEST HERTFORDSHIRE HOSPITALS NHS TRUST LABORATORY</t>
  </si>
  <si>
    <t>695Z0</t>
  </si>
  <si>
    <t>WEST SUFFOLK HOSPITAL LABORATORY</t>
  </si>
  <si>
    <t>699V0</t>
  </si>
  <si>
    <t>ADVANCED DIAGNOSTICS LABORATORY</t>
  </si>
  <si>
    <t>69Z03</t>
  </si>
  <si>
    <t>BARNET GENERAL HOSPITAL LABORATORY</t>
  </si>
  <si>
    <t>69Z02</t>
  </si>
  <si>
    <t>CHARING CROSS LABORATORY</t>
  </si>
  <si>
    <t>690W0</t>
  </si>
  <si>
    <t>CHASE FARM HOSPITALS (ENFIELD ACUTE) LABORATORY</t>
  </si>
  <si>
    <t>690X0</t>
  </si>
  <si>
    <t>CHELSEA &amp; WESTMINSTER HOSPITAL LABORATORY</t>
  </si>
  <si>
    <t>699W0</t>
  </si>
  <si>
    <t>CLINICAL GENETICS AND GENOMICS LABORATORY</t>
  </si>
  <si>
    <t>692S0</t>
  </si>
  <si>
    <t>CROYDON UNIVERSITY HOSPITAL LABORATORY</t>
  </si>
  <si>
    <t>691A0</t>
  </si>
  <si>
    <t>EALING HOSPITAL LABORATORY</t>
  </si>
  <si>
    <t>EPSOM HOSPITAL LABORATORIES</t>
  </si>
  <si>
    <t>691L0</t>
  </si>
  <si>
    <t>FOREST HEALTHCARE LABORATORY</t>
  </si>
  <si>
    <t>697L0</t>
  </si>
  <si>
    <t>GREAT ORMOND STREET HOSPITAL LABORATORY</t>
  </si>
  <si>
    <t>691X0</t>
  </si>
  <si>
    <t>HAMMERSMITH HOSPITAL LABORATORY</t>
  </si>
  <si>
    <t>HAREFIELD HOSPITAL LABORATORY MEDICINE DEPT</t>
  </si>
  <si>
    <t>HOMERTON HOSPITAL LABORATORY</t>
  </si>
  <si>
    <t>693X0</t>
  </si>
  <si>
    <t>KING GEORGE HOSPITAL LABORATORY</t>
  </si>
  <si>
    <t>699T0</t>
  </si>
  <si>
    <t>KINGS HAEMATOLOGICAL MALIGNANCY DIAGNOSTIC CENTRE</t>
  </si>
  <si>
    <t>692K0</t>
  </si>
  <si>
    <t>KINGSTON HOSPITAL LABORATORY</t>
  </si>
  <si>
    <t>699K0</t>
  </si>
  <si>
    <t>LDPATH LIMITED</t>
  </si>
  <si>
    <t>692N0</t>
  </si>
  <si>
    <t>LEWISHAM HOSPITAL LABORATORY</t>
  </si>
  <si>
    <t>699R0</t>
  </si>
  <si>
    <t>LIVER MOLECULAR GENETICS LAB</t>
  </si>
  <si>
    <t>69A70</t>
  </si>
  <si>
    <t>LONDON NORTH GENOMIC LABORATORY HUB (GLH)</t>
  </si>
  <si>
    <t>69A20</t>
  </si>
  <si>
    <t>LONDON NORTH GLH (HAMMERSMITH HOSPITAL)</t>
  </si>
  <si>
    <t>69A30</t>
  </si>
  <si>
    <t>LONDON NORTH GLH (ROYAL FREE HOSPITAL)</t>
  </si>
  <si>
    <t>69A40</t>
  </si>
  <si>
    <t>LONDON NORTH GLH (THE HALO BUILDING)</t>
  </si>
  <si>
    <t>699L0</t>
  </si>
  <si>
    <t>LONDON SOUTH GENOMICS LABORATORY HUB</t>
  </si>
  <si>
    <t>697J0</t>
  </si>
  <si>
    <t>MICROBIOLOGY DEPARTMENT</t>
  </si>
  <si>
    <t>697V0</t>
  </si>
  <si>
    <t>692H0</t>
  </si>
  <si>
    <t>MOLECULAR PATHOLOGY</t>
  </si>
  <si>
    <t>699Q0</t>
  </si>
  <si>
    <t>NEUROPATHOLOGY LABORATORY</t>
  </si>
  <si>
    <t>NEWHAM HEALTHCARE LABORATORY</t>
  </si>
  <si>
    <t>NORTH MIDDLESEX HOSPITAL LABORATORY</t>
  </si>
  <si>
    <t>697Q0</t>
  </si>
  <si>
    <t>NORTHWICK PARK &amp; ST MARKS HOSPITAL MICROBIOLOGY LABORATORY</t>
  </si>
  <si>
    <t>698W0</t>
  </si>
  <si>
    <t>PATHOLOGY WHITTINGTON HEALTH</t>
  </si>
  <si>
    <t>69A10</t>
  </si>
  <si>
    <t>QSH NEUROPATHOLOGY</t>
  </si>
  <si>
    <t>697W0</t>
  </si>
  <si>
    <t>QUEEN ELIZABETH HOSPITAL PATHOLOGY LABORATORY</t>
  </si>
  <si>
    <t>696X0</t>
  </si>
  <si>
    <t>QUEENS HOSPITAL LABORATORY</t>
  </si>
  <si>
    <t>697A0</t>
  </si>
  <si>
    <t>QUEST DIAGNOSTICS LTD</t>
  </si>
  <si>
    <t>ROYAL BROMPTON HOSPITAL LABORATORY MEDICINE DEPT</t>
  </si>
  <si>
    <t>697H0</t>
  </si>
  <si>
    <t>ROYAL FREE HOSPITAL MICROBIOLOGY DEPARTMENT</t>
  </si>
  <si>
    <t>69KTV</t>
  </si>
  <si>
    <t>ROYAL NATIONAL ORTHOPAEDIC HOSPITAL LABORATORY</t>
  </si>
  <si>
    <t>SPIRE HEALTHCARE GROUP</t>
  </si>
  <si>
    <t>697N0</t>
  </si>
  <si>
    <t>ST GEORGES UNIVERSITY HOSPITAL LABORATORY</t>
  </si>
  <si>
    <t>ST HELIER PATHOLOGY</t>
  </si>
  <si>
    <t>ST MARY'S HOSPITAL LABORATORY</t>
  </si>
  <si>
    <t>THE DOCTORS LABORATORY</t>
  </si>
  <si>
    <t>695H0</t>
  </si>
  <si>
    <t>THE ROYAL LONDON HOSPITAL LABORATORY</t>
  </si>
  <si>
    <t>696L0</t>
  </si>
  <si>
    <t>THE ROYAL MARSDEN HOSPITAL PATHOLOGY SERVICES</t>
  </si>
  <si>
    <t>I5S6O</t>
  </si>
  <si>
    <t>UCLH NEUROGENETICS LABORATORY</t>
  </si>
  <si>
    <t>695P0</t>
  </si>
  <si>
    <t>UCLH PATHOLOGY LABORATORY</t>
  </si>
  <si>
    <t>696V0</t>
  </si>
  <si>
    <t>VIAPATH ANALYTICS LLP (GUY'S HOSPITAL)</t>
  </si>
  <si>
    <t>691W0</t>
  </si>
  <si>
    <t>VIAPATH ANALYTICS LLP (ST THOMAS' HOSPITAL)</t>
  </si>
  <si>
    <t>VIAPATH LLP</t>
  </si>
  <si>
    <t>695Y0</t>
  </si>
  <si>
    <t>WEST MIDDLESEX UNIVERSITY LABORATORY</t>
  </si>
  <si>
    <t>696K0</t>
  </si>
  <si>
    <t>BIRMINGHAM WOMEN'S LABORATORY</t>
  </si>
  <si>
    <t>K9N9U</t>
  </si>
  <si>
    <t>BITTESWELL</t>
  </si>
  <si>
    <t>690M0</t>
  </si>
  <si>
    <t>BURTON HOSPITALS NHS FT LABORATORY</t>
  </si>
  <si>
    <t>690Y0</t>
  </si>
  <si>
    <t>CHESTERFIELD &amp; NORTH DERBYSHIRE ROYAL HOSPITAL LABORATORY</t>
  </si>
  <si>
    <t>CITY HOSPITAL NHS TRUST</t>
  </si>
  <si>
    <t>COUNTY HOSPITAL LABORATORY</t>
  </si>
  <si>
    <t>695S0</t>
  </si>
  <si>
    <t>COVENTRY AND WARWICKSHIRE PATHOLOGY SERVICES</t>
  </si>
  <si>
    <t>DEPARTMENT OF MICROBIOLOGY</t>
  </si>
  <si>
    <t>DEPT OF PATHOLOGY (RUSSELLS HALL HOSP)</t>
  </si>
  <si>
    <t>DERBY HOSPITALS LABORATORY</t>
  </si>
  <si>
    <t>GEORGE ELIOT HOSPITAL LABORATORY</t>
  </si>
  <si>
    <t>690A0</t>
  </si>
  <si>
    <t>HEARTLANDS HOSPITAL LABORATORY</t>
  </si>
  <si>
    <t>692F0</t>
  </si>
  <si>
    <t>KETTERING GENERAL HOSPITAL LABORATORY</t>
  </si>
  <si>
    <t>692G0</t>
  </si>
  <si>
    <t>KIDDERMINSTER GENERAL HOSPITAL LABORATORY</t>
  </si>
  <si>
    <t>696H0</t>
  </si>
  <si>
    <t>KING'S MILL HOSPITAL LABORATORY</t>
  </si>
  <si>
    <t>692M0</t>
  </si>
  <si>
    <t>LEICESTER ROYAL INFIRMARY LABORATORY</t>
  </si>
  <si>
    <t>692P0</t>
  </si>
  <si>
    <t>LINCOLN COUNTY HOSPITAL LABORATORY</t>
  </si>
  <si>
    <t>J9Z6K</t>
  </si>
  <si>
    <t>LINCOLNSHIRE COMMUNITY PODIATRY SERVICE</t>
  </si>
  <si>
    <t>MAGNA LABORATORIES LTD</t>
  </si>
  <si>
    <t>MOLECULAR PATHOLOGY DIAGNOSTIC SERVICE</t>
  </si>
  <si>
    <t>694F0</t>
  </si>
  <si>
    <t>NEW CROSS HOSPITAL PATHOLOGY LABORATORY</t>
  </si>
  <si>
    <t>696W0</t>
  </si>
  <si>
    <t>NEWARK HOSPITAL LABORATORY</t>
  </si>
  <si>
    <t>NORTH STAFFORDSHIRE HOSPITAL LABORATORY</t>
  </si>
  <si>
    <t>693C0</t>
  </si>
  <si>
    <t>NORTHAMPTON GENERAL HOSPITAL LABORATORY</t>
  </si>
  <si>
    <t>698F0</t>
  </si>
  <si>
    <t>NOTTINGHAM UNIVERSITY HOSPITALS BIOBANK LABORATORY</t>
  </si>
  <si>
    <t>NOTTINGHAM UNIVERSITY HOSPITALS LABORATORY</t>
  </si>
  <si>
    <t>693P0</t>
  </si>
  <si>
    <t>PILGRIM HOSPITAL LABORATORY</t>
  </si>
  <si>
    <t>694A0</t>
  </si>
  <si>
    <t>ROYAL SHREWSBURY HOSPITAL LABORATORY</t>
  </si>
  <si>
    <t>694K0</t>
  </si>
  <si>
    <t>SANDWELL GENERAL HOSPITAL LABORATORY</t>
  </si>
  <si>
    <t>697X0</t>
  </si>
  <si>
    <t>SOURCE BIOSCIENCE</t>
  </si>
  <si>
    <t>694W0</t>
  </si>
  <si>
    <t>SOUTH WARWICKSHIRE HOSPITAL LABORATORY</t>
  </si>
  <si>
    <t>THE ALEXANDRA HOSPITAL LABORATORY</t>
  </si>
  <si>
    <t>695Q0</t>
  </si>
  <si>
    <t>UNIVERSITY HOSP BIRMINGHAM LABORATORY</t>
  </si>
  <si>
    <t>695R0</t>
  </si>
  <si>
    <t>WALSALL HOSPITALS NHS TRUST LABORATORY</t>
  </si>
  <si>
    <t>699F0</t>
  </si>
  <si>
    <t>WEST MIDLANDS REGIONAL GENETICS LABORATORY</t>
  </si>
  <si>
    <t>699P0</t>
  </si>
  <si>
    <t>WEST MIDLANDS, OXFORD AND WESSEX GENOMIC LABORATORY HUB</t>
  </si>
  <si>
    <t>WORCESTER ROYAL HOSPITAL LABORATORY</t>
  </si>
  <si>
    <t>697G0</t>
  </si>
  <si>
    <t>ACCULABS DIAGNOSTICS UK LTD</t>
  </si>
  <si>
    <t>697C0</t>
  </si>
  <si>
    <t>AIREDALE NHS FOUNDATION TRUST LABORATORY</t>
  </si>
  <si>
    <t>BARNSLEY DISTRICT GENERAL HOSPITAL LABORATORY</t>
  </si>
  <si>
    <t>BASSETLAW DIST GEN HOSP LABORATORY</t>
  </si>
  <si>
    <t>690H0</t>
  </si>
  <si>
    <t>BRADFORD ROYAL INFIRMARY LABORATORY</t>
  </si>
  <si>
    <t>696A0</t>
  </si>
  <si>
    <t>CALDERDALE ROYAL PATHOLOGY LABORATORY</t>
  </si>
  <si>
    <t>CLINICAL CHEMISTRY LABORATORY</t>
  </si>
  <si>
    <t>690Q0</t>
  </si>
  <si>
    <t>CUMBERLAND INFIRMARY LABORATORY</t>
  </si>
  <si>
    <t>DEWSBURY &amp; DISTRICT HOSPITAL LABORATORY</t>
  </si>
  <si>
    <t>696J0</t>
  </si>
  <si>
    <t>DIANA, PRINCESS OF WALES HOSPITAL LABORATORY</t>
  </si>
  <si>
    <t>DONCASTER ROYAL INFIRMARY LABORATORY</t>
  </si>
  <si>
    <t>695D0</t>
  </si>
  <si>
    <t>FREEMAN HOSPITAL LABORATORY</t>
  </si>
  <si>
    <t>696M0</t>
  </si>
  <si>
    <t>FRIARAGE HOSPITAL LABORATORY</t>
  </si>
  <si>
    <t>691P0</t>
  </si>
  <si>
    <t>GATESHEAD HEALTH NHS FOUNDATION TRUST LABORATORY</t>
  </si>
  <si>
    <t>691Z0</t>
  </si>
  <si>
    <t>HARROGATE DISTRICT HOSPITAL LABORATORY</t>
  </si>
  <si>
    <t>698H0</t>
  </si>
  <si>
    <t>HEXHAM GENERAL HOSPITAL</t>
  </si>
  <si>
    <t>HUDDERSFIELD ROYAL INFIRMARY PATHOLOGY LABORATORY</t>
  </si>
  <si>
    <t>HULL &amp; EAST YORKSHIRE PATHOLOGY SERVICES</t>
  </si>
  <si>
    <t>T6W8O</t>
  </si>
  <si>
    <t>INTEGRATED PATHOLOGY SOLUTIONS LLP</t>
  </si>
  <si>
    <t>694U0</t>
  </si>
  <si>
    <t>JAMES COOK UNIVERSITY HOSPITAL LABORATORY</t>
  </si>
  <si>
    <t>695N0</t>
  </si>
  <si>
    <t>LEEDS GENERAL INFIRMARY LABORATORY</t>
  </si>
  <si>
    <t>F7X0B</t>
  </si>
  <si>
    <t>NORTH TEES AND HARTLEPOOL FT</t>
  </si>
  <si>
    <t>TEES VALLEY LABORATORY SERVICES</t>
  </si>
  <si>
    <t>693B0</t>
  </si>
  <si>
    <t>NORTH TYNESIDE GENERAL HOSP LABORATORY</t>
  </si>
  <si>
    <t>NORTHERN GENERAL HOSPITAL LABORATORY</t>
  </si>
  <si>
    <t>698G0</t>
  </si>
  <si>
    <t>NORTHUMBRIA SPECIALIST EMERGENCY CARE HOSPITAL</t>
  </si>
  <si>
    <t>PATHOLOGY LAB - COUNTY DURHAM AND DARLINGTON NHS FOUNDATION TRUST</t>
  </si>
  <si>
    <t>693Z0</t>
  </si>
  <si>
    <t>ROTHERHAM GENERAL HOSPITAL LABORATORY</t>
  </si>
  <si>
    <t>690V0</t>
  </si>
  <si>
    <t>ROYAL HALLAMSHIRE HOSPITAL LABORATORY</t>
  </si>
  <si>
    <t>694L0</t>
  </si>
  <si>
    <t>SCARBOROUGH GENERAL HOSPITAL LABORATORY</t>
  </si>
  <si>
    <t>694M0</t>
  </si>
  <si>
    <t>SCUNTHORPE GENERAL HOSPITAL LABORATORY</t>
  </si>
  <si>
    <t>699D0</t>
  </si>
  <si>
    <t>SHEFFIELD DIAGNOSTIC GENETICS SERVICE</t>
  </si>
  <si>
    <t>J2X4B</t>
  </si>
  <si>
    <t>SHYPS PATHOLOGY</t>
  </si>
  <si>
    <t>694V0</t>
  </si>
  <si>
    <t>SOUTH TYNESIDE DISTRICT GENERAL HOSPITAL PATHOLOGY LABORATORY</t>
  </si>
  <si>
    <t>696B0</t>
  </si>
  <si>
    <t>ST JAMES'S UNIVERSITY HOSP LABORATORY</t>
  </si>
  <si>
    <t>696D0</t>
  </si>
  <si>
    <t>SUNDERLAND ROYAL HOSPITAL LABORATORY</t>
  </si>
  <si>
    <t>S6Z6C</t>
  </si>
  <si>
    <t>699C0</t>
  </si>
  <si>
    <t>THE LEEDS GENETICS LABORATORY</t>
  </si>
  <si>
    <t>693Q0</t>
  </si>
  <si>
    <t>THE MID YORKSHIRE TEACHING NHS TRUST-PATHOLOGY SERVICES</t>
  </si>
  <si>
    <t>699A0</t>
  </si>
  <si>
    <t>THE NEWCASTLE GENETICS LABORATORY</t>
  </si>
  <si>
    <t>UNIVERSITY HOSPITAL LABORATORY</t>
  </si>
  <si>
    <t>UNIVERSITY HOSPITAL OF HARTLEPOOL LABORATORY</t>
  </si>
  <si>
    <t>693A0</t>
  </si>
  <si>
    <t>UNIVERSITY HOSPITAL OF NORTH TEES LABORATORY</t>
  </si>
  <si>
    <t>690Z0</t>
  </si>
  <si>
    <t>WANSBECK HOSPITAL LABORATORY</t>
  </si>
  <si>
    <t>695V0</t>
  </si>
  <si>
    <t>WEST CUMBERLAND HOSPITAL LABORATORY</t>
  </si>
  <si>
    <t>A1T3M</t>
  </si>
  <si>
    <t>WEST YORKSHIRE &amp; HARROGATE PATHOLOGY NETWORK</t>
  </si>
  <si>
    <t>YORK DISTRICT HOSPITAL LABORATORY</t>
  </si>
  <si>
    <t>699N0</t>
  </si>
  <si>
    <t>YORKSHIRE AND NORTH EAST GLH</t>
  </si>
  <si>
    <t>ALDER HEY CHILDREN'S NHS FOUNDATION TRUST LABORATORY</t>
  </si>
  <si>
    <t>693Y0</t>
  </si>
  <si>
    <t>BIRCH HILL HOSPITAL LABORATORY</t>
  </si>
  <si>
    <t>698Y0</t>
  </si>
  <si>
    <t>BLACKPOOL TEACHING HOSPITALS - PATHOLOGY</t>
  </si>
  <si>
    <t>BLACKPOOL VICTORIA HOSPITAL LABORATORY</t>
  </si>
  <si>
    <t>690L0</t>
  </si>
  <si>
    <t>BURNLEY GENERAL HOSPITAL LABORATORY</t>
  </si>
  <si>
    <t>690N0</t>
  </si>
  <si>
    <t>BURY GENERAL HOSPITAL LABORATORY</t>
  </si>
  <si>
    <t>F0U3E</t>
  </si>
  <si>
    <t>CHESTER &amp; WIRRAL NHS MICROBIOLOGY SERVICES</t>
  </si>
  <si>
    <t>696F0</t>
  </si>
  <si>
    <t>CHRISTIE HOSPITAL LABORATORY</t>
  </si>
  <si>
    <t>COUNTESS OF CHESTER HOSPITAL LABORATORY</t>
  </si>
  <si>
    <t>FAZAKERLEY HOSPITAL LABORATORY</t>
  </si>
  <si>
    <t>698Q0</t>
  </si>
  <si>
    <t>FURNESS GENERAL HOSPITAL LABORATORY</t>
  </si>
  <si>
    <t>691B0</t>
  </si>
  <si>
    <t>MACCLESFIELD DISTRICT GENERAL HOSPITAL LABORATORY</t>
  </si>
  <si>
    <t>690S0</t>
  </si>
  <si>
    <t>MANCHESTER ROYAL INFIRMARY LABORATORY</t>
  </si>
  <si>
    <t>696R0</t>
  </si>
  <si>
    <t>MID CHESHIRE HOSPITALS LABORATORY</t>
  </si>
  <si>
    <t>699Y0</t>
  </si>
  <si>
    <t>MOLECULAR HAEMATOLOGY SERVICE</t>
  </si>
  <si>
    <t>696Y0</t>
  </si>
  <si>
    <t>NORTH MANCHESTER GENERAL LABORATORY</t>
  </si>
  <si>
    <t>699X0</t>
  </si>
  <si>
    <t>NORTH WEST GLH LED BY MANCHESTER UNIVERSITY NHS FOUNDATION TRUST</t>
  </si>
  <si>
    <t>693L0</t>
  </si>
  <si>
    <t>OLDHAM LABORATORY</t>
  </si>
  <si>
    <t>698X0</t>
  </si>
  <si>
    <t>OLDHAM PATHOLOGY LABORATORY</t>
  </si>
  <si>
    <t>690D0</t>
  </si>
  <si>
    <t>QUEEN'S PARK HOSPITAL LABORATORY</t>
  </si>
  <si>
    <t>697R0</t>
  </si>
  <si>
    <t>ROYAL ALBERT EDWARD INFIRMARY PATHOLOGY DEPARTMENT</t>
  </si>
  <si>
    <t>Z6E6U</t>
  </si>
  <si>
    <t>ROYAL LANCASTER INFIRMARY LABORATORY</t>
  </si>
  <si>
    <t>ROYAL LIVERPOOL UNIVERSITY HOSPITAL LABORATORY</t>
  </si>
  <si>
    <t>693U0</t>
  </si>
  <si>
    <t>ROYAL PRESTON HOSPITAL LABORATORY</t>
  </si>
  <si>
    <t>697T0</t>
  </si>
  <si>
    <t>SALFORD ROYAL MICROBIOLOGY DEPARTMENT</t>
  </si>
  <si>
    <t>SOUTHPORT &amp; ORMSKIRK HOSPITAL LABORATORY</t>
  </si>
  <si>
    <t>STEPPING HILL HOSPITAL LABORATORY</t>
  </si>
  <si>
    <t>695A0</t>
  </si>
  <si>
    <t>TAMESIDE GENERAL HOSPITAL LABORATORY</t>
  </si>
  <si>
    <t>THE CHRISTIE PATHOLOGY PARTNERSHIP</t>
  </si>
  <si>
    <t>690F0</t>
  </si>
  <si>
    <t>THE ROYAL BOLTON HOSPITAL LABORATORY</t>
  </si>
  <si>
    <t>696N0</t>
  </si>
  <si>
    <t>THE WALTON CENTRE LABORATORY</t>
  </si>
  <si>
    <t>695J0</t>
  </si>
  <si>
    <t>TRAFFORD GENERAL HOSPITAL LABORATORY</t>
  </si>
  <si>
    <t>694T0</t>
  </si>
  <si>
    <t>UHSM NHS FOUNDATION TRUST LABORATORY</t>
  </si>
  <si>
    <t>URALENSIS LTD</t>
  </si>
  <si>
    <t>695T0</t>
  </si>
  <si>
    <t>WARRINGTON HOSPITAL LABORATORY</t>
  </si>
  <si>
    <t>E0F4T</t>
  </si>
  <si>
    <t>WESTMORLAND GENERAL HOSPITAL LABORATORY</t>
  </si>
  <si>
    <t>WHISTON HOSPITAL LABORATORY</t>
  </si>
  <si>
    <t>69A60</t>
  </si>
  <si>
    <t>WIRRAL HOSPITAL DIAGNOSTIC LABORATORIES</t>
  </si>
  <si>
    <t>ASHFORD &amp; ST PETER'S HOSPITAL LABORATORY</t>
  </si>
  <si>
    <t>BASINGSTOKE AND NORTH HAMPSHIRE NHS FOUNDATION TRUST LABORATORY</t>
  </si>
  <si>
    <t>BERKSHIRE AND SURREY PATHOLOGY SERVICES (BSPS)</t>
  </si>
  <si>
    <t>BERKSHIRE AND SURREY PATHOLOGY SERVICES (BSPS) - HPV PRIMARY SCREENING PROGRAMME</t>
  </si>
  <si>
    <t>BLOOD SCIENCES LABORATORY</t>
  </si>
  <si>
    <t>CRAWLEY HOSPITAL LABORATORY</t>
  </si>
  <si>
    <t>697K0</t>
  </si>
  <si>
    <t>DARENT VALLEY HOSPITAL LABORATORY</t>
  </si>
  <si>
    <t>697P0</t>
  </si>
  <si>
    <t>691F0</t>
  </si>
  <si>
    <t>EAST SURREY HOSPITAL LABORATORY</t>
  </si>
  <si>
    <t>691G0</t>
  </si>
  <si>
    <t>EASTBOURNE DISTRICT GENERAL HOSPITAL LABORATORY</t>
  </si>
  <si>
    <t>691N0</t>
  </si>
  <si>
    <t>FRIMLEY PARK HOSPITAL LABORATORY</t>
  </si>
  <si>
    <t>FRONTIER PATHOLOGY</t>
  </si>
  <si>
    <t>HASTINGS &amp; ROTHER LABORATORY</t>
  </si>
  <si>
    <t>HEALTH PROTECTION AGENCY PUBLIC HEALTH LABORATORY - SOUTHAMPTON</t>
  </si>
  <si>
    <t>L4O3A</t>
  </si>
  <si>
    <t>HIOW SALIVA MASS TESTING</t>
  </si>
  <si>
    <t>692D0</t>
  </si>
  <si>
    <t>KENT &amp; CANTERBURY HOSPITAL LABORATORY</t>
  </si>
  <si>
    <t>MAIDSTONE HOSPITAL LABORATORY</t>
  </si>
  <si>
    <t>692T0</t>
  </si>
  <si>
    <t>MEDWAY MARITIME HOSPITAL LABORATORY</t>
  </si>
  <si>
    <t>693K0</t>
  </si>
  <si>
    <t>NUFFIELD ORTHOPAEDIC LABORATORY</t>
  </si>
  <si>
    <t>698D0</t>
  </si>
  <si>
    <t>OXFORD MOLECULAR HAEMATOLOGY LABORATORY</t>
  </si>
  <si>
    <t>698C0</t>
  </si>
  <si>
    <t>OXFORD REGIONAL GENETICS LABORATORIES</t>
  </si>
  <si>
    <t>697D0</t>
  </si>
  <si>
    <t>OXFORD UNIVERSITY TRUST MICROBIOLOGY LABORATORY</t>
  </si>
  <si>
    <t>PORTSMOUTH PATHOLOGY SERVICE</t>
  </si>
  <si>
    <t>694B0</t>
  </si>
  <si>
    <t>ROYAL SURREY COUNTY HOSPITAL LABORATORY</t>
  </si>
  <si>
    <t>690J0</t>
  </si>
  <si>
    <t>ROYAL SUSSEX COUNTY HOSPITAL LABORATORY</t>
  </si>
  <si>
    <t>694Q0</t>
  </si>
  <si>
    <t>SOUTH BUCKINGHAMSHIRE LABORATORY</t>
  </si>
  <si>
    <t>694X0</t>
  </si>
  <si>
    <t>SOUTHAMPTON GENERAL HOSPITAL LABORATORY</t>
  </si>
  <si>
    <t>ST PETER'S HOSPITAL LABORATORY</t>
  </si>
  <si>
    <t>696Q0</t>
  </si>
  <si>
    <t>ST RICHARDS HOSPITAL LABORATORY</t>
  </si>
  <si>
    <t>STOKE MANDEVILLE HOSPITAL LABORATORY</t>
  </si>
  <si>
    <t>695C0</t>
  </si>
  <si>
    <t>THANET DISTRICT GENERAL HOSPITAL LABORATORY</t>
  </si>
  <si>
    <t>694S0</t>
  </si>
  <si>
    <t>THE WILLIAM HARVEY HOSPITAL LABORATORY</t>
  </si>
  <si>
    <t>698M0</t>
  </si>
  <si>
    <t>TUNBRIDGE WELLS HOSPITAL (PEMBURY) - PATHOLOGY</t>
  </si>
  <si>
    <t>699J0</t>
  </si>
  <si>
    <t>WESSEX MOLECULAR PATHOLOGY</t>
  </si>
  <si>
    <t>WEXHAM PARK HOSPITAL LABORATORY</t>
  </si>
  <si>
    <t>WINCHESTER &amp; EASTLEIGH HEALTHCARE LABORATORY</t>
  </si>
  <si>
    <t>WORTHING HOSPITAL LABORATORY</t>
  </si>
  <si>
    <t>699G0</t>
  </si>
  <si>
    <t>BOURNEMOUTH HOSPITAL MOLECULAR PATHOLOGY LABORATORY</t>
  </si>
  <si>
    <t>691C0</t>
  </si>
  <si>
    <t>CHELTENHAM GENERAL HOSPITAL</t>
  </si>
  <si>
    <t>693R0</t>
  </si>
  <si>
    <t>DERRIFORD HOSPITAL LABORATORY</t>
  </si>
  <si>
    <t>695W0</t>
  </si>
  <si>
    <t>DORSET COUNTY HOSPITAL LABORATORY</t>
  </si>
  <si>
    <t>691R0</t>
  </si>
  <si>
    <t>GLOUCESTERSHIRE ROYAL HOSPITAL LABORATORY</t>
  </si>
  <si>
    <t>GREAT WESTERN HOSPITAL LABORATORY</t>
  </si>
  <si>
    <t>693D0</t>
  </si>
  <si>
    <t>NORTHERN DEVON DISTRICT HOSPITAL LABORATORY</t>
  </si>
  <si>
    <t>693S0</t>
  </si>
  <si>
    <t>POOLE GENERAL HOSPITAL LABORATORY</t>
  </si>
  <si>
    <t>PUBLIC HEALTH LABORATORY BRISTOL HPA</t>
  </si>
  <si>
    <t>ROYAL CORNWALL HOSPITALS &amp; WEST CORNWALL HOSPITAL LABORATORY</t>
  </si>
  <si>
    <t>ROYAL DEVON &amp; EXETER HOSPITAL (WONFORD) LABORATORY</t>
  </si>
  <si>
    <t>698P0</t>
  </si>
  <si>
    <t>ROYAL UNITED HOSPITALS BATH - PATHOLOGY SERVICES</t>
  </si>
  <si>
    <t>694J0</t>
  </si>
  <si>
    <t>SALISBURY DISTRICT HOSPITAL LABORATORY</t>
  </si>
  <si>
    <t>698V0</t>
  </si>
  <si>
    <t>SEVERN PATHOLOGY</t>
  </si>
  <si>
    <t>69A50</t>
  </si>
  <si>
    <t>SOUTH WEST GENOMICS LABORATORY HUB</t>
  </si>
  <si>
    <t>697M0</t>
  </si>
  <si>
    <t>SPS MUSGROVE PARK HOSPITAL</t>
  </si>
  <si>
    <t>694R0</t>
  </si>
  <si>
    <t>TORBAY HOSPITAL LABORATORY</t>
  </si>
  <si>
    <t>UNIVERSITY HOSPITALS BRISTOL NHS TRUST - LABORATORY MEDICINE</t>
  </si>
  <si>
    <t>698T0</t>
  </si>
  <si>
    <t>UNIVERSITY HOSPITALS BRISTOL NHS TRUST - RADIOLOGY</t>
  </si>
  <si>
    <t>699H0</t>
  </si>
  <si>
    <t>WESSEX REGIONAL GENETICS LABORATORY</t>
  </si>
  <si>
    <t>698R0</t>
  </si>
  <si>
    <t>WESTON GENERAL HOSPITAL LABORATORY</t>
  </si>
  <si>
    <t>69A80</t>
  </si>
  <si>
    <t>HEALTH SERVICES LABORATORIES</t>
  </si>
  <si>
    <t>697Y0</t>
  </si>
  <si>
    <t>JERSEY GENERAL HOSPITAL</t>
  </si>
  <si>
    <t>Bedfordshire Hospitals NHS Foundation Trust (Bedford)</t>
  </si>
  <si>
    <t>Bedfordshire Hospitals NHS Foundation Trust (Luton and Dunstable)</t>
  </si>
  <si>
    <t>Cambridge University Hospitals NHS Foundation Trust</t>
  </si>
  <si>
    <t>East and North Hertfordshire NHS Trust</t>
  </si>
  <si>
    <t>East Suffolk and North Essex NHS Foundation Trust (Colchester)</t>
  </si>
  <si>
    <t>East Suffolk and North Essex NHS Foundation Trust (Ipswich)</t>
  </si>
  <si>
    <t>James Paget University Hospitals NHS Foundation Trust</t>
  </si>
  <si>
    <t>Mid and South Essex NHS Foundation Trust (Basildon)</t>
  </si>
  <si>
    <t>Mid and South Essex NHS Foundation Trust (Broomfield)</t>
  </si>
  <si>
    <t>Mid and South Essex NHS Foundation Trust (Southend)</t>
  </si>
  <si>
    <t>Milton Keynes University Hospital NHS Foundation Trust</t>
  </si>
  <si>
    <t>Norfolk and Norwich University Hospitals NHS Foundation Trust</t>
  </si>
  <si>
    <t>North West Anglia NHS Foundation Trust (Hinchingbrooke)</t>
  </si>
  <si>
    <t>North West Anglia NHS Foundation Trust (Peterborough)</t>
  </si>
  <si>
    <t>The Princess Alexandra Hospital NHS Trust</t>
  </si>
  <si>
    <t>The Queen Elizabeth Hospital King's Lynn NHS Foundation Trust</t>
  </si>
  <si>
    <t>West Hertfordshire Teaching Hospitals NHS Trust</t>
  </si>
  <si>
    <t>West Suffolk NHS Foundation Trust</t>
  </si>
  <si>
    <t>Barking, Havering and Redbridge University Hospitals NHS Trust</t>
  </si>
  <si>
    <t>Barts Health NHS Trust (Newham)</t>
  </si>
  <si>
    <t>Barts Health NHS Trust (Royal London)</t>
  </si>
  <si>
    <t>Barts Health NHS Trust (Whipps Cross)</t>
  </si>
  <si>
    <t>Chelsea and Westminster Hospital NHS Foundation Trust</t>
  </si>
  <si>
    <t>Chelsea and Westminster Hospital NHS Foundation Trust (West Middlesex)</t>
  </si>
  <si>
    <t>Croydon Health Services NHS Trust</t>
  </si>
  <si>
    <t>Epsom and St Helier University Hospitals NHS Trust (Epsom)</t>
  </si>
  <si>
    <t>Epsom and St Helier University Hospitals NHS Trust (St Helier)</t>
  </si>
  <si>
    <t>Guy's and St Thomas' NHS Foundation Trust</t>
  </si>
  <si>
    <t>Homerton Healthcare NHS Foundation Trust</t>
  </si>
  <si>
    <t>Imperial College Healthcare NHS Trust (QCCH)</t>
  </si>
  <si>
    <t>Imperial College Healthcare NHS Trust (St Mary's)</t>
  </si>
  <si>
    <t>King's College Hospital NHS Foundation Trust</t>
  </si>
  <si>
    <t>King's College Hospital NHS Foundation Trust (PRUH)</t>
  </si>
  <si>
    <t>Kingston Hospital NHS Foundation Trust</t>
  </si>
  <si>
    <t>Lewisham and Greenwich NHS Trust (Lewisham)</t>
  </si>
  <si>
    <t>Lewisham and Greenwich NHS Trust (QEH)</t>
  </si>
  <si>
    <t>London North West University Healthcare NHS Trust</t>
  </si>
  <si>
    <t>North Middlesex University Hospital NHS Trust</t>
  </si>
  <si>
    <t>Royal Free London NHS Foundation Trust</t>
  </si>
  <si>
    <t>Royal Free London NHS Foundation Trust (Barnet)</t>
  </si>
  <si>
    <t>St George's University Hospitals NHS Foundation Trust</t>
  </si>
  <si>
    <t>The Hillingdon Hospitals NHS Foundation Trust</t>
  </si>
  <si>
    <t>University College London Hospitals NHS Foundation Trust</t>
  </si>
  <si>
    <t>Whittington Health NHS Trust</t>
  </si>
  <si>
    <t>Birmingham Women's and Children's NHS Foundation Trust</t>
  </si>
  <si>
    <t>Chesterfield Royal Hospital NHS Foundation Trust</t>
  </si>
  <si>
    <t>George Eliot Hospital NHS Trust</t>
  </si>
  <si>
    <t>Kettering General Hospital NHS Foundation Trust</t>
  </si>
  <si>
    <t>Northampton General Hospital NHS Trust</t>
  </si>
  <si>
    <t>Nottingham University Hospitals NHS Trust</t>
  </si>
  <si>
    <t>Sandwell and West Birmingham Hospitals NHS Trust</t>
  </si>
  <si>
    <t>Sherwood Forest Hospitals NHS Foundation Trust</t>
  </si>
  <si>
    <t>South Warwickshire University NHS Foundation Trust</t>
  </si>
  <si>
    <t>The Dudley Group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</si>
  <si>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</si>
  <si>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</si>
  <si>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</si>
  <si>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</si>
  <si>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</si>
  <si>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 (Burton)</t>
  </si>
  <si>
    <t>University Hospitals of Derby and Burton NHS Foundation Trust (Derby)</t>
  </si>
  <si>
    <t>University Hospitals of Leicester NHS Trust</t>
  </si>
  <si>
    <t>University Hospitals of North Midlands NHS Trust</t>
  </si>
  <si>
    <t>Walsall Healthcare NHS Trust</t>
  </si>
  <si>
    <t>Worcestershire Acute Hospitals NHS Trust</t>
  </si>
  <si>
    <t>Wye Valley NHS Trust</t>
  </si>
  <si>
    <t>Airedale NHS Foundation Trust</t>
  </si>
  <si>
    <t>Barnsley Hospital NHS Foundation Trust</t>
  </si>
  <si>
    <t>Bradford Teaching Hospitals NHS Foundation Trust</t>
  </si>
  <si>
    <t>Calderdale and Huddersfield NHS Foundation Trust</t>
  </si>
  <si>
    <t>County Durham and Darlington NHS Foundation Trust</t>
  </si>
  <si>
    <t>Doncaster and Bassetlaw Teaching Hospitals NHS Foundation Trust</t>
  </si>
  <si>
    <t>Gateshead Health NHS Foundation Trust</t>
  </si>
  <si>
    <t>Harrogate and District NHS Foundation Trust</t>
  </si>
  <si>
    <t>Hull University Teaching Hospitals NHS Trust</t>
  </si>
  <si>
    <t>Leeds Teaching Hospitals NHS Trust</t>
  </si>
  <si>
    <t>North Cumbria Integrated Care NHS Foundation Trust</t>
  </si>
  <si>
    <t>North Tees and Hartlepool NHS Foundation Trust</t>
  </si>
  <si>
    <t>Northern Lincolnshire and Goole NHS Foundation Trust</t>
  </si>
  <si>
    <t>Northumbria Healthcare NHS Foundation Trust</t>
  </si>
  <si>
    <t>Sheffield Teaching Hospitals NHS Foundation Trust</t>
  </si>
  <si>
    <t>South Tees Hospitals NHS Foundation Trust</t>
  </si>
  <si>
    <t>South Tyneside and Sunderland NHS Foundation Trust</t>
  </si>
  <si>
    <t>The Newcastle Upon Tyne Hospitals NHS Foundation Trust</t>
  </si>
  <si>
    <t>The Rotherham NHS Foundation Trust</t>
  </si>
  <si>
    <t>York and Scarborough Teaching Hospitals NHS Foundation Trust</t>
  </si>
  <si>
    <t>Blackpool Teaching Hospitals NHS Foundation Trust</t>
  </si>
  <si>
    <t>Bolton NHS Foundation Trust</t>
  </si>
  <si>
    <t>Countess of Chester Hospital NHS Foundation Trust</t>
  </si>
  <si>
    <t>East Cheshire NHS Trust</t>
  </si>
  <si>
    <t>East Lancashire Hospitals NHS Trust</t>
  </si>
  <si>
    <t>Lancashire Teaching Hospitals NHS Foundation Trust</t>
  </si>
  <si>
    <t>Liverpool Women's NHS Foundation Trust</t>
  </si>
  <si>
    <t>Manchester University NHS Foundation Trust</t>
  </si>
  <si>
    <t>Mid Cheshire Hospitals NHS Foundation Trust</t>
  </si>
  <si>
    <t>Northern Care Alliance NHS Foundation Trust</t>
  </si>
  <si>
    <t>Stockport NHS Foundation Trust</t>
  </si>
  <si>
    <t>Tameside and Glossop Integrated Care NHS Foundation Trust</t>
  </si>
  <si>
    <t>University Hospitals of Morecambe Bay NHS Foundation Trust</t>
  </si>
  <si>
    <t>Warrington and Halton Teaching Hospitals NHS Foundation Trust</t>
  </si>
  <si>
    <t>Wirral University Teaching Hospital NHS Foundation Trust</t>
  </si>
  <si>
    <t>Wrightington, Wigan and Leigh NHS Foundation Trust</t>
  </si>
  <si>
    <t>Ashford and St Peter's Hospitals NHS Foundation Trust</t>
  </si>
  <si>
    <t>Buckinghamshire Healthcare NHS Trust</t>
  </si>
  <si>
    <t>Dartford and Gravesham NHS Trust</t>
  </si>
  <si>
    <t>East Kent Hospitals University NHS Foundation Trust</t>
  </si>
  <si>
    <t>East Sussex Healthcare NHS Trust</t>
  </si>
  <si>
    <t>Frimley Health NHS Foundation Trust (Frimley)</t>
  </si>
  <si>
    <t>Frimley Health NHS Foundation Trust (Wexham)</t>
  </si>
  <si>
    <t>Hampshire Hospitals NHS Foundation Trust</t>
  </si>
  <si>
    <t>Isle of Wight NHS Trust</t>
  </si>
  <si>
    <t>Maidstone and Tunbridge Wells NHS Trust</t>
  </si>
  <si>
    <t>Medway NHS Foundation Trust</t>
  </si>
  <si>
    <t>Oxford University Hospitals NHS Foundation Trust</t>
  </si>
  <si>
    <t>Portsmouth Hospitals University NHS Trust</t>
  </si>
  <si>
    <t>Royal Berkshire NHS Foundation Trust</t>
  </si>
  <si>
    <t>Royal Surrey County Hospital NHS Foundation Trust</t>
  </si>
  <si>
    <t>Surrey and Sussex Healthcare NHS Trust</t>
  </si>
  <si>
    <t>University Hospital Southampton NHS Foundation Trust</t>
  </si>
  <si>
    <t>University Hospitals Sussex NHS Foundation Trust (East)</t>
  </si>
  <si>
    <t>University Hospitals Sussex NHS Foundation Trust (West)</t>
  </si>
  <si>
    <t>Dorset County Hospital NHS Foundation Trust</t>
  </si>
  <si>
    <t>Gloucestershire Hospitals NHS Foundation Trust</t>
  </si>
  <si>
    <t>Great Western Hospitals NHS Foundation Trust</t>
  </si>
  <si>
    <t>North Bristol NHS Trust</t>
  </si>
  <si>
    <t>Royal Cornwall Hospitals NHS Trust</t>
  </si>
  <si>
    <t>Royal Devon University Healthcare NHS Foundation Trust (East)</t>
  </si>
  <si>
    <t>Royal Devon University Healthcare NHS Foundation Trust (North)</t>
  </si>
  <si>
    <t>Royal United Hospitals Bath NHS Foundation Trust</t>
  </si>
  <si>
    <t>Salisbury NHS Foundation Trust</t>
  </si>
  <si>
    <t>Torbay and South Devon NHS Foundation Trust</t>
  </si>
  <si>
    <t>University Hospitals Bristol and Weston NHS Foundation Trust</t>
  </si>
  <si>
    <t>University Hospitals Dorset NHS Foundation Trust</t>
  </si>
  <si>
    <t>University Hospitals Plymouth NHS Trust</t>
  </si>
  <si>
    <t>Selected maternity service</t>
  </si>
  <si>
    <t>Year</t>
  </si>
  <si>
    <t>Standard 4a</t>
  </si>
  <si>
    <t>Standard 4b</t>
  </si>
  <si>
    <t>Standard 4c</t>
  </si>
  <si>
    <t>Assay</t>
  </si>
  <si>
    <t>Analyser</t>
  </si>
  <si>
    <t>Mitigations</t>
  </si>
  <si>
    <t>Late</t>
  </si>
  <si>
    <t>Programme</t>
  </si>
  <si>
    <t>IDPS</t>
  </si>
  <si>
    <t>TrustCode</t>
  </si>
  <si>
    <t>SamplesReceived</t>
  </si>
  <si>
    <t>ConfirmatoryLaboratory</t>
  </si>
  <si>
    <t>ConfirmationAnalyser</t>
  </si>
  <si>
    <t>ConfirmationAssay</t>
  </si>
  <si>
    <t>MissingItems_Count</t>
  </si>
  <si>
    <t>MissingItems_List</t>
  </si>
  <si>
    <t>Check_1_Organisation</t>
  </si>
  <si>
    <t>Check_4_Numerator</t>
  </si>
  <si>
    <t>Check_5_Denominator</t>
  </si>
  <si>
    <t>Check_6_Calculation</t>
  </si>
  <si>
    <t>Check_7_Signed</t>
  </si>
  <si>
    <t>Include</t>
  </si>
  <si>
    <t>Mersey and West Lancashire Teaching Hospitals NHS Trust (Southport)</t>
  </si>
  <si>
    <t>Mersey and West Lancashire Teaching Hospitals NHS Trust (St Helens)</t>
  </si>
  <si>
    <t>Mid Yorkshire Teaching NHS Trust</t>
  </si>
  <si>
    <t>Somerset NHS Foundation Trust (Somerset)</t>
  </si>
  <si>
    <t>Somerset NHS Foundation Trust (Yeovil)</t>
  </si>
  <si>
    <t>Reporting period</t>
  </si>
  <si>
    <t>690E0</t>
  </si>
  <si>
    <t>692E0</t>
  </si>
  <si>
    <t>693E0</t>
  </si>
  <si>
    <t>695E0</t>
  </si>
  <si>
    <t>697E0</t>
  </si>
  <si>
    <t>698E0</t>
  </si>
  <si>
    <t>699E0</t>
  </si>
  <si>
    <t>Pivot of main table, filtered to include only those needed in drop downs</t>
  </si>
  <si>
    <t>Items</t>
  </si>
  <si>
    <t>Region Name</t>
  </si>
  <si>
    <t>ODS Download of Pathology Labs (26/04/2024)</t>
  </si>
  <si>
    <t>ODS Download of NHS Trusts (26/04/2024)</t>
  </si>
  <si>
    <t>Confirmed results not reported to maternity services ≤ 8 working days of sample receipt
This field is autocalculated</t>
  </si>
  <si>
    <t>Total screening samples received in the screening laboratory</t>
  </si>
  <si>
    <t>Laboratory
(select from list)</t>
  </si>
  <si>
    <t>Maternity service 
(select from list)</t>
  </si>
  <si>
    <r>
      <rPr>
        <b/>
        <sz val="11"/>
        <rFont val="Arial"/>
        <family val="2"/>
      </rPr>
      <t>Performance</t>
    </r>
    <r>
      <rPr>
        <sz val="11"/>
        <rFont val="Arial"/>
        <family val="2"/>
      </rPr>
      <t xml:space="preserve">
This field is autocalculated</t>
    </r>
  </si>
  <si>
    <t>Analyser used for confirmation for non-manual assays</t>
  </si>
  <si>
    <t>If confirmation is not performed in-house, please state the reference laboratory used (select from list)</t>
  </si>
  <si>
    <t>Submitted by:</t>
  </si>
  <si>
    <t>Signed-off by (laboratory lead):</t>
  </si>
  <si>
    <t>LaboratoryCode</t>
  </si>
  <si>
    <t>MaternityService</t>
  </si>
  <si>
    <t>Signed-off by (head of midwifery):</t>
  </si>
  <si>
    <t>Laboratory for combined test
(select from list)</t>
  </si>
  <si>
    <t>Laboratory for quadruple test
(select from list)</t>
  </si>
  <si>
    <t>Software used for data collection 
(if manual, please state)</t>
  </si>
  <si>
    <t>FASP-S08a: local referral</t>
  </si>
  <si>
    <t>FASP-S08b: tertiary referral</t>
  </si>
  <si>
    <t>Women where an unexpected finding is suspected or confirmed in the baby at the 20-week screening scan</t>
  </si>
  <si>
    <t>The cohort of women included in this standard is the total number of women in the reporting period who had an unexpected finding at the screening scan. Women are then categorised into either (a) or (b) dependent on the referral pathway.</t>
  </si>
  <si>
    <t>IDPS-S04a: HIV test</t>
  </si>
  <si>
    <t>IDPS-S04b: hepatitis B test</t>
  </si>
  <si>
    <t>IDPS-S04c: syphilis test</t>
  </si>
  <si>
    <t>Maternity service 
(autocompleted from IDPS return)</t>
  </si>
  <si>
    <t>FASP</t>
  </si>
  <si>
    <t>Standard 7</t>
  </si>
  <si>
    <t>Standard 8a</t>
  </si>
  <si>
    <t>Standard 8b</t>
  </si>
  <si>
    <t>Laboratory_Combined</t>
  </si>
  <si>
    <t>LaboratoryCode_Combined</t>
  </si>
  <si>
    <t>LaboratoryCode_Quadruple</t>
  </si>
  <si>
    <t>Laboratory_Quadruple</t>
  </si>
  <si>
    <t>SubmittedBy_Name</t>
  </si>
  <si>
    <t>SubmittedBy_Role</t>
  </si>
  <si>
    <t>SubmittedBy_Email</t>
  </si>
  <si>
    <t>SignOff_Name</t>
  </si>
  <si>
    <t>SignOff_Role</t>
  </si>
  <si>
    <t>SignOff_Email</t>
  </si>
  <si>
    <t>UnexpectedFinding</t>
  </si>
  <si>
    <t>Validation</t>
  </si>
  <si>
    <t>SCT</t>
  </si>
  <si>
    <t>Selected laboratory</t>
  </si>
  <si>
    <t>Sign-off</t>
  </si>
  <si>
    <t>Items_Count</t>
  </si>
  <si>
    <t>Status_Standard</t>
  </si>
  <si>
    <t>Items_Count_Standard</t>
  </si>
  <si>
    <t>MissingItems_Count_Standard</t>
  </si>
  <si>
    <t>Status_MaternityService</t>
  </si>
  <si>
    <t>Status_Laboratory</t>
  </si>
  <si>
    <t>Status_Signed</t>
  </si>
  <si>
    <t>DataQuality_Message</t>
  </si>
  <si>
    <t>Data quality</t>
  </si>
  <si>
    <t>If there has been a change in analyser during the reporting period, please provide dates when the analyser was changed.</t>
  </si>
  <si>
    <t>Samples received that are not fit for analysis and a repeat sample is requested (exclusions from denominator)</t>
  </si>
  <si>
    <t>This is the number of samples that were received which were fit for analysis but results are pending or inconclusive.</t>
  </si>
  <si>
    <t>This is the number of samples for  screening for each infection received where a result is available (confirmed screen positive or negative) and reported to maternity services in less than or equal to 8 working days of sample receipt in the laboratory.
This data item acts as the numerator for standard 4.</t>
  </si>
  <si>
    <r>
      <t xml:space="preserve">This standard is reported in 2 parts: S08a (local referrals) and S08b (tertiary referrals).
The denominators for standards 8a (local referral) and 8b (tertiary referral) should equal this number. These women should be included in </t>
    </r>
    <r>
      <rPr>
        <sz val="11"/>
        <color indexed="8"/>
        <rFont val="Arial"/>
        <family val="2"/>
      </rPr>
      <t>either 8a or 8b, and not double counted.</t>
    </r>
  </si>
  <si>
    <r>
      <t xml:space="preserve">The denominator for 8a plus the denominator for 8b should add up to the total number of women in the reporting period who had a suspected/identified anomaly at the screening scan. Women should be included in </t>
    </r>
    <r>
      <rPr>
        <sz val="11"/>
        <color indexed="8"/>
        <rFont val="Arial"/>
        <family val="2"/>
      </rPr>
      <t>either 8a or 8b, and not double counted.</t>
    </r>
  </si>
  <si>
    <t>The chance cut-off is set at 1 in 150 at term for the combined and quadruple tests. This means women with a result of ≥ 1 in 150 (between 1 in 2 and 1 in 150) are in the higher chance group.</t>
  </si>
  <si>
    <t>This is the software used for data collection.</t>
  </si>
  <si>
    <t>Number of women for whom a higher chance result (from the combined or quadruple test) is received by the maternity service in the reporting period.
This data item acts as the denominator for standard 7.</t>
  </si>
  <si>
    <t>Number of women with higher chance T21/T18/T13 screening results attending an appointment in ≤ 3 working days to discuss their results and the option of prenatal diagnosis.
This data item acts as the numerator for standard 7.</t>
  </si>
  <si>
    <t>Number of women who had a screening scan within the reporting period with an unexpected finding and were referred locally.
Local referral is defined as a referral within the same provider organisation (this includes a local fetal medicine service).
This data item acts as the denominator for standard 8a.</t>
  </si>
  <si>
    <t>Number of women referred locally and seen in ≤ 3 working days of the screening scan.
This data item acts as the numerator for standard 8a.</t>
  </si>
  <si>
    <t>Number of women who had a screening scan within the reporting period with an unexpected finding and were referred to a tertiary centre.
Tertiary referral is defined as a referral from one provider organisation to a fetal medicine service in another provider organisation.
This data item acts as the denominator for standard 8b.</t>
  </si>
  <si>
    <t>Number of women referred to a tertiary centre and seen in ≤ 5 working days of the screening scan.
Tertiary referral is defined as a referral from one provider organisation to a fetal medicine service in another provider organisation.
This data item acts as the numerator for standard 8b.</t>
  </si>
  <si>
    <r>
      <t xml:space="preserve">The denominator for 8a plus the denominator for 8b should add up to the total number of women in the reporting period who had a suspected/identified anomaly at the screening scan. Women should be included in </t>
    </r>
    <r>
      <rPr>
        <sz val="11"/>
        <color indexed="8"/>
        <rFont val="Arial"/>
        <family val="2"/>
      </rPr>
      <t>either 8a or 8b, and not double counted</t>
    </r>
    <r>
      <rPr>
        <sz val="11"/>
        <color rgb="FF000000"/>
        <rFont val="Arial"/>
        <family val="2"/>
      </rPr>
      <t>.</t>
    </r>
  </si>
  <si>
    <t>Assay used by screening laboratory to test for each infection.</t>
  </si>
  <si>
    <t>Analyser used by screening laboratory to test for each infection.</t>
  </si>
  <si>
    <t>Assay used for confirmatory testing of each infection.</t>
  </si>
  <si>
    <t>Name of laboratory where samples are sent for confirmatory testing.</t>
  </si>
  <si>
    <t>The total number of antenatal screening samples received in the screening laboratory for each infection during the reporting period.</t>
  </si>
  <si>
    <t>This is an automatically calculated field.
The total number of antenatal screening samples received for each infection in the screening laboratory during the reporting period which are fit for analysis.
This data item acts as the denominator for standard 4.</t>
  </si>
  <si>
    <t>This is an automatically calculated field.
It is the number of samples for screening for each infection received where a result is available (confirmed screen positive or negative result) and it was not reported to maternity services in less than or equal to 8 working days of sample receipt in the laboratory.</t>
  </si>
  <si>
    <t xml:space="preserve">This field is to account for samples where a result is available (confirmed screen positive or negative result) but it was not reported in less than or equal to 8 working days of receipt of sample.
This should be 0 or a positive number. A negative number suggests that one or more of the other fields are incorrect.
</t>
  </si>
  <si>
    <t>Number of women who have prenatal diagnostic (PND) testing in the reporting period.</t>
  </si>
  <si>
    <t>Contents</t>
  </si>
  <si>
    <t>1. Introduction</t>
  </si>
  <si>
    <t>This data collection template combines the annual maternity data collections for the 3 antenatal screening programmes; infectious diseases in pregnancy screening (IDPS), fetal anomaly screening (FASP) and sickle cell and thalassaemia screening (SCT).
The data collected here provides the metrics for the screening programmes to evaluate the programme against screening standards:</t>
  </si>
  <si>
    <t>Screening standard</t>
  </si>
  <si>
    <t>2. Completing the data collection template</t>
  </si>
  <si>
    <t>Antenatal Maternity Screening Data Annual Submission</t>
  </si>
  <si>
    <t>Click here to read guidance</t>
  </si>
  <si>
    <t>Click here before submitting</t>
  </si>
  <si>
    <t>Click here to go to the IDPS Data Return page</t>
  </si>
  <si>
    <t>Click here to go to the FASP Data Return page</t>
  </si>
  <si>
    <t>Click here to go to the SCT Data Return page</t>
  </si>
  <si>
    <t>Back to cover</t>
  </si>
  <si>
    <t>Back to Cover</t>
  </si>
  <si>
    <t>Back to Guidance</t>
  </si>
  <si>
    <t>Back to IDPS Data Return</t>
  </si>
  <si>
    <t>Back to FASP Data Return</t>
  </si>
  <si>
    <t>Back to SCT Data Return</t>
  </si>
  <si>
    <t>To IDPS Question Guidance</t>
  </si>
  <si>
    <t xml:space="preserve">    3.1 IDPS Question Guidance</t>
  </si>
  <si>
    <t xml:space="preserve">    3.2 FASP Question Guidance</t>
  </si>
  <si>
    <t xml:space="preserve">    3.3 SCT Question Guidance</t>
  </si>
  <si>
    <t>3. Question Guidance</t>
  </si>
  <si>
    <t>3.1   IDPS Question Guidance</t>
  </si>
  <si>
    <t>3.2   FASP Question Guidance</t>
  </si>
  <si>
    <t>3.3   SCT Question Guidance</t>
  </si>
  <si>
    <t>To FASP Question Guidance</t>
  </si>
  <si>
    <r>
      <rPr>
        <b/>
        <u/>
        <sz val="11"/>
        <rFont val="Arial"/>
        <family val="2"/>
      </rPr>
      <t xml:space="preserve">Denominator: </t>
    </r>
    <r>
      <rPr>
        <u/>
        <sz val="11"/>
        <rFont val="Arial"/>
        <family val="2"/>
      </rPr>
      <t>Women for whom a higher chance result (from the combined or quadruple test) is received by the maternity service</t>
    </r>
  </si>
  <si>
    <t>FASP-S08a: referral: timeliness to intervention (20-week screening scan)</t>
  </si>
  <si>
    <t>FASP-S08b: referral: timeliness to intervention (20-week screening scan)</t>
  </si>
  <si>
    <r>
      <rPr>
        <b/>
        <u/>
        <sz val="11"/>
        <rFont val="Arial"/>
        <family val="2"/>
      </rPr>
      <t>Numerator:</t>
    </r>
    <r>
      <rPr>
        <u/>
        <sz val="11"/>
        <rFont val="Arial"/>
        <family val="2"/>
      </rPr>
      <t xml:space="preserve"> Confirmed results reported to maternity services ≤ 8 working days of sample receipt</t>
    </r>
  </si>
  <si>
    <r>
      <rPr>
        <b/>
        <u/>
        <sz val="11"/>
        <rFont val="Arial"/>
        <family val="2"/>
      </rPr>
      <t xml:space="preserve">Denominator: </t>
    </r>
    <r>
      <rPr>
        <u/>
        <sz val="11"/>
        <rFont val="Arial"/>
        <family val="2"/>
      </rPr>
      <t xml:space="preserve">Women who have PND
</t>
    </r>
  </si>
  <si>
    <r>
      <rPr>
        <b/>
        <u/>
        <sz val="11"/>
        <rFont val="Arial"/>
        <family val="2"/>
      </rPr>
      <t xml:space="preserve">Numerator: </t>
    </r>
    <r>
      <rPr>
        <u/>
        <sz val="11"/>
        <rFont val="Arial"/>
        <family val="2"/>
      </rPr>
      <t>Women who receive their PND result ≤5 working days of test</t>
    </r>
  </si>
  <si>
    <t>To SCT Question Guidance</t>
  </si>
  <si>
    <r>
      <rPr>
        <b/>
        <sz val="11"/>
        <rFont val="Arial"/>
        <family val="2"/>
      </rPr>
      <t>Comments</t>
    </r>
    <r>
      <rPr>
        <sz val="11"/>
        <rFont val="Arial"/>
        <family val="2"/>
      </rPr>
      <t xml:space="preserve">
Please account for any results where the standard has not been met.</t>
    </r>
  </si>
  <si>
    <r>
      <rPr>
        <b/>
        <sz val="11"/>
        <rFont val="Arial"/>
        <family val="2"/>
      </rPr>
      <t>Comments</t>
    </r>
    <r>
      <rPr>
        <sz val="11"/>
        <rFont val="Arial"/>
        <family val="2"/>
      </rPr>
      <t xml:space="preserve">
Please account for any of the cohort where the standard has not been met.</t>
    </r>
  </si>
  <si>
    <r>
      <rPr>
        <b/>
        <sz val="11"/>
        <rFont val="Arial"/>
        <family val="2"/>
      </rPr>
      <t xml:space="preserve">Comments
</t>
    </r>
    <r>
      <rPr>
        <sz val="11"/>
        <rFont val="Arial"/>
        <family val="2"/>
      </rPr>
      <t xml:space="preserve">
Please account for any of the cohort where the standard has not been met.</t>
    </r>
  </si>
  <si>
    <t>Reported performance</t>
  </si>
  <si>
    <t>The total number of samples received that are not fit for analysis and a repeat sample is requested and samples received with missing information required for testing.</t>
  </si>
  <si>
    <t>Exclusion</t>
  </si>
  <si>
    <r>
      <rPr>
        <b/>
        <u/>
        <sz val="11"/>
        <rFont val="Arial"/>
        <family val="2"/>
      </rPr>
      <t xml:space="preserve">Denominator: </t>
    </r>
    <r>
      <rPr>
        <u/>
        <sz val="11"/>
        <rFont val="Arial"/>
        <family val="2"/>
      </rPr>
      <t>Samples received fit for analysis
This field is autocalculated</t>
    </r>
  </si>
  <si>
    <t>PATHOLOGY LAB</t>
  </si>
  <si>
    <t>8FJ23</t>
  </si>
  <si>
    <t>PUBLIC HEALTH LABORATORY SERVICE (SOUTHAMPTON)</t>
  </si>
  <si>
    <t>NON-NHS ORGANISATION</t>
  </si>
  <si>
    <t>8HH48</t>
  </si>
  <si>
    <t>8HG05</t>
  </si>
  <si>
    <t>8HT68</t>
  </si>
  <si>
    <t>ACCULABS DIAGNOSTICS</t>
  </si>
  <si>
    <t>8HG04</t>
  </si>
  <si>
    <t>SOURCE BIOSCIENCE PLC</t>
  </si>
  <si>
    <t>CHANNEL ISLANDS</t>
  </si>
  <si>
    <t>Y99</t>
  </si>
  <si>
    <t>8JJ08</t>
  </si>
  <si>
    <t>URALENSIS INNOV8 LTD</t>
  </si>
  <si>
    <t>8JJ58</t>
  </si>
  <si>
    <t>NT3</t>
  </si>
  <si>
    <t>SPIRE HEALTHCARE</t>
  </si>
  <si>
    <t>INDEPENDENT SECTOR HEALTHCARE PROVIDER</t>
  </si>
  <si>
    <t>8K028</t>
  </si>
  <si>
    <t>FRONTIER PATHOLOGY NHS PARTNERSHIP</t>
  </si>
  <si>
    <t>8K695</t>
  </si>
  <si>
    <t>N2W3X</t>
  </si>
  <si>
    <t>G9U4V</t>
  </si>
  <si>
    <t>ONCOLOGICA UK LTD</t>
  </si>
  <si>
    <t>V4K3B</t>
  </si>
  <si>
    <t>NATIONWIDE PATHOLOGY LTD</t>
  </si>
  <si>
    <r>
      <rPr>
        <b/>
        <u/>
        <sz val="11"/>
        <rFont val="Arial"/>
        <family val="2"/>
      </rPr>
      <t xml:space="preserve">Numerator: </t>
    </r>
    <r>
      <rPr>
        <u/>
        <sz val="11"/>
        <rFont val="Arial"/>
        <family val="2"/>
      </rPr>
      <t>Women with higher chance results attending appointment in ≤ 3 working days</t>
    </r>
  </si>
  <si>
    <t>Samples received unfit for analysis and a repeat sample is requested or received with missing required information</t>
  </si>
  <si>
    <t>Complete all fields highlighted in yellow</t>
  </si>
  <si>
    <t>This is a sub-set of the denominator for 8a.
Date of the completed screening scan is counted as day 1</t>
  </si>
  <si>
    <t>Number of women who receive their result before or at 5 working days from PND test.</t>
  </si>
  <si>
    <t>UKASRef</t>
  </si>
  <si>
    <r>
      <rPr>
        <b/>
        <u/>
        <sz val="11"/>
        <rFont val="Arial"/>
        <family val="2"/>
      </rPr>
      <t xml:space="preserve">Denominator: </t>
    </r>
    <r>
      <rPr>
        <u/>
        <sz val="11"/>
        <rFont val="Arial"/>
        <family val="2"/>
      </rPr>
      <t>Samples received fit for analysis</t>
    </r>
  </si>
  <si>
    <t>UKAS customer reference number for laboratory’s accreditation to ISO 15189</t>
  </si>
  <si>
    <t>For any questions or additional clarification relating to submissions, please contact: england.screeningdata@nhs.net</t>
  </si>
  <si>
    <t>If other, please specify laboratory</t>
  </si>
  <si>
    <t>Combined</t>
  </si>
  <si>
    <t>Other</t>
  </si>
  <si>
    <t>AIREDALE NHS FOUNDATION TRUST - AIREDALE NHS FOUNDATION TRUST LABORATORY</t>
  </si>
  <si>
    <t>AIREDALE NHS FOUNDATION TRUST - INTEGRATED PATHOLOGY SOLUTIONS LLP</t>
  </si>
  <si>
    <t>ALDER HEY CHILDREN'S NHS FOUNDATION TRUST - ALDER HEY CHILDREN'S NHS FOUNDATION TRUST LABORATORY</t>
  </si>
  <si>
    <t>ASHFORD AND ST PETER'S HOSPITALS NHS FOUNDATION TRUST - ASHFORD &amp; ST PETER'S HOSPITAL LABORATORY</t>
  </si>
  <si>
    <t>ASHFORD AND ST PETER'S HOSPITALS NHS FOUNDATION TRUST - ST PETER'S HOSPITAL LABORATORY</t>
  </si>
  <si>
    <t>BARKING, HAVERING AND REDBRIDGE UNIVERSITY HOSPITALS NHS TRUST - KING GEORGE HOSPITAL LABORATORY</t>
  </si>
  <si>
    <t>BARKING, HAVERING AND REDBRIDGE UNIVERSITY HOSPITALS NHS TRUST - QUEENS HOSPITAL LABORATORY</t>
  </si>
  <si>
    <t>BARNSLEY HOSPITAL NHS FOUNDATION TRUST - BARNSLEY DISTRICT GENERAL HOSPITAL LABORATORY</t>
  </si>
  <si>
    <t>BARTS HEALTH NHS TRUST - FOREST HEALTHCARE LABORATORY</t>
  </si>
  <si>
    <t>BARTS HEALTH NHS TRUST - NEWHAM HEALTHCARE LABORATORY</t>
  </si>
  <si>
    <t>BARTS HEALTH NHS TRUST - THE ROYAL LONDON HOSPITAL LABORATORY</t>
  </si>
  <si>
    <t>BEDFORDSHIRE HOSPITALS NHS FOUNDATION TRUST - LUTON &amp; DUNSTABLE HOSPITAL LABORATORY</t>
  </si>
  <si>
    <t>BEDFORDSHIRE HOSPITALS NHS FOUNDATION TRUST - VIAPATH ANALYTICS LLP (BEDFORD HOSPITAL)</t>
  </si>
  <si>
    <t>BIRMINGHAM WOMEN'S AND CHILDREN'S NHS FOUNDATION TRUST - BIRMINGHAM WOMEN'S LABORATORY</t>
  </si>
  <si>
    <t>BIRMINGHAM WOMEN'S AND CHILDREN'S NHS FOUNDATION TRUST - DEPARTMENT OF MICROBIOLOGY</t>
  </si>
  <si>
    <t>BIRMINGHAM WOMEN'S AND CHILDREN'S NHS FOUNDATION TRUST - WEST MIDLANDS REGIONAL GENETICS LABORATORY</t>
  </si>
  <si>
    <t>BIRMINGHAM WOMEN'S AND CHILDREN'S NHS FOUNDATION TRUST - WEST MIDLANDS, OXFORD AND WESSEX GENOMIC LABORATORY HUB</t>
  </si>
  <si>
    <t>BLACKPOOL TEACHING HOSPITALS NHS FOUNDATION TRUST - BLACKPOOL VICTORIA HOSPITAL LABORATORY</t>
  </si>
  <si>
    <t>BLACKPOOL TEACHING HOSPITALS NHS FOUNDATION TRUST - BLACKPOOL TEACHING HOSPITALS - PATHOLOGY</t>
  </si>
  <si>
    <t>BOLTON NHS FOUNDATION TRUST - THE ROYAL BOLTON HOSPITAL LABORATORY</t>
  </si>
  <si>
    <t>BRADFORD TEACHING HOSPITALS NHS FOUNDATION TRUST - BRADFORD ROYAL INFIRMARY LABORATORY</t>
  </si>
  <si>
    <t>BUCKINGHAMSHIRE HEALTHCARE NHS TRUST - SOUTH BUCKINGHAMSHIRE LABORATORY</t>
  </si>
  <si>
    <t>BUCKINGHAMSHIRE HEALTHCARE NHS TRUST - STOKE MANDEVILLE HOSPITAL LABORATORY</t>
  </si>
  <si>
    <t>CALDERDALE AND HUDDERSFIELD NHS FOUNDATION TRUST - HUDDERSFIELD ROYAL INFIRMARY PATHOLOGY LABORATORY</t>
  </si>
  <si>
    <t>CALDERDALE AND HUDDERSFIELD NHS FOUNDATION TRUST - CALDERDALE ROYAL PATHOLOGY LABORATORY</t>
  </si>
  <si>
    <t>CAMBRIDGE UNIVERSITY HOSPITALS NHS FOUNDATION TRUST - ADDENBROOKE'S HOSPITAL LABORATORY</t>
  </si>
  <si>
    <t>CAMBRIDGE UNIVERSITY HOSPITALS NHS FOUNDATION TRUST - HEALTH PROTECTION AGENCY PHL AND CLINICAL MICROBIOLOGY</t>
  </si>
  <si>
    <t>CAMBRIDGE UNIVERSITY HOSPITALS NHS FOUNDATION TRUST - HUMAN RESEARCH TISSUE BANK</t>
  </si>
  <si>
    <t>CAMBRIDGE UNIVERSITY HOSPITALS NHS FOUNDATION TRUST - CANCER MOLECULAR DIAGNOSTICS LABORATORY (CMDL)</t>
  </si>
  <si>
    <t>CAMBRIDGE UNIVERSITY HOSPITALS NHS FOUNDATION TRUST - NHS EAST GENOMIC LABORATORY HUB</t>
  </si>
  <si>
    <t>CHELSEA AND WESTMINSTER HOSPITAL NHS FOUNDATION TRUST - CHELSEA &amp; WESTMINSTER HOSPITAL LABORATORY</t>
  </si>
  <si>
    <t>CHELSEA AND WESTMINSTER HOSPITAL NHS FOUNDATION TRUST - WEST MIDDLESEX UNIVERSITY LABORATORY</t>
  </si>
  <si>
    <t>CHESTERFIELD ROYAL HOSPITAL NHS FOUNDATION TRUST - CHESTERFIELD &amp; NORTH DERBYSHIRE ROYAL HOSPITAL LABORATORY</t>
  </si>
  <si>
    <t>COUNTESS OF CHESTER HOSPITAL NHS FOUNDATION TRUST - COUNTESS OF CHESTER HOSPITAL LABORATORY</t>
  </si>
  <si>
    <t>COUNTESS OF CHESTER HOSPITAL NHS FOUNDATION TRUST - CHESTER &amp; WIRRAL NHS MICROBIOLOGY SERVICES</t>
  </si>
  <si>
    <t>COUNTY DURHAM AND DARLINGTON NHS FOUNDATION TRUST - PATHOLOGY LAB - COUNTY DURHAM AND DARLINGTON NHS FOUNDATION TRUST</t>
  </si>
  <si>
    <t>CROYDON HEALTH SERVICES NHS TRUST - CROYDON UNIVERSITY HOSPITAL LABORATORY</t>
  </si>
  <si>
    <t>DARTFORD AND GRAVESHAM NHS TRUST - DARENT VALLEY HOSPITAL LABORATORY</t>
  </si>
  <si>
    <t>DONCASTER AND BASSETLAW TEACHING HOSPITALS NHS FOUNDATION TRUST - BASSETLAW DIST GEN HOSP LABORATORY</t>
  </si>
  <si>
    <t>DONCASTER AND BASSETLAW TEACHING HOSPITALS NHS FOUNDATION TRUST - DONCASTER ROYAL INFIRMARY LABORATORY</t>
  </si>
  <si>
    <t>DORSET COUNTY HOSPITAL NHS FOUNDATION TRUST - DORSET COUNTY HOSPITAL LABORATORY</t>
  </si>
  <si>
    <t>EAST AND NORTH HERTFORDSHIRE NHS TRUST - QUEEN ELIZABETH II HOSPITAL LABORATORY</t>
  </si>
  <si>
    <t>EAST AND NORTH HERTFORDSHIRE NHS TRUST - LISTER HOSPITAL LABORATORY</t>
  </si>
  <si>
    <t>EAST CHESHIRE NHS TRUST - MACCLESFIELD DISTRICT GENERAL HOSPITAL LABORATORY</t>
  </si>
  <si>
    <t>EAST KENT HOSPITALS UNIVERSITY NHS FOUNDATION TRUST - KENT &amp; CANTERBURY HOSPITAL LABORATORY</t>
  </si>
  <si>
    <t>EAST KENT HOSPITALS UNIVERSITY NHS FOUNDATION TRUST - THE WILLIAM HARVEY HOSPITAL LABORATORY</t>
  </si>
  <si>
    <t>EAST KENT HOSPITALS UNIVERSITY NHS FOUNDATION TRUST - THANET DISTRICT GENERAL HOSPITAL LABORATORY</t>
  </si>
  <si>
    <t>EAST LANCASHIRE HOSPITALS NHS TRUST - QUEEN'S PARK HOSPITAL LABORATORY</t>
  </si>
  <si>
    <t>EAST LANCASHIRE HOSPITALS NHS TRUST - BURNLEY GENERAL HOSPITAL LABORATORY</t>
  </si>
  <si>
    <t>EAST SUFFOLK AND NORTH ESSEX NHS FOUNDATION TRUST - COLCHESTER GENERAL HOSPITAL LABORATORY</t>
  </si>
  <si>
    <t>EAST SUFFOLK AND NORTH ESSEX NHS FOUNDATION TRUST - IPSWICH HOSPITAL LABORATORY</t>
  </si>
  <si>
    <t>EAST SUSSEX HEALTHCARE NHS TRUST - EASTBOURNE DISTRICT GENERAL HOSPITAL LABORATORY</t>
  </si>
  <si>
    <t>EAST SUSSEX HEALTHCARE NHS TRUST - HASTINGS &amp; ROTHER LABORATORY</t>
  </si>
  <si>
    <t>EPSOM AND ST HELIER UNIVERSITY HOSPITALS NHS TRUST - ST HELIER PATHOLOGY</t>
  </si>
  <si>
    <t>EPSOM AND ST HELIER UNIVERSITY HOSPITALS NHS TRUST - EPSOM HOSPITAL LABORATORIES</t>
  </si>
  <si>
    <t>FRIMLEY HEALTH NHS FOUNDATION TRUST - FRIMLEY PARK HOSPITAL LABORATORY</t>
  </si>
  <si>
    <t>FRIMLEY HEALTH NHS FOUNDATION TRUST - WEXHAM PARK HOSPITAL LABORATORY</t>
  </si>
  <si>
    <t>FRIMLEY HEALTH NHS FOUNDATION TRUST - BERKSHIRE AND SURREY PATHOLOGY SERVICES (BSPS)</t>
  </si>
  <si>
    <t>GATESHEAD HEALTH NHS FOUNDATION TRUST - GATESHEAD HEALTH NHS FOUNDATION TRUST LABORATORY</t>
  </si>
  <si>
    <t>GEORGE ELIOT HOSPITAL NHS TRUST - GEORGE ELIOT HOSPITAL LABORATORY</t>
  </si>
  <si>
    <t>GLOUCESTERSHIRE HOSPITALS NHS FOUNDATION TRUST - CHELTENHAM GENERAL HOSPITAL</t>
  </si>
  <si>
    <t>GLOUCESTERSHIRE HOSPITALS NHS FOUNDATION TRUST - GLOUCESTERSHIRE ROYAL HOSPITAL LABORATORY</t>
  </si>
  <si>
    <t>GREAT ORMOND STREET HOSPITAL FOR CHILDREN NHS FOUNDATION TRUST - GREAT ORMOND STREET HOSPITAL LABORATORY</t>
  </si>
  <si>
    <t>GREAT ORMOND STREET HOSPITAL FOR CHILDREN NHS FOUNDATION TRUST - LONDON NORTH GENOMIC LABORATORY HUB (GLH)</t>
  </si>
  <si>
    <t>GREAT WESTERN HOSPITALS NHS FOUNDATION TRUST - GREAT WESTERN HOSPITAL LABORATORY</t>
  </si>
  <si>
    <t>GUY'S AND ST THOMAS' NHS FOUNDATION TRUST - VIAPATH ANALYTICS LLP (ST THOMAS' HOSPITAL)</t>
  </si>
  <si>
    <t>GUY'S AND ST THOMAS' NHS FOUNDATION TRUST - VIAPATH ANALYTICS LLP (GUY'S HOSPITAL)</t>
  </si>
  <si>
    <t>GUY'S AND ST THOMAS' NHS FOUNDATION TRUST - HAREFIELD HOSPITAL LABORATORY MEDICINE DEPT</t>
  </si>
  <si>
    <t>GUY'S AND ST THOMAS' NHS FOUNDATION TRUST - ROYAL BROMPTON HOSPITAL LABORATORY MEDICINE DEPT</t>
  </si>
  <si>
    <t>GUY'S AND ST THOMAS' NHS FOUNDATION TRUST - VIAPATH LLP</t>
  </si>
  <si>
    <t>GUY'S AND ST THOMAS' NHS FOUNDATION TRUST - LONDON SOUTH GENOMICS LABORATORY HUB</t>
  </si>
  <si>
    <t>GUY'S AND ST THOMAS' NHS FOUNDATION TRUST - CLINICAL GENETICS AND GENOMICS LABORATORY</t>
  </si>
  <si>
    <t>HAMPSHIRE HOSPITALS NHS FOUNDATION TRUST - BASINGSTOKE AND NORTH HAMPSHIRE NHS FOUNDATION TRUST LABORATORY</t>
  </si>
  <si>
    <t>HAMPSHIRE HOSPITALS NHS FOUNDATION TRUST - WINCHESTER &amp; EASTLEIGH HEALTHCARE LABORATORY</t>
  </si>
  <si>
    <t>HARROGATE AND DISTRICT NHS FOUNDATION TRUST - HARROGATE DISTRICT HOSPITAL LABORATORY</t>
  </si>
  <si>
    <t>HOMERTON HEALTHCARE NHS FOUNDATION TRUST - HOMERTON HOSPITAL LABORATORY</t>
  </si>
  <si>
    <t>HULL UNIVERSITY TEACHING HOSPITALS NHS TRUST - HULL &amp; EAST YORKSHIRE PATHOLOGY SERVICES</t>
  </si>
  <si>
    <t>IMPERIAL COLLEGE HEALTHCARE NHS TRUST - HAMMERSMITH HOSPITAL LABORATORY</t>
  </si>
  <si>
    <t>IMPERIAL COLLEGE HEALTHCARE NHS TRUST - ST MARY'S HOSPITAL LABORATORY</t>
  </si>
  <si>
    <t>IMPERIAL COLLEGE HEALTHCARE NHS TRUST - LONDON NORTH GLH (HAMMERSMITH HOSPITAL)</t>
  </si>
  <si>
    <t>IMPERIAL COLLEGE HEALTHCARE NHS TRUST - CHARING CROSS LABORATORY</t>
  </si>
  <si>
    <t>ISLE OF WIGHT NHS TRUST - BLOOD SCIENCES LABORATORY</t>
  </si>
  <si>
    <t>JAMES PAGET UNIVERSITY HOSPITALS NHS FOUNDATION TRUST - JAMES PAGET UNIVERSITY HOSPITALS - PATHOLOGY</t>
  </si>
  <si>
    <t>KETTERING GENERAL HOSPITAL NHS FOUNDATION TRUST - KETTERING GENERAL HOSPITAL LABORATORY</t>
  </si>
  <si>
    <t>KING'S COLLEGE HOSPITAL NHS FOUNDATION TRUST - MOLECULAR PATHOLOGY</t>
  </si>
  <si>
    <t>KING'S COLLEGE HOSPITAL NHS FOUNDATION TRUST - NEUROPATHOLOGY LABORATORY</t>
  </si>
  <si>
    <t>KING'S COLLEGE HOSPITAL NHS FOUNDATION TRUST - LIVER MOLECULAR GENETICS LAB</t>
  </si>
  <si>
    <t>KING'S COLLEGE HOSPITAL NHS FOUNDATION TRUST - KINGS HAEMATOLOGICAL MALIGNANCY DIAGNOSTIC CENTRE</t>
  </si>
  <si>
    <t>KING'S COLLEGE HOSPITAL NHS FOUNDATION TRUST - ADVANCED DIAGNOSTICS LABORATORY</t>
  </si>
  <si>
    <t>KINGSTON HOSPITAL NHS FOUNDATION TRUST - KINGSTON HOSPITAL LABORATORY</t>
  </si>
  <si>
    <t>LANCASHIRE TEACHING HOSPITALS NHS FOUNDATION TRUST - ROYAL PRESTON HOSPITAL LABORATORY</t>
  </si>
  <si>
    <t>LEEDS TEACHING HOSPITALS NHS TRUST - LEEDS GENERAL INFIRMARY LABORATORY</t>
  </si>
  <si>
    <t>LEEDS TEACHING HOSPITALS NHS TRUST - ST JAMES'S UNIVERSITY HOSP LABORATORY</t>
  </si>
  <si>
    <t>LEEDS TEACHING HOSPITALS NHS TRUST - THE LEEDS GENETICS LABORATORY</t>
  </si>
  <si>
    <t>LEWISHAM AND GREENWICH NHS TRUST - LEWISHAM HOSPITAL LABORATORY</t>
  </si>
  <si>
    <t>LEWISHAM AND GREENWICH NHS TRUST - QUEEN ELIZABETH HOSPITAL PATHOLOGY LABORATORY</t>
  </si>
  <si>
    <t>LINCOLNSHIRE COMMUNITY HEALTH SERVICES NHS TRUST - LINCOLNSHIRE COMMUNITY PODIATRY SERVICE</t>
  </si>
  <si>
    <t>LIVERPOOL UNIVERSITY HOSPITALS NHS FOUNDATION TRUST - FAZAKERLEY HOSPITAL LABORATORY</t>
  </si>
  <si>
    <t>LIVERPOOL UNIVERSITY HOSPITALS NHS FOUNDATION TRUST - ROYAL LIVERPOOL UNIVERSITY HOSPITAL LABORATORY</t>
  </si>
  <si>
    <t>LONDON NORTH WEST UNIVERSITY HEALTHCARE NHS TRUST - EALING HOSPITAL LABORATORY</t>
  </si>
  <si>
    <t>LONDON NORTH WEST UNIVERSITY HEALTHCARE NHS TRUST - NORTHWICK PARK &amp; ST MARKS HOSPITAL MICROBIOLOGY LABORATORY</t>
  </si>
  <si>
    <t>MAIDSTONE AND TUNBRIDGE WELLS NHS TRUST - MAIDSTONE HOSPITAL LABORATORY</t>
  </si>
  <si>
    <t>MAIDSTONE AND TUNBRIDGE WELLS NHS TRUST - TUNBRIDGE WELLS HOSPITAL (PEMBURY) - PATHOLOGY</t>
  </si>
  <si>
    <t>MANCHESTER UNIVERSITY NHS FOUNDATION TRUST - MANCHESTER ROYAL INFIRMARY LABORATORY</t>
  </si>
  <si>
    <t>MANCHESTER UNIVERSITY NHS FOUNDATION TRUST - UHSM NHS FOUNDATION TRUST LABORATORY</t>
  </si>
  <si>
    <t>MANCHESTER UNIVERSITY NHS FOUNDATION TRUST - TRAFFORD GENERAL HOSPITAL LABORATORY</t>
  </si>
  <si>
    <t>MANCHESTER UNIVERSITY NHS FOUNDATION TRUST - NORTH WEST GLH LED BY MANCHESTER UNIVERSITY NHS FOUNDATION TRUST</t>
  </si>
  <si>
    <t>MANCHESTER UNIVERSITY NHS FOUNDATION TRUST - MOLECULAR HAEMATOLOGY SERVICE</t>
  </si>
  <si>
    <t>MEDWAY NHS FOUNDATION TRUST - MEDWAY MARITIME HOSPITAL LABORATORY</t>
  </si>
  <si>
    <t>MERSEY AND WEST LANCASHIRE TEACHING HOSPITALS NHS TRUST - WHISTON HOSPITAL LABORATORY</t>
  </si>
  <si>
    <t>MID AND SOUTH ESSEX NHS FOUNDATION TRUST - BASILDON HOSPITAL LABORATORY</t>
  </si>
  <si>
    <t>MID AND SOUTH ESSEX NHS FOUNDATION TRUST - BROOMFIELD HOSPITAL LABORATORY</t>
  </si>
  <si>
    <t>MID AND SOUTH ESSEX NHS FOUNDATION TRUST - SOUTHEND HOSPITAL LABORATORY</t>
  </si>
  <si>
    <t>MID CHESHIRE HOSPITALS NHS FOUNDATION TRUST - MID CHESHIRE HOSPITALS LABORATORY</t>
  </si>
  <si>
    <t>MID YORKSHIRE TEACHING NHS TRUST - DEWSBURY &amp; DISTRICT HOSPITAL LABORATORY</t>
  </si>
  <si>
    <t>MID YORKSHIRE TEACHING NHS TRUST - THE MID YORKSHIRE TEACHING NHS TRUST-PATHOLOGY SERVICES</t>
  </si>
  <si>
    <t>MID YORKSHIRE TEACHING NHS TRUST - WEST YORKSHIRE &amp; HARROGATE PATHOLOGY NETWORK</t>
  </si>
  <si>
    <t>MILTON KEYNES UNIVERSITY HOSPITAL NHS FOUNDATION TRUST - MILTON KEYNES GENERAL HOSPITAL LABORATORY</t>
  </si>
  <si>
    <t>NORFOLK AND NORWICH UNIVERSITY HOSPITALS NHS FOUNDATION TRUST - NORFOLK &amp; NORWICH HOSPITAL LABORATORY</t>
  </si>
  <si>
    <t>NORTH BRISTOL NHS TRUST - PUBLIC HEALTH LABORATORY BRISTOL HPA</t>
  </si>
  <si>
    <t>NORTH BRISTOL NHS TRUST - SEVERN PATHOLOGY</t>
  </si>
  <si>
    <t>NORTH CUMBRIA INTEGRATED CARE NHS FOUNDATION TRUST - CUMBERLAND INFIRMARY LABORATORY</t>
  </si>
  <si>
    <t>NORTH CUMBRIA INTEGRATED CARE NHS FOUNDATION TRUST - WEST CUMBERLAND HOSPITAL LABORATORY</t>
  </si>
  <si>
    <t>NORTH MIDDLESEX UNIVERSITY HOSPITAL NHS TRUST - NORTH MIDDLESEX HOSPITAL LABORATORY</t>
  </si>
  <si>
    <t>NORTH TEES AND HARTLEPOOL NHS FOUNDATION TRUST - UNIVERSITY HOSPITAL OF HARTLEPOOL LABORATORY</t>
  </si>
  <si>
    <t>NORTH TEES AND HARTLEPOOL NHS FOUNDATION TRUST - UNIVERSITY HOSPITAL OF NORTH TEES LABORATORY</t>
  </si>
  <si>
    <t>NORTH TEES AND HARTLEPOOL NHS FOUNDATION TRUST - TEES VALLEY LABORATORY SERVICES</t>
  </si>
  <si>
    <t>NORTH WEST ANGLIA NHS FOUNDATION TRUST - PETERBOROUGH HOSPITAL LABORATORY</t>
  </si>
  <si>
    <t>NORTH WEST ANGLIA NHS FOUNDATION TRUST - HINCHINGBROOKE HEALTH CARE NHS TRUST LABORATORY</t>
  </si>
  <si>
    <t>NORTHAMPTON GENERAL HOSPITAL NHS TRUST - NORTHAMPTON GENERAL HOSPITAL LABORATORY</t>
  </si>
  <si>
    <t>NORTHERN CARE ALLIANCE NHS FOUNDATION TRUST - BURY GENERAL HOSPITAL LABORATORY</t>
  </si>
  <si>
    <t>NORTHERN CARE ALLIANCE NHS FOUNDATION TRUST - OLDHAM LABORATORY</t>
  </si>
  <si>
    <t>NORTHERN CARE ALLIANCE NHS FOUNDATION TRUST - BIRCH HILL HOSPITAL LABORATORY</t>
  </si>
  <si>
    <t>NORTHERN CARE ALLIANCE NHS FOUNDATION TRUST - NORTH MANCHESTER GENERAL LABORATORY</t>
  </si>
  <si>
    <t>NORTHERN CARE ALLIANCE NHS FOUNDATION TRUST - SALFORD ROYAL MICROBIOLOGY DEPARTMENT</t>
  </si>
  <si>
    <t>NORTHERN CARE ALLIANCE NHS FOUNDATION TRUST - OLDHAM PATHOLOGY LABORATORY</t>
  </si>
  <si>
    <t>NORTHERN LINCOLNSHIRE AND GOOLE NHS FOUNDATION TRUST - SCUNTHORPE GENERAL HOSPITAL LABORATORY</t>
  </si>
  <si>
    <t>NORTHERN LINCOLNSHIRE AND GOOLE NHS FOUNDATION TRUST - DIANA, PRINCESS OF WALES HOSPITAL LABORATORY</t>
  </si>
  <si>
    <t>NORTHUMBRIA HEALTHCARE NHS FOUNDATION TRUST - WANSBECK HOSPITAL LABORATORY</t>
  </si>
  <si>
    <t>NORTHUMBRIA HEALTHCARE NHS FOUNDATION TRUST - NORTH TYNESIDE GENERAL HOSP LABORATORY</t>
  </si>
  <si>
    <t>NORTHUMBRIA HEALTHCARE NHS FOUNDATION TRUST - NORTHUMBRIA SPECIALIST EMERGENCY CARE HOSPITAL</t>
  </si>
  <si>
    <t>NORTHUMBRIA HEALTHCARE NHS FOUNDATION TRUST - HEXHAM GENERAL HOSPITAL</t>
  </si>
  <si>
    <t>NOTTINGHAM UNIVERSITY HOSPITALS NHS TRUST - NOTTINGHAM UNIVERSITY HOSPITALS LABORATORY</t>
  </si>
  <si>
    <t>NOTTINGHAM UNIVERSITY HOSPITALS NHS TRUST - NOTTINGHAM UNIVERSITY HOSPITALS BIOBANK LABORATORY</t>
  </si>
  <si>
    <t>OXFORD UNIVERSITY HOSPITALS NHS FOUNDATION TRUST - NUFFIELD ORTHOPAEDIC LABORATORY</t>
  </si>
  <si>
    <t>OXFORD UNIVERSITY HOSPITALS NHS FOUNDATION TRUST - OXFORD UNIVERSITY TRUST MICROBIOLOGY LABORATORY</t>
  </si>
  <si>
    <t>OXFORD UNIVERSITY HOSPITALS NHS FOUNDATION TRUST - OXFORD REGIONAL GENETICS LABORATORIES</t>
  </si>
  <si>
    <t>OXFORD UNIVERSITY HOSPITALS NHS FOUNDATION TRUST - OXFORD MOLECULAR HAEMATOLOGY LABORATORY</t>
  </si>
  <si>
    <t>PORTSMOUTH HOSPITALS UNIVERSITY NATIONAL HEALTH SERVICE TRUST - PORTSMOUTH PATHOLOGY SERVICE</t>
  </si>
  <si>
    <t>ROYAL BERKSHIRE NHS FOUNDATION TRUST - BERKSHIRE AND SURREY PATHOLOGY SERVICES (BSPS) - HPV PRIMARY SCREENING PROGRAMME</t>
  </si>
  <si>
    <t>ROYAL CORNWALL HOSPITALS NHS TRUST - ROYAL CORNWALL HOSPITALS &amp; WEST CORNWALL HOSPITAL LABORATORY</t>
  </si>
  <si>
    <t>ROYAL DEVON UNIVERSITY HEALTHCARE NHS FOUNDATION TRUST - NORTHERN DEVON DISTRICT HOSPITAL LABORATORY</t>
  </si>
  <si>
    <t>ROYAL DEVON UNIVERSITY HEALTHCARE NHS FOUNDATION TRUST - ROYAL DEVON &amp; EXETER HOSPITAL (WONFORD) LABORATORY</t>
  </si>
  <si>
    <t>ROYAL DEVON UNIVERSITY HEALTHCARE NHS FOUNDATION TRUST - SOUTH WEST GENOMICS LABORATORY HUB</t>
  </si>
  <si>
    <t>ROYAL FREE LONDON NHS FOUNDATION TRUST - CHASE FARM HOSPITALS (ENFIELD ACUTE) LABORATORY</t>
  </si>
  <si>
    <t>ROYAL FREE LONDON NHS FOUNDATION TRUST - ROYAL FREE HOSPITAL MICROBIOLOGY DEPARTMENT</t>
  </si>
  <si>
    <t>ROYAL FREE LONDON NHS FOUNDATION TRUST - LONDON NORTH GLH (ROYAL FREE HOSPITAL)</t>
  </si>
  <si>
    <t>ROYAL FREE LONDON NHS FOUNDATION TRUST - BARNET GENERAL HOSPITAL LABORATORY</t>
  </si>
  <si>
    <t>ROYAL NATIONAL ORTHOPAEDIC HOSPITAL NHS TRUST - ROYAL NATIONAL ORTHOPAEDIC HOSPITAL LABORATORY</t>
  </si>
  <si>
    <t>ROYAL PAPWORTH HOSPITAL NHS FOUNDATION TRUST - PAPWORTH HOSPITAL LABORATORY</t>
  </si>
  <si>
    <t>ROYAL SURREY COUNTY HOSPITAL NHS FOUNDATION TRUST - ROYAL SURREY COUNTY HOSPITAL LABORATORY</t>
  </si>
  <si>
    <t>ROYAL UNITED HOSPITALS BATH NHS FOUNDATION TRUST - ROYAL UNITED HOSPITALS BATH - PATHOLOGY SERVICES</t>
  </si>
  <si>
    <t>SALISBURY NHS FOUNDATION TRUST - SALISBURY DISTRICT HOSPITAL LABORATORY</t>
  </si>
  <si>
    <t>SALISBURY NHS FOUNDATION TRUST - WESSEX REGIONAL GENETICS LABORATORY</t>
  </si>
  <si>
    <t>SANDWELL AND WEST BIRMINGHAM HOSPITALS NHS TRUST - CITY HOSPITAL NHS TRUST</t>
  </si>
  <si>
    <t>SANDWELL AND WEST BIRMINGHAM HOSPITALS NHS TRUST - SANDWELL GENERAL HOSPITAL LABORATORY</t>
  </si>
  <si>
    <t>SHEFFIELD CHILDREN'S NHS FOUNDATION TRUST - CLINICAL CHEMISTRY LABORATORY</t>
  </si>
  <si>
    <t>SHEFFIELD CHILDREN'S NHS FOUNDATION TRUST - SHEFFIELD DIAGNOSTIC GENETICS SERVICE</t>
  </si>
  <si>
    <t>SHEFFIELD TEACHING HOSPITALS NHS FOUNDATION TRUST - ROYAL HALLAMSHIRE HOSPITAL LABORATORY</t>
  </si>
  <si>
    <t>SHEFFIELD TEACHING HOSPITALS NHS FOUNDATION TRUST - NORTHERN GENERAL HOSPITAL LABORATORY</t>
  </si>
  <si>
    <t>SHERWOOD FOREST HOSPITALS NHS FOUNDATION TRUST - KING'S MILL HOSPITAL LABORATORY</t>
  </si>
  <si>
    <t>SHERWOOD FOREST HOSPITALS NHS FOUNDATION TRUST - NEWARK HOSPITAL LABORATORY</t>
  </si>
  <si>
    <t>SOMERSET NHS FOUNDATION TRUST - SPS MUSGROVE PARK HOSPITAL</t>
  </si>
  <si>
    <t>SOUTH TEES HOSPITALS NHS FOUNDATION TRUST - JAMES COOK UNIVERSITY HOSPITAL LABORATORY</t>
  </si>
  <si>
    <t>SOUTH TEES HOSPITALS NHS FOUNDATION TRUST - FRIARAGE HOSPITAL LABORATORY</t>
  </si>
  <si>
    <t>SOUTH TYNESIDE AND SUNDERLAND NHS FOUNDATION TRUST - SOUTH TYNESIDE DISTRICT GENERAL HOSPITAL PATHOLOGY LABORATORY</t>
  </si>
  <si>
    <t>SOUTH TYNESIDE AND SUNDERLAND NHS FOUNDATION TRUST - SUNDERLAND ROYAL HOSPITAL LABORATORY</t>
  </si>
  <si>
    <t>SOUTH WARWICKSHIRE UNIVERSITY NHS FOUNDATION TRUST - SOUTH WARWICKSHIRE HOSPITAL LABORATORY</t>
  </si>
  <si>
    <t>ST GEORGE'S UNIVERSITY HOSPITALS NHS FOUNDATION TRUST - ST GEORGES UNIVERSITY HOSPITAL LABORATORY</t>
  </si>
  <si>
    <t>STOCKPORT NHS FOUNDATION TRUST - STEPPING HILL HOSPITAL LABORATORY</t>
  </si>
  <si>
    <t>SURREY AND SUSSEX HEALTHCARE NHS TRUST - CRAWLEY HOSPITAL LABORATORY</t>
  </si>
  <si>
    <t>SURREY AND SUSSEX HEALTHCARE NHS TRUST - EAST SURREY HOSPITAL LABORATORY</t>
  </si>
  <si>
    <t>TAMESIDE AND GLOSSOP INTEGRATED CARE NHS FOUNDATION TRUST - TAMESIDE GENERAL HOSPITAL LABORATORY</t>
  </si>
  <si>
    <t>TEES, ESK AND WEAR VALLEYS NHS FOUNDATION TRUST - UNIVERSITY HOSPITAL LABORATORY</t>
  </si>
  <si>
    <t>THE CHRISTIE NHS FOUNDATION TRUST - CHRISTIE HOSPITAL LABORATORY</t>
  </si>
  <si>
    <t>THE DUDLEY GROUP NHS FOUNDATION TRUST - DEPT OF PATHOLOGY (RUSSELLS HALL HOSP)</t>
  </si>
  <si>
    <t>THE HILLINGDON HOSPITALS NHS FOUNDATION TRUST - MICROBIOLOGY DEPARTMENT</t>
  </si>
  <si>
    <t>THE NEWCASTLE UPON TYNE HOSPITALS NHS FOUNDATION TRUST - FREEMAN HOSPITAL LABORATORY</t>
  </si>
  <si>
    <t>THE NEWCASTLE UPON TYNE HOSPITALS NHS FOUNDATION TRUST - THE NEWCASTLE GENETICS LABORATORY</t>
  </si>
  <si>
    <t>THE NEWCASTLE UPON TYNE HOSPITALS NHS FOUNDATION TRUST - YORKSHIRE AND NORTH EAST GLH</t>
  </si>
  <si>
    <t>THE PRINCESS ALEXANDRA HOSPITAL NHS TRUST - THE PRINCESS ALEXANDRA HOSPITAL - PATHOLOGY</t>
  </si>
  <si>
    <t>THE QUEEN ELIZABETH HOSPITAL, KING'S LYNN, NHS FOUNDATION TRUST - QUEEN ELIZABETH HOSP, NORFOLK LABORATORY</t>
  </si>
  <si>
    <t>THE ROTHERHAM NHS FOUNDATION TRUST - ROTHERHAM GENERAL HOSPITAL LABORATORY</t>
  </si>
  <si>
    <t>THE ROYAL MARSDEN NHS FOUNDATION TRUST - THE ROYAL MARSDEN HOSPITAL PATHOLOGY SERVICES</t>
  </si>
  <si>
    <t>THE ROYAL WOLVERHAMPTON NHS TRUST - NEW CROSS HOSPITAL PATHOLOGY LABORATORY</t>
  </si>
  <si>
    <t>THE SHREWSBURY AND TELFORD HOSPITAL NHS TRUST - ROYAL SHREWSBURY HOSPITAL LABORATORY</t>
  </si>
  <si>
    <t>THE WALTON CENTRE NHS FOUNDATION TRUST - THE WALTON CENTRE LABORATORY</t>
  </si>
  <si>
    <t>TORBAY AND SOUTH DEVON NHS FOUNDATION TRUST - TORBAY HOSPITAL LABORATORY</t>
  </si>
  <si>
    <t>UNITED LINCOLNSHIRE HOSPITALS NHS TRUST - LINCOLN COUNTY HOSPITAL LABORATORY</t>
  </si>
  <si>
    <t>UNITED LINCOLNSHIRE HOSPITALS NHS TRUST - PILGRIM HOSPITAL LABORATORY</t>
  </si>
  <si>
    <t>UNIVERSITY COLLEGE LONDON HOSPITALS NHS FOUNDATION TRUST - UCLH PATHOLOGY LABORATORY</t>
  </si>
  <si>
    <t>UNIVERSITY COLLEGE LONDON HOSPITALS NHS FOUNDATION TRUST - QSH NEUROPATHOLOGY</t>
  </si>
  <si>
    <t>UNIVERSITY COLLEGE LONDON HOSPITALS NHS FOUNDATION TRUST - LONDON NORTH GLH (THE HALO BUILDING)</t>
  </si>
  <si>
    <t>UNIVERSITY COLLEGE LONDON HOSPITALS NHS FOUNDATION TRUST - UCLH NEUROGENETICS LABORATORY</t>
  </si>
  <si>
    <t>UNIVERSITY HOSPITAL SOUTHAMPTON NHS FOUNDATION TRUST - SOUTHAMPTON GENERAL HOSPITAL LABORATORY</t>
  </si>
  <si>
    <t>UNIVERSITY HOSPITAL SOUTHAMPTON NHS FOUNDATION TRUST - WESSEX MOLECULAR PATHOLOGY</t>
  </si>
  <si>
    <t>UNIVERSITY HOSPITAL SOUTHAMPTON NHS FOUNDATION TRUST - HIOW SALIVA MASS TESTING</t>
  </si>
  <si>
    <t>UNIVERSITY HOSPITALS BIRMINGHAM NHS FOUNDATION TRUST - HEARTLANDS HOSPITAL LABORATORY</t>
  </si>
  <si>
    <t>UNIVERSITY HOSPITALS BIRMINGHAM NHS FOUNDATION TRUST - UNIVERSITY HOSP BIRMINGHAM LABORATORY</t>
  </si>
  <si>
    <t>UNIVERSITY HOSPITALS BIRMINGHAM NHS FOUNDATION TRUST - MOLECULAR PATHOLOGY DIAGNOSTIC SERVICE</t>
  </si>
  <si>
    <t>UNIVERSITY HOSPITALS BRISTOL AND WESTON NHS FOUNDATION TRUST - WESTON GENERAL HOSPITAL LABORATORY</t>
  </si>
  <si>
    <t>UNIVERSITY HOSPITALS BRISTOL AND WESTON NHS FOUNDATION TRUST - UNIVERSITY HOSPITALS BRISTOL NHS TRUST - RADIOLOGY</t>
  </si>
  <si>
    <t>UNIVERSITY HOSPITALS BRISTOL AND WESTON NHS FOUNDATION TRUST - UNIVERSITY HOSPITALS BRISTOL NHS TRUST - LABORATORY MEDICINE</t>
  </si>
  <si>
    <t>UNIVERSITY HOSPITALS COVENTRY AND WARWICKSHIRE NHS TRUST - COVENTRY AND WARWICKSHIRE PATHOLOGY SERVICES</t>
  </si>
  <si>
    <t>UNIVERSITY HOSPITALS DORSET NHS FOUNDATION TRUST - POOLE GENERAL HOSPITAL LABORATORY</t>
  </si>
  <si>
    <t>UNIVERSITY HOSPITALS DORSET NHS FOUNDATION TRUST - BOURNEMOUTH HOSPITAL MOLECULAR PATHOLOGY LABORATORY</t>
  </si>
  <si>
    <t>UNIVERSITY HOSPITALS OF DERBY AND BURTON NHS FOUNDATION TRUST - BURTON HOSPITALS NHS FT LABORATORY</t>
  </si>
  <si>
    <t>UNIVERSITY HOSPITALS OF DERBY AND BURTON NHS FOUNDATION TRUST - DERBY HOSPITALS LABORATORY</t>
  </si>
  <si>
    <t>UNIVERSITY HOSPITALS OF LEICESTER NHS TRUST - LEICESTER ROYAL INFIRMARY LABORATORY</t>
  </si>
  <si>
    <t>UNIVERSITY HOSPITALS OF MORECAMBE BAY NHS FOUNDATION TRUST - FURNESS GENERAL HOSPITAL LABORATORY</t>
  </si>
  <si>
    <t>UNIVERSITY HOSPITALS OF MORECAMBE BAY NHS FOUNDATION TRUST - WESTMORLAND GENERAL HOSPITAL LABORATORY</t>
  </si>
  <si>
    <t>UNIVERSITY HOSPITALS OF MORECAMBE BAY NHS FOUNDATION TRUST - ROYAL LANCASTER INFIRMARY LABORATORY</t>
  </si>
  <si>
    <t>UNIVERSITY HOSPITALS OF NORTH MIDLANDS NHS TRUST - NORTH STAFFORDSHIRE HOSPITAL LABORATORY</t>
  </si>
  <si>
    <t>UNIVERSITY HOSPITALS PLYMOUTH NHS TRUST - DERRIFORD HOSPITAL LABORATORY</t>
  </si>
  <si>
    <t>UNIVERSITY HOSPITALS SUSSEX NHS FOUNDATION TRUST - ROYAL SUSSEX COUNTY HOSPITAL LABORATORY</t>
  </si>
  <si>
    <t>UNIVERSITY HOSPITALS SUSSEX NHS FOUNDATION TRUST - WORTHING HOSPITAL LABORATORY</t>
  </si>
  <si>
    <t>UNIVERSITY HOSPITALS SUSSEX NHS FOUNDATION TRUST - ST RICHARDS HOSPITAL LABORATORY</t>
  </si>
  <si>
    <t>WALSALL HEALTHCARE NHS TRUST - WALSALL HOSPITALS NHS TRUST LABORATORY</t>
  </si>
  <si>
    <t>WARRINGTON AND HALTON TEACHING HOSPITALS NHS FOUNDATION TRUST - WARRINGTON HOSPITAL LABORATORY</t>
  </si>
  <si>
    <t>WEST HERTFORDSHIRE TEACHING HOSPITALS NHS TRUST - WEST HERTFORDSHIRE HOSPITALS NHS TRUST LABORATORY</t>
  </si>
  <si>
    <t>WEST HERTFORDSHIRE TEACHING HOSPITALS NHS TRUST - HEMEL HEMPSTEAD HOSPITAL LABORATORY</t>
  </si>
  <si>
    <t>WEST SUFFOLK NHS FOUNDATION TRUST - WEST SUFFOLK HOSPITAL LABORATORY</t>
  </si>
  <si>
    <t>WHITTINGTON HEALTH NHS TRUST - PATHOLOGY WHITTINGTON HEALTH</t>
  </si>
  <si>
    <t>WIRRAL UNIVERSITY TEACHING HOSPITAL NHS FOUNDATION TRUST - WIRRAL HOSPITAL DIAGNOSTIC LABORATORIES</t>
  </si>
  <si>
    <t>WORCESTERSHIRE ACUTE HOSPITALS NHS TRUST - THE ALEXANDRA HOSPITAL LABORATORY</t>
  </si>
  <si>
    <t>WORCESTERSHIRE ACUTE HOSPITALS NHS TRUST - KIDDERMINSTER GENERAL HOSPITAL LABORATORY</t>
  </si>
  <si>
    <t>WORCESTERSHIRE ACUTE HOSPITALS NHS TRUST - WORCESTER ROYAL HOSPITAL LABORATORY</t>
  </si>
  <si>
    <t>WRIGHTINGTON, WIGAN AND LEIGH NHS FOUNDATION TRUST - ROYAL ALBERT EDWARD INFIRMARY PATHOLOGY DEPARTMENT</t>
  </si>
  <si>
    <t>WYE VALLEY NHS TRUST - COUNTY HOSPITAL LABORATORY</t>
  </si>
  <si>
    <t>YORK AND SCARBOROUGH TEACHING HOSPITALS NHS FOUNDATION TRUST - SCARBOROUGH GENERAL HOSPITAL LABORATORY</t>
  </si>
  <si>
    <t>YORK AND SCARBOROUGH TEACHING HOSPITALS NHS FOUNDATION TRUST - YORK DISTRICT HOSPITAL LABORATORY</t>
  </si>
  <si>
    <t>YORK AND SCARBOROUGH TEACHING HOSPITALS NHS FOUNDATION TRUST - SHYPS PATHOLOGY</t>
  </si>
  <si>
    <t>If other, please specify laboratory for combined test</t>
  </si>
  <si>
    <t>If other, please specify laboratory for quadruple test</t>
  </si>
  <si>
    <t>MaternityServiceTrust</t>
  </si>
  <si>
    <t>MaternityServiceTrustCode</t>
  </si>
  <si>
    <t>OtherLaboratory</t>
  </si>
  <si>
    <t>LaboratoryLong</t>
  </si>
  <si>
    <t>LaboratoryLong_Combined</t>
  </si>
  <si>
    <t>OtherLaboratory_Combined</t>
  </si>
  <si>
    <t>LaboratoryLong_Quadruple</t>
  </si>
  <si>
    <t>OtherLaboratory_Quadruple</t>
  </si>
  <si>
    <r>
      <rPr>
        <b/>
        <u/>
        <sz val="11"/>
        <rFont val="Arial"/>
        <family val="2"/>
      </rPr>
      <t xml:space="preserve">Numerator: </t>
    </r>
    <r>
      <rPr>
        <u/>
        <sz val="11"/>
        <rFont val="Arial"/>
        <family val="2"/>
      </rPr>
      <t>Confirmed results reported to maternity services ≤ 8 working days of sample receipt</t>
    </r>
  </si>
  <si>
    <r>
      <rPr>
        <b/>
        <u/>
        <sz val="11"/>
        <rFont val="Arial"/>
        <family val="2"/>
      </rPr>
      <t xml:space="preserve">Numerator: </t>
    </r>
    <r>
      <rPr>
        <u/>
        <sz val="11"/>
        <rFont val="Arial"/>
        <family val="2"/>
      </rPr>
      <t>Women with higher chance results attending an appointment in ≤ 3 working days to discuss their results</t>
    </r>
  </si>
  <si>
    <t>Denominator: Women who had a screening scan with an unexpected finding and were referred locally</t>
  </si>
  <si>
    <t>Numerator: Women referred locally and seen in ≤ 3 working days of the screening scan</t>
  </si>
  <si>
    <t>Denominator: Women who had a screening scan with an unexpected finding and were referred to a tertiary centre</t>
  </si>
  <si>
    <t>Numerator: Women referred to a tertiary centre and seen in ≤ 5 working days of the screening scan</t>
  </si>
  <si>
    <t>england.screeningdata@nhs.net</t>
  </si>
  <si>
    <t>Please return by 31st July 2024.</t>
  </si>
  <si>
    <t>If confirmation is not performed in-house, please select from the list the reference laboratory used.</t>
  </si>
  <si>
    <t>1 April 2023 to 31 March 2024</t>
  </si>
  <si>
    <r>
      <rPr>
        <b/>
        <u/>
        <sz val="11"/>
        <rFont val="Arial"/>
        <family val="2"/>
      </rPr>
      <t xml:space="preserve">Denominator: </t>
    </r>
    <r>
      <rPr>
        <u/>
        <sz val="11"/>
        <rFont val="Arial"/>
        <family val="2"/>
      </rPr>
      <t>Women with higher chance results (combined and quadruple test)</t>
    </r>
  </si>
  <si>
    <t>Total number of women where an unexpected finding is suspected or confirmed in the baby at the 20-week screening scan</t>
  </si>
  <si>
    <r>
      <rPr>
        <b/>
        <u/>
        <sz val="11"/>
        <rFont val="Arial"/>
        <family val="2"/>
      </rPr>
      <t>Denominator:</t>
    </r>
    <r>
      <rPr>
        <sz val="11"/>
        <rFont val="Arial"/>
        <family val="2"/>
      </rPr>
      <t xml:space="preserve"> </t>
    </r>
    <r>
      <rPr>
        <u/>
        <sz val="11"/>
        <rFont val="Arial"/>
        <family val="2"/>
      </rPr>
      <t>Number of screened women with an unexpected finding, referred locally</t>
    </r>
  </si>
  <si>
    <r>
      <rPr>
        <b/>
        <u/>
        <sz val="11"/>
        <rFont val="Arial"/>
        <family val="2"/>
      </rPr>
      <t xml:space="preserve">Numerator: </t>
    </r>
    <r>
      <rPr>
        <u/>
        <sz val="11"/>
        <rFont val="Arial"/>
        <family val="2"/>
      </rPr>
      <t>Number of women referred locally and seen in ≤ 3 working days of scan</t>
    </r>
  </si>
  <si>
    <r>
      <rPr>
        <b/>
        <u/>
        <sz val="11"/>
        <rFont val="Arial"/>
        <family val="2"/>
      </rPr>
      <t>Denominator:</t>
    </r>
    <r>
      <rPr>
        <u/>
        <sz val="11"/>
        <rFont val="Arial"/>
        <family val="2"/>
      </rPr>
      <t xml:space="preserve"> Number of screened women with an unexpected finding, referred to a tertiary centre</t>
    </r>
  </si>
  <si>
    <r>
      <rPr>
        <b/>
        <u/>
        <sz val="11"/>
        <rFont val="Arial"/>
        <family val="2"/>
      </rPr>
      <t>Numerator:</t>
    </r>
    <r>
      <rPr>
        <u/>
        <sz val="11"/>
        <rFont val="Arial"/>
        <family val="2"/>
      </rPr>
      <t xml:space="preserve"> Number of women referred to a tertiary centre and seen in ≤ 5 working days of scan</t>
    </r>
  </si>
  <si>
    <r>
      <rPr>
        <b/>
        <u/>
        <sz val="11"/>
        <rFont val="Arial"/>
        <family val="2"/>
      </rPr>
      <t xml:space="preserve">Denominator: </t>
    </r>
    <r>
      <rPr>
        <u/>
        <sz val="11"/>
        <rFont val="Arial"/>
        <family val="2"/>
      </rPr>
      <t>Number of women who have PND</t>
    </r>
  </si>
  <si>
    <r>
      <rPr>
        <b/>
        <u/>
        <sz val="11"/>
        <rFont val="Arial"/>
        <family val="2"/>
      </rPr>
      <t xml:space="preserve">Numerator: </t>
    </r>
    <r>
      <rPr>
        <u/>
        <sz val="11"/>
        <rFont val="Arial"/>
        <family val="2"/>
      </rPr>
      <t>Number of women who receive their PND result ≤5 working days of test</t>
    </r>
  </si>
  <si>
    <r>
      <t xml:space="preserve">There is a Data Return sheet per programme. </t>
    </r>
    <r>
      <rPr>
        <b/>
        <sz val="11"/>
        <rFont val="Arial"/>
        <family val="2"/>
      </rPr>
      <t xml:space="preserve">Please complete all of the yellow boxes on each of these data return sheets. If there were no cases that fit into that category, please enter a "0" (zero). 
</t>
    </r>
    <r>
      <rPr>
        <sz val="11"/>
        <rFont val="Arial"/>
        <family val="2"/>
      </rPr>
      <t>Blue comment boxes should be used to add explanatory notes where appropriate. Please enter N/A in the comment boxes where there are no comments.  Grey boxes contain automatically calculated fields, and cannot be edited. Once all of the required fields in yellow cells have been entered, the calculated fields will appear.</t>
    </r>
    <r>
      <rPr>
        <b/>
        <sz val="11"/>
        <rFont val="Arial"/>
        <family val="2"/>
      </rPr>
      <t xml:space="preserve">
</t>
    </r>
    <r>
      <rPr>
        <sz val="11"/>
        <rFont val="Arial"/>
        <family val="2"/>
      </rPr>
      <t xml:space="preserve">
The Question Status sheet should be used to confirm that all fields have been completed. 
Once completed the return should be added as an attachment and returned to the email address below. Please include the name of the maternity service in the email subject line. </t>
    </r>
  </si>
  <si>
    <t xml:space="preserve">This is the total number of samples where a test for each infection is requested. </t>
  </si>
  <si>
    <t>Addenbrookes (Cambridge)</t>
  </si>
  <si>
    <t>Birmingham Women's and Children's</t>
  </si>
  <si>
    <t>Brighton and Sussex</t>
  </si>
  <si>
    <t>Broomfield (Mid Essex)</t>
  </si>
  <si>
    <t>Guy's and St Thomas'</t>
  </si>
  <si>
    <t>John Radcliffe (Oxford)</t>
  </si>
  <si>
    <t>Kettering</t>
  </si>
  <si>
    <t>King George (Barking, Havering, Redbridge)</t>
  </si>
  <si>
    <t>Kings College</t>
  </si>
  <si>
    <t>Norfolk and Norwich</t>
  </si>
  <si>
    <t>Northern General (Sheffield)</t>
  </si>
  <si>
    <t>Nottingham</t>
  </si>
  <si>
    <t>Queen Alexandra (Portsmouth)</t>
  </si>
  <si>
    <t>Royal Bolton</t>
  </si>
  <si>
    <t>Royal Devon and Exeter</t>
  </si>
  <si>
    <t>Royal Victoria Infirmary (Newcastle)</t>
  </si>
  <si>
    <t>Southmead (North Bristol)</t>
  </si>
  <si>
    <t>St James (Leeds)</t>
  </si>
  <si>
    <t>University College London</t>
  </si>
  <si>
    <t>University Hospital Coventry</t>
  </si>
  <si>
    <t>Wexham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</si>
</sst>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2" x14ac:knownFonts="1">
    <font>
      <sz val="11"/>
      <color theme="1"/>
      <name val="Calibri"/>
      <family val="2"/>
      <scheme val="minor"/>
    </font>
    <font>
      <sz val="10"/>
      <name val="Arial"/>
      <family val="2"/>
    </font>
    <font>
      <u/>
      <sz val="10"/>
      <color indexed="12"/>
      <name val="Arial"/>
      <family val="2"/>
    </font>
    <font>
      <b/>
      <i/>
      <sz val="10"/>
      <name val="Arial"/>
      <family val="2"/>
    </font>
    <font>
      <sz val="11"/>
      <color theme="1"/>
      <name val="Calibri"/>
      <family val="2"/>
      <scheme val="minor"/>
    </font>
    <font>
      <sz val="11"/>
      <color theme="1"/>
      <name val="Arial"/>
      <family val="2"/>
    </font>
    <font>
      <u/>
      <sz val="11"/>
      <color theme="10"/>
      <name val="Calibri"/>
      <family val="2"/>
    </font>
    <font>
      <u/>
      <sz val="11"/>
      <color theme="10"/>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0"/>
      <color theme="1"/>
      <name val="Arial"/>
      <family val="2"/>
    </font>
    <font>
      <sz val="11"/>
      <name val="Arial"/>
      <family val="2"/>
    </font>
    <font>
      <b/>
      <sz val="11"/>
      <color theme="0"/>
      <name val="Arial"/>
      <family val="2"/>
    </font>
    <font>
      <i/>
      <sz val="11"/>
      <color theme="1"/>
      <name val="Arial"/>
      <family val="2"/>
    </font>
    <font>
      <u/>
      <sz val="11"/>
      <name val="Arial"/>
      <family val="2"/>
    </font>
    <font>
      <b/>
      <sz val="11"/>
      <name val="Arial"/>
      <family val="2"/>
    </font>
    <font>
      <sz val="11"/>
      <color theme="0"/>
      <name val="Arial"/>
      <family val="2"/>
    </font>
    <font>
      <sz val="11"/>
      <color theme="0" tint="-0.499984740745262"/>
      <name val="Arial"/>
      <family val="2"/>
    </font>
    <font>
      <b/>
      <sz val="11"/>
      <color theme="1"/>
      <name val="Arial"/>
      <family val="2"/>
    </font>
    <font>
      <sz val="11"/>
      <color rgb="FFFF0000"/>
      <name val="Arial"/>
      <family val="2"/>
    </font>
    <font>
      <sz val="11"/>
      <color rgb="FF000000"/>
      <name val="Arial"/>
      <family val="2"/>
    </font>
    <font>
      <sz val="11"/>
      <color indexed="8"/>
      <name val="Arial"/>
      <family val="2"/>
    </font>
    <font>
      <b/>
      <sz val="28"/>
      <color theme="1"/>
      <name val="Arial"/>
      <family val="2"/>
    </font>
    <font>
      <sz val="14"/>
      <color theme="1"/>
      <name val="Arial"/>
      <family val="2"/>
    </font>
    <font>
      <b/>
      <u/>
      <sz val="11"/>
      <name val="Arial"/>
      <family val="2"/>
    </font>
    <font>
      <u/>
      <sz val="14"/>
      <name val="Arial"/>
      <family val="2"/>
    </font>
    <font>
      <sz val="9"/>
      <name val="Arial"/>
      <family val="2"/>
    </font>
    <font>
      <sz val="9"/>
      <color theme="1"/>
      <name val="Arial"/>
      <family val="2"/>
    </font>
    <font>
      <b/>
      <sz val="14"/>
      <color theme="1"/>
      <name val="Arial"/>
      <family val="2"/>
    </font>
    <font>
      <sz val="9"/>
      <color theme="0"/>
      <name val="Arial"/>
      <family val="2"/>
    </font>
    <font>
      <u/>
      <sz val="11"/>
      <color theme="4" tint="-0.249977111117893"/>
      <name val="Arial"/>
      <family val="2"/>
    </font>
  </fonts>
  <fills count="2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bgColor indexed="64"/>
      </patternFill>
    </fill>
    <fill>
      <patternFill patternType="solid">
        <fgColor theme="3"/>
        <bgColor indexed="64"/>
      </patternFill>
    </fill>
    <fill>
      <patternFill patternType="solid">
        <fgColor theme="9"/>
        <bgColor indexed="64"/>
      </patternFill>
    </fill>
    <fill>
      <patternFill patternType="solid">
        <fgColor theme="6"/>
        <bgColor indexed="64"/>
      </patternFill>
    </fill>
    <fill>
      <patternFill patternType="solid">
        <fgColor rgb="FF005EB8"/>
        <bgColor indexed="64"/>
      </patternFill>
    </fill>
    <fill>
      <patternFill patternType="solid">
        <fgColor theme="8" tint="0.59999389629810485"/>
        <bgColor indexed="64"/>
      </patternFill>
    </fill>
  </fills>
  <borders count="19">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6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applyFill="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4" fillId="14" borderId="8" applyNumberFormat="0" applyFont="0" applyAlignment="0" applyProtection="0"/>
    <xf numFmtId="0" fontId="5" fillId="14" borderId="8" applyNumberFormat="0" applyFont="0" applyAlignment="0" applyProtection="0"/>
    <xf numFmtId="0" fontId="5" fillId="14" borderId="8" applyNumberFormat="0" applyFont="0" applyAlignment="0" applyProtection="0"/>
    <xf numFmtId="0" fontId="5" fillId="14" borderId="8" applyNumberFormat="0" applyFont="0" applyAlignment="0" applyProtection="0"/>
    <xf numFmtId="0" fontId="15" fillId="0" borderId="0" applyNumberFormat="0" applyFill="0" applyBorder="0" applyAlignment="0" applyProtection="0"/>
  </cellStyleXfs>
  <cellXfs count="175">
    <xf numFmtId="0" fontId="0" fillId="0" borderId="0" xfId="0"/>
    <xf numFmtId="0" fontId="0" fillId="0" borderId="3" xfId="0" applyBorder="1" applyAlignment="1">
      <alignment wrapText="1"/>
    </xf>
    <xf numFmtId="0" fontId="0" fillId="0" borderId="3" xfId="0" applyBorder="1"/>
    <xf numFmtId="0" fontId="8" fillId="0" borderId="0" xfId="0" applyFont="1"/>
    <xf numFmtId="0" fontId="0" fillId="0" borderId="0" xfId="0" pivotButton="1"/>
    <xf numFmtId="0" fontId="0" fillId="0" borderId="0" xfId="0" applyAlignment="1">
      <alignment wrapText="1"/>
    </xf>
    <xf numFmtId="0" fontId="10" fillId="0" borderId="0" xfId="0" applyFont="1"/>
    <xf numFmtId="0" fontId="11" fillId="0" borderId="0" xfId="0" applyFont="1"/>
    <xf numFmtId="0" fontId="0" fillId="19" borderId="0" xfId="0" applyFill="1"/>
    <xf numFmtId="0" fontId="0" fillId="18" borderId="0" xfId="0" applyFill="1"/>
    <xf numFmtId="0" fontId="0" fillId="0" borderId="0" xfId="0" applyAlignment="1">
      <alignment horizontal="left"/>
    </xf>
    <xf numFmtId="0" fontId="0" fillId="20" borderId="0" xfId="0" applyFill="1"/>
    <xf numFmtId="0" fontId="15" fillId="0" borderId="0" xfId="31" applyAlignment="1">
      <alignment horizontal="left"/>
    </xf>
    <xf numFmtId="0" fontId="11" fillId="20" borderId="0" xfId="0" applyFont="1" applyFill="1"/>
    <xf numFmtId="0" fontId="5" fillId="15" borderId="0" xfId="0" applyFont="1" applyFill="1"/>
    <xf numFmtId="0" fontId="5" fillId="0" borderId="0" xfId="0" applyFont="1"/>
    <xf numFmtId="0" fontId="5" fillId="15" borderId="3" xfId="0" applyFont="1" applyFill="1" applyBorder="1" applyAlignment="1" applyProtection="1">
      <alignment vertical="center" wrapText="1"/>
      <protection locked="0"/>
    </xf>
    <xf numFmtId="0" fontId="5" fillId="15" borderId="3" xfId="0" applyFont="1" applyFill="1" applyBorder="1" applyAlignment="1" applyProtection="1">
      <alignment horizontal="center" vertical="center"/>
      <protection locked="0"/>
    </xf>
    <xf numFmtId="0" fontId="5" fillId="15" borderId="4" xfId="0" applyFont="1" applyFill="1" applyBorder="1" applyAlignment="1" applyProtection="1">
      <alignment horizontal="center" vertical="center"/>
      <protection locked="0"/>
    </xf>
    <xf numFmtId="0" fontId="5" fillId="21" borderId="3" xfId="0" applyFont="1" applyFill="1" applyBorder="1" applyAlignment="1" applyProtection="1">
      <alignment horizontal="center" vertical="center"/>
      <protection hidden="1"/>
    </xf>
    <xf numFmtId="165" fontId="5" fillId="21" borderId="3" xfId="0" applyNumberFormat="1" applyFont="1" applyFill="1" applyBorder="1" applyAlignment="1" applyProtection="1">
      <alignment horizontal="center" vertical="center"/>
      <protection hidden="1"/>
    </xf>
    <xf numFmtId="0" fontId="12" fillId="21" borderId="3" xfId="0" applyFont="1" applyFill="1" applyBorder="1" applyAlignment="1" applyProtection="1">
      <alignment horizontal="center" vertical="center"/>
      <protection hidden="1"/>
    </xf>
    <xf numFmtId="0" fontId="0" fillId="22" borderId="3" xfId="0" applyFill="1" applyBorder="1" applyAlignment="1">
      <alignment wrapText="1"/>
    </xf>
    <xf numFmtId="0" fontId="0" fillId="23" borderId="3" xfId="0" applyFill="1" applyBorder="1" applyAlignment="1">
      <alignment wrapText="1"/>
    </xf>
    <xf numFmtId="0" fontId="0" fillId="24" borderId="3" xfId="0" applyFill="1" applyBorder="1" applyAlignment="1">
      <alignment wrapText="1"/>
    </xf>
    <xf numFmtId="0" fontId="0" fillId="25" borderId="3" xfId="0" applyFill="1" applyBorder="1" applyAlignment="1">
      <alignment wrapText="1"/>
    </xf>
    <xf numFmtId="0" fontId="0" fillId="15" borderId="3" xfId="0" applyFill="1" applyBorder="1" applyAlignment="1">
      <alignment wrapText="1"/>
    </xf>
    <xf numFmtId="0" fontId="0" fillId="25" borderId="4" xfId="0" applyFill="1" applyBorder="1" applyAlignment="1">
      <alignment wrapText="1"/>
    </xf>
    <xf numFmtId="0" fontId="0" fillId="0" borderId="4" xfId="0" applyBorder="1"/>
    <xf numFmtId="0" fontId="5" fillId="15" borderId="0" xfId="0" applyFont="1" applyFill="1" applyAlignment="1">
      <alignment horizontal="left"/>
    </xf>
    <xf numFmtId="0" fontId="16" fillId="15" borderId="0" xfId="0" applyFont="1" applyFill="1" applyAlignment="1">
      <alignment vertical="center" wrapText="1"/>
    </xf>
    <xf numFmtId="0" fontId="13" fillId="15" borderId="0" xfId="0" applyFont="1" applyFill="1" applyAlignment="1">
      <alignment horizontal="left" vertical="center" wrapText="1"/>
    </xf>
    <xf numFmtId="0" fontId="5" fillId="15" borderId="3" xfId="0" applyFont="1" applyFill="1" applyBorder="1" applyAlignment="1" applyProtection="1">
      <alignment horizontal="center" vertical="center"/>
      <protection hidden="1"/>
    </xf>
    <xf numFmtId="165" fontId="5" fillId="15" borderId="3" xfId="0" applyNumberFormat="1" applyFont="1" applyFill="1" applyBorder="1" applyAlignment="1" applyProtection="1">
      <alignment horizontal="center" vertical="center"/>
      <protection hidden="1"/>
    </xf>
    <xf numFmtId="0" fontId="17" fillId="15" borderId="0" xfId="0" applyFont="1" applyFill="1"/>
    <xf numFmtId="0" fontId="12" fillId="15" borderId="0" xfId="0" applyFont="1" applyFill="1" applyAlignment="1">
      <alignment vertical="center"/>
    </xf>
    <xf numFmtId="0" fontId="18" fillId="15" borderId="0" xfId="0" applyFont="1" applyFill="1" applyAlignment="1">
      <alignment vertical="top" wrapText="1"/>
    </xf>
    <xf numFmtId="0" fontId="16" fillId="15" borderId="0" xfId="0" applyFont="1" applyFill="1" applyAlignment="1">
      <alignment horizontal="left" vertical="center" wrapText="1"/>
    </xf>
    <xf numFmtId="0" fontId="16" fillId="15" borderId="0" xfId="0" applyFont="1" applyFill="1" applyAlignment="1">
      <alignment horizontal="left" vertical="top" wrapText="1"/>
    </xf>
    <xf numFmtId="0" fontId="12" fillId="15" borderId="0" xfId="0" applyFont="1" applyFill="1" applyAlignment="1">
      <alignment horizontal="left" vertical="center" wrapText="1"/>
    </xf>
    <xf numFmtId="49" fontId="16" fillId="21" borderId="3" xfId="0" applyNumberFormat="1" applyFont="1" applyFill="1" applyBorder="1" applyAlignment="1">
      <alignment horizontal="left" vertical="top" wrapText="1"/>
    </xf>
    <xf numFmtId="49" fontId="12" fillId="15" borderId="3" xfId="0" applyNumberFormat="1" applyFont="1" applyFill="1" applyBorder="1" applyAlignment="1">
      <alignment horizontal="left" vertical="top" wrapText="1"/>
    </xf>
    <xf numFmtId="0" fontId="5" fillId="15" borderId="3" xfId="0" applyFont="1" applyFill="1" applyBorder="1" applyAlignment="1">
      <alignment horizontal="left" vertical="top" wrapText="1"/>
    </xf>
    <xf numFmtId="0" fontId="21" fillId="15" borderId="3" xfId="0" applyFont="1" applyFill="1" applyBorder="1" applyAlignment="1">
      <alignment horizontal="left" vertical="top" wrapText="1"/>
    </xf>
    <xf numFmtId="0" fontId="21" fillId="15" borderId="0" xfId="0" applyFont="1" applyFill="1" applyAlignment="1">
      <alignment vertical="top" wrapText="1"/>
    </xf>
    <xf numFmtId="0" fontId="21" fillId="15" borderId="0" xfId="0" applyFont="1" applyFill="1" applyAlignment="1">
      <alignment vertical="center" wrapText="1"/>
    </xf>
    <xf numFmtId="0" fontId="21" fillId="15" borderId="3" xfId="0" applyFont="1" applyFill="1" applyBorder="1" applyAlignment="1">
      <alignment vertical="top" wrapText="1"/>
    </xf>
    <xf numFmtId="49" fontId="20" fillId="15" borderId="0" xfId="0" applyNumberFormat="1" applyFont="1" applyFill="1" applyAlignment="1">
      <alignment vertical="center" wrapText="1"/>
    </xf>
    <xf numFmtId="0" fontId="17" fillId="15" borderId="0" xfId="0" applyFont="1" applyFill="1" applyAlignment="1">
      <alignment vertical="center" wrapText="1"/>
    </xf>
    <xf numFmtId="0" fontId="15" fillId="15" borderId="0" xfId="31" applyFill="1" applyBorder="1" applyAlignment="1" applyProtection="1">
      <alignment vertical="center"/>
      <protection locked="0"/>
    </xf>
    <xf numFmtId="0" fontId="5" fillId="15" borderId="0" xfId="0" applyFont="1" applyFill="1" applyAlignment="1">
      <alignment horizontal="left" vertical="top" wrapText="1"/>
    </xf>
    <xf numFmtId="0" fontId="5" fillId="15" borderId="0" xfId="0" applyFont="1" applyFill="1" applyAlignment="1">
      <alignment wrapText="1"/>
    </xf>
    <xf numFmtId="0" fontId="19" fillId="15" borderId="0" xfId="0" applyFont="1" applyFill="1" applyAlignment="1">
      <alignment horizontal="left" vertical="top"/>
    </xf>
    <xf numFmtId="0" fontId="19" fillId="15" borderId="0" xfId="0" applyFont="1" applyFill="1" applyAlignment="1">
      <alignment wrapText="1"/>
    </xf>
    <xf numFmtId="0" fontId="24" fillId="15" borderId="0" xfId="0" applyFont="1" applyFill="1"/>
    <xf numFmtId="0" fontId="15" fillId="15" borderId="0" xfId="31" applyFill="1"/>
    <xf numFmtId="0" fontId="15" fillId="15" borderId="0" xfId="31" applyFill="1" applyAlignment="1">
      <alignment wrapText="1"/>
    </xf>
    <xf numFmtId="0" fontId="15" fillId="15" borderId="3" xfId="31" applyFill="1" applyBorder="1" applyAlignment="1">
      <alignment horizontal="left" vertical="top" wrapText="1"/>
    </xf>
    <xf numFmtId="49" fontId="15" fillId="15" borderId="3" xfId="31" applyNumberFormat="1" applyFill="1" applyBorder="1" applyAlignment="1">
      <alignment horizontal="left" vertical="top" wrapText="1"/>
    </xf>
    <xf numFmtId="0" fontId="15" fillId="15" borderId="3" xfId="31" applyFill="1" applyBorder="1" applyAlignment="1">
      <alignment horizontal="left" vertical="center"/>
    </xf>
    <xf numFmtId="0" fontId="5" fillId="15" borderId="0" xfId="0" applyFont="1" applyFill="1" applyAlignment="1">
      <alignment horizontal="center" vertical="center"/>
    </xf>
    <xf numFmtId="0" fontId="17" fillId="15" borderId="0" xfId="0" applyFont="1" applyFill="1" applyAlignment="1">
      <alignment horizontal="center" vertical="center"/>
    </xf>
    <xf numFmtId="0" fontId="5" fillId="15" borderId="0" xfId="0" applyFont="1" applyFill="1" applyAlignment="1">
      <alignment horizontal="left" vertical="center"/>
    </xf>
    <xf numFmtId="0" fontId="17" fillId="15" borderId="0" xfId="0" applyFont="1" applyFill="1" applyAlignment="1">
      <alignment horizontal="left" vertical="center"/>
    </xf>
    <xf numFmtId="0" fontId="5" fillId="15" borderId="0" xfId="0" applyFont="1" applyFill="1" applyProtection="1">
      <protection hidden="1"/>
    </xf>
    <xf numFmtId="0" fontId="5" fillId="0" borderId="0" xfId="0" applyFont="1" applyProtection="1">
      <protection hidden="1"/>
    </xf>
    <xf numFmtId="0" fontId="15" fillId="15" borderId="0" xfId="31" applyFill="1" applyProtection="1">
      <protection hidden="1"/>
    </xf>
    <xf numFmtId="0" fontId="13" fillId="15" borderId="0" xfId="0" applyFont="1" applyFill="1" applyAlignment="1" applyProtection="1">
      <alignment horizontal="center" vertical="center"/>
      <protection hidden="1"/>
    </xf>
    <xf numFmtId="0" fontId="12" fillId="21" borderId="7" xfId="0" applyFont="1" applyFill="1" applyBorder="1" applyAlignment="1" applyProtection="1">
      <alignment horizontal="left" vertical="center" wrapText="1"/>
      <protection hidden="1"/>
    </xf>
    <xf numFmtId="0" fontId="5" fillId="15" borderId="0" xfId="0" applyFont="1" applyFill="1" applyAlignment="1" applyProtection="1">
      <alignment vertical="center"/>
      <protection hidden="1"/>
    </xf>
    <xf numFmtId="0" fontId="5" fillId="15" borderId="0" xfId="0" applyFont="1" applyFill="1" applyAlignment="1" applyProtection="1">
      <alignment horizontal="left" vertical="center"/>
      <protection hidden="1"/>
    </xf>
    <xf numFmtId="0" fontId="12" fillId="21" borderId="3" xfId="0" applyFont="1" applyFill="1" applyBorder="1" applyAlignment="1" applyProtection="1">
      <alignment horizontal="left" vertical="center" wrapText="1"/>
      <protection hidden="1"/>
    </xf>
    <xf numFmtId="0" fontId="5" fillId="15" borderId="1" xfId="0" applyFont="1" applyFill="1" applyBorder="1" applyProtection="1">
      <protection hidden="1"/>
    </xf>
    <xf numFmtId="0" fontId="5" fillId="0" borderId="0" xfId="0" applyFont="1" applyAlignment="1" applyProtection="1">
      <alignment horizontal="left" vertical="center"/>
      <protection hidden="1"/>
    </xf>
    <xf numFmtId="0" fontId="5" fillId="15" borderId="2" xfId="0" applyFont="1" applyFill="1" applyBorder="1" applyProtection="1">
      <protection hidden="1"/>
    </xf>
    <xf numFmtId="0" fontId="14" fillId="15" borderId="2" xfId="0" applyFont="1" applyFill="1" applyBorder="1" applyProtection="1">
      <protection hidden="1"/>
    </xf>
    <xf numFmtId="0" fontId="5" fillId="0" borderId="2" xfId="0" applyFont="1" applyBorder="1" applyProtection="1">
      <protection hidden="1"/>
    </xf>
    <xf numFmtId="0" fontId="13" fillId="0" borderId="0" xfId="0" applyFont="1" applyAlignment="1" applyProtection="1">
      <alignment vertical="center"/>
      <protection hidden="1"/>
    </xf>
    <xf numFmtId="0" fontId="15" fillId="0" borderId="0" xfId="31" applyFill="1" applyBorder="1" applyAlignment="1" applyProtection="1">
      <alignment horizontal="left" vertical="center" wrapText="1" indent="1"/>
      <protection hidden="1"/>
    </xf>
    <xf numFmtId="0" fontId="15" fillId="0" borderId="0" xfId="31" applyFill="1" applyBorder="1" applyAlignment="1" applyProtection="1">
      <alignment vertical="center" wrapText="1"/>
      <protection hidden="1"/>
    </xf>
    <xf numFmtId="0" fontId="5" fillId="0" borderId="0" xfId="0" applyFont="1" applyAlignment="1" applyProtection="1">
      <alignment horizontal="center"/>
      <protection hidden="1"/>
    </xf>
    <xf numFmtId="0" fontId="5" fillId="0" borderId="0" xfId="0" applyFont="1" applyAlignment="1" applyProtection="1">
      <alignment horizontal="left"/>
      <protection hidden="1"/>
    </xf>
    <xf numFmtId="0" fontId="15" fillId="21" borderId="3" xfId="31" applyFill="1" applyBorder="1" applyAlignment="1" applyProtection="1">
      <alignment vertical="center" wrapText="1"/>
      <protection hidden="1"/>
    </xf>
    <xf numFmtId="0" fontId="15" fillId="21" borderId="3" xfId="31" applyFill="1" applyBorder="1" applyAlignment="1" applyProtection="1">
      <alignment horizontal="left" vertical="center" wrapText="1"/>
      <protection hidden="1"/>
    </xf>
    <xf numFmtId="0" fontId="12" fillId="21" borderId="3" xfId="0" applyFont="1" applyFill="1" applyBorder="1" applyAlignment="1" applyProtection="1">
      <alignment vertical="center"/>
      <protection hidden="1"/>
    </xf>
    <xf numFmtId="0" fontId="15" fillId="21" borderId="7" xfId="31" applyFill="1" applyBorder="1" applyAlignment="1" applyProtection="1">
      <alignment horizontal="left" vertical="center" wrapText="1"/>
      <protection hidden="1"/>
    </xf>
    <xf numFmtId="0" fontId="12" fillId="15" borderId="0" xfId="0" applyFont="1" applyFill="1" applyAlignment="1" applyProtection="1">
      <alignment vertical="center" wrapText="1"/>
      <protection hidden="1"/>
    </xf>
    <xf numFmtId="0" fontId="5" fillId="15" borderId="0" xfId="0" applyFont="1" applyFill="1" applyAlignment="1" applyProtection="1">
      <alignment horizontal="left" vertical="top"/>
      <protection hidden="1"/>
    </xf>
    <xf numFmtId="0" fontId="5" fillId="15" borderId="0" xfId="0" applyFont="1" applyFill="1" applyAlignment="1" applyProtection="1">
      <alignment horizontal="left" wrapText="1"/>
      <protection hidden="1"/>
    </xf>
    <xf numFmtId="0" fontId="5" fillId="15" borderId="0" xfId="0" applyFont="1" applyFill="1" applyAlignment="1" applyProtection="1">
      <alignment horizontal="center"/>
      <protection hidden="1"/>
    </xf>
    <xf numFmtId="0" fontId="5" fillId="15" borderId="0" xfId="0" applyFont="1" applyFill="1" applyAlignment="1" applyProtection="1">
      <alignment vertical="center" wrapText="1"/>
      <protection hidden="1"/>
    </xf>
    <xf numFmtId="0" fontId="15" fillId="21" borderId="7" xfId="31" applyFill="1" applyBorder="1" applyAlignment="1" applyProtection="1">
      <alignment vertical="center" wrapText="1"/>
      <protection hidden="1"/>
    </xf>
    <xf numFmtId="0" fontId="12" fillId="21" borderId="7" xfId="0" applyFont="1" applyFill="1" applyBorder="1" applyAlignment="1" applyProtection="1">
      <alignment vertical="center" wrapText="1"/>
      <protection hidden="1"/>
    </xf>
    <xf numFmtId="0" fontId="27" fillId="15" borderId="3"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19" fillId="15" borderId="0" xfId="0" applyFont="1" applyFill="1" applyAlignment="1">
      <alignment horizontal="left" vertical="center"/>
    </xf>
    <xf numFmtId="165" fontId="28" fillId="15" borderId="3" xfId="0" applyNumberFormat="1" applyFont="1" applyFill="1" applyBorder="1" applyAlignment="1" applyProtection="1">
      <alignment horizontal="center" vertical="center"/>
      <protection hidden="1"/>
    </xf>
    <xf numFmtId="0" fontId="29" fillId="15" borderId="0" xfId="0" applyFont="1" applyFill="1" applyAlignment="1" applyProtection="1">
      <alignment horizontal="right"/>
      <protection hidden="1"/>
    </xf>
    <xf numFmtId="0" fontId="27" fillId="15" borderId="0" xfId="0" applyFont="1" applyFill="1" applyAlignment="1">
      <alignment horizontal="left" vertical="center"/>
    </xf>
    <xf numFmtId="0" fontId="27" fillId="15" borderId="0" xfId="0" applyFont="1" applyFill="1" applyAlignment="1">
      <alignment horizontal="left" vertical="center" wrapText="1"/>
    </xf>
    <xf numFmtId="0" fontId="30" fillId="15" borderId="0" xfId="0" applyFont="1" applyFill="1" applyAlignment="1">
      <alignment horizontal="left" vertical="center"/>
    </xf>
    <xf numFmtId="0" fontId="5" fillId="21" borderId="3" xfId="0" applyFont="1" applyFill="1" applyBorder="1" applyAlignment="1" applyProtection="1">
      <alignment horizontal="left" wrapText="1"/>
      <protection hidden="1"/>
    </xf>
    <xf numFmtId="0" fontId="12" fillId="21" borderId="3" xfId="0" applyFont="1" applyFill="1" applyBorder="1" applyAlignment="1" applyProtection="1">
      <alignment vertical="center" wrapText="1"/>
      <protection hidden="1"/>
    </xf>
    <xf numFmtId="0" fontId="12" fillId="15" borderId="0" xfId="0" applyFont="1" applyFill="1" applyAlignment="1" applyProtection="1">
      <alignment horizontal="left" vertical="center" wrapText="1"/>
      <protection hidden="1"/>
    </xf>
    <xf numFmtId="0" fontId="12" fillId="15" borderId="0" xfId="0" applyFont="1" applyFill="1" applyAlignment="1" applyProtection="1">
      <alignment vertical="center"/>
      <protection hidden="1"/>
    </xf>
    <xf numFmtId="0" fontId="5" fillId="15" borderId="0" xfId="0" applyFont="1" applyFill="1" applyAlignment="1" applyProtection="1">
      <alignment horizontal="left" vertical="center" wrapText="1"/>
      <protection hidden="1"/>
    </xf>
    <xf numFmtId="0" fontId="0" fillId="27" borderId="3" xfId="0" applyFill="1" applyBorder="1" applyAlignment="1">
      <alignment wrapText="1"/>
    </xf>
    <xf numFmtId="0" fontId="0" fillId="27" borderId="0" xfId="0" applyFill="1"/>
    <xf numFmtId="0" fontId="15" fillId="15" borderId="0" xfId="31" applyFill="1" applyAlignment="1">
      <alignment vertical="center"/>
    </xf>
    <xf numFmtId="0" fontId="31" fillId="15" borderId="0" xfId="31" applyFont="1" applyFill="1" applyAlignment="1">
      <alignment vertical="center"/>
    </xf>
    <xf numFmtId="0" fontId="16" fillId="15" borderId="0" xfId="31" applyFont="1" applyFill="1" applyAlignment="1">
      <alignment vertical="center"/>
    </xf>
    <xf numFmtId="0" fontId="26" fillId="15" borderId="0" xfId="31" applyFont="1" applyFill="1" applyAlignment="1">
      <alignment horizontal="left"/>
    </xf>
    <xf numFmtId="0" fontId="23" fillId="15" borderId="0" xfId="0" applyFont="1" applyFill="1" applyAlignment="1">
      <alignment horizontal="left" wrapText="1"/>
    </xf>
    <xf numFmtId="0" fontId="13" fillId="17" borderId="3" xfId="0" applyFont="1" applyFill="1" applyBorder="1" applyAlignment="1">
      <alignment horizontal="left" vertical="center"/>
    </xf>
    <xf numFmtId="0" fontId="13" fillId="17" borderId="3" xfId="0" applyFont="1" applyFill="1" applyBorder="1" applyAlignment="1">
      <alignment horizontal="left" vertical="top" wrapText="1"/>
    </xf>
    <xf numFmtId="0" fontId="12" fillId="15" borderId="0" xfId="0" applyFont="1" applyFill="1" applyAlignment="1">
      <alignment horizontal="left" vertical="center" wrapText="1"/>
    </xf>
    <xf numFmtId="0" fontId="12" fillId="0" borderId="0" xfId="0" applyFont="1" applyAlignment="1">
      <alignment horizontal="left" vertical="top" wrapText="1"/>
    </xf>
    <xf numFmtId="0" fontId="5" fillId="15" borderId="3" xfId="0" applyFont="1" applyFill="1" applyBorder="1" applyAlignment="1" applyProtection="1">
      <alignment horizontal="left" vertical="center" wrapText="1"/>
      <protection locked="0"/>
    </xf>
    <xf numFmtId="0" fontId="13" fillId="26" borderId="4" xfId="0" applyFont="1" applyFill="1" applyBorder="1" applyAlignment="1" applyProtection="1">
      <alignment horizontal="left" vertical="center"/>
      <protection hidden="1"/>
    </xf>
    <xf numFmtId="0" fontId="13" fillId="26" borderId="5" xfId="0" applyFont="1" applyFill="1" applyBorder="1" applyAlignment="1" applyProtection="1">
      <alignment horizontal="left" vertical="center"/>
      <protection hidden="1"/>
    </xf>
    <xf numFmtId="0" fontId="12" fillId="21" borderId="3" xfId="0" applyFont="1" applyFill="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locked="0"/>
    </xf>
    <xf numFmtId="0" fontId="5" fillId="21" borderId="3" xfId="0" applyFont="1" applyFill="1" applyBorder="1" applyAlignment="1" applyProtection="1">
      <alignment horizontal="left" vertical="center"/>
      <protection hidden="1"/>
    </xf>
    <xf numFmtId="0" fontId="5" fillId="15" borderId="3" xfId="0" applyFont="1" applyFill="1" applyBorder="1" applyAlignment="1" applyProtection="1">
      <alignment horizontal="left" vertical="center"/>
      <protection locked="0"/>
    </xf>
    <xf numFmtId="0" fontId="15" fillId="21" borderId="3" xfId="31" applyFill="1" applyBorder="1" applyAlignment="1" applyProtection="1">
      <alignment horizontal="left" vertical="center" wrapText="1"/>
      <protection hidden="1"/>
    </xf>
    <xf numFmtId="0" fontId="12" fillId="15" borderId="4" xfId="0" applyFont="1" applyFill="1" applyBorder="1" applyAlignment="1" applyProtection="1">
      <alignment horizontal="left" vertical="center" wrapText="1"/>
      <protection locked="0"/>
    </xf>
    <xf numFmtId="0" fontId="12" fillId="15" borderId="5" xfId="0" applyFont="1" applyFill="1" applyBorder="1" applyAlignment="1" applyProtection="1">
      <alignment horizontal="left" vertical="center" wrapText="1"/>
      <protection locked="0"/>
    </xf>
    <xf numFmtId="0" fontId="12" fillId="15" borderId="6" xfId="0" applyFont="1" applyFill="1" applyBorder="1" applyAlignment="1" applyProtection="1">
      <alignment horizontal="left" vertical="center" wrapText="1"/>
      <protection locked="0"/>
    </xf>
    <xf numFmtId="0" fontId="12" fillId="21" borderId="7" xfId="0" applyFont="1" applyFill="1" applyBorder="1" applyAlignment="1" applyProtection="1">
      <alignment horizontal="left" vertical="center" wrapText="1"/>
      <protection hidden="1"/>
    </xf>
    <xf numFmtId="0" fontId="12" fillId="21" borderId="9" xfId="0" applyFont="1" applyFill="1" applyBorder="1" applyAlignment="1" applyProtection="1">
      <alignment horizontal="left" vertical="center" wrapText="1"/>
      <protection hidden="1"/>
    </xf>
    <xf numFmtId="0" fontId="12" fillId="21" borderId="10" xfId="0" applyFont="1" applyFill="1" applyBorder="1" applyAlignment="1" applyProtection="1">
      <alignment horizontal="left" vertical="center" wrapText="1"/>
      <protection hidden="1"/>
    </xf>
    <xf numFmtId="0" fontId="12" fillId="15" borderId="11" xfId="0" applyFont="1" applyFill="1" applyBorder="1" applyAlignment="1" applyProtection="1">
      <alignment horizontal="left" vertical="center" wrapText="1"/>
      <protection locked="0"/>
    </xf>
    <xf numFmtId="0" fontId="12" fillId="15" borderId="12" xfId="0" applyFont="1" applyFill="1" applyBorder="1" applyAlignment="1" applyProtection="1">
      <alignment horizontal="left" vertical="center" wrapText="1"/>
      <protection locked="0"/>
    </xf>
    <xf numFmtId="0" fontId="12" fillId="15" borderId="13" xfId="0" applyFont="1" applyFill="1" applyBorder="1" applyAlignment="1" applyProtection="1">
      <alignment horizontal="left" vertical="center" wrapText="1"/>
      <protection locked="0"/>
    </xf>
    <xf numFmtId="0" fontId="12" fillId="15" borderId="14" xfId="0" applyFont="1" applyFill="1" applyBorder="1" applyAlignment="1" applyProtection="1">
      <alignment horizontal="left" vertical="center" wrapText="1"/>
      <protection locked="0"/>
    </xf>
    <xf numFmtId="0" fontId="12" fillId="15" borderId="0" xfId="0" applyFont="1" applyFill="1" applyAlignment="1" applyProtection="1">
      <alignment horizontal="left" vertical="center" wrapText="1"/>
      <protection locked="0"/>
    </xf>
    <xf numFmtId="0" fontId="12" fillId="15" borderId="15" xfId="0" applyFont="1" applyFill="1" applyBorder="1" applyAlignment="1" applyProtection="1">
      <alignment horizontal="left" vertical="center" wrapText="1"/>
      <protection locked="0"/>
    </xf>
    <xf numFmtId="0" fontId="12" fillId="15" borderId="16" xfId="0" applyFont="1" applyFill="1" applyBorder="1" applyAlignment="1" applyProtection="1">
      <alignment horizontal="left" vertical="center" wrapText="1"/>
      <protection locked="0"/>
    </xf>
    <xf numFmtId="0" fontId="12" fillId="15" borderId="17" xfId="0" applyFont="1" applyFill="1" applyBorder="1" applyAlignment="1" applyProtection="1">
      <alignment horizontal="left" vertical="center" wrapText="1"/>
      <protection locked="0"/>
    </xf>
    <xf numFmtId="0" fontId="12" fillId="15" borderId="18" xfId="0" applyFont="1" applyFill="1" applyBorder="1" applyAlignment="1" applyProtection="1">
      <alignment horizontal="left" vertical="center" wrapText="1"/>
      <protection locked="0"/>
    </xf>
    <xf numFmtId="0" fontId="12" fillId="15" borderId="3" xfId="0" applyFont="1" applyFill="1" applyBorder="1" applyAlignment="1" applyProtection="1">
      <alignment horizontal="left" vertical="center" wrapText="1"/>
      <protection locked="0"/>
    </xf>
    <xf numFmtId="0" fontId="13" fillId="17" borderId="4" xfId="0" applyFont="1" applyFill="1" applyBorder="1" applyAlignment="1" applyProtection="1">
      <alignment horizontal="left" vertical="center"/>
      <protection hidden="1"/>
    </xf>
    <xf numFmtId="0" fontId="13" fillId="17" borderId="5" xfId="0" applyFont="1" applyFill="1" applyBorder="1" applyAlignment="1" applyProtection="1">
      <alignment horizontal="left" vertical="center"/>
      <protection hidden="1"/>
    </xf>
    <xf numFmtId="0" fontId="5" fillId="15" borderId="0" xfId="0" applyFont="1" applyFill="1" applyAlignment="1" applyProtection="1">
      <alignment horizontal="left" vertical="top" wrapText="1"/>
      <protection hidden="1"/>
    </xf>
    <xf numFmtId="0" fontId="12" fillId="21" borderId="3" xfId="0" applyFont="1" applyFill="1" applyBorder="1" applyAlignment="1" applyProtection="1">
      <alignment vertical="center" wrapText="1"/>
      <protection hidden="1"/>
    </xf>
    <xf numFmtId="0" fontId="12" fillId="21" borderId="4" xfId="0" applyFont="1" applyFill="1" applyBorder="1" applyAlignment="1" applyProtection="1">
      <alignment horizontal="left" vertical="center" wrapText="1"/>
      <protection hidden="1"/>
    </xf>
    <xf numFmtId="0" fontId="12" fillId="21" borderId="6" xfId="0" applyFont="1" applyFill="1" applyBorder="1" applyAlignment="1" applyProtection="1">
      <alignment horizontal="left" vertical="center" wrapText="1"/>
      <protection hidden="1"/>
    </xf>
    <xf numFmtId="0" fontId="5" fillId="15" borderId="4" xfId="0" applyFont="1" applyFill="1" applyBorder="1" applyAlignment="1" applyProtection="1">
      <alignment horizontal="left" vertical="center" wrapText="1"/>
      <protection locked="0"/>
    </xf>
    <xf numFmtId="0" fontId="5" fillId="15" borderId="6" xfId="0" applyFont="1" applyFill="1" applyBorder="1" applyAlignment="1" applyProtection="1">
      <alignment horizontal="left" vertical="center" wrapText="1"/>
      <protection locked="0"/>
    </xf>
    <xf numFmtId="0" fontId="5" fillId="15" borderId="4" xfId="0" applyFont="1" applyFill="1" applyBorder="1" applyAlignment="1" applyProtection="1">
      <alignment horizontal="left" vertical="center"/>
      <protection locked="0"/>
    </xf>
    <xf numFmtId="0" fontId="5" fillId="15" borderId="5" xfId="0" applyFont="1" applyFill="1" applyBorder="1" applyAlignment="1" applyProtection="1">
      <alignment horizontal="left" vertical="center"/>
      <protection locked="0"/>
    </xf>
    <xf numFmtId="0" fontId="5" fillId="15" borderId="6" xfId="0" applyFont="1" applyFill="1" applyBorder="1" applyAlignment="1" applyProtection="1">
      <alignment horizontal="left" vertical="center"/>
      <protection locked="0"/>
    </xf>
    <xf numFmtId="0" fontId="5" fillId="15" borderId="4" xfId="0" applyFont="1" applyFill="1" applyBorder="1" applyProtection="1">
      <protection locked="0"/>
    </xf>
    <xf numFmtId="0" fontId="5" fillId="15" borderId="6" xfId="0" applyFont="1" applyFill="1" applyBorder="1" applyProtection="1">
      <protection locked="0"/>
    </xf>
    <xf numFmtId="0" fontId="5" fillId="21" borderId="3" xfId="0" applyFont="1" applyFill="1" applyBorder="1" applyAlignment="1" applyProtection="1">
      <alignment horizontal="left" vertical="center" wrapText="1"/>
      <protection hidden="1"/>
    </xf>
    <xf numFmtId="0" fontId="12" fillId="15" borderId="0" xfId="0" applyFont="1" applyFill="1" applyAlignment="1" applyProtection="1">
      <alignment horizontal="left" vertical="center" wrapText="1"/>
      <protection hidden="1"/>
    </xf>
    <xf numFmtId="0" fontId="16" fillId="21" borderId="7" xfId="0" applyFont="1" applyFill="1" applyBorder="1" applyAlignment="1">
      <alignment horizontal="center" vertical="center" wrapText="1"/>
    </xf>
    <xf numFmtId="0" fontId="16" fillId="21" borderId="10" xfId="0" applyFont="1" applyFill="1" applyBorder="1" applyAlignment="1">
      <alignment horizontal="center" vertical="center" wrapText="1"/>
    </xf>
    <xf numFmtId="0" fontId="12" fillId="21" borderId="7" xfId="0"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12" fillId="15" borderId="3" xfId="0" applyFont="1" applyFill="1" applyBorder="1" applyAlignment="1">
      <alignment horizontal="left" vertical="center" wrapText="1"/>
    </xf>
    <xf numFmtId="0" fontId="12" fillId="16" borderId="4"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21" borderId="7" xfId="0" applyFont="1" applyFill="1" applyBorder="1" applyAlignment="1" applyProtection="1">
      <alignment horizontal="center" vertical="center"/>
      <protection hidden="1"/>
    </xf>
    <xf numFmtId="0" fontId="12" fillId="21" borderId="10" xfId="0" applyFont="1" applyFill="1" applyBorder="1" applyAlignment="1" applyProtection="1">
      <alignment horizontal="center" vertical="center"/>
      <protection hidden="1"/>
    </xf>
    <xf numFmtId="0" fontId="12" fillId="21" borderId="7" xfId="0" applyFont="1" applyFill="1" applyBorder="1" applyAlignment="1" applyProtection="1">
      <alignment horizontal="center" vertical="center" wrapText="1"/>
      <protection hidden="1"/>
    </xf>
    <xf numFmtId="0" fontId="12" fillId="21" borderId="10" xfId="0" applyFont="1" applyFill="1" applyBorder="1" applyAlignment="1" applyProtection="1">
      <alignment horizontal="center" vertical="center" wrapText="1"/>
      <protection hidden="1"/>
    </xf>
    <xf numFmtId="0" fontId="12" fillId="21" borderId="4" xfId="0" applyFont="1" applyFill="1" applyBorder="1" applyAlignment="1" applyProtection="1">
      <alignment horizontal="center" vertical="center"/>
      <protection hidden="1"/>
    </xf>
    <xf numFmtId="0" fontId="12" fillId="21" borderId="6" xfId="0" applyFont="1" applyFill="1" applyBorder="1" applyAlignment="1" applyProtection="1">
      <alignment horizontal="center" vertical="center"/>
      <protection hidden="1"/>
    </xf>
    <xf numFmtId="0" fontId="15" fillId="15" borderId="7" xfId="31" applyFill="1" applyBorder="1" applyAlignment="1">
      <alignment horizontal="left" vertical="center"/>
    </xf>
    <xf numFmtId="0" fontId="15" fillId="15" borderId="10" xfId="31" applyFill="1" applyBorder="1" applyAlignment="1">
      <alignment horizontal="left" vertical="center"/>
    </xf>
    <xf numFmtId="0" fontId="15" fillId="15" borderId="9" xfId="31" applyFill="1" applyBorder="1" applyAlignment="1">
      <alignment horizontal="left" vertical="center"/>
    </xf>
    <xf numFmtId="0" fontId="0" fillId="0" borderId="0" xfId="0" applyAlignment="1">
      <alignment vertical="center" wrapText="1"/>
    </xf>
    <xf numFmtId="0" fontId="8" fillId="0" borderId="0" xfId="0" applyFont="1" applyAlignment="1">
      <alignment vertical="center" wrapText="1"/>
    </xf>
  </cellXfs>
  <cellStyles count="6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Comma 2" xfId="25" xr:uid="{00000000-0005-0000-0000-000018000000}"/>
    <cellStyle name="Comma 2 2" xfId="26" xr:uid="{00000000-0005-0000-0000-000019000000}"/>
    <cellStyle name="Comma 2 2 2" xfId="27" xr:uid="{00000000-0005-0000-0000-00001A000000}"/>
    <cellStyle name="Comma 3" xfId="28" xr:uid="{00000000-0005-0000-0000-00001B000000}"/>
    <cellStyle name="Comma 3 2" xfId="29" xr:uid="{00000000-0005-0000-0000-00001C000000}"/>
    <cellStyle name="ExportHeaderStyleLeft" xfId="30" xr:uid="{00000000-0005-0000-0000-00001D000000}"/>
    <cellStyle name="Followed Hyperlink" xfId="61" builtinId="9" customBuiltin="1"/>
    <cellStyle name="Hyperlink" xfId="31" builtinId="8" customBuiltin="1"/>
    <cellStyle name="Hyperlink 2" xfId="32" xr:uid="{00000000-0005-0000-0000-00001F000000}"/>
    <cellStyle name="Hyperlink 2 2" xfId="33" xr:uid="{00000000-0005-0000-0000-000020000000}"/>
    <cellStyle name="Hyperlink 3" xfId="34" xr:uid="{00000000-0005-0000-0000-000021000000}"/>
    <cellStyle name="Normal" xfId="0" builtinId="0"/>
    <cellStyle name="Normal 10" xfId="35" xr:uid="{00000000-0005-0000-0000-000023000000}"/>
    <cellStyle name="Normal 11" xfId="36" xr:uid="{00000000-0005-0000-0000-000024000000}"/>
    <cellStyle name="Normal 2" xfId="37" xr:uid="{00000000-0005-0000-0000-000025000000}"/>
    <cellStyle name="Normal 2 2" xfId="38" xr:uid="{00000000-0005-0000-0000-000026000000}"/>
    <cellStyle name="Normal 2 3" xfId="39" xr:uid="{00000000-0005-0000-0000-000027000000}"/>
    <cellStyle name="Normal 3" xfId="40" xr:uid="{00000000-0005-0000-0000-000028000000}"/>
    <cellStyle name="Normal 3 2" xfId="41" xr:uid="{00000000-0005-0000-0000-000029000000}"/>
    <cellStyle name="Normal 3 2 2" xfId="42" xr:uid="{00000000-0005-0000-0000-00002A000000}"/>
    <cellStyle name="Normal 3 2 3" xfId="43" xr:uid="{00000000-0005-0000-0000-00002B000000}"/>
    <cellStyle name="Normal 3 3" xfId="44" xr:uid="{00000000-0005-0000-0000-00002C000000}"/>
    <cellStyle name="Normal 3 4" xfId="45" xr:uid="{00000000-0005-0000-0000-00002D000000}"/>
    <cellStyle name="Normal 4" xfId="46" xr:uid="{00000000-0005-0000-0000-00002E000000}"/>
    <cellStyle name="Normal 4 2" xfId="47" xr:uid="{00000000-0005-0000-0000-00002F000000}"/>
    <cellStyle name="Normal 4 2 2" xfId="48" xr:uid="{00000000-0005-0000-0000-000030000000}"/>
    <cellStyle name="Normal 4 3" xfId="49" xr:uid="{00000000-0005-0000-0000-000031000000}"/>
    <cellStyle name="Normal 5" xfId="50" xr:uid="{00000000-0005-0000-0000-000032000000}"/>
    <cellStyle name="Normal 5 2" xfId="51" xr:uid="{00000000-0005-0000-0000-000033000000}"/>
    <cellStyle name="Normal 6" xfId="52" xr:uid="{00000000-0005-0000-0000-000034000000}"/>
    <cellStyle name="Normal 7" xfId="53" xr:uid="{00000000-0005-0000-0000-000035000000}"/>
    <cellStyle name="Normal 8" xfId="54" xr:uid="{00000000-0005-0000-0000-000036000000}"/>
    <cellStyle name="Normal 9" xfId="55" xr:uid="{00000000-0005-0000-0000-000037000000}"/>
    <cellStyle name="Normal 9 2" xfId="56" xr:uid="{00000000-0005-0000-0000-000038000000}"/>
    <cellStyle name="Note 2" xfId="57" xr:uid="{00000000-0005-0000-0000-000039000000}"/>
    <cellStyle name="Note 3" xfId="58" xr:uid="{00000000-0005-0000-0000-00003A000000}"/>
    <cellStyle name="Note 4" xfId="59" xr:uid="{00000000-0005-0000-0000-00003B000000}"/>
    <cellStyle name="Note 5" xfId="60" xr:uid="{00000000-0005-0000-0000-00003C000000}"/>
  </cellStyles>
  <dxfs count="27">
    <dxf>
      <font>
        <color auto="1"/>
      </font>
      <fill>
        <patternFill>
          <bgColor theme="0"/>
        </patternFill>
      </fill>
    </dxf>
    <dxf>
      <font>
        <b/>
        <i val="0"/>
        <color theme="0"/>
      </font>
      <fill>
        <patternFill>
          <bgColor rgb="FFDA291C"/>
        </patternFill>
      </fill>
    </dxf>
    <dxf>
      <font>
        <b val="0"/>
        <i val="0"/>
        <color theme="0"/>
      </font>
      <fill>
        <patternFill>
          <bgColor rgb="FF009639"/>
        </patternFill>
      </fill>
    </dxf>
    <dxf>
      <font>
        <b val="0"/>
        <i val="0"/>
        <color theme="0"/>
      </font>
      <fill>
        <patternFill>
          <bgColor rgb="FFDA291C"/>
        </patternFill>
      </fill>
    </dxf>
    <dxf>
      <font>
        <b val="0"/>
        <i val="0"/>
        <color auto="1"/>
      </font>
      <fill>
        <patternFill>
          <bgColor rgb="FFFFB81C"/>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ill>
        <patternFill>
          <bgColor theme="0" tint="-0.14996795556505021"/>
        </patternFill>
      </fill>
    </dxf>
    <dxf>
      <fill>
        <patternFill>
          <bgColor rgb="FFFFFF99"/>
        </patternFill>
      </fill>
    </dxf>
    <dxf>
      <numFmt numFmtId="0" formatCode="General"/>
    </dxf>
    <dxf>
      <numFmt numFmtId="0" formatCode="General"/>
    </dxf>
    <dxf>
      <alignment horizontal="left" vertical="bottom" textRotation="0" wrapText="0" indent="0" justifyLastLine="0" shrinkToFit="0" readingOrder="0"/>
    </dxf>
    <dxf>
      <numFmt numFmtId="0" formatCode="General"/>
    </dxf>
    <dxf>
      <font>
        <b/>
        <i val="0"/>
        <strike val="0"/>
        <condense val="0"/>
        <extend val="0"/>
        <outline val="0"/>
        <shadow val="0"/>
        <u val="none"/>
        <vertAlign val="baseline"/>
        <sz val="10"/>
        <color theme="1"/>
        <name val="Arial"/>
        <family val="2"/>
        <scheme val="none"/>
      </font>
    </dxf>
    <dxf>
      <numFmt numFmtId="0" formatCode="General"/>
    </dxf>
  </dxfs>
  <tableStyles count="0" defaultTableStyle="TableStyleMedium2" defaultPivotStyle="PivotStyleLight16"/>
  <colors>
    <mruColors>
      <color rgb="FFDA291C"/>
      <color rgb="FF005EB8"/>
      <color rgb="FFFFB81C"/>
      <color rgb="FF009639"/>
      <color rgb="FFFFFF99"/>
      <color rgb="FFFFC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510038</xdr:colOff>
      <xdr:row>5</xdr:row>
      <xdr:rowOff>135696</xdr:rowOff>
    </xdr:to>
    <xdr:pic>
      <xdr:nvPicPr>
        <xdr:cNvPr id="3" name="Picture 2">
          <a:extLst>
            <a:ext uri="{FF2B5EF4-FFF2-40B4-BE49-F238E27FC236}">
              <a16:creationId xmlns:a16="http://schemas.microsoft.com/office/drawing/2014/main" id="{506E03D6-F7BB-40AA-8872-EE21305F0FE3}"/>
            </a:ext>
          </a:extLst>
        </xdr:cNvPr>
        <xdr:cNvPicPr>
          <a:picLocks noChangeAspect="1"/>
        </xdr:cNvPicPr>
      </xdr:nvPicPr>
      <xdr:blipFill>
        <a:blip xmlns:r="http://schemas.openxmlformats.org/officeDocument/2006/relationships" r:embed="rId1"/>
        <a:stretch>
          <a:fillRect/>
        </a:stretch>
      </xdr:blipFill>
      <xdr:spPr>
        <a:xfrm>
          <a:off x="314417" y="194199"/>
          <a:ext cx="2091373" cy="912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503873</xdr:colOff>
      <xdr:row>5</xdr:row>
      <xdr:rowOff>150492</xdr:rowOff>
    </xdr:to>
    <xdr:pic>
      <xdr:nvPicPr>
        <xdr:cNvPr id="3" name="Picture 2">
          <a:extLst>
            <a:ext uri="{FF2B5EF4-FFF2-40B4-BE49-F238E27FC236}">
              <a16:creationId xmlns:a16="http://schemas.microsoft.com/office/drawing/2014/main" id="{568451A3-3BE0-44D2-8AE0-5264B697B870}"/>
            </a:ext>
          </a:extLst>
        </xdr:cNvPr>
        <xdr:cNvPicPr>
          <a:picLocks noChangeAspect="1"/>
        </xdr:cNvPicPr>
      </xdr:nvPicPr>
      <xdr:blipFill>
        <a:blip xmlns:r="http://schemas.openxmlformats.org/officeDocument/2006/relationships" r:embed="rId1"/>
        <a:stretch>
          <a:fillRect/>
        </a:stretch>
      </xdr:blipFill>
      <xdr:spPr>
        <a:xfrm>
          <a:off x="312295" y="187377"/>
          <a:ext cx="2095121"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2095121</xdr:colOff>
      <xdr:row>5</xdr:row>
      <xdr:rowOff>141175</xdr:rowOff>
    </xdr:to>
    <xdr:pic>
      <xdr:nvPicPr>
        <xdr:cNvPr id="3" name="Picture 2">
          <a:extLst>
            <a:ext uri="{FF2B5EF4-FFF2-40B4-BE49-F238E27FC236}">
              <a16:creationId xmlns:a16="http://schemas.microsoft.com/office/drawing/2014/main" id="{4C7C3DE4-F6B3-4576-A1F4-3946916C3F62}"/>
            </a:ext>
          </a:extLst>
        </xdr:cNvPr>
        <xdr:cNvPicPr>
          <a:picLocks noChangeAspect="1"/>
        </xdr:cNvPicPr>
      </xdr:nvPicPr>
      <xdr:blipFill>
        <a:blip xmlns:r="http://schemas.openxmlformats.org/officeDocument/2006/relationships" r:embed="rId1"/>
        <a:stretch>
          <a:fillRect/>
        </a:stretch>
      </xdr:blipFill>
      <xdr:spPr>
        <a:xfrm>
          <a:off x="310816" y="190500"/>
          <a:ext cx="2095121" cy="9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2095121</xdr:colOff>
      <xdr:row>5</xdr:row>
      <xdr:rowOff>144350</xdr:rowOff>
    </xdr:to>
    <xdr:pic>
      <xdr:nvPicPr>
        <xdr:cNvPr id="3" name="Picture 2">
          <a:extLst>
            <a:ext uri="{FF2B5EF4-FFF2-40B4-BE49-F238E27FC236}">
              <a16:creationId xmlns:a16="http://schemas.microsoft.com/office/drawing/2014/main" id="{B683E73A-8E0D-490E-AC15-DFB3E9772761}"/>
            </a:ext>
          </a:extLst>
        </xdr:cNvPr>
        <xdr:cNvPicPr>
          <a:picLocks noChangeAspect="1"/>
        </xdr:cNvPicPr>
      </xdr:nvPicPr>
      <xdr:blipFill>
        <a:blip xmlns:r="http://schemas.openxmlformats.org/officeDocument/2006/relationships" r:embed="rId1"/>
        <a:stretch>
          <a:fillRect/>
        </a:stretch>
      </xdr:blipFill>
      <xdr:spPr>
        <a:xfrm>
          <a:off x="314325" y="190500"/>
          <a:ext cx="2095121" cy="9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2095121</xdr:colOff>
      <xdr:row>5</xdr:row>
      <xdr:rowOff>144350</xdr:rowOff>
    </xdr:to>
    <xdr:pic>
      <xdr:nvPicPr>
        <xdr:cNvPr id="4" name="Picture 3">
          <a:extLst>
            <a:ext uri="{FF2B5EF4-FFF2-40B4-BE49-F238E27FC236}">
              <a16:creationId xmlns:a16="http://schemas.microsoft.com/office/drawing/2014/main" id="{D04B72E9-41BD-4071-BD17-B95159431E0A}"/>
            </a:ext>
          </a:extLst>
        </xdr:cNvPr>
        <xdr:cNvPicPr>
          <a:picLocks noChangeAspect="1"/>
        </xdr:cNvPicPr>
      </xdr:nvPicPr>
      <xdr:blipFill>
        <a:blip xmlns:r="http://schemas.openxmlformats.org/officeDocument/2006/relationships" r:embed="rId1"/>
        <a:stretch>
          <a:fillRect/>
        </a:stretch>
      </xdr:blipFill>
      <xdr:spPr>
        <a:xfrm>
          <a:off x="314325" y="180975"/>
          <a:ext cx="2095121" cy="9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9</xdr:row>
      <xdr:rowOff>48240</xdr:rowOff>
    </xdr:from>
    <xdr:to>
      <xdr:col>13</xdr:col>
      <xdr:colOff>0</xdr:colOff>
      <xdr:row>9</xdr:row>
      <xdr:rowOff>56160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xdr14:nvContentPartPr>
          <xdr14:nvPr macro=""/>
          <xdr14:xfrm>
            <a:off x="9423000" y="3477240"/>
            <a:ext cx="10800" cy="7920"/>
          </xdr14:xfrm>
        </xdr:contentPart>
      </mc:Choice>
      <mc:Fallback xmlns="">
        <xdr:pic>
          <xdr:nvPicPr>
            <xdr:cNvPr id="2" name="Ink 1">
              <a:extLst>
                <a:ext uri="{FF2B5EF4-FFF2-40B4-BE49-F238E27FC236}">
                  <a16:creationId xmlns:a16="http://schemas.microsoft.com/office/drawing/2014/main" id="{C94CE249-F359-4816-BA99-89ACF6AFDE00}"/>
                </a:ext>
              </a:extLst>
            </xdr:cNvPr>
            <xdr:cNvPicPr/>
          </xdr:nvPicPr>
          <xdr:blipFill>
            <a:blip xmlns:r="http://schemas.openxmlformats.org/officeDocument/2006/relationships" r:embed="rId2"/>
            <a:stretch>
              <a:fillRect/>
            </a:stretch>
          </xdr:blipFill>
          <xdr:spPr>
            <a:xfrm>
              <a:off x="9387360" y="3441240"/>
              <a:ext cx="82440" cy="795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22T15:56:37.080"/>
    </inkml:context>
    <inkml:brush xml:id="br0">
      <inkml:brushProperty name="width" value="0.2" units="cm"/>
      <inkml:brushProperty name="height" value="0.2" units="cm"/>
      <inkml:brushProperty name="color" value="#B4C3DA"/>
      <inkml:brushProperty name="inkEffects" value="silver"/>
      <inkml:brushProperty name="anchorX" value="0"/>
      <inkml:brushProperty name="anchorY" value="0"/>
      <inkml:brushProperty name="scaleFactor" value="0.5"/>
    </inkml:brush>
  </inkml:definitions>
  <inkml:trace contextRef="#ctx0" brushRef="#br0">227 21 1664,'0'0'0,"-97"-9"-768,-32-3-148</inkml:trace>
</inkm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amh Roberts" refreshedDate="45431.759125925928" createdVersion="8" refreshedVersion="8" minRefreshableVersion="3" recordCount="261" xr:uid="{2DC34405-FE8D-46B7-AE57-C13B69F2FA71}">
  <cacheSource type="worksheet">
    <worksheetSource name="LabList"/>
  </cacheSource>
  <cacheFields count="12">
    <cacheField name="Code" numFmtId="0">
      <sharedItems containsMixedTypes="1" containsNumber="1" containsInteger="1" minValue="69010" maxValue="69990"/>
    </cacheField>
    <cacheField name="Name" numFmtId="0">
      <sharedItems/>
    </cacheField>
    <cacheField name="Primary Role Name" numFmtId="0">
      <sharedItems/>
    </cacheField>
    <cacheField name="Legal Status" numFmtId="0">
      <sharedItems count="2">
        <s v="Active"/>
        <s v="Closed"/>
      </sharedItems>
    </cacheField>
    <cacheField name="Country" numFmtId="0">
      <sharedItems count="2">
        <s v="ENGLAND"/>
        <s v="CHANNEL ISLANDS"/>
      </sharedItems>
    </cacheField>
    <cacheField name="Is Directed By - Code" numFmtId="0">
      <sharedItems containsBlank="1"/>
    </cacheField>
    <cacheField name="Is Directed By - Name" numFmtId="0">
      <sharedItems containsBlank="1"/>
    </cacheField>
    <cacheField name="Is Directed By - Primary Role Name" numFmtId="0">
      <sharedItems containsBlank="1"/>
    </cacheField>
    <cacheField name="National Grouping Code" numFmtId="0">
      <sharedItems/>
    </cacheField>
    <cacheField name="National Grouping Name" numFmtId="0">
      <sharedItems containsBlank="1"/>
    </cacheField>
    <cacheField name="Region Name" numFmtId="0">
      <sharedItems/>
    </cacheField>
    <cacheField name="Combined" numFmtId="0">
      <sharedItems count="518">
        <s v="ACCULABS DIAGNOSTICS UK LTD"/>
        <s v="AIREDALE NHS FOUNDATION TRUST - AIREDALE NHS FOUNDATION TRUST LABORATORY"/>
        <s v="AIREDALE NHS FOUNDATION TRUST - INTEGRATED PATHOLOGY SOLUTIONS LLP"/>
        <s v="ALDER HEY CHILDREN'S NHS FOUNDATION TRUST - ALDER HEY CHILDREN'S NHS FOUNDATION TRUST LABORATORY"/>
        <s v="ASHFORD AND ST PETER'S HOSPITALS NHS FOUNDATION TRUST - ASHFORD &amp; ST PETER'S HOSPITAL LABORATORY"/>
        <s v="ASHFORD AND ST PETER'S HOSPITALS NHS FOUNDATION TRUST - ST PETER'S HOSPITAL LABORATORY"/>
        <s v="BARKING, HAVERING AND REDBRIDGE UNIVERSITY HOSPITALS NHS TRUST - KING GEORGE HOSPITAL LABORATORY"/>
        <s v="BARKING, HAVERING AND REDBRIDGE UNIVERSITY HOSPITALS NHS TRUST - QUEENS HOSPITAL LABORATORY"/>
        <s v="BARNSLEY HOSPITAL NHS FOUNDATION TRUST - BARNSLEY DISTRICT GENERAL HOSPITAL LABORATORY"/>
        <s v="BARTS HEALTH NHS TRUST - FOREST HEALTHCARE LABORATORY"/>
        <s v="BARTS HEALTH NHS TRUST - NEWHAM HEALTHCARE LABORATORY"/>
        <s v="BARTS HEALTH NHS TRUST - THE ROYAL LONDON HOSPITAL LABORATORY"/>
        <s v="BEDFORDSHIRE HOSPITALS NHS FOUNDATION TRUST - LUTON &amp; DUNSTABLE HOSPITAL LABORATORY"/>
        <s v="BEDFORDSHIRE HOSPITALS NHS FOUNDATION TRUST - VIAPATH ANALYTICS LLP (BEDFORD HOSPITAL)"/>
        <s v="BIRMINGHAM WOMEN'S AND CHILDREN'S NHS FOUNDATION TRUST - BIRMINGHAM WOMEN'S LABORATORY"/>
        <s v="BIRMINGHAM WOMEN'S AND CHILDREN'S NHS FOUNDATION TRUST - DEPARTMENT OF MICROBIOLOGY"/>
        <s v="BIRMINGHAM WOMEN'S AND CHILDREN'S NHS FOUNDATION TRUST - WEST MIDLANDS REGIONAL GENETICS LABORATORY"/>
        <s v="BIRMINGHAM WOMEN'S AND CHILDREN'S NHS FOUNDATION TRUST - WEST MIDLANDS, OXFORD AND WESSEX GENOMIC LABORATORY HUB"/>
        <s v="BLACKPOOL TEACHING HOSPITALS NHS FOUNDATION TRUST - BLACKPOOL VICTORIA HOSPITAL LABORATORY"/>
        <s v="BLACKPOOL TEACHING HOSPITALS NHS FOUNDATION TRUST - BLACKPOOL TEACHING HOSPITALS - PATHOLOGY"/>
        <s v="BOLTON NHS FOUNDATION TRUST - THE ROYAL BOLTON HOSPITAL LABORATORY"/>
        <s v="BRADFORD TEACHING HOSPITALS NHS FOUNDATION TRUST - BRADFORD ROYAL INFIRMARY LABORATORY"/>
        <s v="BUCKINGHAMSHIRE HEALTHCARE NHS TRUST - SOUTH BUCKINGHAMSHIRE LABORATORY"/>
        <s v="BUCKINGHAMSHIRE HEALTHCARE NHS TRUST - STOKE MANDEVILLE HOSPITAL LABORATORY"/>
        <s v="CALDERDALE AND HUDDERSFIELD NHS FOUNDATION TRUST - HUDDERSFIELD ROYAL INFIRMARY PATHOLOGY LABORATORY"/>
        <s v="CALDERDALE AND HUDDERSFIELD NHS FOUNDATION TRUST - CALDERDALE ROYAL PATHOLOGY LABORATORY"/>
        <s v="CAMBRIDGE UNIVERSITY HOSPITALS NHS FOUNDATION TRUST - ADDENBROOKE'S HOSPITAL LABORATORY"/>
        <s v="CAMBRIDGE UNIVERSITY HOSPITALS NHS FOUNDATION TRUST - HEALTH PROTECTION AGENCY PHL AND CLINICAL MICROBIOLOGY"/>
        <s v="CAMBRIDGE UNIVERSITY HOSPITALS NHS FOUNDATION TRUST - HUMAN RESEARCH TISSUE BANK"/>
        <s v="CAMBRIDGE UNIVERSITY HOSPITALS NHS FOUNDATION TRUST - CANCER MOLECULAR DIAGNOSTICS LABORATORY (CMDL)"/>
        <s v="CAMBRIDGE UNIVERSITY HOSPITALS NHS FOUNDATION TRUST - NHS EAST GENOMIC LABORATORY HUB"/>
        <s v="CHELSEA AND WESTMINSTER HOSPITAL NHS FOUNDATION TRUST - CHELSEA &amp; WESTMINSTER HOSPITAL LABORATORY"/>
        <s v="CHELSEA AND WESTMINSTER HOSPITAL NHS FOUNDATION TRUST - WEST MIDDLESEX UNIVERSITY LABORATORY"/>
        <s v="CHESTERFIELD ROYAL HOSPITAL NHS FOUNDATION TRUST - CHESTERFIELD &amp; NORTH DERBYSHIRE ROYAL HOSPITAL LABORATORY"/>
        <s v="COUNTESS OF CHESTER HOSPITAL NHS FOUNDATION TRUST - COUNTESS OF CHESTER HOSPITAL LABORATORY"/>
        <s v="COUNTESS OF CHESTER HOSPITAL NHS FOUNDATION TRUST - CHESTER &amp; WIRRAL NHS MICROBIOLOGY SERVICES"/>
        <s v="COUNTY DURHAM AND DARLINGTON NHS FOUNDATION TRUST - PATHOLOGY LAB - COUNTY DURHAM AND DARLINGTON NHS FOUNDATION TRUST"/>
        <s v="CROYDON HEALTH SERVICES NHS TRUST - CROYDON UNIVERSITY HOSPITAL LABORATORY"/>
        <s v="DARTFORD AND GRAVESHAM NHS TRUST - DARENT VALLEY HOSPITAL LABORATORY"/>
        <s v="DONCASTER AND BASSETLAW TEACHING HOSPITALS NHS FOUNDATION TRUST - BASSETLAW DIST GEN HOSP LABORATORY"/>
        <s v="DONCASTER AND BASSETLAW TEACHING HOSPITALS NHS FOUNDATION TRUST - DONCASTER ROYAL INFIRMARY LABORATORY"/>
        <s v="DORSET COUNTY HOSPITAL NHS FOUNDATION TRUST - DORSET COUNTY HOSPITAL LABORATORY"/>
        <s v="EAST AND NORTH HERTFORDSHIRE NHS TRUST - QUEEN ELIZABETH II HOSPITAL LABORATORY"/>
        <s v="EAST AND NORTH HERTFORDSHIRE NHS TRUST - LISTER HOSPITAL LABORATORY"/>
        <s v="EAST CHESHIRE NHS TRUST - MACCLESFIELD DISTRICT GENERAL HOSPITAL LABORATORY"/>
        <s v="EAST KENT HOSPITALS UNIVERSITY NHS FOUNDATION TRUST - KENT &amp; CANTERBURY HOSPITAL LABORATORY"/>
        <s v="EAST KENT HOSPITALS UNIVERSITY NHS FOUNDATION TRUST - THE WILLIAM HARVEY HOSPITAL LABORATORY"/>
        <s v="EAST KENT HOSPITALS UNIVERSITY NHS FOUNDATION TRUST - THANET DISTRICT GENERAL HOSPITAL LABORATORY"/>
        <s v="EAST LANCASHIRE HOSPITALS NHS TRUST - QUEEN'S PARK HOSPITAL LABORATORY"/>
        <s v="EAST LANCASHIRE HOSPITALS NHS TRUST - BURNLEY GENERAL HOSPITAL LABORATORY"/>
        <s v="EAST SUFFOLK AND NORTH ESSEX NHS FOUNDATION TRUST - COLCHESTER GENERAL HOSPITAL LABORATORY"/>
        <s v="EAST SUFFOLK AND NORTH ESSEX NHS FOUNDATION TRUST - IPSWICH HOSPITAL LABORATORY"/>
        <s v="EAST SUSSEX HEALTHCARE NHS TRUST - EASTBOURNE DISTRICT GENERAL HOSPITAL LABORATORY"/>
        <s v="EAST SUSSEX HEALTHCARE NHS TRUST - HASTINGS &amp; ROTHER LABORATORY"/>
        <s v="EPSOM AND ST HELIER UNIVERSITY HOSPITALS NHS TRUST - ST HELIER PATHOLOGY"/>
        <s v="EPSOM AND ST HELIER UNIVERSITY HOSPITALS NHS TRUST - EPSOM HOSPITAL LABORATORIES"/>
        <s v="FRIMLEY HEALTH NHS FOUNDATION TRUST - FRIMLEY PARK HOSPITAL LABORATORY"/>
        <s v="FRIMLEY HEALTH NHS FOUNDATION TRUST - WEXHAM PARK HOSPITAL LABORATORY"/>
        <s v="FRIMLEY HEALTH NHS FOUNDATION TRUST - BERKSHIRE AND SURREY PATHOLOGY SERVICES (BSPS)"/>
        <s v="FRONTIER PATHOLOGY"/>
        <s v="GATESHEAD HEALTH NHS FOUNDATION TRUST - GATESHEAD HEALTH NHS FOUNDATION TRUST LABORATORY"/>
        <s v="GEORGE ELIOT HOSPITAL NHS TRUST - GEORGE ELIOT HOSPITAL LABORATORY"/>
        <s v="GLOUCESTERSHIRE HOSPITALS NHS FOUNDATION TRUST - CHELTENHAM GENERAL HOSPITAL"/>
        <s v="GLOUCESTERSHIRE HOSPITALS NHS FOUNDATION TRUST - GLOUCESTERSHIRE ROYAL HOSPITAL LABORATORY"/>
        <s v="GREAT ORMOND STREET HOSPITAL FOR CHILDREN NHS FOUNDATION TRUST - GREAT ORMOND STREET HOSPITAL LABORATORY"/>
        <s v="GREAT ORMOND STREET HOSPITAL FOR CHILDREN NHS FOUNDATION TRUST - LONDON NORTH GENOMIC LABORATORY HUB (GLH)"/>
        <s v="GREAT WESTERN HOSPITALS NHS FOUNDATION TRUST - GREAT WESTERN HOSPITAL LABORATORY"/>
        <s v="GUY'S AND ST THOMAS' NHS FOUNDATION TRUST - VIAPATH ANALYTICS LLP (ST THOMAS' HOSPITAL)"/>
        <s v="GUY'S AND ST THOMAS' NHS FOUNDATION TRUST - VIAPATH ANALYTICS LLP (GUY'S HOSPITAL)"/>
        <s v="GUY'S AND ST THOMAS' NHS FOUNDATION TRUST - HAREFIELD HOSPITAL LABORATORY MEDICINE DEPT"/>
        <s v="GUY'S AND ST THOMAS' NHS FOUNDATION TRUST - ROYAL BROMPTON HOSPITAL LABORATORY MEDICINE DEPT"/>
        <s v="GUY'S AND ST THOMAS' NHS FOUNDATION TRUST - VIAPATH LLP"/>
        <s v="GUY'S AND ST THOMAS' NHS FOUNDATION TRUST - LONDON SOUTH GENOMICS LABORATORY HUB"/>
        <s v="GUY'S AND ST THOMAS' NHS FOUNDATION TRUST - CLINICAL GENETICS AND GENOMICS LABORATORY"/>
        <s v="HAMPSHIRE HOSPITALS NHS FOUNDATION TRUST - BASINGSTOKE AND NORTH HAMPSHIRE NHS FOUNDATION TRUST LABORATORY"/>
        <s v="HAMPSHIRE HOSPITALS NHS FOUNDATION TRUST - WINCHESTER &amp; EASTLEIGH HEALTHCARE LABORATORY"/>
        <s v="HARROGATE AND DISTRICT NHS FOUNDATION TRUST - HARROGATE DISTRICT HOSPITAL LABORATORY"/>
        <s v="HOMERTON HEALTHCARE NHS FOUNDATION TRUST - HOMERTON HOSPITAL LABORATORY"/>
        <s v="HULL UNIVERSITY TEACHING HOSPITALS NHS TRUST - HULL &amp; EAST YORKSHIRE PATHOLOGY SERVICES"/>
        <s v="IMPERIAL COLLEGE HEALTHCARE NHS TRUST - HAMMERSMITH HOSPITAL LABORATORY"/>
        <s v="IMPERIAL COLLEGE HEALTHCARE NHS TRUST - ST MARY'S HOSPITAL LABORATORY"/>
        <s v="IMPERIAL COLLEGE HEALTHCARE NHS TRUST - LONDON NORTH GLH (HAMMERSMITH HOSPITAL)"/>
        <s v="IMPERIAL COLLEGE HEALTHCARE NHS TRUST - CHARING CROSS LABORATORY"/>
        <s v="ISLE OF WIGHT NHS TRUST - BLOOD SCIENCES LABORATORY"/>
        <s v="JAMES PAGET UNIVERSITY HOSPITALS NHS FOUNDATION TRUST - JAMES PAGET UNIVERSITY HOSPITALS - PATHOLOGY"/>
        <s v="KETTERING GENERAL HOSPITAL NHS FOUNDATION TRUST - KETTERING GENERAL HOSPITAL LABORATORY"/>
        <s v="KING'S COLLEGE HOSPITAL NHS FOUNDATION TRUST - MOLECULAR PATHOLOGY"/>
        <s v="KING'S COLLEGE HOSPITAL NHS FOUNDATION TRUST - NEUROPATHOLOGY LABORATORY"/>
        <s v="KING'S COLLEGE HOSPITAL NHS FOUNDATION TRUST - LIVER MOLECULAR GENETICS LAB"/>
        <s v="KING'S COLLEGE HOSPITAL NHS FOUNDATION TRUST - KINGS HAEMATOLOGICAL MALIGNANCY DIAGNOSTIC CENTRE"/>
        <s v="KING'S COLLEGE HOSPITAL NHS FOUNDATION TRUST - ADVANCED DIAGNOSTICS LABORATORY"/>
        <s v="KINGSTON HOSPITAL NHS FOUNDATION TRUST - KINGSTON HOSPITAL LABORATORY"/>
        <s v="LANCASHIRE TEACHING HOSPITALS NHS FOUNDATION TRUST - ROYAL PRESTON HOSPITAL LABORATORY"/>
        <s v="LDPATH LIMITED"/>
        <s v="LEEDS TEACHING HOSPITALS NHS TRUST - LEEDS GENERAL INFIRMARY LABORATORY"/>
        <s v="LEEDS TEACHING HOSPITALS NHS TRUST - ST JAMES'S UNIVERSITY HOSP LABORATORY"/>
        <s v="LEEDS TEACHING HOSPITALS NHS TRUST - THE LEEDS GENETICS LABORATORY"/>
        <s v="LEWISHAM AND GREENWICH NHS TRUST - LEWISHAM HOSPITAL LABORATORY"/>
        <s v="LEWISHAM AND GREENWICH NHS TRUST - QUEEN ELIZABETH HOSPITAL PATHOLOGY LABORATORY"/>
        <s v="LINCOLNSHIRE COMMUNITY HEALTH SERVICES NHS TRUST - LINCOLNSHIRE COMMUNITY PODIATRY SERVICE"/>
        <s v="LIVERPOOL UNIVERSITY HOSPITALS NHS FOUNDATION TRUST - FAZAKERLEY HOSPITAL LABORATORY"/>
        <s v="LIVERPOOL UNIVERSITY HOSPITALS NHS FOUNDATION TRUST - ROYAL LIVERPOOL UNIVERSITY HOSPITAL LABORATORY"/>
        <s v="LONDON NORTH WEST UNIVERSITY HEALTHCARE NHS TRUST - EALING HOSPITAL LABORATORY"/>
        <s v="LONDON NORTH WEST UNIVERSITY HEALTHCARE NHS TRUST - NORTHWICK PARK &amp; ST MARKS HOSPITAL MICROBIOLOGY LABORATORY"/>
        <s v="MAIDSTONE AND TUNBRIDGE WELLS NHS TRUST - MAIDSTONE HOSPITAL LABORATORY"/>
        <s v="MAIDSTONE AND TUNBRIDGE WELLS NHS TRUST - TUNBRIDGE WELLS HOSPITAL (PEMBURY) - PATHOLOGY"/>
        <s v="MANCHESTER UNIVERSITY NHS FOUNDATION TRUST - MANCHESTER ROYAL INFIRMARY LABORATORY"/>
        <s v="MANCHESTER UNIVERSITY NHS FOUNDATION TRUST - UHSM NHS FOUNDATION TRUST LABORATORY"/>
        <s v="MANCHESTER UNIVERSITY NHS FOUNDATION TRUST - TRAFFORD GENERAL HOSPITAL LABORATORY"/>
        <s v="MANCHESTER UNIVERSITY NHS FOUNDATION TRUST - NORTH WEST GLH LED BY MANCHESTER UNIVERSITY NHS FOUNDATION TRUST"/>
        <s v="MANCHESTER UNIVERSITY NHS FOUNDATION TRUST - MOLECULAR HAEMATOLOGY SERVICE"/>
        <s v="MEDWAY NHS FOUNDATION TRUST - MEDWAY MARITIME HOSPITAL LABORATORY"/>
        <s v="MERSEY AND WEST LANCASHIRE TEACHING HOSPITALS NHS TRUST - WHISTON HOSPITAL LABORATORY"/>
        <s v="MID AND SOUTH ESSEX NHS FOUNDATION TRUST - BASILDON HOSPITAL LABORATORY"/>
        <s v="MID AND SOUTH ESSEX NHS FOUNDATION TRUST - BROOMFIELD HOSPITAL LABORATORY"/>
        <s v="MID AND SOUTH ESSEX NHS FOUNDATION TRUST - SOUTHEND HOSPITAL LABORATORY"/>
        <s v="MID CHESHIRE HOSPITALS NHS FOUNDATION TRUST - MID CHESHIRE HOSPITALS LABORATORY"/>
        <s v="MID YORKSHIRE TEACHING NHS TRUST - DEWSBURY &amp; DISTRICT HOSPITAL LABORATORY"/>
        <s v="MID YORKSHIRE TEACHING NHS TRUST - THE MID YORKSHIRE TEACHING NHS TRUST-PATHOLOGY SERVICES"/>
        <s v="MID YORKSHIRE TEACHING NHS TRUST - WEST YORKSHIRE &amp; HARROGATE PATHOLOGY NETWORK"/>
        <s v="MILTON KEYNES UNIVERSITY HOSPITAL NHS FOUNDATION TRUST - MILTON KEYNES GENERAL HOSPITAL LABORATORY"/>
        <s v="BITTESWELL"/>
        <s v="NORFOLK AND NORWICH UNIVERSITY HOSPITALS NHS FOUNDATION TRUST - NORFOLK &amp; NORWICH HOSPITAL LABORATORY"/>
        <s v="NORTH BRISTOL NHS TRUST - PUBLIC HEALTH LABORATORY BRISTOL HPA"/>
        <s v="NORTH BRISTOL NHS TRUST - SEVERN PATHOLOGY"/>
        <s v="NORTH CUMBRIA INTEGRATED CARE NHS FOUNDATION TRUST - CUMBERLAND INFIRMARY LABORATORY"/>
        <s v="NORTH CUMBRIA INTEGRATED CARE NHS FOUNDATION TRUST - WEST CUMBERLAND HOSPITAL LABORATORY"/>
        <s v="NORTH MIDDLESEX UNIVERSITY HOSPITAL NHS TRUST - NORTH MIDDLESEX HOSPITAL LABORATORY"/>
        <s v="NORTH TEES AND HARTLEPOOL NHS FOUNDATION TRUST - UNIVERSITY HOSPITAL OF HARTLEPOOL LABORATORY"/>
        <s v="NORTH TEES AND HARTLEPOOL NHS FOUNDATION TRUST - UNIVERSITY HOSPITAL OF NORTH TEES LABORATORY"/>
        <s v="NORTH TEES AND HARTLEPOOL NHS FOUNDATION TRUST - TEES VALLEY LABORATORY SERVICES"/>
        <s v="NORTH WEST ANGLIA NHS FOUNDATION TRUST - PETERBOROUGH HOSPITAL LABORATORY"/>
        <s v="NORTH WEST ANGLIA NHS FOUNDATION TRUST - HINCHINGBROOKE HEALTH CARE NHS TRUST LABORATORY"/>
        <s v="NORTHAMPTON GENERAL HOSPITAL NHS TRUST - NORTHAMPTON GENERAL HOSPITAL LABORATORY"/>
        <s v="NORTHERN CARE ALLIANCE NHS FOUNDATION TRUST - BURY GENERAL HOSPITAL LABORATORY"/>
        <s v="NORTHERN CARE ALLIANCE NHS FOUNDATION TRUST - OLDHAM LABORATORY"/>
        <s v="NORTHERN CARE ALLIANCE NHS FOUNDATION TRUST - BIRCH HILL HOSPITAL LABORATORY"/>
        <s v="NORTHERN CARE ALLIANCE NHS FOUNDATION TRUST - NORTH MANCHESTER GENERAL LABORATORY"/>
        <s v="NORTHERN CARE ALLIANCE NHS FOUNDATION TRUST - SALFORD ROYAL MICROBIOLOGY DEPARTMENT"/>
        <s v="NORTHERN CARE ALLIANCE NHS FOUNDATION TRUST - OLDHAM PATHOLOGY LABORATORY"/>
        <s v="NORTHERN LINCOLNSHIRE AND GOOLE NHS FOUNDATION TRUST - SCUNTHORPE GENERAL HOSPITAL LABORATORY"/>
        <s v="NORTHERN LINCOLNSHIRE AND GOOLE NHS FOUNDATION TRUST - DIANA, PRINCESS OF WALES HOSPITAL LABORATORY"/>
        <s v="NORTHUMBRIA HEALTHCARE NHS FOUNDATION TRUST - WANSBECK HOSPITAL LABORATORY"/>
        <s v="NORTHUMBRIA HEALTHCARE NHS FOUNDATION TRUST - NORTH TYNESIDE GENERAL HOSP LABORATORY"/>
        <s v="NORTHUMBRIA HEALTHCARE NHS FOUNDATION TRUST - NORTHUMBRIA SPECIALIST EMERGENCY CARE HOSPITAL"/>
        <s v="NORTHUMBRIA HEALTHCARE NHS FOUNDATION TRUST - HEXHAM GENERAL HOSPITAL"/>
        <s v="NOTTINGHAM UNIVERSITY HOSPITALS NHS TRUST - NOTTINGHAM UNIVERSITY HOSPITALS LABORATORY"/>
        <s v="NOTTINGHAM UNIVERSITY HOSPITALS NHS TRUST - NOTTINGHAM UNIVERSITY HOSPITALS BIOBANK LABORATORY"/>
        <s v="ONCOLOGICA UK"/>
        <s v="OXFORD UNIVERSITY HOSPITALS NHS FOUNDATION TRUST - NUFFIELD ORTHOPAEDIC LABORATORY"/>
        <s v="OXFORD UNIVERSITY HOSPITALS NHS FOUNDATION TRUST - OXFORD UNIVERSITY TRUST MICROBIOLOGY LABORATORY"/>
        <s v="OXFORD UNIVERSITY HOSPITALS NHS FOUNDATION TRUST - OXFORD REGIONAL GENETICS LABORATORIES"/>
        <s v="OXFORD UNIVERSITY HOSPITALS NHS FOUNDATION TRUST - OXFORD MOLECULAR HAEMATOLOGY LABORATORY"/>
        <s v="PORTSMOUTH HOSPITALS UNIVERSITY NATIONAL HEALTH SERVICE TRUST - PORTSMOUTH PATHOLOGY SERVICE"/>
        <s v="HEALTH PROTECTION AGENCY PUBLIC HEALTH LABORATORY - SOUTHAMPTON"/>
        <s v="QUEST DIAGNOSTICS LTD"/>
        <s v="ROYAL BERKSHIRE NHS FOUNDATION TRUST - BERKSHIRE AND SURREY PATHOLOGY SERVICES (BSPS) - HPV PRIMARY SCREENING PROGRAMME"/>
        <s v="ROYAL CORNWALL HOSPITALS NHS TRUST - ROYAL CORNWALL HOSPITALS &amp; WEST CORNWALL HOSPITAL LABORATORY"/>
        <s v="ROYAL DEVON UNIVERSITY HEALTHCARE NHS FOUNDATION TRUST - NORTHERN DEVON DISTRICT HOSPITAL LABORATORY"/>
        <s v="ROYAL DEVON UNIVERSITY HEALTHCARE NHS FOUNDATION TRUST - ROYAL DEVON &amp; EXETER HOSPITAL (WONFORD) LABORATORY"/>
        <s v="ROYAL DEVON UNIVERSITY HEALTHCARE NHS FOUNDATION TRUST - SOUTH WEST GENOMICS LABORATORY HUB"/>
        <s v="ROYAL FREE LONDON NHS FOUNDATION TRUST - CHASE FARM HOSPITALS (ENFIELD ACUTE) LABORATORY"/>
        <s v="ROYAL FREE LONDON NHS FOUNDATION TRUST - ROYAL FREE HOSPITAL MICROBIOLOGY DEPARTMENT"/>
        <s v="ROYAL FREE LONDON NHS FOUNDATION TRUST - LONDON NORTH GLH (ROYAL FREE HOSPITAL)"/>
        <s v="ROYAL FREE LONDON NHS FOUNDATION TRUST - BARNET GENERAL HOSPITAL LABORATORY"/>
        <s v="ROYAL NATIONAL ORTHOPAEDIC HOSPITAL NHS TRUST - ROYAL NATIONAL ORTHOPAEDIC HOSPITAL LABORATORY"/>
        <s v="ROYAL PAPWORTH HOSPITAL NHS FOUNDATION TRUST - PAPWORTH HOSPITAL LABORATORY"/>
        <s v="ROYAL SURREY COUNTY HOSPITAL NHS FOUNDATION TRUST - ROYAL SURREY COUNTY HOSPITAL LABORATORY"/>
        <s v="ROYAL UNITED HOSPITALS BATH NHS FOUNDATION TRUST - ROYAL UNITED HOSPITALS BATH - PATHOLOGY SERVICES"/>
        <s v="SALISBURY NHS FOUNDATION TRUST - SALISBURY DISTRICT HOSPITAL LABORATORY"/>
        <s v="SALISBURY NHS FOUNDATION TRUST - WESSEX REGIONAL GENETICS LABORATORY"/>
        <s v="SANDWELL AND WEST BIRMINGHAM HOSPITALS NHS TRUST - CITY HOSPITAL NHS TRUST"/>
        <s v="SANDWELL AND WEST BIRMINGHAM HOSPITALS NHS TRUST - SANDWELL GENERAL HOSPITAL LABORATORY"/>
        <s v="SHEFFIELD CHILDREN'S NHS FOUNDATION TRUST - CLINICAL CHEMISTRY LABORATORY"/>
        <s v="SHEFFIELD CHILDREN'S NHS FOUNDATION TRUST - SHEFFIELD DIAGNOSTIC GENETICS SERVICE"/>
        <s v="SHEFFIELD TEACHING HOSPITALS NHS FOUNDATION TRUST - ROYAL HALLAMSHIRE HOSPITAL LABORATORY"/>
        <s v="SHEFFIELD TEACHING HOSPITALS NHS FOUNDATION TRUST - NORTHERN GENERAL HOSPITAL LABORATORY"/>
        <s v="SHERWOOD FOREST HOSPITALS NHS FOUNDATION TRUST - KING'S MILL HOSPITAL LABORATORY"/>
        <s v="SHERWOOD FOREST HOSPITALS NHS FOUNDATION TRUST - NEWARK HOSPITAL LABORATORY"/>
        <s v="SOMERSET NHS FOUNDATION TRUST - SPS MUSGROVE PARK HOSPITAL"/>
        <s v="SOURCE BIOSCIENCE"/>
        <s v="SOUTH TEES HOSPITALS NHS FOUNDATION TRUST - JAMES COOK UNIVERSITY HOSPITAL LABORATORY"/>
        <s v="SOUTH TEES HOSPITALS NHS FOUNDATION TRUST - FRIARAGE HOSPITAL LABORATORY"/>
        <s v="SOUTH TYNESIDE AND SUNDERLAND NHS FOUNDATION TRUST - SOUTH TYNESIDE DISTRICT GENERAL HOSPITAL PATHOLOGY LABORATORY"/>
        <s v="SOUTH TYNESIDE AND SUNDERLAND NHS FOUNDATION TRUST - SUNDERLAND ROYAL HOSPITAL LABORATORY"/>
        <s v="SOUTH WARWICKSHIRE UNIVERSITY NHS FOUNDATION TRUST - SOUTH WARWICKSHIRE HOSPITAL LABORATORY"/>
        <s v="SOUTHPORT AND ORMSKIRK HOSPITAL NHS TRUST - SOUTHPORT &amp; ORMSKIRK HOSPITAL LABORATORY"/>
        <s v="SPIRE HEALTHCARE GROUP"/>
        <s v="ST GEORGE'S UNIVERSITY HOSPITALS NHS FOUNDATION TRUST - ST GEORGES UNIVERSITY HOSPITAL LABORATORY"/>
        <s v="STOCKPORT NHS FOUNDATION TRUST - STEPPING HILL HOSPITAL LABORATORY"/>
        <s v="SURREY AND SUSSEX HEALTHCARE NHS TRUST - CRAWLEY HOSPITAL LABORATORY"/>
        <s v="SURREY AND SUSSEX HEALTHCARE NHS TRUST - EAST SURREY HOSPITAL LABORATORY"/>
        <s v="TAMESIDE AND GLOSSOP INTEGRATED CARE NHS FOUNDATION TRUST - TAMESIDE GENERAL HOSPITAL LABORATORY"/>
        <s v="NORTH TEES AND HARTLEPOOL FT"/>
        <s v="TEES, ESK AND WEAR VALLEYS NHS FOUNDATION TRUST - UNIVERSITY HOSPITAL LABORATORY"/>
        <s v="THE CHRISTIE NHS FOUNDATION TRUST - CHRISTIE HOSPITAL LABORATORY"/>
        <s v="THE CHRISTIE PATHOLOGY PARTNERSHIP"/>
        <s v="THE DOCTORS LABORATORY"/>
        <s v="THE DUDLEY GROUP NHS FOUNDATION TRUST - DEPT OF PATHOLOGY (RUSSELLS HALL HOSP)"/>
        <s v="THE HILLINGDON HOSPITALS NHS FOUNDATION TRUST - MICROBIOLOGY DEPARTMENT"/>
        <s v="THE NEWCASTLE UPON TYNE HOSPITALS NHS FOUNDATION TRUST - FREEMAN HOSPITAL LABORATORY"/>
        <s v="THE NEWCASTLE UPON TYNE HOSPITALS NHS FOUNDATION TRUST - THE NEWCASTLE GENETICS LABORATORY"/>
        <s v="THE NEWCASTLE UPON TYNE HOSPITALS NHS FOUNDATION TRUST - YORKSHIRE AND NORTH EAST GLH"/>
        <s v="THE PRINCESS ALEXANDRA HOSPITAL NHS TRUST - THE PRINCESS ALEXANDRA HOSPITAL - PATHOLOGY"/>
        <s v="THE QUEEN ELIZABETH HOSPITAL, KING'S LYNN, NHS FOUNDATION TRUST - QUEEN ELIZABETH HOSP, NORFOLK LABORATORY"/>
        <s v="THE ROTHERHAM NHS FOUNDATION TRUST - ROTHERHAM GENERAL HOSPITAL LABORATORY"/>
        <s v="THE ROYAL MARSDEN NHS FOUNDATION TRUST - THE ROYAL MARSDEN HOSPITAL PATHOLOGY SERVICES"/>
        <s v="THE ROYAL WOLVERHAMPTON NHS TRUST - NEW CROSS HOSPITAL PATHOLOGY LABORATORY"/>
        <s v="THE SHREWSBURY AND TELFORD HOSPITAL NHS TRUST - ROYAL SHREWSBURY HOSPITAL LABORATORY"/>
        <s v="THE WALTON CENTRE NHS FOUNDATION TRUST - THE WALTON CENTRE LABORATORY"/>
        <s v="TORBAY AND SOUTH DEVON NHS FOUNDATION TRUST - TORBAY HOSPITAL LABORATORY"/>
        <s v="UNITED LINCOLNSHIRE HOSPITALS NHS TRUST - LINCOLN COUNTY HOSPITAL LABORATORY"/>
        <s v="UNITED LINCOLNSHIRE HOSPITALS NHS TRUST - PILGRIM HOSPITAL LABORATORY"/>
        <s v="UNIVERSITY COLLEGE LONDON HOSPITALS NHS FOUNDATION TRUST - UCLH PATHOLOGY LABORATORY"/>
        <s v="UNIVERSITY COLLEGE LONDON HOSPITALS NHS FOUNDATION TRUST - QSH NEUROPATHOLOGY"/>
        <s v="UNIVERSITY COLLEGE LONDON HOSPITALS NHS FOUNDATION TRUST - LONDON NORTH GLH (THE HALO BUILDING)"/>
        <s v="UNIVERSITY COLLEGE LONDON HOSPITALS NHS FOUNDATION TRUST - UCLH NEUROGENETICS LABORATORY"/>
        <s v="UNIVERSITY HOSPITAL SOUTHAMPTON NHS FOUNDATION TRUST - SOUTHAMPTON GENERAL HOSPITAL LABORATORY"/>
        <s v="UNIVERSITY HOSPITAL SOUTHAMPTON NHS FOUNDATION TRUST - WESSEX MOLECULAR PATHOLOGY"/>
        <s v="UNIVERSITY HOSPITAL SOUTHAMPTON NHS FOUNDATION TRUST - HIOW SALIVA MASS TESTING"/>
        <s v="UNIVERSITY HOSPITALS BIRMINGHAM NHS FOUNDATION TRUST - HEARTLANDS HOSPITAL LABORATORY"/>
        <s v="UNIVERSITY HOSPITALS BIRMINGHAM NHS FOUNDATION TRUST - UNIVERSITY HOSP BIRMINGHAM LABORATORY"/>
        <s v="UNIVERSITY HOSPITALS BIRMINGHAM NHS FOUNDATION TRUST - MOLECULAR PATHOLOGY DIAGNOSTIC SERVICE"/>
        <s v="UNIVERSITY HOSPITALS BRISTOL AND WESTON NHS FOUNDATION TRUST - WESTON GENERAL HOSPITAL LABORATORY"/>
        <s v="UNIVERSITY HOSPITALS BRISTOL AND WESTON NHS FOUNDATION TRUST - UNIVERSITY HOSPITALS BRISTOL NHS TRUST - RADIOLOGY"/>
        <s v="UNIVERSITY HOSPITALS BRISTOL AND WESTON NHS FOUNDATION TRUST - UNIVERSITY HOSPITALS BRISTOL NHS TRUST - LABORATORY MEDICINE"/>
        <s v="UNIVERSITY HOSPITALS COVENTRY AND WARWICKSHIRE NHS TRUST - COVENTRY AND WARWICKSHIRE PATHOLOGY SERVICES"/>
        <s v="UNIVERSITY HOSPITALS DORSET NHS FOUNDATION TRUST - POOLE GENERAL HOSPITAL LABORATORY"/>
        <s v="UNIVERSITY HOSPITALS DORSET NHS FOUNDATION TRUST - BOURNEMOUTH HOSPITAL MOLECULAR PATHOLOGY LABORATORY"/>
        <s v="UNIVERSITY HOSPITALS OF DERBY AND BURTON NHS FOUNDATION TRUST - BURTON HOSPITALS NHS FT LABORATORY"/>
        <s v="UNIVERSITY HOSPITALS OF DERBY AND BURTON NHS FOUNDATION TRUST - DERBY HOSPITALS LABORATORY"/>
        <s v="UNIVERSITY HOSPITALS OF LEICESTER NHS TRUST - LEICESTER ROYAL INFIRMARY LABORATORY"/>
        <s v="UNIVERSITY HOSPITALS OF MORECAMBE BAY NHS FOUNDATION TRUST - FURNESS GENERAL HOSPITAL LABORATORY"/>
        <s v="UNIVERSITY HOSPITALS OF MORECAMBE BAY NHS FOUNDATION TRUST - WESTMORLAND GENERAL HOSPITAL LABORATORY"/>
        <s v="UNIVERSITY HOSPITALS OF MORECAMBE BAY NHS FOUNDATION TRUST - ROYAL LANCASTER INFIRMARY LABORATORY"/>
        <s v="UNIVERSITY HOSPITALS OF NORTH MIDLANDS NHS TRUST - NORTH STAFFORDSHIRE HOSPITAL LABORATORY"/>
        <s v="UNIVERSITY HOSPITALS PLYMOUTH NHS TRUST - DERRIFORD HOSPITAL LABORATORY"/>
        <s v="UNIVERSITY HOSPITALS SUSSEX NHS FOUNDATION TRUST - ROYAL SUSSEX COUNTY HOSPITAL LABORATORY"/>
        <s v="UNIVERSITY HOSPITALS SUSSEX NHS FOUNDATION TRUST - WORTHING HOSPITAL LABORATORY"/>
        <s v="UNIVERSITY HOSPITALS SUSSEX NHS FOUNDATION TRUST - ST RICHARDS HOSPITAL LABORATORY"/>
        <s v="URALENSIS LTD"/>
        <s v="WALSALL HEALTHCARE NHS TRUST - WALSALL HOSPITALS NHS TRUST LABORATORY"/>
        <s v="WARRINGTON AND HALTON TEACHING HOSPITALS NHS FOUNDATION TRUST - WARRINGTON HOSPITAL LABORATORY"/>
        <s v="WEST HERTFORDSHIRE TEACHING HOSPITALS NHS TRUST - WEST HERTFORDSHIRE HOSPITALS NHS TRUST LABORATORY"/>
        <s v="WEST HERTFORDSHIRE TEACHING HOSPITALS NHS TRUST - HEMEL HEMPSTEAD HOSPITAL LABORATORY"/>
        <s v="WEST SUFFOLK NHS FOUNDATION TRUST - WEST SUFFOLK HOSPITAL LABORATORY"/>
        <s v="WHITTINGTON HEALTH NHS TRUST - PATHOLOGY WHITTINGTON HEALTH"/>
        <s v="WIRRAL UNIVERSITY TEACHING HOSPITAL NHS FOUNDATION TRUST - WIRRAL HOSPITAL DIAGNOSTIC LABORATORIES"/>
        <s v="WORCESTERSHIRE ACUTE HOSPITALS NHS TRUST - THE ALEXANDRA HOSPITAL LABORATORY"/>
        <s v="WORCESTERSHIRE ACUTE HOSPITALS NHS TRUST - KIDDERMINSTER GENERAL HOSPITAL LABORATORY"/>
        <s v="WORCESTERSHIRE ACUTE HOSPITALS NHS TRUST - WORCESTER ROYAL HOSPITAL LABORATORY"/>
        <s v="WRIGHTINGTON, WIGAN AND LEIGH NHS FOUNDATION TRUST - ROYAL ALBERT EDWARD INFIRMARY PATHOLOGY DEPARTMENT"/>
        <s v="WYE VALLEY NHS TRUST - COUNTY HOSPITAL LABORATORY"/>
        <s v="YORK AND SCARBOROUGH TEACHING HOSPITALS NHS FOUNDATION TRUST - SCARBOROUGH GENERAL HOSPITAL LABORATORY"/>
        <s v="YORK AND SCARBOROUGH TEACHING HOSPITALS NHS FOUNDATION TRUST - YORK DISTRICT HOSPITAL LABORATORY"/>
        <s v="YORK AND SCARBOROUGH TEACHING HOSPITALS NHS FOUNDATION TRUST - SHYPS PATHOLOGY"/>
        <s v="MAGNA LABORATORIES LTD"/>
        <s v="JERSEY GENERAL HOSPITAL"/>
        <s v="HEALTH SERVICES LABORATORIES"/>
        <s v="AIREDALE NHS FOUNDATION TRUST, AIREDALE NHS FOUNDATION TRUST LABORATORY" u="1"/>
        <s v="AIREDALE NHS FOUNDATION TRUST, INTEGRATED PATHOLOGY SOLUTIONS LLP" u="1"/>
        <s v="ALDER HEY CHILDREN'S NHS FOUNDATION TRUST, ALDER HEY CHILDREN'S NHS FOUNDATION TRUST LABORATORY" u="1"/>
        <s v="ASHFORD AND ST PETER'S HOSPITALS NHS FOUNDATION TRUST, ASHFORD &amp; ST PETER'S HOSPITAL LABORATORY" u="1"/>
        <s v="ASHFORD AND ST PETER'S HOSPITALS NHS FOUNDATION TRUST, ST PETER'S HOSPITAL LABORATORY" u="1"/>
        <s v="BARKING, HAVERING AND REDBRIDGE UNIVERSITY HOSPITALS NHS TRUST, KING GEORGE HOSPITAL LABORATORY" u="1"/>
        <s v="BARKING, HAVERING AND REDBRIDGE UNIVERSITY HOSPITALS NHS TRUST, QUEENS HOSPITAL LABORATORY" u="1"/>
        <s v="BARNSLEY HOSPITAL NHS FOUNDATION TRUST, BARNSLEY DISTRICT GENERAL HOSPITAL LABORATORY" u="1"/>
        <s v="BARTS HEALTH NHS TRUST, FOREST HEALTHCARE LABORATORY" u="1"/>
        <s v="BARTS HEALTH NHS TRUST, NEWHAM HEALTHCARE LABORATORY" u="1"/>
        <s v="BARTS HEALTH NHS TRUST, THE ROYAL LONDON HOSPITAL LABORATORY" u="1"/>
        <s v="BEDFORDSHIRE HOSPITALS NHS FOUNDATION TRUST, LUTON &amp; DUNSTABLE HOSPITAL LABORATORY" u="1"/>
        <s v="BEDFORDSHIRE HOSPITALS NHS FOUNDATION TRUST, VIAPATH ANALYTICS LLP (BEDFORD HOSPITAL)" u="1"/>
        <s v="BIRMINGHAM WOMEN'S AND CHILDREN'S NHS FOUNDATION TRUST, BIRMINGHAM WOMEN'S LABORATORY" u="1"/>
        <s v="BIRMINGHAM WOMEN'S AND CHILDREN'S NHS FOUNDATION TRUST, DEPARTMENT OF MICROBIOLOGY" u="1"/>
        <s v="BIRMINGHAM WOMEN'S AND CHILDREN'S NHS FOUNDATION TRUST, WEST MIDLANDS REGIONAL GENETICS LABORATORY" u="1"/>
        <s v="BIRMINGHAM WOMEN'S AND CHILDREN'S NHS FOUNDATION TRUST, WEST MIDLANDS, OXFORD AND WESSEX GENOMIC LABORATORY HUB" u="1"/>
        <s v="BLACKPOOL TEACHING HOSPITALS NHS FOUNDATION TRUST, BLACKPOOL VICTORIA HOSPITAL LABORATORY" u="1"/>
        <s v="BLACKPOOL TEACHING HOSPITALS NHS FOUNDATION TRUST, BLACKPOOL TEACHING HOSPITALS - PATHOLOGY" u="1"/>
        <s v="BOLTON NHS FOUNDATION TRUST, THE ROYAL BOLTON HOSPITAL LABORATORY" u="1"/>
        <s v="BRADFORD TEACHING HOSPITALS NHS FOUNDATION TRUST, BRADFORD ROYAL INFIRMARY LABORATORY" u="1"/>
        <s v="BUCKINGHAMSHIRE HEALTHCARE NHS TRUST, SOUTH BUCKINGHAMSHIRE LABORATORY" u="1"/>
        <s v="BUCKINGHAMSHIRE HEALTHCARE NHS TRUST, STOKE MANDEVILLE HOSPITAL LABORATORY" u="1"/>
        <s v="CALDERDALE AND HUDDERSFIELD NHS FOUNDATION TRUST, HUDDERSFIELD ROYAL INFIRMARY PATHOLOGY LABORATORY" u="1"/>
        <s v="CALDERDALE AND HUDDERSFIELD NHS FOUNDATION TRUST, CALDERDALE ROYAL PATHOLOGY LABORATORY" u="1"/>
        <s v="CAMBRIDGE UNIVERSITY HOSPITALS NHS FOUNDATION TRUST, ADDENBROOKE'S HOSPITAL LABORATORY" u="1"/>
        <s v="CAMBRIDGE UNIVERSITY HOSPITALS NHS FOUNDATION TRUST, HEALTH PROTECTION AGENCY PHL AND CLINICAL MICROBIOLOGY" u="1"/>
        <s v="CAMBRIDGE UNIVERSITY HOSPITALS NHS FOUNDATION TRUST, HUMAN RESEARCH TISSUE BANK" u="1"/>
        <s v="CAMBRIDGE UNIVERSITY HOSPITALS NHS FOUNDATION TRUST, CANCER MOLECULAR DIAGNOSTICS LABORATORY (CMDL)" u="1"/>
        <s v="CAMBRIDGE UNIVERSITY HOSPITALS NHS FOUNDATION TRUST, NHS EAST GENOMIC LABORATORY HUB" u="1"/>
        <s v="CHELSEA AND WESTMINSTER HOSPITAL NHS FOUNDATION TRUST, CHELSEA &amp; WESTMINSTER HOSPITAL LABORATORY" u="1"/>
        <s v="CHELSEA AND WESTMINSTER HOSPITAL NHS FOUNDATION TRUST, WEST MIDDLESEX UNIVERSITY LABORATORY" u="1"/>
        <s v="CHESTERFIELD ROYAL HOSPITAL NHS FOUNDATION TRUST, CHESTERFIELD &amp; NORTH DERBYSHIRE ROYAL HOSPITAL LABORATORY" u="1"/>
        <s v="COUNTESS OF CHESTER HOSPITAL NHS FOUNDATION TRUST, COUNTESS OF CHESTER HOSPITAL LABORATORY" u="1"/>
        <s v="COUNTESS OF CHESTER HOSPITAL NHS FOUNDATION TRUST, CHESTER &amp; WIRRAL NHS MICROBIOLOGY SERVICES" u="1"/>
        <s v="COUNTY DURHAM AND DARLINGTON NHS FOUNDATION TRUST, PATHOLOGY LAB - COUNTY DURHAM AND DARLINGTON NHS FOUNDATION TRUST" u="1"/>
        <s v="CROYDON HEALTH SERVICES NHS TRUST, CROYDON UNIVERSITY HOSPITAL LABORATORY" u="1"/>
        <s v="DARTFORD AND GRAVESHAM NHS TRUST, DARENT VALLEY HOSPITAL LABORATORY" u="1"/>
        <s v="DONCASTER AND BASSETLAW TEACHING HOSPITALS NHS FOUNDATION TRUST, BASSETLAW DIST GEN HOSP LABORATORY" u="1"/>
        <s v="DONCASTER AND BASSETLAW TEACHING HOSPITALS NHS FOUNDATION TRUST, DONCASTER ROYAL INFIRMARY LABORATORY" u="1"/>
        <s v="DORSET COUNTY HOSPITAL NHS FOUNDATION TRUST, DORSET COUNTY HOSPITAL LABORATORY" u="1"/>
        <s v="EAST AND NORTH HERTFORDSHIRE NHS TRUST, QUEEN ELIZABETH II HOSPITAL LABORATORY" u="1"/>
        <s v="EAST AND NORTH HERTFORDSHIRE NHS TRUST, LISTER HOSPITAL LABORATORY" u="1"/>
        <s v="EAST CHESHIRE NHS TRUST, MACCLESFIELD DISTRICT GENERAL HOSPITAL LABORATORY" u="1"/>
        <s v="EAST KENT HOSPITALS UNIVERSITY NHS FOUNDATION TRUST, KENT &amp; CANTERBURY HOSPITAL LABORATORY" u="1"/>
        <s v="EAST KENT HOSPITALS UNIVERSITY NHS FOUNDATION TRUST, THE WILLIAM HARVEY HOSPITAL LABORATORY" u="1"/>
        <s v="EAST KENT HOSPITALS UNIVERSITY NHS FOUNDATION TRUST, THANET DISTRICT GENERAL HOSPITAL LABORATORY" u="1"/>
        <s v="EAST LANCASHIRE HOSPITALS NHS TRUST, QUEEN'S PARK HOSPITAL LABORATORY" u="1"/>
        <s v="EAST LANCASHIRE HOSPITALS NHS TRUST, BURNLEY GENERAL HOSPITAL LABORATORY" u="1"/>
        <s v="EAST SUFFOLK AND NORTH ESSEX NHS FOUNDATION TRUST, COLCHESTER GENERAL HOSPITAL LABORATORY" u="1"/>
        <s v="EAST SUFFOLK AND NORTH ESSEX NHS FOUNDATION TRUST, IPSWICH HOSPITAL LABORATORY" u="1"/>
        <s v="EAST SUSSEX HEALTHCARE NHS TRUST, EASTBOURNE DISTRICT GENERAL HOSPITAL LABORATORY" u="1"/>
        <s v="EAST SUSSEX HEALTHCARE NHS TRUST, HASTINGS &amp; ROTHER LABORATORY" u="1"/>
        <s v="EPSOM AND ST HELIER UNIVERSITY HOSPITALS NHS TRUST, ST HELIER PATHOLOGY" u="1"/>
        <s v="EPSOM AND ST HELIER UNIVERSITY HOSPITALS NHS TRUST, EPSOM HOSPITAL LABORATORIES" u="1"/>
        <s v="FRIMLEY HEALTH NHS FOUNDATION TRUST, FRIMLEY PARK HOSPITAL LABORATORY" u="1"/>
        <s v="FRIMLEY HEALTH NHS FOUNDATION TRUST, WEXHAM PARK HOSPITAL LABORATORY" u="1"/>
        <s v="FRIMLEY HEALTH NHS FOUNDATION TRUST, BERKSHIRE AND SURREY PATHOLOGY SERVICES (BSPS)" u="1"/>
        <s v="GATESHEAD HEALTH NHS FOUNDATION TRUST, GATESHEAD HEALTH NHS FOUNDATION TRUST LABORATORY" u="1"/>
        <s v="GEORGE ELIOT HOSPITAL NHS TRUST, GEORGE ELIOT HOSPITAL LABORATORY" u="1"/>
        <s v="GLOUCESTERSHIRE HOSPITALS NHS FOUNDATION TRUST, CHELTENHAM GENERAL HOSPITAL" u="1"/>
        <s v="GLOUCESTERSHIRE HOSPITALS NHS FOUNDATION TRUST, GLOUCESTERSHIRE ROYAL HOSPITAL LABORATORY" u="1"/>
        <s v="GREAT ORMOND STREET HOSPITAL FOR CHILDREN NHS FOUNDATION TRUST, GREAT ORMOND STREET HOSPITAL LABORATORY" u="1"/>
        <s v="GREAT ORMOND STREET HOSPITAL FOR CHILDREN NHS FOUNDATION TRUST, LONDON NORTH GENOMIC LABORATORY HUB (GLH)" u="1"/>
        <s v="GREAT WESTERN HOSPITALS NHS FOUNDATION TRUST, GREAT WESTERN HOSPITAL LABORATORY" u="1"/>
        <s v="GUY'S AND ST THOMAS' NHS FOUNDATION TRUST, VIAPATH ANALYTICS LLP (ST THOMAS' HOSPITAL)" u="1"/>
        <s v="GUY'S AND ST THOMAS' NHS FOUNDATION TRUST, VIAPATH ANALYTICS LLP (GUY'S HOSPITAL)" u="1"/>
        <s v="GUY'S AND ST THOMAS' NHS FOUNDATION TRUST, HAREFIELD HOSPITAL LABORATORY MEDICINE DEPT" u="1"/>
        <s v="GUY'S AND ST THOMAS' NHS FOUNDATION TRUST, ROYAL BROMPTON HOSPITAL LABORATORY MEDICINE DEPT" u="1"/>
        <s v="GUY'S AND ST THOMAS' NHS FOUNDATION TRUST, VIAPATH LLP" u="1"/>
        <s v="GUY'S AND ST THOMAS' NHS FOUNDATION TRUST, LONDON SOUTH GENOMICS LABORATORY HUB" u="1"/>
        <s v="GUY'S AND ST THOMAS' NHS FOUNDATION TRUST, CLINICAL GENETICS AND GENOMICS LABORATORY" u="1"/>
        <s v="HAMPSHIRE HOSPITALS NHS FOUNDATION TRUST, BASINGSTOKE AND NORTH HAMPSHIRE NHS FOUNDATION TRUST LABORATORY" u="1"/>
        <s v="HAMPSHIRE HOSPITALS NHS FOUNDATION TRUST, WINCHESTER &amp; EASTLEIGH HEALTHCARE LABORATORY" u="1"/>
        <s v="HARROGATE AND DISTRICT NHS FOUNDATION TRUST, HARROGATE DISTRICT HOSPITAL LABORATORY" u="1"/>
        <s v="HOMERTON HEALTHCARE NHS FOUNDATION TRUST, HOMERTON HOSPITAL LABORATORY" u="1"/>
        <s v="HULL UNIVERSITY TEACHING HOSPITALS NHS TRUST, HULL &amp; EAST YORKSHIRE PATHOLOGY SERVICES" u="1"/>
        <s v="IMPERIAL COLLEGE HEALTHCARE NHS TRUST, HAMMERSMITH HOSPITAL LABORATORY" u="1"/>
        <s v="IMPERIAL COLLEGE HEALTHCARE NHS TRUST, ST MARY'S HOSPITAL LABORATORY" u="1"/>
        <s v="IMPERIAL COLLEGE HEALTHCARE NHS TRUST, LONDON NORTH GLH (HAMMERSMITH HOSPITAL)" u="1"/>
        <s v="IMPERIAL COLLEGE HEALTHCARE NHS TRUST, CHARING CROSS LABORATORY" u="1"/>
        <s v="ISLE OF WIGHT NHS TRUST, BLOOD SCIENCES LABORATORY" u="1"/>
        <s v="JAMES PAGET UNIVERSITY HOSPITALS NHS FOUNDATION TRUST, JAMES PAGET UNIVERSITY HOSPITALS - PATHOLOGY" u="1"/>
        <s v="KETTERING GENERAL HOSPITAL NHS FOUNDATION TRUST, KETTERING GENERAL HOSPITAL LABORATORY" u="1"/>
        <s v="KING'S COLLEGE HOSPITAL NHS FOUNDATION TRUST, MOLECULAR PATHOLOGY" u="1"/>
        <s v="KING'S COLLEGE HOSPITAL NHS FOUNDATION TRUST, NEUROPATHOLOGY LABORATORY" u="1"/>
        <s v="KING'S COLLEGE HOSPITAL NHS FOUNDATION TRUST, LIVER MOLECULAR GENETICS LAB" u="1"/>
        <s v="KING'S COLLEGE HOSPITAL NHS FOUNDATION TRUST, KINGS HAEMATOLOGICAL MALIGNANCY DIAGNOSTIC CENTRE" u="1"/>
        <s v="KING'S COLLEGE HOSPITAL NHS FOUNDATION TRUST, ADVANCED DIAGNOSTICS LABORATORY" u="1"/>
        <s v="KINGSTON HOSPITAL NHS FOUNDATION TRUST, KINGSTON HOSPITAL LABORATORY" u="1"/>
        <s v="LANCASHIRE TEACHING HOSPITALS NHS FOUNDATION TRUST, ROYAL PRESTON HOSPITAL LABORATORY" u="1"/>
        <s v="LEEDS TEACHING HOSPITALS NHS TRUST, LEEDS GENERAL INFIRMARY LABORATORY" u="1"/>
        <s v="LEEDS TEACHING HOSPITALS NHS TRUST, ST JAMES'S UNIVERSITY HOSP LABORATORY" u="1"/>
        <s v="LEEDS TEACHING HOSPITALS NHS TRUST, THE LEEDS GENETICS LABORATORY" u="1"/>
        <s v="LEWISHAM AND GREENWICH NHS TRUST, LEWISHAM HOSPITAL LABORATORY" u="1"/>
        <s v="LEWISHAM AND GREENWICH NHS TRUST, QUEEN ELIZABETH HOSPITAL PATHOLOGY LABORATORY" u="1"/>
        <s v="LINCOLNSHIRE COMMUNITY HEALTH SERVICES NHS TRUST, LINCOLNSHIRE COMMUNITY PODIATRY SERVICE" u="1"/>
        <s v="LIVERPOOL UNIVERSITY HOSPITALS NHS FOUNDATION TRUST, FAZAKERLEY HOSPITAL LABORATORY" u="1"/>
        <s v="LIVERPOOL UNIVERSITY HOSPITALS NHS FOUNDATION TRUST, ROYAL LIVERPOOL UNIVERSITY HOSPITAL LABORATORY" u="1"/>
        <s v="LONDON NORTH WEST UNIVERSITY HEALTHCARE NHS TRUST, EALING HOSPITAL LABORATORY" u="1"/>
        <s v="LONDON NORTH WEST UNIVERSITY HEALTHCARE NHS TRUST, NORTHWICK PARK &amp; ST MARKS HOSPITAL MICROBIOLOGY LABORATORY" u="1"/>
        <s v="MAIDSTONE AND TUNBRIDGE WELLS NHS TRUST, MAIDSTONE HOSPITAL LABORATORY" u="1"/>
        <s v="MAIDSTONE AND TUNBRIDGE WELLS NHS TRUST, TUNBRIDGE WELLS HOSPITAL (PEMBURY) - PATHOLOGY" u="1"/>
        <s v="MANCHESTER UNIVERSITY NHS FOUNDATION TRUST, MANCHESTER ROYAL INFIRMARY LABORATORY" u="1"/>
        <s v="MANCHESTER UNIVERSITY NHS FOUNDATION TRUST, UHSM NHS FOUNDATION TRUST LABORATORY" u="1"/>
        <s v="MANCHESTER UNIVERSITY NHS FOUNDATION TRUST, TRAFFORD GENERAL HOSPITAL LABORATORY" u="1"/>
        <s v="MANCHESTER UNIVERSITY NHS FOUNDATION TRUST, NORTH WEST GLH LED BY MANCHESTER UNIVERSITY NHS FOUNDATION TRUST" u="1"/>
        <s v="MANCHESTER UNIVERSITY NHS FOUNDATION TRUST, MOLECULAR HAEMATOLOGY SERVICE" u="1"/>
        <s v="MEDWAY NHS FOUNDATION TRUST, MEDWAY MARITIME HOSPITAL LABORATORY" u="1"/>
        <s v="MERSEY AND WEST LANCASHIRE TEACHING HOSPITALS NHS TRUST, WHISTON HOSPITAL LABORATORY" u="1"/>
        <s v="MID AND SOUTH ESSEX NHS FOUNDATION TRUST, BASILDON HOSPITAL LABORATORY" u="1"/>
        <s v="MID AND SOUTH ESSEX NHS FOUNDATION TRUST, BROOMFIELD HOSPITAL LABORATORY" u="1"/>
        <s v="MID AND SOUTH ESSEX NHS FOUNDATION TRUST, SOUTHEND HOSPITAL LABORATORY" u="1"/>
        <s v="MID CHESHIRE HOSPITALS NHS FOUNDATION TRUST, MID CHESHIRE HOSPITALS LABORATORY" u="1"/>
        <s v="MID YORKSHIRE TEACHING NHS TRUST, DEWSBURY &amp; DISTRICT HOSPITAL LABORATORY" u="1"/>
        <s v="MID YORKSHIRE TEACHING NHS TRUST, THE MID YORKSHIRE TEACHING NHS TRUST-PATHOLOGY SERVICES" u="1"/>
        <s v="MID YORKSHIRE TEACHING NHS TRUST, WEST YORKSHIRE &amp; HARROGATE PATHOLOGY NETWORK" u="1"/>
        <s v="MILTON KEYNES UNIVERSITY HOSPITAL NHS FOUNDATION TRUST, MILTON KEYNES GENERAL HOSPITAL LABORATORY" u="1"/>
        <s v="NORFOLK AND NORWICH UNIVERSITY HOSPITALS NHS FOUNDATION TRUST, NORFOLK &amp; NORWICH HOSPITAL LABORATORY" u="1"/>
        <s v="NORTH BRISTOL NHS TRUST, PUBLIC HEALTH LABORATORY BRISTOL HPA" u="1"/>
        <s v="NORTH BRISTOL NHS TRUST, SEVERN PATHOLOGY" u="1"/>
        <s v="NORTH CUMBRIA INTEGRATED CARE NHS FOUNDATION TRUST, CUMBERLAND INFIRMARY LABORATORY" u="1"/>
        <s v="NORTH CUMBRIA INTEGRATED CARE NHS FOUNDATION TRUST, WEST CUMBERLAND HOSPITAL LABORATORY" u="1"/>
        <s v="NORTH MIDDLESEX UNIVERSITY HOSPITAL NHS TRUST, NORTH MIDDLESEX HOSPITAL LABORATORY" u="1"/>
        <s v="NORTH TEES AND HARTLEPOOL NHS FOUNDATION TRUST, UNIVERSITY HOSPITAL OF HARTLEPOOL LABORATORY" u="1"/>
        <s v="NORTH TEES AND HARTLEPOOL NHS FOUNDATION TRUST, UNIVERSITY HOSPITAL OF NORTH TEES LABORATORY" u="1"/>
        <s v="NORTH TEES AND HARTLEPOOL NHS FOUNDATION TRUST, TEES VALLEY LABORATORY SERVICES" u="1"/>
        <s v="NORTH WEST ANGLIA NHS FOUNDATION TRUST, PETERBOROUGH HOSPITAL LABORATORY" u="1"/>
        <s v="NORTH WEST ANGLIA NHS FOUNDATION TRUST, HINCHINGBROOKE HEALTH CARE NHS TRUST LABORATORY" u="1"/>
        <s v="NORTHAMPTON GENERAL HOSPITAL NHS TRUST, NORTHAMPTON GENERAL HOSPITAL LABORATORY" u="1"/>
        <s v="NORTHERN CARE ALLIANCE NHS FOUNDATION TRUST, BURY GENERAL HOSPITAL LABORATORY" u="1"/>
        <s v="NORTHERN CARE ALLIANCE NHS FOUNDATION TRUST, OLDHAM LABORATORY" u="1"/>
        <s v="NORTHERN CARE ALLIANCE NHS FOUNDATION TRUST, BIRCH HILL HOSPITAL LABORATORY" u="1"/>
        <s v="NORTHERN CARE ALLIANCE NHS FOUNDATION TRUST, NORTH MANCHESTER GENERAL LABORATORY" u="1"/>
        <s v="NORTHERN CARE ALLIANCE NHS FOUNDATION TRUST, SALFORD ROYAL MICROBIOLOGY DEPARTMENT" u="1"/>
        <s v="NORTHERN CARE ALLIANCE NHS FOUNDATION TRUST, OLDHAM PATHOLOGY LABORATORY" u="1"/>
        <s v="NORTHERN LINCOLNSHIRE AND GOOLE NHS FOUNDATION TRUST, SCUNTHORPE GENERAL HOSPITAL LABORATORY" u="1"/>
        <s v="NORTHERN LINCOLNSHIRE AND GOOLE NHS FOUNDATION TRUST, DIANA, PRINCESS OF WALES HOSPITAL LABORATORY" u="1"/>
        <s v="NORTHUMBRIA HEALTHCARE NHS FOUNDATION TRUST, WANSBECK HOSPITAL LABORATORY" u="1"/>
        <s v="NORTHUMBRIA HEALTHCARE NHS FOUNDATION TRUST, NORTH TYNESIDE GENERAL HOSP LABORATORY" u="1"/>
        <s v="NORTHUMBRIA HEALTHCARE NHS FOUNDATION TRUST, NORTHUMBRIA SPECIALIST EMERGENCY CARE HOSPITAL" u="1"/>
        <s v="NORTHUMBRIA HEALTHCARE NHS FOUNDATION TRUST, HEXHAM GENERAL HOSPITAL" u="1"/>
        <s v="NOTTINGHAM UNIVERSITY HOSPITALS NHS TRUST, NOTTINGHAM UNIVERSITY HOSPITALS LABORATORY" u="1"/>
        <s v="NOTTINGHAM UNIVERSITY HOSPITALS NHS TRUST, NOTTINGHAM UNIVERSITY HOSPITALS BIOBANK LABORATORY" u="1"/>
        <s v="OXFORD UNIVERSITY HOSPITALS NHS FOUNDATION TRUST, NUFFIELD ORTHOPAEDIC LABORATORY" u="1"/>
        <s v="OXFORD UNIVERSITY HOSPITALS NHS FOUNDATION TRUST, OXFORD UNIVERSITY TRUST MICROBIOLOGY LABORATORY" u="1"/>
        <s v="OXFORD UNIVERSITY HOSPITALS NHS FOUNDATION TRUST, OXFORD REGIONAL GENETICS LABORATORIES" u="1"/>
        <s v="OXFORD UNIVERSITY HOSPITALS NHS FOUNDATION TRUST, OXFORD MOLECULAR HAEMATOLOGY LABORATORY" u="1"/>
        <s v="PORTSMOUTH HOSPITALS UNIVERSITY NATIONAL HEALTH SERVICE TRUST, PORTSMOUTH PATHOLOGY SERVICE" u="1"/>
        <s v="ROYAL BERKSHIRE NHS FOUNDATION TRUST, BERKSHIRE AND SURREY PATHOLOGY SERVICES (BSPS) - HPV PRIMARY SCREENING PROGRAMME" u="1"/>
        <s v="ROYAL CORNWALL HOSPITALS NHS TRUST, ROYAL CORNWALL HOSPITALS &amp; WEST CORNWALL HOSPITAL LABORATORY" u="1"/>
        <s v="ROYAL DEVON UNIVERSITY HEALTHCARE NHS FOUNDATION TRUST, NORTHERN DEVON DISTRICT HOSPITAL LABORATORY" u="1"/>
        <s v="ROYAL DEVON UNIVERSITY HEALTHCARE NHS FOUNDATION TRUST, ROYAL DEVON &amp; EXETER HOSPITAL (WONFORD) LABORATORY" u="1"/>
        <s v="ROYAL DEVON UNIVERSITY HEALTHCARE NHS FOUNDATION TRUST, SOUTH WEST GENOMICS LABORATORY HUB" u="1"/>
        <s v="ROYAL FREE LONDON NHS FOUNDATION TRUST, CHASE FARM HOSPITALS (ENFIELD ACUTE) LABORATORY" u="1"/>
        <s v="ROYAL FREE LONDON NHS FOUNDATION TRUST, ROYAL FREE HOSPITAL MICROBIOLOGY DEPARTMENT" u="1"/>
        <s v="ROYAL FREE LONDON NHS FOUNDATION TRUST, LONDON NORTH GLH (ROYAL FREE HOSPITAL)" u="1"/>
        <s v="ROYAL FREE LONDON NHS FOUNDATION TRUST, BARNET GENERAL HOSPITAL LABORATORY" u="1"/>
        <s v="ROYAL NATIONAL ORTHOPAEDIC HOSPITAL NHS TRUST, ROYAL NATIONAL ORTHOPAEDIC HOSPITAL LABORATORY" u="1"/>
        <s v="ROYAL PAPWORTH HOSPITAL NHS FOUNDATION TRUST, PAPWORTH HOSPITAL LABORATORY" u="1"/>
        <s v="ROYAL SURREY COUNTY HOSPITAL NHS FOUNDATION TRUST, ROYAL SURREY COUNTY HOSPITAL LABORATORY" u="1"/>
        <s v="ROYAL UNITED HOSPITALS BATH NHS FOUNDATION TRUST, ROYAL UNITED HOSPITALS BATH - PATHOLOGY SERVICES" u="1"/>
        <s v="SALISBURY NHS FOUNDATION TRUST, SALISBURY DISTRICT HOSPITAL LABORATORY" u="1"/>
        <s v="SALISBURY NHS FOUNDATION TRUST, WESSEX REGIONAL GENETICS LABORATORY" u="1"/>
        <s v="SANDWELL AND WEST BIRMINGHAM HOSPITALS NHS TRUST, CITY HOSPITAL NHS TRUST" u="1"/>
        <s v="SANDWELL AND WEST BIRMINGHAM HOSPITALS NHS TRUST, SANDWELL GENERAL HOSPITAL LABORATORY" u="1"/>
        <s v="SHEFFIELD CHILDREN'S NHS FOUNDATION TRUST, CLINICAL CHEMISTRY LABORATORY" u="1"/>
        <s v="SHEFFIELD CHILDREN'S NHS FOUNDATION TRUST, SHEFFIELD DIAGNOSTIC GENETICS SERVICE" u="1"/>
        <s v="SHEFFIELD TEACHING HOSPITALS NHS FOUNDATION TRUST, ROYAL HALLAMSHIRE HOSPITAL LABORATORY" u="1"/>
        <s v="SHEFFIELD TEACHING HOSPITALS NHS FOUNDATION TRUST, NORTHERN GENERAL HOSPITAL LABORATORY" u="1"/>
        <s v="SHERWOOD FOREST HOSPITALS NHS FOUNDATION TRUST, KING'S MILL HOSPITAL LABORATORY" u="1"/>
        <s v="SHERWOOD FOREST HOSPITALS NHS FOUNDATION TRUST, NEWARK HOSPITAL LABORATORY" u="1"/>
        <s v="SOMERSET NHS FOUNDATION TRUST, SPS MUSGROVE PARK HOSPITAL" u="1"/>
        <s v="SOUTH TEES HOSPITALS NHS FOUNDATION TRUST, JAMES COOK UNIVERSITY HOSPITAL LABORATORY" u="1"/>
        <s v="SOUTH TEES HOSPITALS NHS FOUNDATION TRUST, FRIARAGE HOSPITAL LABORATORY" u="1"/>
        <s v="SOUTH TYNESIDE AND SUNDERLAND NHS FOUNDATION TRUST, SOUTH TYNESIDE DISTRICT GENERAL HOSPITAL PATHOLOGY LABORATORY" u="1"/>
        <s v="SOUTH TYNESIDE AND SUNDERLAND NHS FOUNDATION TRUST, SUNDERLAND ROYAL HOSPITAL LABORATORY" u="1"/>
        <s v="SOUTH WARWICKSHIRE UNIVERSITY NHS FOUNDATION TRUST, SOUTH WARWICKSHIRE HOSPITAL LABORATORY" u="1"/>
        <s v="SOUTHPORT AND ORMSKIRK HOSPITAL NHS TRUST, SOUTHPORT &amp; ORMSKIRK HOSPITAL LABORATORY" u="1"/>
        <s v="ST GEORGE'S UNIVERSITY HOSPITALS NHS FOUNDATION TRUST, ST GEORGES UNIVERSITY HOSPITAL LABORATORY" u="1"/>
        <s v="STOCKPORT NHS FOUNDATION TRUST, STEPPING HILL HOSPITAL LABORATORY" u="1"/>
        <s v="SURREY AND SUSSEX HEALTHCARE NHS TRUST, CRAWLEY HOSPITAL LABORATORY" u="1"/>
        <s v="SURREY AND SUSSEX HEALTHCARE NHS TRUST, EAST SURREY HOSPITAL LABORATORY" u="1"/>
        <s v="TAMESIDE AND GLOSSOP INTEGRATED CARE NHS FOUNDATION TRUST, TAMESIDE GENERAL HOSPITAL LABORATORY" u="1"/>
        <s v="TEES, ESK AND WEAR VALLEYS NHS FOUNDATION TRUST, UNIVERSITY HOSPITAL LABORATORY" u="1"/>
        <s v="THE CHRISTIE NHS FOUNDATION TRUST, CHRISTIE HOSPITAL LABORATORY" u="1"/>
        <s v="THE DUDLEY GROUP NHS FOUNDATION TRUST, DEPT OF PATHOLOGY (RUSSELLS HALL HOSP)" u="1"/>
        <s v="THE HILLINGDON HOSPITALS NHS FOUNDATION TRUST, MICROBIOLOGY DEPARTMENT" u="1"/>
        <s v="THE NEWCASTLE UPON TYNE HOSPITALS NHS FOUNDATION TRUST, FREEMAN HOSPITAL LABORATORY" u="1"/>
        <s v="THE NEWCASTLE UPON TYNE HOSPITALS NHS FOUNDATION TRUST, THE NEWCASTLE GENETICS LABORATORY" u="1"/>
        <s v="THE NEWCASTLE UPON TYNE HOSPITALS NHS FOUNDATION TRUST, YORKSHIRE AND NORTH EAST GLH" u="1"/>
        <s v="THE PRINCESS ALEXANDRA HOSPITAL NHS TRUST, THE PRINCESS ALEXANDRA HOSPITAL - PATHOLOGY" u="1"/>
        <s v="THE QUEEN ELIZABETH HOSPITAL, KING'S LYNN, NHS FOUNDATION TRUST, QUEEN ELIZABETH HOSP, NORFOLK LABORATORY" u="1"/>
        <s v="THE ROTHERHAM NHS FOUNDATION TRUST, ROTHERHAM GENERAL HOSPITAL LABORATORY" u="1"/>
        <s v="THE ROYAL MARSDEN NHS FOUNDATION TRUST, THE ROYAL MARSDEN HOSPITAL PATHOLOGY SERVICES" u="1"/>
        <s v="THE ROYAL WOLVERHAMPTON NHS TRUST, NEW CROSS HOSPITAL PATHOLOGY LABORATORY" u="1"/>
        <s v="THE SHREWSBURY AND TELFORD HOSPITAL NHS TRUST, ROYAL SHREWSBURY HOSPITAL LABORATORY" u="1"/>
        <s v="THE WALTON CENTRE NHS FOUNDATION TRUST, THE WALTON CENTRE LABORATORY" u="1"/>
        <s v="TORBAY AND SOUTH DEVON NHS FOUNDATION TRUST, TORBAY HOSPITAL LABORATORY" u="1"/>
        <s v="UNITED LINCOLNSHIRE HOSPITALS NHS TRUST, LINCOLN COUNTY HOSPITAL LABORATORY" u="1"/>
        <s v="UNITED LINCOLNSHIRE HOSPITALS NHS TRUST, PILGRIM HOSPITAL LABORATORY" u="1"/>
        <s v="UNIVERSITY COLLEGE LONDON HOSPITALS NHS FOUNDATION TRUST, UCLH PATHOLOGY LABORATORY" u="1"/>
        <s v="UNIVERSITY COLLEGE LONDON HOSPITALS NHS FOUNDATION TRUST, QSH NEUROPATHOLOGY" u="1"/>
        <s v="UNIVERSITY COLLEGE LONDON HOSPITALS NHS FOUNDATION TRUST, LONDON NORTH GLH (THE HALO BUILDING)" u="1"/>
        <s v="UNIVERSITY COLLEGE LONDON HOSPITALS NHS FOUNDATION TRUST, UCLH NEUROGENETICS LABORATORY" u="1"/>
        <s v="UNIVERSITY HOSPITAL SOUTHAMPTON NHS FOUNDATION TRUST, SOUTHAMPTON GENERAL HOSPITAL LABORATORY" u="1"/>
        <s v="UNIVERSITY HOSPITAL SOUTHAMPTON NHS FOUNDATION TRUST, WESSEX MOLECULAR PATHOLOGY" u="1"/>
        <s v="UNIVERSITY HOSPITAL SOUTHAMPTON NHS FOUNDATION TRUST, HIOW SALIVA MASS TESTING" u="1"/>
        <s v="UNIVERSITY HOSPITALS BIRMINGHAM NHS FOUNDATION TRUST, HEARTLANDS HOSPITAL LABORATORY" u="1"/>
        <s v="UNIVERSITY HOSPITALS BIRMINGHAM NHS FOUNDATION TRUST, UNIVERSITY HOSP BIRMINGHAM LABORATORY" u="1"/>
        <s v="UNIVERSITY HOSPITALS BIRMINGHAM NHS FOUNDATION TRUST, MOLECULAR PATHOLOGY DIAGNOSTIC SERVICE" u="1"/>
        <s v="UNIVERSITY HOSPITALS BRISTOL AND WESTON NHS FOUNDATION TRUST, WESTON GENERAL HOSPITAL LABORATORY" u="1"/>
        <s v="UNIVERSITY HOSPITALS BRISTOL AND WESTON NHS FOUNDATION TRUST, UNIVERSITY HOSPITALS BRISTOL NHS TRUST - RADIOLOGY" u="1"/>
        <s v="UNIVERSITY HOSPITALS BRISTOL AND WESTON NHS FOUNDATION TRUST, UNIVERSITY HOSPITALS BRISTOL NHS TRUST - LABORATORY MEDICINE" u="1"/>
        <s v="UNIVERSITY HOSPITALS COVENTRY AND WARWICKSHIRE NHS TRUST, COVENTRY AND WARWICKSHIRE PATHOLOGY SERVICES" u="1"/>
        <s v="UNIVERSITY HOSPITALS DORSET NHS FOUNDATION TRUST, POOLE GENERAL HOSPITAL LABORATORY" u="1"/>
        <s v="UNIVERSITY HOSPITALS DORSET NHS FOUNDATION TRUST, BOURNEMOUTH HOSPITAL MOLECULAR PATHOLOGY LABORATORY" u="1"/>
        <s v="UNIVERSITY HOSPITALS OF DERBY AND BURTON NHS FOUNDATION TRUST, BURTON HOSPITALS NHS FT LABORATORY" u="1"/>
        <s v="UNIVERSITY HOSPITALS OF DERBY AND BURTON NHS FOUNDATION TRUST, DERBY HOSPITALS LABORATORY" u="1"/>
        <s v="UNIVERSITY HOSPITALS OF LEICESTER NHS TRUST, LEICESTER ROYAL INFIRMARY LABORATORY" u="1"/>
        <s v="UNIVERSITY HOSPITALS OF MORECAMBE BAY NHS FOUNDATION TRUST, FURNESS GENERAL HOSPITAL LABORATORY" u="1"/>
        <s v="UNIVERSITY HOSPITALS OF MORECAMBE BAY NHS FOUNDATION TRUST, WESTMORLAND GENERAL HOSPITAL LABORATORY" u="1"/>
        <s v="UNIVERSITY HOSPITALS OF MORECAMBE BAY NHS FOUNDATION TRUST, ROYAL LANCASTER INFIRMARY LABORATORY" u="1"/>
        <s v="UNIVERSITY HOSPITALS OF NORTH MIDLANDS NHS TRUST, NORTH STAFFORDSHIRE HOSPITAL LABORATORY" u="1"/>
        <s v="UNIVERSITY HOSPITALS PLYMOUTH NHS TRUST, DERRIFORD HOSPITAL LABORATORY" u="1"/>
        <s v="UNIVERSITY HOSPITALS SUSSEX NHS FOUNDATION TRUST, ROYAL SUSSEX COUNTY HOSPITAL LABORATORY" u="1"/>
        <s v="UNIVERSITY HOSPITALS SUSSEX NHS FOUNDATION TRUST, WORTHING HOSPITAL LABORATORY" u="1"/>
        <s v="UNIVERSITY HOSPITALS SUSSEX NHS FOUNDATION TRUST, ST RICHARDS HOSPITAL LABORATORY" u="1"/>
        <s v="WALSALL HEALTHCARE NHS TRUST, WALSALL HOSPITALS NHS TRUST LABORATORY" u="1"/>
        <s v="WARRINGTON AND HALTON TEACHING HOSPITALS NHS FOUNDATION TRUST, WARRINGTON HOSPITAL LABORATORY" u="1"/>
        <s v="WEST HERTFORDSHIRE TEACHING HOSPITALS NHS TRUST, WEST HERTFORDSHIRE HOSPITALS NHS TRUST LABORATORY" u="1"/>
        <s v="WEST HERTFORDSHIRE TEACHING HOSPITALS NHS TRUST, HEMEL HEMPSTEAD HOSPITAL LABORATORY" u="1"/>
        <s v="WEST SUFFOLK NHS FOUNDATION TRUST, WEST SUFFOLK HOSPITAL LABORATORY" u="1"/>
        <s v="WHITTINGTON HEALTH NHS TRUST, PATHOLOGY WHITTINGTON HEALTH" u="1"/>
        <s v="WIRRAL UNIVERSITY TEACHING HOSPITAL NHS FOUNDATION TRUST, WIRRAL HOSPITAL DIAGNOSTIC LABORATORIES" u="1"/>
        <s v="WORCESTERSHIRE ACUTE HOSPITALS NHS TRUST, THE ALEXANDRA HOSPITAL LABORATORY" u="1"/>
        <s v="WORCESTERSHIRE ACUTE HOSPITALS NHS TRUST, KIDDERMINSTER GENERAL HOSPITAL LABORATORY" u="1"/>
        <s v="WORCESTERSHIRE ACUTE HOSPITALS NHS TRUST, WORCESTER ROYAL HOSPITAL LABORATORY" u="1"/>
        <s v="WRIGHTINGTON, WIGAN AND LEIGH NHS FOUNDATION TRUST, ROYAL ALBERT EDWARD INFIRMARY PATHOLOGY DEPARTMENT" u="1"/>
        <s v="WYE VALLEY NHS TRUST, COUNTY HOSPITAL LABORATORY" u="1"/>
        <s v="YORK AND SCARBOROUGH TEACHING HOSPITALS NHS FOUNDATION TRUST, SCARBOROUGH GENERAL HOSPITAL LABORATORY" u="1"/>
        <s v="YORK AND SCARBOROUGH TEACHING HOSPITALS NHS FOUNDATION TRUST, YORK DISTRICT HOSPITAL LABORATORY" u="1"/>
        <s v="YORK AND SCARBOROUGH TEACHING HOSPITALS NHS FOUNDATION TRUST, SHYPS PATHOLOGY" u="1"/>
        <s v="ACCULABS DIAGNOSTICS, ACCULABS DIAGNOSTICS UK LTD" u="1"/>
        <s v="FRONTIER PATHOLOGY NHS PARTNERSHIP, FRONTIER PATHOLOGY" u="1"/>
        <s v="LDPATH LIMITED, LDPATH LIMITED" u="1"/>
        <s v="NATIONWIDE PATHOLOGY LTD, BITTESWELL" u="1"/>
        <s v="ONCOLOGICA UK LTD, ONCOLOGICA UK" u="1"/>
        <s v="PUBLIC HEALTH LABORATORY SERVICE (SOUTHAMPTON), HEALTH PROTECTION AGENCY PUBLIC HEALTH LABORATORY - SOUTHAMPTON" u="1"/>
        <s v="QUEST DIAGNOSTICS LTD, QUEST DIAGNOSTICS LTD" u="1"/>
        <s v="SOURCE BIOSCIENCE PLC, SOURCE BIOSCIENCE" u="1"/>
        <s v="SPIRE HEALTHCARE, SPIRE HEALTHCARE GROUP" u="1"/>
        <s v="TEES VALLEY LABORATORY SERVICES, NORTH TEES AND HARTLEPOOL FT" u="1"/>
        <s v="THE CHRISTIE PATHOLOGY PARTNERSHIP, THE CHRISTIE PATHOLOGY PARTNERSHIP" u="1"/>
        <s v="THE DOCTORS LABORATORY, THE DOCTORS LABORATORY" u="1"/>
        <s v="URALENSIS INNOV8 LTD, URALENSIS LTD" u="1"/>
        <s v=", MAGNA LABORATORIES LTD" u="1"/>
        <s v=", JERSEY GENERAL HOSPITAL" u="1"/>
        <s v=", HEALTH SERVICES LABORATORIE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s v="697G0"/>
    <s v="ACCULABS DIAGNOSTICS UK LTD"/>
    <s v="PATHOLOGY LAB"/>
    <x v="0"/>
    <x v="0"/>
    <s v="8HT68"/>
    <s v="ACCULABS DIAGNOSTICS"/>
    <s v="NON-NHS ORGANISATION"/>
    <s v="Y63"/>
    <s v="NORTH EAST AND YORKSHIRE COMMISSIONING REGION"/>
    <s v="NORTH EAST AND YORKSHIRE"/>
    <x v="0"/>
  </r>
  <r>
    <s v="697C0"/>
    <s v="AIREDALE NHS FOUNDATION TRUST LABORATORY"/>
    <s v="PATHOLOGY LAB"/>
    <x v="0"/>
    <x v="0"/>
    <s v="RCF"/>
    <s v="AIREDALE NHS FOUNDATION TRUST"/>
    <s v="NHS TRUST"/>
    <s v="Y63"/>
    <s v="NORTH EAST AND YORKSHIRE COMMISSIONING REGION"/>
    <s v="NORTH EAST AND YORKSHIRE"/>
    <x v="1"/>
  </r>
  <r>
    <s v="T6W8O"/>
    <s v="INTEGRATED PATHOLOGY SOLUTIONS LLP"/>
    <s v="PATHOLOGY LAB"/>
    <x v="0"/>
    <x v="0"/>
    <s v="RCF"/>
    <s v="AIREDALE NHS FOUNDATION TRUST"/>
    <s v="NHS TRUST"/>
    <s v="Y63"/>
    <s v="NORTH EAST AND YORKSHIRE COMMISSIONING REGION"/>
    <s v="NORTH EAST AND YORKSHIRE"/>
    <x v="2"/>
  </r>
  <r>
    <n v="69480"/>
    <s v="ALDER HEY CHILDREN'S NHS FOUNDATION TRUST LABORATORY"/>
    <s v="PATHOLOGY LAB"/>
    <x v="0"/>
    <x v="0"/>
    <s v="RBS"/>
    <s v="ALDER HEY CHILDREN'S NHS FOUNDATION TRUST"/>
    <s v="NHS TRUST"/>
    <s v="Y62"/>
    <s v="NORTH WEST COMMISSIONING REGION"/>
    <s v="NORTH WEST"/>
    <x v="3"/>
  </r>
  <r>
    <n v="69050"/>
    <s v="ASHFORD &amp; ST PETER'S HOSPITAL LABORATORY"/>
    <s v="PATHOLOGY LAB"/>
    <x v="0"/>
    <x v="0"/>
    <s v="RTK"/>
    <s v="ASHFORD AND ST PETER'S HOSPITALS NHS FOUNDATION TRUST"/>
    <s v="NHS TRUST"/>
    <s v="Y59"/>
    <s v="SOUTH EAST COMMISSIONING REGION"/>
    <s v="SOUTH EAST"/>
    <x v="4"/>
  </r>
  <r>
    <n v="69560"/>
    <s v="ST PETER'S HOSPITAL LABORATORY"/>
    <s v="PATHOLOGY LAB"/>
    <x v="0"/>
    <x v="0"/>
    <s v="RTK"/>
    <s v="ASHFORD AND ST PETER'S HOSPITALS NHS FOUNDATION TRUST"/>
    <s v="NHS TRUST"/>
    <s v="Y59"/>
    <s v="SOUTH EAST COMMISSIONING REGION"/>
    <s v="SOUTH EAST"/>
    <x v="5"/>
  </r>
  <r>
    <s v="693X0"/>
    <s v="KING GEORGE HOSPITAL LABORATORY"/>
    <s v="PATHOLOGY LAB"/>
    <x v="0"/>
    <x v="0"/>
    <s v="RF4"/>
    <s v="BARKING, HAVERING AND REDBRIDGE UNIVERSITY HOSPITALS NHS TRUST"/>
    <s v="NHS TRUST"/>
    <s v="Y56"/>
    <s v="LONDON COMMISSIONING REGION"/>
    <s v="LONDON"/>
    <x v="6"/>
  </r>
  <r>
    <s v="696X0"/>
    <s v="QUEENS HOSPITAL LABORATORY"/>
    <s v="PATHOLOGY LAB"/>
    <x v="0"/>
    <x v="0"/>
    <s v="RF4"/>
    <s v="BARKING, HAVERING AND REDBRIDGE UNIVERSITY HOSPITALS NHS TRUST"/>
    <s v="NHS TRUST"/>
    <s v="Y56"/>
    <s v="LONDON COMMISSIONING REGION"/>
    <s v="LONDON"/>
    <x v="7"/>
  </r>
  <r>
    <n v="69060"/>
    <s v="BARNSLEY DISTRICT GENERAL HOSPITAL LABORATORY"/>
    <s v="PATHOLOGY LAB"/>
    <x v="0"/>
    <x v="0"/>
    <s v="RFF"/>
    <s v="BARNSLEY HOSPITAL NHS FOUNDATION TRUST"/>
    <s v="NHS TRUST"/>
    <s v="Y63"/>
    <s v="NORTH EAST AND YORKSHIRE COMMISSIONING REGION"/>
    <s v="NORTH EAST AND YORKSHIRE"/>
    <x v="8"/>
  </r>
  <r>
    <s v="691L0"/>
    <s v="FOREST HEALTHCARE LABORATORY"/>
    <s v="PATHOLOGY LAB"/>
    <x v="0"/>
    <x v="0"/>
    <s v="R1H"/>
    <s v="BARTS HEALTH NHS TRUST"/>
    <s v="NHS TRUST"/>
    <s v="Y56"/>
    <s v="LONDON COMMISSIONING REGION"/>
    <s v="LONDON"/>
    <x v="9"/>
  </r>
  <r>
    <n v="69320"/>
    <s v="NEWHAM HEALTHCARE LABORATORY"/>
    <s v="PATHOLOGY LAB"/>
    <x v="0"/>
    <x v="0"/>
    <s v="R1H"/>
    <s v="BARTS HEALTH NHS TRUST"/>
    <s v="NHS TRUST"/>
    <s v="Y56"/>
    <s v="LONDON COMMISSIONING REGION"/>
    <s v="LONDON"/>
    <x v="10"/>
  </r>
  <r>
    <s v="695H0"/>
    <s v="THE ROYAL LONDON HOSPITAL LABORATORY"/>
    <s v="PATHOLOGY LAB"/>
    <x v="0"/>
    <x v="0"/>
    <s v="R1H"/>
    <s v="BARTS HEALTH NHS TRUST"/>
    <s v="NHS TRUST"/>
    <s v="Y56"/>
    <s v="LONDON COMMISSIONING REGION"/>
    <s v="LONDON"/>
    <x v="11"/>
  </r>
  <r>
    <s v="692Q0"/>
    <s v="LUTON &amp; DUNSTABLE HOSPITAL LABORATORY"/>
    <s v="PATHOLOGY LAB"/>
    <x v="0"/>
    <x v="0"/>
    <s v="RC9"/>
    <s v="BEDFORDSHIRE HOSPITALS NHS FOUNDATION TRUST"/>
    <s v="NHS TRUST"/>
    <s v="Y61"/>
    <s v="EAST OF ENGLAND COMMISSIONING REGION"/>
    <s v="EAST OF ENGLAND"/>
    <x v="12"/>
  </r>
  <r>
    <n v="69680"/>
    <s v="VIAPATH ANALYTICS LLP (BEDFORD HOSPITAL)"/>
    <s v="PATHOLOGY LAB"/>
    <x v="0"/>
    <x v="0"/>
    <s v="RC9"/>
    <s v="BEDFORDSHIRE HOSPITALS NHS FOUNDATION TRUST"/>
    <s v="NHS TRUST"/>
    <s v="Y61"/>
    <s v="EAST OF ENGLAND COMMISSIONING REGION"/>
    <s v="EAST OF ENGLAND"/>
    <x v="13"/>
  </r>
  <r>
    <s v="696K0"/>
    <s v="BIRMINGHAM WOMEN'S LABORATORY"/>
    <s v="PATHOLOGY LAB"/>
    <x v="0"/>
    <x v="0"/>
    <s v="RQ3"/>
    <s v="BIRMINGHAM WOMEN'S AND CHILDREN'S NHS FOUNDATION TRUST"/>
    <s v="NHS TRUST"/>
    <s v="Y60"/>
    <s v="MIDLANDS COMMISSIONING REGION"/>
    <s v="MIDLANDS"/>
    <x v="14"/>
  </r>
  <r>
    <n v="69740"/>
    <s v="DEPARTMENT OF MICROBIOLOGY"/>
    <s v="PATHOLOGY LAB"/>
    <x v="0"/>
    <x v="0"/>
    <s v="RQ3"/>
    <s v="BIRMINGHAM WOMEN'S AND CHILDREN'S NHS FOUNDATION TRUST"/>
    <s v="NHS TRUST"/>
    <s v="Y60"/>
    <s v="MIDLANDS COMMISSIONING REGION"/>
    <s v="MIDLANDS"/>
    <x v="15"/>
  </r>
  <r>
    <s v="697P0"/>
    <s v="DEPARTMENT OF MICROBIOLOGY"/>
    <s v="PATHOLOGY LAB"/>
    <x v="0"/>
    <x v="0"/>
    <s v="RQ3"/>
    <s v="BIRMINGHAM WOMEN'S AND CHILDREN'S NHS FOUNDATION TRUST"/>
    <s v="NHS TRUST"/>
    <s v="Y60"/>
    <s v="MIDLANDS COMMISSIONING REGION"/>
    <s v="MIDLANDS"/>
    <x v="15"/>
  </r>
  <r>
    <s v="699F0"/>
    <s v="WEST MIDLANDS REGIONAL GENETICS LABORATORY"/>
    <s v="PATHOLOGY LAB"/>
    <x v="0"/>
    <x v="0"/>
    <s v="RQ3"/>
    <s v="BIRMINGHAM WOMEN'S AND CHILDREN'S NHS FOUNDATION TRUST"/>
    <s v="NHS TRUST"/>
    <s v="Y60"/>
    <s v="MIDLANDS COMMISSIONING REGION"/>
    <s v="MIDLANDS"/>
    <x v="16"/>
  </r>
  <r>
    <s v="699P0"/>
    <s v="WEST MIDLANDS, OXFORD AND WESSEX GENOMIC LABORATORY HUB"/>
    <s v="PATHOLOGY LAB"/>
    <x v="0"/>
    <x v="0"/>
    <s v="RQ3"/>
    <s v="BIRMINGHAM WOMEN'S AND CHILDREN'S NHS FOUNDATION TRUST"/>
    <s v="NHS TRUST"/>
    <s v="Y60"/>
    <s v="MIDLANDS COMMISSIONING REGION"/>
    <s v="MIDLANDS"/>
    <x v="17"/>
  </r>
  <r>
    <s v="690E0"/>
    <s v="BLACKPOOL VICTORIA HOSPITAL LABORATORY"/>
    <s v="PATHOLOGY LAB"/>
    <x v="0"/>
    <x v="0"/>
    <s v="RXL"/>
    <s v="BLACKPOOL TEACHING HOSPITALS NHS FOUNDATION TRUST"/>
    <s v="NHS TRUST"/>
    <s v="Y62"/>
    <s v="NORTH WEST COMMISSIONING REGION"/>
    <s v="NORTH WEST"/>
    <x v="18"/>
  </r>
  <r>
    <s v="698Y0"/>
    <s v="BLACKPOOL TEACHING HOSPITALS - PATHOLOGY"/>
    <s v="PATHOLOGY LAB"/>
    <x v="0"/>
    <x v="0"/>
    <s v="RXL"/>
    <s v="BLACKPOOL TEACHING HOSPITALS NHS FOUNDATION TRUST"/>
    <s v="NHS TRUST"/>
    <s v="Y62"/>
    <s v="NORTH WEST COMMISSIONING REGION"/>
    <s v="NORTH WEST"/>
    <x v="19"/>
  </r>
  <r>
    <s v="690F0"/>
    <s v="THE ROYAL BOLTON HOSPITAL LABORATORY"/>
    <s v="PATHOLOGY LAB"/>
    <x v="0"/>
    <x v="0"/>
    <s v="RMC"/>
    <s v="BOLTON NHS FOUNDATION TRUST"/>
    <s v="NHS TRUST"/>
    <s v="Y62"/>
    <s v="NORTH WEST COMMISSIONING REGION"/>
    <s v="NORTH WEST"/>
    <x v="20"/>
  </r>
  <r>
    <s v="690H0"/>
    <s v="BRADFORD ROYAL INFIRMARY LABORATORY"/>
    <s v="PATHOLOGY LAB"/>
    <x v="0"/>
    <x v="0"/>
    <s v="RAE"/>
    <s v="BRADFORD TEACHING HOSPITALS NHS FOUNDATION TRUST"/>
    <s v="NHS TRUST"/>
    <s v="Y63"/>
    <s v="NORTH EAST AND YORKSHIRE COMMISSIONING REGION"/>
    <s v="NORTH EAST AND YORKSHIRE"/>
    <x v="21"/>
  </r>
  <r>
    <s v="694Q0"/>
    <s v="SOUTH BUCKINGHAMSHIRE LABORATORY"/>
    <s v="PATHOLOGY LAB"/>
    <x v="0"/>
    <x v="0"/>
    <s v="RXQ"/>
    <s v="BUCKINGHAMSHIRE HEALTHCARE NHS TRUST"/>
    <s v="NHS TRUST"/>
    <s v="Y59"/>
    <s v="SOUTH EAST COMMISSIONING REGION"/>
    <s v="SOUTH EAST"/>
    <x v="22"/>
  </r>
  <r>
    <n v="69580"/>
    <s v="STOKE MANDEVILLE HOSPITAL LABORATORY"/>
    <s v="PATHOLOGY LAB"/>
    <x v="0"/>
    <x v="0"/>
    <s v="RXQ"/>
    <s v="BUCKINGHAMSHIRE HEALTHCARE NHS TRUST"/>
    <s v="NHS TRUST"/>
    <s v="Y59"/>
    <s v="SOUTH EAST COMMISSIONING REGION"/>
    <s v="SOUTH EAST"/>
    <x v="23"/>
  </r>
  <r>
    <n v="69290"/>
    <s v="HUDDERSFIELD ROYAL INFIRMARY PATHOLOGY LABORATORY"/>
    <s v="PATHOLOGY LAB"/>
    <x v="0"/>
    <x v="0"/>
    <s v="RWY"/>
    <s v="CALDERDALE AND HUDDERSFIELD NHS FOUNDATION TRUST"/>
    <s v="NHS TRUST"/>
    <s v="Y63"/>
    <s v="NORTH EAST AND YORKSHIRE COMMISSIONING REGION"/>
    <s v="NORTH EAST AND YORKSHIRE"/>
    <x v="24"/>
  </r>
  <r>
    <s v="696A0"/>
    <s v="CALDERDALE ROYAL PATHOLOGY LABORATORY"/>
    <s v="PATHOLOGY LAB"/>
    <x v="0"/>
    <x v="0"/>
    <s v="RWY"/>
    <s v="CALDERDALE AND HUDDERSFIELD NHS FOUNDATION TRUST"/>
    <s v="NHS TRUST"/>
    <s v="Y63"/>
    <s v="NORTH EAST AND YORKSHIRE COMMISSIONING REGION"/>
    <s v="NORTH EAST AND YORKSHIRE"/>
    <x v="25"/>
  </r>
  <r>
    <n v="69010"/>
    <s v="ADDENBROOKE'S HOSPITAL LABORATORY"/>
    <s v="PATHOLOGY LAB"/>
    <x v="0"/>
    <x v="0"/>
    <s v="RGT"/>
    <s v="CAMBRIDGE UNIVERSITY HOSPITALS NHS FOUNDATION TRUST"/>
    <s v="NHS TRUST"/>
    <s v="Y61"/>
    <s v="EAST OF ENGLAND COMMISSIONING REGION"/>
    <s v="EAST OF ENGLAND"/>
    <x v="26"/>
  </r>
  <r>
    <s v="697F0"/>
    <s v="HEALTH PROTECTION AGENCY PHL AND CLINICAL MICROBIOLOGY"/>
    <s v="PATHOLOGY LAB"/>
    <x v="0"/>
    <x v="0"/>
    <s v="RGT"/>
    <s v="CAMBRIDGE UNIVERSITY HOSPITALS NHS FOUNDATION TRUST"/>
    <s v="NHS TRUST"/>
    <s v="Y61"/>
    <s v="EAST OF ENGLAND COMMISSIONING REGION"/>
    <s v="EAST OF ENGLAND"/>
    <x v="27"/>
  </r>
  <r>
    <s v="698K0"/>
    <s v="HUMAN RESEARCH TISSUE BANK"/>
    <s v="PATHOLOGY LAB"/>
    <x v="0"/>
    <x v="0"/>
    <s v="RGT"/>
    <s v="CAMBRIDGE UNIVERSITY HOSPITALS NHS FOUNDATION TRUST"/>
    <s v="NHS TRUST"/>
    <s v="Y61"/>
    <s v="EAST OF ENGLAND COMMISSIONING REGION"/>
    <s v="EAST OF ENGLAND"/>
    <x v="28"/>
  </r>
  <r>
    <s v="698L0"/>
    <s v="CANCER MOLECULAR DIAGNOSTICS LABORATORY (CMDL)"/>
    <s v="PATHOLOGY LAB"/>
    <x v="0"/>
    <x v="0"/>
    <s v="RGT"/>
    <s v="CAMBRIDGE UNIVERSITY HOSPITALS NHS FOUNDATION TRUST"/>
    <s v="NHS TRUST"/>
    <s v="Y61"/>
    <s v="EAST OF ENGLAND COMMISSIONING REGION"/>
    <s v="EAST OF ENGLAND"/>
    <x v="29"/>
  </r>
  <r>
    <s v="699M0"/>
    <s v="NHS EAST GENOMIC LABORATORY HUB"/>
    <s v="PATHOLOGY LAB"/>
    <x v="0"/>
    <x v="0"/>
    <s v="RGT"/>
    <s v="CAMBRIDGE UNIVERSITY HOSPITALS NHS FOUNDATION TRUST"/>
    <s v="NHS TRUST"/>
    <s v="Y61"/>
    <s v="EAST OF ENGLAND COMMISSIONING REGION"/>
    <s v="EAST OF ENGLAND"/>
    <x v="30"/>
  </r>
  <r>
    <s v="690X0"/>
    <s v="CHELSEA &amp; WESTMINSTER HOSPITAL LABORATORY"/>
    <s v="PATHOLOGY LAB"/>
    <x v="0"/>
    <x v="0"/>
    <s v="RQM"/>
    <s v="CHELSEA AND WESTMINSTER HOSPITAL NHS FOUNDATION TRUST"/>
    <s v="NHS TRUST"/>
    <s v="Y56"/>
    <s v="LONDON COMMISSIONING REGION"/>
    <s v="LONDON"/>
    <x v="31"/>
  </r>
  <r>
    <s v="695Y0"/>
    <s v="WEST MIDDLESEX UNIVERSITY LABORATORY"/>
    <s v="PATHOLOGY LAB"/>
    <x v="0"/>
    <x v="0"/>
    <s v="RQM"/>
    <s v="CHELSEA AND WESTMINSTER HOSPITAL NHS FOUNDATION TRUST"/>
    <s v="NHS TRUST"/>
    <s v="Y56"/>
    <s v="LONDON COMMISSIONING REGION"/>
    <s v="LONDON"/>
    <x v="32"/>
  </r>
  <r>
    <s v="690Y0"/>
    <s v="CHESTERFIELD &amp; NORTH DERBYSHIRE ROYAL HOSPITAL LABORATORY"/>
    <s v="PATHOLOGY LAB"/>
    <x v="0"/>
    <x v="0"/>
    <s v="RFS"/>
    <s v="CHESTERFIELD ROYAL HOSPITAL NHS FOUNDATION TRUST"/>
    <s v="NHS TRUST"/>
    <s v="Y60"/>
    <s v="MIDLANDS COMMISSIONING REGION"/>
    <s v="MIDLANDS"/>
    <x v="33"/>
  </r>
  <r>
    <n v="69120"/>
    <s v="COUNTESS OF CHESTER HOSPITAL LABORATORY"/>
    <s v="PATHOLOGY LAB"/>
    <x v="0"/>
    <x v="0"/>
    <s v="RJR"/>
    <s v="COUNTESS OF CHESTER HOSPITAL NHS FOUNDATION TRUST"/>
    <s v="NHS TRUST"/>
    <s v="Y62"/>
    <s v="NORTH WEST COMMISSIONING REGION"/>
    <s v="NORTH WEST"/>
    <x v="34"/>
  </r>
  <r>
    <s v="F0U3E"/>
    <s v="CHESTER &amp; WIRRAL NHS MICROBIOLOGY SERVICES"/>
    <s v="PATHOLOGY LAB"/>
    <x v="0"/>
    <x v="0"/>
    <s v="RJR"/>
    <s v="COUNTESS OF CHESTER HOSPITAL NHS FOUNDATION TRUST"/>
    <s v="NHS TRUST"/>
    <s v="Y62"/>
    <s v="NORTH WEST COMMISSIONING REGION"/>
    <s v="NORTH WEST"/>
    <x v="35"/>
  </r>
  <r>
    <n v="69140"/>
    <s v="PATHOLOGY LAB - COUNTY DURHAM AND DARLINGTON NHS FOUNDATION TRUST"/>
    <s v="PATHOLOGY LAB"/>
    <x v="0"/>
    <x v="0"/>
    <s v="RXP"/>
    <s v="COUNTY DURHAM AND DARLINGTON NHS FOUNDATION TRUST"/>
    <s v="NHS TRUST"/>
    <s v="Y63"/>
    <s v="NORTH EAST AND YORKSHIRE COMMISSIONING REGION"/>
    <s v="NORTH EAST AND YORKSHIRE"/>
    <x v="36"/>
  </r>
  <r>
    <s v="692S0"/>
    <s v="CROYDON UNIVERSITY HOSPITAL LABORATORY"/>
    <s v="PATHOLOGY LAB"/>
    <x v="0"/>
    <x v="0"/>
    <s v="RJ6"/>
    <s v="CROYDON HEALTH SERVICES NHS TRUST"/>
    <s v="NHS TRUST"/>
    <s v="Y56"/>
    <s v="LONDON COMMISSIONING REGION"/>
    <s v="LONDON"/>
    <x v="37"/>
  </r>
  <r>
    <s v="697K0"/>
    <s v="DARENT VALLEY HOSPITAL LABORATORY"/>
    <s v="PATHOLOGY LAB"/>
    <x v="0"/>
    <x v="0"/>
    <s v="RN7"/>
    <s v="DARTFORD AND GRAVESHAM NHS TRUST"/>
    <s v="NHS TRUST"/>
    <s v="Y59"/>
    <s v="SOUTH EAST COMMISSIONING REGION"/>
    <s v="SOUTH EAST"/>
    <x v="38"/>
  </r>
  <r>
    <n v="69080"/>
    <s v="BASSETLAW DIST GEN HOSP LABORATORY"/>
    <s v="PATHOLOGY LAB"/>
    <x v="0"/>
    <x v="0"/>
    <s v="RP5"/>
    <s v="DONCASTER AND BASSETLAW TEACHING HOSPITALS NHS FOUNDATION TRUST"/>
    <s v="NHS TRUST"/>
    <s v="Y63"/>
    <s v="NORTH EAST AND YORKSHIRE COMMISSIONING REGION"/>
    <s v="NORTH EAST AND YORKSHIRE"/>
    <x v="39"/>
  </r>
  <r>
    <n v="69180"/>
    <s v="DONCASTER ROYAL INFIRMARY LABORATORY"/>
    <s v="PATHOLOGY LAB"/>
    <x v="0"/>
    <x v="0"/>
    <s v="RP5"/>
    <s v="DONCASTER AND BASSETLAW TEACHING HOSPITALS NHS FOUNDATION TRUST"/>
    <s v="NHS TRUST"/>
    <s v="Y63"/>
    <s v="NORTH EAST AND YORKSHIRE COMMISSIONING REGION"/>
    <s v="NORTH EAST AND YORKSHIRE"/>
    <x v="40"/>
  </r>
  <r>
    <s v="695W0"/>
    <s v="DORSET COUNTY HOSPITAL LABORATORY"/>
    <s v="PATHOLOGY LAB"/>
    <x v="0"/>
    <x v="0"/>
    <s v="RBD"/>
    <s v="DORSET COUNTY HOSPITAL NHS FOUNDATION TRUST"/>
    <s v="NHS TRUST"/>
    <s v="Y58"/>
    <s v="SOUTH WEST COMMISSIONING REGION"/>
    <s v="SOUTH WEST"/>
    <x v="41"/>
  </r>
  <r>
    <s v="691D0"/>
    <s v="QUEEN ELIZABETH II HOSPITAL LABORATORY"/>
    <s v="PATHOLOGY LAB"/>
    <x v="0"/>
    <x v="0"/>
    <s v="RWH"/>
    <s v="EAST AND NORTH HERTFORDSHIRE NHS TRUST"/>
    <s v="NHS TRUST"/>
    <s v="Y61"/>
    <s v="EAST OF ENGLAND COMMISSIONING REGION"/>
    <s v="EAST OF ENGLAND"/>
    <x v="42"/>
  </r>
  <r>
    <n v="69360"/>
    <s v="LISTER HOSPITAL LABORATORY"/>
    <s v="PATHOLOGY LAB"/>
    <x v="0"/>
    <x v="0"/>
    <s v="RWH"/>
    <s v="EAST AND NORTH HERTFORDSHIRE NHS TRUST"/>
    <s v="NHS TRUST"/>
    <s v="Y61"/>
    <s v="EAST OF ENGLAND COMMISSIONING REGION"/>
    <s v="EAST OF ENGLAND"/>
    <x v="43"/>
  </r>
  <r>
    <s v="691B0"/>
    <s v="MACCLESFIELD DISTRICT GENERAL HOSPITAL LABORATORY"/>
    <s v="PATHOLOGY LAB"/>
    <x v="0"/>
    <x v="0"/>
    <s v="RJN"/>
    <s v="EAST CHESHIRE NHS TRUST"/>
    <s v="NHS TRUST"/>
    <s v="Y62"/>
    <s v="NORTH WEST COMMISSIONING REGION"/>
    <s v="NORTH WEST"/>
    <x v="44"/>
  </r>
  <r>
    <s v="692D0"/>
    <s v="KENT &amp; CANTERBURY HOSPITAL LABORATORY"/>
    <s v="PATHOLOGY LAB"/>
    <x v="0"/>
    <x v="0"/>
    <s v="RVV"/>
    <s v="EAST KENT HOSPITALS UNIVERSITY NHS FOUNDATION TRUST"/>
    <s v="NHS TRUST"/>
    <s v="Y59"/>
    <s v="SOUTH EAST COMMISSIONING REGION"/>
    <s v="SOUTH EAST"/>
    <x v="45"/>
  </r>
  <r>
    <s v="694S0"/>
    <s v="THE WILLIAM HARVEY HOSPITAL LABORATORY"/>
    <s v="PATHOLOGY LAB"/>
    <x v="0"/>
    <x v="0"/>
    <s v="RVV"/>
    <s v="EAST KENT HOSPITALS UNIVERSITY NHS FOUNDATION TRUST"/>
    <s v="NHS TRUST"/>
    <s v="Y59"/>
    <s v="SOUTH EAST COMMISSIONING REGION"/>
    <s v="SOUTH EAST"/>
    <x v="46"/>
  </r>
  <r>
    <s v="695C0"/>
    <s v="THANET DISTRICT GENERAL HOSPITAL LABORATORY"/>
    <s v="PATHOLOGY LAB"/>
    <x v="0"/>
    <x v="0"/>
    <s v="RVV"/>
    <s v="EAST KENT HOSPITALS UNIVERSITY NHS FOUNDATION TRUST"/>
    <s v="NHS TRUST"/>
    <s v="Y59"/>
    <s v="SOUTH EAST COMMISSIONING REGION"/>
    <s v="SOUTH EAST"/>
    <x v="47"/>
  </r>
  <r>
    <s v="690D0"/>
    <s v="QUEEN'S PARK HOSPITAL LABORATORY"/>
    <s v="PATHOLOGY LAB"/>
    <x v="0"/>
    <x v="0"/>
    <s v="RXR"/>
    <s v="EAST LANCASHIRE HOSPITALS NHS TRUST"/>
    <s v="NHS TRUST"/>
    <s v="Y62"/>
    <s v="NORTH WEST COMMISSIONING REGION"/>
    <s v="NORTH WEST"/>
    <x v="48"/>
  </r>
  <r>
    <s v="690L0"/>
    <s v="BURNLEY GENERAL HOSPITAL LABORATORY"/>
    <s v="PATHOLOGY LAB"/>
    <x v="0"/>
    <x v="0"/>
    <s v="RXR"/>
    <s v="EAST LANCASHIRE HOSPITALS NHS TRUST"/>
    <s v="NHS TRUST"/>
    <s v="Y62"/>
    <s v="NORTH WEST COMMISSIONING REGION"/>
    <s v="NORTH WEST"/>
    <x v="49"/>
  </r>
  <r>
    <s v="691K0"/>
    <s v="COLCHESTER GENERAL HOSPITAL LABORATORY"/>
    <s v="PATHOLOGY LAB"/>
    <x v="0"/>
    <x v="0"/>
    <s v="RDE"/>
    <s v="EAST SUFFOLK AND NORTH ESSEX NHS FOUNDATION TRUST"/>
    <s v="NHS TRUST"/>
    <s v="Y61"/>
    <s v="EAST OF ENGLAND COMMISSIONING REGION"/>
    <s v="EAST OF ENGLAND"/>
    <x v="50"/>
  </r>
  <r>
    <s v="692A0"/>
    <s v="IPSWICH HOSPITAL LABORATORY"/>
    <s v="PATHOLOGY LAB"/>
    <x v="0"/>
    <x v="0"/>
    <s v="RDE"/>
    <s v="EAST SUFFOLK AND NORTH ESSEX NHS FOUNDATION TRUST"/>
    <s v="NHS TRUST"/>
    <s v="Y61"/>
    <s v="EAST OF ENGLAND COMMISSIONING REGION"/>
    <s v="EAST OF ENGLAND"/>
    <x v="51"/>
  </r>
  <r>
    <s v="691G0"/>
    <s v="EASTBOURNE DISTRICT GENERAL HOSPITAL LABORATORY"/>
    <s v="PATHOLOGY LAB"/>
    <x v="0"/>
    <x v="0"/>
    <s v="RXC"/>
    <s v="EAST SUSSEX HEALTHCARE NHS TRUST"/>
    <s v="NHS TRUST"/>
    <s v="Y59"/>
    <s v="SOUTH EAST COMMISSIONING REGION"/>
    <s v="SOUTH EAST"/>
    <x v="52"/>
  </r>
  <r>
    <n v="69210"/>
    <s v="HASTINGS &amp; ROTHER LABORATORY"/>
    <s v="PATHOLOGY LAB"/>
    <x v="0"/>
    <x v="0"/>
    <s v="RXC"/>
    <s v="EAST SUSSEX HEALTHCARE NHS TRUST"/>
    <s v="NHS TRUST"/>
    <s v="Y59"/>
    <s v="SOUTH EAST COMMISSIONING REGION"/>
    <s v="SOUTH EAST"/>
    <x v="53"/>
  </r>
  <r>
    <n v="69750"/>
    <s v="ST HELIER PATHOLOGY"/>
    <s v="PATHOLOGY LAB"/>
    <x v="0"/>
    <x v="0"/>
    <s v="RVR"/>
    <s v="EPSOM AND ST HELIER UNIVERSITY HOSPITALS NHS TRUST"/>
    <s v="NHS TRUST"/>
    <s v="Y56"/>
    <s v="LONDON COMMISSIONING REGION"/>
    <s v="LONDON"/>
    <x v="54"/>
  </r>
  <r>
    <n v="69760"/>
    <s v="EPSOM HOSPITAL LABORATORIES"/>
    <s v="PATHOLOGY LAB"/>
    <x v="0"/>
    <x v="0"/>
    <s v="RVR"/>
    <s v="EPSOM AND ST HELIER UNIVERSITY HOSPITALS NHS TRUST"/>
    <s v="NHS TRUST"/>
    <s v="Y56"/>
    <s v="LONDON COMMISSIONING REGION"/>
    <s v="LONDON"/>
    <x v="55"/>
  </r>
  <r>
    <s v="691N0"/>
    <s v="FRIMLEY PARK HOSPITAL LABORATORY"/>
    <s v="PATHOLOGY LAB"/>
    <x v="0"/>
    <x v="0"/>
    <s v="RDU"/>
    <s v="FRIMLEY HEALTH NHS FOUNDATION TRUST"/>
    <s v="NHS TRUST"/>
    <s v="Y59"/>
    <s v="SOUTH EAST COMMISSIONING REGION"/>
    <s v="SOUTH EAST"/>
    <x v="56"/>
  </r>
  <r>
    <n v="69230"/>
    <s v="WEXHAM PARK HOSPITAL LABORATORY"/>
    <s v="PATHOLOGY LAB"/>
    <x v="0"/>
    <x v="0"/>
    <s v="RDU"/>
    <s v="FRIMLEY HEALTH NHS FOUNDATION TRUST"/>
    <s v="NHS TRUST"/>
    <s v="Y59"/>
    <s v="SOUTH EAST COMMISSIONING REGION"/>
    <s v="SOUTH EAST"/>
    <x v="57"/>
  </r>
  <r>
    <n v="69990"/>
    <s v="BERKSHIRE AND SURREY PATHOLOGY SERVICES (BSPS)"/>
    <s v="PATHOLOGY LAB"/>
    <x v="0"/>
    <x v="0"/>
    <s v="RDU"/>
    <s v="FRIMLEY HEALTH NHS FOUNDATION TRUST"/>
    <s v="NHS TRUST"/>
    <s v="Y59"/>
    <s v="SOUTH EAST COMMISSIONING REGION"/>
    <s v="SOUTH EAST"/>
    <x v="58"/>
  </r>
  <r>
    <n v="69980"/>
    <s v="FRONTIER PATHOLOGY"/>
    <s v="PATHOLOGY LAB"/>
    <x v="0"/>
    <x v="0"/>
    <s v="8K028"/>
    <s v="FRONTIER PATHOLOGY NHS PARTNERSHIP"/>
    <s v="NON-NHS ORGANISATION"/>
    <s v="Y59"/>
    <s v="SOUTH EAST COMMISSIONING REGION"/>
    <s v="SOUTH EAST"/>
    <x v="59"/>
  </r>
  <r>
    <s v="691P0"/>
    <s v="GATESHEAD HEALTH NHS FOUNDATION TRUST LABORATORY"/>
    <s v="PATHOLOGY LAB"/>
    <x v="0"/>
    <x v="0"/>
    <s v="RR7"/>
    <s v="GATESHEAD HEALTH NHS FOUNDATION TRUST"/>
    <s v="NHS TRUST"/>
    <s v="Y63"/>
    <s v="NORTH EAST AND YORKSHIRE COMMISSIONING REGION"/>
    <s v="NORTH EAST AND YORKSHIRE"/>
    <x v="60"/>
  </r>
  <r>
    <s v="695E0"/>
    <s v="GEORGE ELIOT HOSPITAL LABORATORY"/>
    <s v="PATHOLOGY LAB"/>
    <x v="0"/>
    <x v="0"/>
    <s v="RLT"/>
    <s v="GEORGE ELIOT HOSPITAL NHS TRUST"/>
    <s v="NHS TRUST"/>
    <s v="Y60"/>
    <s v="MIDLANDS COMMISSIONING REGION"/>
    <s v="MIDLANDS"/>
    <x v="61"/>
  </r>
  <r>
    <s v="691C0"/>
    <s v="CHELTENHAM GENERAL HOSPITAL"/>
    <s v="PATHOLOGY LAB"/>
    <x v="0"/>
    <x v="0"/>
    <s v="RTE"/>
    <s v="GLOUCESTERSHIRE HOSPITALS NHS FOUNDATION TRUST"/>
    <s v="NHS TRUST"/>
    <s v="Y58"/>
    <s v="SOUTH WEST COMMISSIONING REGION"/>
    <s v="SOUTH WEST"/>
    <x v="62"/>
  </r>
  <r>
    <s v="691R0"/>
    <s v="GLOUCESTERSHIRE ROYAL HOSPITAL LABORATORY"/>
    <s v="PATHOLOGY LAB"/>
    <x v="0"/>
    <x v="0"/>
    <s v="RTE"/>
    <s v="GLOUCESTERSHIRE HOSPITALS NHS FOUNDATION TRUST"/>
    <s v="NHS TRUST"/>
    <s v="Y58"/>
    <s v="SOUTH WEST COMMISSIONING REGION"/>
    <s v="SOUTH WEST"/>
    <x v="63"/>
  </r>
  <r>
    <s v="697L0"/>
    <s v="GREAT ORMOND STREET HOSPITAL LABORATORY"/>
    <s v="PATHOLOGY LAB"/>
    <x v="0"/>
    <x v="0"/>
    <s v="RP4"/>
    <s v="GREAT ORMOND STREET HOSPITAL FOR CHILDREN NHS FOUNDATION TRUST"/>
    <s v="NHS TRUST"/>
    <s v="Y56"/>
    <s v="LONDON COMMISSIONING REGION"/>
    <s v="LONDON"/>
    <x v="64"/>
  </r>
  <r>
    <s v="69A70"/>
    <s v="LONDON NORTH GENOMIC LABORATORY HUB (GLH)"/>
    <s v="PATHOLOGY LAB"/>
    <x v="0"/>
    <x v="0"/>
    <s v="RP4"/>
    <s v="GREAT ORMOND STREET HOSPITAL FOR CHILDREN NHS FOUNDATION TRUST"/>
    <s v="NHS TRUST"/>
    <s v="Y56"/>
    <s v="LONDON COMMISSIONING REGION"/>
    <s v="LONDON"/>
    <x v="65"/>
  </r>
  <r>
    <n v="69590"/>
    <s v="GREAT WESTERN HOSPITAL LABORATORY"/>
    <s v="PATHOLOGY LAB"/>
    <x v="0"/>
    <x v="0"/>
    <s v="RN3"/>
    <s v="GREAT WESTERN HOSPITALS NHS FOUNDATION TRUST"/>
    <s v="NHS TRUST"/>
    <s v="Y58"/>
    <s v="SOUTH WEST COMMISSIONING REGION"/>
    <s v="SOUTH WEST"/>
    <x v="66"/>
  </r>
  <r>
    <s v="691W0"/>
    <s v="VIAPATH ANALYTICS LLP (ST THOMAS' HOSPITAL)"/>
    <s v="PATHOLOGY LAB"/>
    <x v="0"/>
    <x v="0"/>
    <s v="RJ1"/>
    <s v="GUY'S AND ST THOMAS' NHS FOUNDATION TRUST"/>
    <s v="NHS TRUST"/>
    <s v="Y56"/>
    <s v="LONDON COMMISSIONING REGION"/>
    <s v="LONDON"/>
    <x v="67"/>
  </r>
  <r>
    <s v="696V0"/>
    <s v="VIAPATH ANALYTICS LLP (GUY'S HOSPITAL)"/>
    <s v="PATHOLOGY LAB"/>
    <x v="0"/>
    <x v="0"/>
    <s v="RJ1"/>
    <s v="GUY'S AND ST THOMAS' NHS FOUNDATION TRUST"/>
    <s v="NHS TRUST"/>
    <s v="Y56"/>
    <s v="LONDON COMMISSIONING REGION"/>
    <s v="LONDON"/>
    <x v="68"/>
  </r>
  <r>
    <n v="69840"/>
    <s v="HAREFIELD HOSPITAL LABORATORY MEDICINE DEPT"/>
    <s v="PATHOLOGY LAB"/>
    <x v="0"/>
    <x v="0"/>
    <s v="RJ1"/>
    <s v="GUY'S AND ST THOMAS' NHS FOUNDATION TRUST"/>
    <s v="NHS TRUST"/>
    <s v="Y56"/>
    <s v="LONDON COMMISSIONING REGION"/>
    <s v="LONDON"/>
    <x v="69"/>
  </r>
  <r>
    <n v="69850"/>
    <s v="ROYAL BROMPTON HOSPITAL LABORATORY MEDICINE DEPT"/>
    <s v="PATHOLOGY LAB"/>
    <x v="0"/>
    <x v="0"/>
    <s v="RJ1"/>
    <s v="GUY'S AND ST THOMAS' NHS FOUNDATION TRUST"/>
    <s v="NHS TRUST"/>
    <s v="Y56"/>
    <s v="LONDON COMMISSIONING REGION"/>
    <s v="LONDON"/>
    <x v="70"/>
  </r>
  <r>
    <n v="69920"/>
    <s v="VIAPATH LLP"/>
    <s v="PATHOLOGY LAB"/>
    <x v="0"/>
    <x v="0"/>
    <s v="RJ1"/>
    <s v="GUY'S AND ST THOMAS' NHS FOUNDATION TRUST"/>
    <s v="NHS TRUST"/>
    <s v="Y56"/>
    <s v="LONDON COMMISSIONING REGION"/>
    <s v="LONDON"/>
    <x v="71"/>
  </r>
  <r>
    <s v="699L0"/>
    <s v="LONDON SOUTH GENOMICS LABORATORY HUB"/>
    <s v="PATHOLOGY LAB"/>
    <x v="0"/>
    <x v="0"/>
    <s v="RJ1"/>
    <s v="GUY'S AND ST THOMAS' NHS FOUNDATION TRUST"/>
    <s v="NHS TRUST"/>
    <s v="Y56"/>
    <s v="LONDON COMMISSIONING REGION"/>
    <s v="LONDON"/>
    <x v="72"/>
  </r>
  <r>
    <s v="699W0"/>
    <s v="CLINICAL GENETICS AND GENOMICS LABORATORY"/>
    <s v="PATHOLOGY LAB"/>
    <x v="0"/>
    <x v="0"/>
    <s v="RJ1"/>
    <s v="GUY'S AND ST THOMAS' NHS FOUNDATION TRUST"/>
    <s v="NHS TRUST"/>
    <s v="Y56"/>
    <s v="LONDON COMMISSIONING REGION"/>
    <s v="LONDON"/>
    <x v="73"/>
  </r>
  <r>
    <n v="69350"/>
    <s v="BASINGSTOKE AND NORTH HAMPSHIRE NHS FOUNDATION TRUST LABORATORY"/>
    <s v="PATHOLOGY LAB"/>
    <x v="0"/>
    <x v="0"/>
    <s v="RN5"/>
    <s v="HAMPSHIRE HOSPITALS NHS FOUNDATION TRUST"/>
    <s v="NHS TRUST"/>
    <s v="Y59"/>
    <s v="SOUTH EAST COMMISSIONING REGION"/>
    <s v="SOUTH EAST"/>
    <x v="74"/>
  </r>
  <r>
    <n v="69640"/>
    <s v="WINCHESTER &amp; EASTLEIGH HEALTHCARE LABORATORY"/>
    <s v="PATHOLOGY LAB"/>
    <x v="0"/>
    <x v="0"/>
    <s v="RN5"/>
    <s v="HAMPSHIRE HOSPITALS NHS FOUNDATION TRUST"/>
    <s v="NHS TRUST"/>
    <s v="Y59"/>
    <s v="SOUTH EAST COMMISSIONING REGION"/>
    <s v="SOUTH EAST"/>
    <x v="75"/>
  </r>
  <r>
    <s v="691Z0"/>
    <s v="HARROGATE DISTRICT HOSPITAL LABORATORY"/>
    <s v="PATHOLOGY LAB"/>
    <x v="0"/>
    <x v="0"/>
    <s v="RCD"/>
    <s v="HARROGATE AND DISTRICT NHS FOUNDATION TRUST"/>
    <s v="NHS TRUST"/>
    <s v="Y63"/>
    <s v="NORTH EAST AND YORKSHIRE COMMISSIONING REGION"/>
    <s v="NORTH EAST AND YORKSHIRE"/>
    <x v="76"/>
  </r>
  <r>
    <n v="69270"/>
    <s v="HOMERTON HOSPITAL LABORATORY"/>
    <s v="PATHOLOGY LAB"/>
    <x v="0"/>
    <x v="0"/>
    <s v="RQX"/>
    <s v="HOMERTON HEALTHCARE NHS FOUNDATION TRUST"/>
    <s v="NHS TRUST"/>
    <s v="Y56"/>
    <s v="LONDON COMMISSIONING REGION"/>
    <s v="LONDON"/>
    <x v="77"/>
  </r>
  <r>
    <n v="69460"/>
    <s v="HULL &amp; EAST YORKSHIRE PATHOLOGY SERVICES"/>
    <s v="PATHOLOGY LAB"/>
    <x v="0"/>
    <x v="0"/>
    <s v="RWA"/>
    <s v="HULL UNIVERSITY TEACHING HOSPITALS NHS TRUST"/>
    <s v="NHS TRUST"/>
    <s v="Y63"/>
    <s v="NORTH EAST AND YORKSHIRE COMMISSIONING REGION"/>
    <s v="NORTH EAST AND YORKSHIRE"/>
    <x v="78"/>
  </r>
  <r>
    <s v="691X0"/>
    <s v="HAMMERSMITH HOSPITAL LABORATORY"/>
    <s v="PATHOLOGY LAB"/>
    <x v="0"/>
    <x v="0"/>
    <s v="RYJ"/>
    <s v="IMPERIAL COLLEGE HEALTHCARE NHS TRUST"/>
    <s v="NHS TRUST"/>
    <s v="Y56"/>
    <s v="LONDON COMMISSIONING REGION"/>
    <s v="LONDON"/>
    <x v="79"/>
  </r>
  <r>
    <n v="69550"/>
    <s v="ST MARY'S HOSPITAL LABORATORY"/>
    <s v="PATHOLOGY LAB"/>
    <x v="0"/>
    <x v="0"/>
    <s v="RYJ"/>
    <s v="IMPERIAL COLLEGE HEALTHCARE NHS TRUST"/>
    <s v="NHS TRUST"/>
    <s v="Y56"/>
    <s v="LONDON COMMISSIONING REGION"/>
    <s v="LONDON"/>
    <x v="80"/>
  </r>
  <r>
    <s v="69A20"/>
    <s v="LONDON NORTH GLH (HAMMERSMITH HOSPITAL)"/>
    <s v="PATHOLOGY LAB"/>
    <x v="0"/>
    <x v="0"/>
    <s v="RYJ"/>
    <s v="IMPERIAL COLLEGE HEALTHCARE NHS TRUST"/>
    <s v="NHS TRUST"/>
    <s v="Y56"/>
    <s v="LONDON COMMISSIONING REGION"/>
    <s v="LONDON"/>
    <x v="81"/>
  </r>
  <r>
    <s v="69Z02"/>
    <s v="CHARING CROSS LABORATORY"/>
    <s v="PATHOLOGY LAB"/>
    <x v="0"/>
    <x v="0"/>
    <s v="RYJ"/>
    <s v="IMPERIAL COLLEGE HEALTHCARE NHS TRUST"/>
    <s v="NHS TRUST"/>
    <s v="Y56"/>
    <s v="LONDON COMMISSIONING REGION"/>
    <s v="LONDON"/>
    <x v="82"/>
  </r>
  <r>
    <n v="69960"/>
    <s v="BLOOD SCIENCES LABORATORY"/>
    <s v="PATHOLOGY LAB"/>
    <x v="0"/>
    <x v="0"/>
    <s v="R1F"/>
    <s v="ISLE OF WIGHT NHS TRUST"/>
    <s v="NHS TRUST"/>
    <s v="Y59"/>
    <s v="SOUTH EAST COMMISSIONING REGION"/>
    <s v="SOUTH EAST"/>
    <x v="83"/>
  </r>
  <r>
    <s v="698N0"/>
    <s v="JAMES PAGET UNIVERSITY HOSPITALS - PATHOLOGY"/>
    <s v="PATHOLOGY LAB"/>
    <x v="0"/>
    <x v="0"/>
    <s v="RGP"/>
    <s v="JAMES PAGET UNIVERSITY HOSPITALS NHS FOUNDATION TRUST"/>
    <s v="NHS TRUST"/>
    <s v="Y61"/>
    <s v="EAST OF ENGLAND COMMISSIONING REGION"/>
    <s v="EAST OF ENGLAND"/>
    <x v="84"/>
  </r>
  <r>
    <s v="692F0"/>
    <s v="KETTERING GENERAL HOSPITAL LABORATORY"/>
    <s v="PATHOLOGY LAB"/>
    <x v="0"/>
    <x v="0"/>
    <s v="RNQ"/>
    <s v="KETTERING GENERAL HOSPITAL NHS FOUNDATION TRUST"/>
    <s v="NHS TRUST"/>
    <s v="Y60"/>
    <s v="MIDLANDS COMMISSIONING REGION"/>
    <s v="MIDLANDS"/>
    <x v="85"/>
  </r>
  <r>
    <s v="692H0"/>
    <s v="MOLECULAR PATHOLOGY"/>
    <s v="PATHOLOGY LAB"/>
    <x v="0"/>
    <x v="0"/>
    <s v="RJZ"/>
    <s v="KING'S COLLEGE HOSPITAL NHS FOUNDATION TRUST"/>
    <s v="NHS TRUST"/>
    <s v="Y56"/>
    <s v="LONDON COMMISSIONING REGION"/>
    <s v="LONDON"/>
    <x v="86"/>
  </r>
  <r>
    <s v="699Q0"/>
    <s v="NEUROPATHOLOGY LABORATORY"/>
    <s v="PATHOLOGY LAB"/>
    <x v="0"/>
    <x v="0"/>
    <s v="RJZ"/>
    <s v="KING'S COLLEGE HOSPITAL NHS FOUNDATION TRUST"/>
    <s v="NHS TRUST"/>
    <s v="Y56"/>
    <s v="LONDON COMMISSIONING REGION"/>
    <s v="LONDON"/>
    <x v="87"/>
  </r>
  <r>
    <s v="699R0"/>
    <s v="LIVER MOLECULAR GENETICS LAB"/>
    <s v="PATHOLOGY LAB"/>
    <x v="0"/>
    <x v="0"/>
    <s v="RJZ"/>
    <s v="KING'S COLLEGE HOSPITAL NHS FOUNDATION TRUST"/>
    <s v="NHS TRUST"/>
    <s v="Y56"/>
    <s v="LONDON COMMISSIONING REGION"/>
    <s v="LONDON"/>
    <x v="88"/>
  </r>
  <r>
    <s v="699T0"/>
    <s v="KINGS HAEMATOLOGICAL MALIGNANCY DIAGNOSTIC CENTRE"/>
    <s v="PATHOLOGY LAB"/>
    <x v="0"/>
    <x v="0"/>
    <s v="RJZ"/>
    <s v="KING'S COLLEGE HOSPITAL NHS FOUNDATION TRUST"/>
    <s v="NHS TRUST"/>
    <s v="Y56"/>
    <s v="LONDON COMMISSIONING REGION"/>
    <s v="LONDON"/>
    <x v="89"/>
  </r>
  <r>
    <s v="699V0"/>
    <s v="ADVANCED DIAGNOSTICS LABORATORY"/>
    <s v="PATHOLOGY LAB"/>
    <x v="0"/>
    <x v="0"/>
    <s v="RJZ"/>
    <s v="KING'S COLLEGE HOSPITAL NHS FOUNDATION TRUST"/>
    <s v="NHS TRUST"/>
    <s v="Y56"/>
    <s v="LONDON COMMISSIONING REGION"/>
    <s v="LONDON"/>
    <x v="90"/>
  </r>
  <r>
    <s v="692K0"/>
    <s v="KINGSTON HOSPITAL LABORATORY"/>
    <s v="PATHOLOGY LAB"/>
    <x v="0"/>
    <x v="0"/>
    <s v="RAX"/>
    <s v="KINGSTON HOSPITAL NHS FOUNDATION TRUST"/>
    <s v="NHS TRUST"/>
    <s v="Y56"/>
    <s v="LONDON COMMISSIONING REGION"/>
    <s v="LONDON"/>
    <x v="91"/>
  </r>
  <r>
    <s v="693U0"/>
    <s v="ROYAL PRESTON HOSPITAL LABORATORY"/>
    <s v="PATHOLOGY LAB"/>
    <x v="0"/>
    <x v="0"/>
    <s v="RXN"/>
    <s v="LANCASHIRE TEACHING HOSPITALS NHS FOUNDATION TRUST"/>
    <s v="NHS TRUST"/>
    <s v="Y62"/>
    <s v="NORTH WEST COMMISSIONING REGION"/>
    <s v="NORTH WEST"/>
    <x v="92"/>
  </r>
  <r>
    <s v="699K0"/>
    <s v="LDPATH LIMITED"/>
    <s v="PATHOLOGY LAB"/>
    <x v="0"/>
    <x v="0"/>
    <s v="8K695"/>
    <s v="LDPATH LIMITED"/>
    <s v="NON-NHS ORGANISATION"/>
    <s v="Y56"/>
    <s v="LONDON COMMISSIONING REGION"/>
    <s v="LONDON"/>
    <x v="93"/>
  </r>
  <r>
    <s v="695N0"/>
    <s v="LEEDS GENERAL INFIRMARY LABORATORY"/>
    <s v="PATHOLOGY LAB"/>
    <x v="0"/>
    <x v="0"/>
    <s v="RR8"/>
    <s v="LEEDS TEACHING HOSPITALS NHS TRUST"/>
    <s v="NHS TRUST"/>
    <s v="Y63"/>
    <s v="NORTH EAST AND YORKSHIRE COMMISSIONING REGION"/>
    <s v="NORTH EAST AND YORKSHIRE"/>
    <x v="94"/>
  </r>
  <r>
    <s v="696B0"/>
    <s v="ST JAMES'S UNIVERSITY HOSP LABORATORY"/>
    <s v="PATHOLOGY LAB"/>
    <x v="0"/>
    <x v="0"/>
    <s v="RR8"/>
    <s v="LEEDS TEACHING HOSPITALS NHS TRUST"/>
    <s v="NHS TRUST"/>
    <s v="Y63"/>
    <s v="NORTH EAST AND YORKSHIRE COMMISSIONING REGION"/>
    <s v="NORTH EAST AND YORKSHIRE"/>
    <x v="95"/>
  </r>
  <r>
    <s v="699C0"/>
    <s v="THE LEEDS GENETICS LABORATORY"/>
    <s v="PATHOLOGY LAB"/>
    <x v="0"/>
    <x v="0"/>
    <s v="RR8"/>
    <s v="LEEDS TEACHING HOSPITALS NHS TRUST"/>
    <s v="NHS TRUST"/>
    <s v="Y63"/>
    <s v="NORTH EAST AND YORKSHIRE COMMISSIONING REGION"/>
    <s v="NORTH EAST AND YORKSHIRE"/>
    <x v="96"/>
  </r>
  <r>
    <s v="692N0"/>
    <s v="LEWISHAM HOSPITAL LABORATORY"/>
    <s v="PATHOLOGY LAB"/>
    <x v="0"/>
    <x v="0"/>
    <s v="RJ2"/>
    <s v="LEWISHAM AND GREENWICH NHS TRUST"/>
    <s v="NHS TRUST"/>
    <s v="Y56"/>
    <s v="LONDON COMMISSIONING REGION"/>
    <s v="LONDON"/>
    <x v="97"/>
  </r>
  <r>
    <s v="697W0"/>
    <s v="QUEEN ELIZABETH HOSPITAL PATHOLOGY LABORATORY"/>
    <s v="PATHOLOGY LAB"/>
    <x v="0"/>
    <x v="0"/>
    <s v="RJ2"/>
    <s v="LEWISHAM AND GREENWICH NHS TRUST"/>
    <s v="NHS TRUST"/>
    <s v="Y56"/>
    <s v="LONDON COMMISSIONING REGION"/>
    <s v="LONDON"/>
    <x v="98"/>
  </r>
  <r>
    <s v="J9Z6K"/>
    <s v="LINCOLNSHIRE COMMUNITY PODIATRY SERVICE"/>
    <s v="PATHOLOGY LAB"/>
    <x v="0"/>
    <x v="0"/>
    <s v="RY5"/>
    <s v="LINCOLNSHIRE COMMUNITY HEALTH SERVICES NHS TRUST"/>
    <s v="NHS TRUST"/>
    <s v="Y60"/>
    <s v="MIDLANDS COMMISSIONING REGION"/>
    <s v="MIDLANDS"/>
    <x v="99"/>
  </r>
  <r>
    <n v="69020"/>
    <s v="FAZAKERLEY HOSPITAL LABORATORY"/>
    <s v="PATHOLOGY LAB"/>
    <x v="0"/>
    <x v="0"/>
    <s v="REM"/>
    <s v="LIVERPOOL UNIVERSITY HOSPITALS NHS FOUNDATION TRUST"/>
    <s v="NHS TRUST"/>
    <s v="Y62"/>
    <s v="NORTH WEST COMMISSIONING REGION"/>
    <s v="NORTH WEST"/>
    <x v="100"/>
  </r>
  <r>
    <n v="69470"/>
    <s v="ROYAL LIVERPOOL UNIVERSITY HOSPITAL LABORATORY"/>
    <s v="PATHOLOGY LAB"/>
    <x v="0"/>
    <x v="0"/>
    <s v="REM"/>
    <s v="LIVERPOOL UNIVERSITY HOSPITALS NHS FOUNDATION TRUST"/>
    <s v="NHS TRUST"/>
    <s v="Y62"/>
    <s v="NORTH WEST COMMISSIONING REGION"/>
    <s v="NORTH WEST"/>
    <x v="101"/>
  </r>
  <r>
    <s v="691A0"/>
    <s v="EALING HOSPITAL LABORATORY"/>
    <s v="PATHOLOGY LAB"/>
    <x v="0"/>
    <x v="0"/>
    <s v="R1K"/>
    <s v="LONDON NORTH WEST UNIVERSITY HEALTHCARE NHS TRUST"/>
    <s v="NHS TRUST"/>
    <s v="Y56"/>
    <s v="LONDON COMMISSIONING REGION"/>
    <s v="LONDON"/>
    <x v="102"/>
  </r>
  <r>
    <s v="697Q0"/>
    <s v="NORTHWICK PARK &amp; ST MARKS HOSPITAL MICROBIOLOGY LABORATORY"/>
    <s v="PATHOLOGY LAB"/>
    <x v="0"/>
    <x v="0"/>
    <s v="R1K"/>
    <s v="LONDON NORTH WEST UNIVERSITY HEALTHCARE NHS TRUST"/>
    <s v="NHS TRUST"/>
    <s v="Y56"/>
    <s v="LONDON COMMISSIONING REGION"/>
    <s v="LONDON"/>
    <x v="103"/>
  </r>
  <r>
    <s v="692E0"/>
    <s v="MAIDSTONE HOSPITAL LABORATORY"/>
    <s v="PATHOLOGY LAB"/>
    <x v="0"/>
    <x v="0"/>
    <s v="RWF"/>
    <s v="MAIDSTONE AND TUNBRIDGE WELLS NHS TRUST"/>
    <s v="NHS TRUST"/>
    <s v="Y59"/>
    <s v="SOUTH EAST COMMISSIONING REGION"/>
    <s v="SOUTH EAST"/>
    <x v="104"/>
  </r>
  <r>
    <s v="698M0"/>
    <s v="TUNBRIDGE WELLS HOSPITAL (PEMBURY) - PATHOLOGY"/>
    <s v="PATHOLOGY LAB"/>
    <x v="0"/>
    <x v="0"/>
    <s v="RWF"/>
    <s v="MAIDSTONE AND TUNBRIDGE WELLS NHS TRUST"/>
    <s v="NHS TRUST"/>
    <s v="Y59"/>
    <s v="SOUTH EAST COMMISSIONING REGION"/>
    <s v="SOUTH EAST"/>
    <x v="105"/>
  </r>
  <r>
    <s v="690S0"/>
    <s v="MANCHESTER ROYAL INFIRMARY LABORATORY"/>
    <s v="PATHOLOGY LAB"/>
    <x v="0"/>
    <x v="0"/>
    <s v="R0A"/>
    <s v="MANCHESTER UNIVERSITY NHS FOUNDATION TRUST"/>
    <s v="NHS TRUST"/>
    <s v="Y62"/>
    <s v="NORTH WEST COMMISSIONING REGION"/>
    <s v="NORTH WEST"/>
    <x v="106"/>
  </r>
  <r>
    <s v="694T0"/>
    <s v="UHSM NHS FOUNDATION TRUST LABORATORY"/>
    <s v="PATHOLOGY LAB"/>
    <x v="0"/>
    <x v="0"/>
    <s v="R0A"/>
    <s v="MANCHESTER UNIVERSITY NHS FOUNDATION TRUST"/>
    <s v="NHS TRUST"/>
    <s v="Y62"/>
    <s v="NORTH WEST COMMISSIONING REGION"/>
    <s v="NORTH WEST"/>
    <x v="107"/>
  </r>
  <r>
    <s v="695J0"/>
    <s v="TRAFFORD GENERAL HOSPITAL LABORATORY"/>
    <s v="PATHOLOGY LAB"/>
    <x v="0"/>
    <x v="0"/>
    <s v="R0A"/>
    <s v="MANCHESTER UNIVERSITY NHS FOUNDATION TRUST"/>
    <s v="NHS TRUST"/>
    <s v="Y62"/>
    <s v="NORTH WEST COMMISSIONING REGION"/>
    <s v="NORTH WEST"/>
    <x v="108"/>
  </r>
  <r>
    <s v="699X0"/>
    <s v="NORTH WEST GLH LED BY MANCHESTER UNIVERSITY NHS FOUNDATION TRUST"/>
    <s v="PATHOLOGY LAB"/>
    <x v="0"/>
    <x v="0"/>
    <s v="R0A"/>
    <s v="MANCHESTER UNIVERSITY NHS FOUNDATION TRUST"/>
    <s v="NHS TRUST"/>
    <s v="Y62"/>
    <s v="NORTH WEST COMMISSIONING REGION"/>
    <s v="NORTH WEST"/>
    <x v="109"/>
  </r>
  <r>
    <s v="699Y0"/>
    <s v="MOLECULAR HAEMATOLOGY SERVICE"/>
    <s v="PATHOLOGY LAB"/>
    <x v="0"/>
    <x v="0"/>
    <s v="R0A"/>
    <s v="MANCHESTER UNIVERSITY NHS FOUNDATION TRUST"/>
    <s v="NHS TRUST"/>
    <s v="Y62"/>
    <s v="NORTH WEST COMMISSIONING REGION"/>
    <s v="NORTH WEST"/>
    <x v="110"/>
  </r>
  <r>
    <s v="692T0"/>
    <s v="MEDWAY MARITIME HOSPITAL LABORATORY"/>
    <s v="PATHOLOGY LAB"/>
    <x v="0"/>
    <x v="0"/>
    <s v="RPA"/>
    <s v="MEDWAY NHS FOUNDATION TRUST"/>
    <s v="NHS TRUST"/>
    <s v="Y59"/>
    <s v="SOUTH EAST COMMISSIONING REGION"/>
    <s v="SOUTH EAST"/>
    <x v="111"/>
  </r>
  <r>
    <n v="69530"/>
    <s v="WHISTON HOSPITAL LABORATORY"/>
    <s v="PATHOLOGY LAB"/>
    <x v="0"/>
    <x v="0"/>
    <s v="RBN"/>
    <s v="MERSEY AND WEST LANCASHIRE TEACHING HOSPITALS NHS TRUST"/>
    <s v="NHS TRUST"/>
    <s v="Y62"/>
    <s v="NORTH WEST COMMISSIONING REGION"/>
    <s v="NORTH WEST"/>
    <x v="112"/>
  </r>
  <r>
    <n v="69070"/>
    <s v="BASILDON HOSPITAL LABORATORY"/>
    <s v="PATHOLOGY LAB"/>
    <x v="0"/>
    <x v="0"/>
    <s v="RAJ"/>
    <s v="MID AND SOUTH ESSEX NHS FOUNDATION TRUST"/>
    <s v="NHS TRUST"/>
    <s v="Y61"/>
    <s v="EAST OF ENGLAND COMMISSIONING REGION"/>
    <s v="EAST OF ENGLAND"/>
    <x v="113"/>
  </r>
  <r>
    <s v="692V0"/>
    <s v="BROOMFIELD HOSPITAL LABORATORY"/>
    <s v="PATHOLOGY LAB"/>
    <x v="0"/>
    <x v="0"/>
    <s v="RAJ"/>
    <s v="MID AND SOUTH ESSEX NHS FOUNDATION TRUST"/>
    <s v="NHS TRUST"/>
    <s v="Y61"/>
    <s v="EAST OF ENGLAND COMMISSIONING REGION"/>
    <s v="EAST OF ENGLAND"/>
    <x v="114"/>
  </r>
  <r>
    <s v="694Y0"/>
    <s v="SOUTHEND HOSPITAL LABORATORY"/>
    <s v="PATHOLOGY LAB"/>
    <x v="0"/>
    <x v="0"/>
    <s v="RAJ"/>
    <s v="MID AND SOUTH ESSEX NHS FOUNDATION TRUST"/>
    <s v="NHS TRUST"/>
    <s v="Y61"/>
    <s v="EAST OF ENGLAND COMMISSIONING REGION"/>
    <s v="EAST OF ENGLAND"/>
    <x v="115"/>
  </r>
  <r>
    <s v="696R0"/>
    <s v="MID CHESHIRE HOSPITALS LABORATORY"/>
    <s v="PATHOLOGY LAB"/>
    <x v="0"/>
    <x v="0"/>
    <s v="RBT"/>
    <s v="MID CHESHIRE HOSPITALS NHS FOUNDATION TRUST"/>
    <s v="NHS TRUST"/>
    <s v="Y62"/>
    <s v="NORTH WEST COMMISSIONING REGION"/>
    <s v="NORTH WEST"/>
    <x v="116"/>
  </r>
  <r>
    <n v="69170"/>
    <s v="DEWSBURY &amp; DISTRICT HOSPITAL LABORATORY"/>
    <s v="PATHOLOGY LAB"/>
    <x v="0"/>
    <x v="0"/>
    <s v="RXF"/>
    <s v="MID YORKSHIRE TEACHING NHS TRUST"/>
    <s v="NHS TRUST"/>
    <s v="Y63"/>
    <s v="NORTH EAST AND YORKSHIRE COMMISSIONING REGION"/>
    <s v="NORTH EAST AND YORKSHIRE"/>
    <x v="117"/>
  </r>
  <r>
    <s v="693Q0"/>
    <s v="THE MID YORKSHIRE TEACHING NHS TRUST-PATHOLOGY SERVICES"/>
    <s v="PATHOLOGY LAB"/>
    <x v="0"/>
    <x v="0"/>
    <s v="RXF"/>
    <s v="MID YORKSHIRE TEACHING NHS TRUST"/>
    <s v="NHS TRUST"/>
    <s v="Y63"/>
    <s v="NORTH EAST AND YORKSHIRE COMMISSIONING REGION"/>
    <s v="NORTH EAST AND YORKSHIRE"/>
    <x v="118"/>
  </r>
  <r>
    <s v="A1T3M"/>
    <s v="WEST YORKSHIRE &amp; HARROGATE PATHOLOGY NETWORK"/>
    <s v="PATHOLOGY LAB"/>
    <x v="0"/>
    <x v="0"/>
    <s v="RXF"/>
    <s v="MID YORKSHIRE TEACHING NHS TRUST"/>
    <s v="NHS TRUST"/>
    <s v="Y63"/>
    <s v="NORTH EAST AND YORKSHIRE COMMISSIONING REGION"/>
    <s v="NORTH EAST AND YORKSHIRE"/>
    <x v="119"/>
  </r>
  <r>
    <s v="692Z0"/>
    <s v="MILTON KEYNES GENERAL HOSPITAL LABORATORY"/>
    <s v="PATHOLOGY LAB"/>
    <x v="0"/>
    <x v="0"/>
    <s v="RD8"/>
    <s v="MILTON KEYNES UNIVERSITY HOSPITAL NHS FOUNDATION TRUST"/>
    <s v="NHS TRUST"/>
    <s v="Y61"/>
    <s v="EAST OF ENGLAND COMMISSIONING REGION"/>
    <s v="EAST OF ENGLAND"/>
    <x v="120"/>
  </r>
  <r>
    <s v="K9N9U"/>
    <s v="BITTESWELL"/>
    <s v="PATHOLOGY LAB"/>
    <x v="0"/>
    <x v="0"/>
    <s v="V4K3B"/>
    <s v="NATIONWIDE PATHOLOGY LTD"/>
    <s v="INDEPENDENT SECTOR HEALTHCARE PROVIDER"/>
    <s v="Y60"/>
    <s v="MIDLANDS COMMISSIONING REGION"/>
    <s v="MIDLANDS"/>
    <x v="121"/>
  </r>
  <r>
    <n v="69330"/>
    <s v="NORFOLK &amp; NORWICH HOSPITAL LABORATORY"/>
    <s v="PATHOLOGY LAB"/>
    <x v="0"/>
    <x v="0"/>
    <s v="RM1"/>
    <s v="NORFOLK AND NORWICH UNIVERSITY HOSPITALS NHS FOUNDATION TRUST"/>
    <s v="NHS TRUST"/>
    <s v="Y61"/>
    <s v="EAST OF ENGLAND COMMISSIONING REGION"/>
    <s v="EAST OF ENGLAND"/>
    <x v="122"/>
  </r>
  <r>
    <n v="69770"/>
    <s v="PUBLIC HEALTH LABORATORY BRISTOL HPA"/>
    <s v="PATHOLOGY LAB"/>
    <x v="0"/>
    <x v="0"/>
    <s v="RVJ"/>
    <s v="NORTH BRISTOL NHS TRUST"/>
    <s v="NHS TRUST"/>
    <s v="Y58"/>
    <s v="SOUTH WEST COMMISSIONING REGION"/>
    <s v="SOUTH WEST"/>
    <x v="123"/>
  </r>
  <r>
    <s v="698V0"/>
    <s v="SEVERN PATHOLOGY"/>
    <s v="PATHOLOGY LAB"/>
    <x v="0"/>
    <x v="0"/>
    <s v="RVJ"/>
    <s v="NORTH BRISTOL NHS TRUST"/>
    <s v="NHS TRUST"/>
    <s v="Y58"/>
    <s v="SOUTH WEST COMMISSIONING REGION"/>
    <s v="SOUTH WEST"/>
    <x v="124"/>
  </r>
  <r>
    <s v="690Q0"/>
    <s v="CUMBERLAND INFIRMARY LABORATORY"/>
    <s v="PATHOLOGY LAB"/>
    <x v="0"/>
    <x v="0"/>
    <s v="RNN"/>
    <s v="NORTH CUMBRIA INTEGRATED CARE NHS FOUNDATION TRUST"/>
    <s v="NHS TRUST"/>
    <s v="Y63"/>
    <s v="NORTH EAST AND YORKSHIRE COMMISSIONING REGION"/>
    <s v="NORTH EAST AND YORKSHIRE"/>
    <x v="125"/>
  </r>
  <r>
    <s v="695V0"/>
    <s v="WEST CUMBERLAND HOSPITAL LABORATORY"/>
    <s v="PATHOLOGY LAB"/>
    <x v="0"/>
    <x v="0"/>
    <s v="RNN"/>
    <s v="NORTH CUMBRIA INTEGRATED CARE NHS FOUNDATION TRUST"/>
    <s v="NHS TRUST"/>
    <s v="Y63"/>
    <s v="NORTH EAST AND YORKSHIRE COMMISSIONING REGION"/>
    <s v="NORTH EAST AND YORKSHIRE"/>
    <x v="126"/>
  </r>
  <r>
    <n v="69380"/>
    <s v="NORTH MIDDLESEX HOSPITAL LABORATORY"/>
    <s v="PATHOLOGY LAB"/>
    <x v="0"/>
    <x v="0"/>
    <s v="RAP"/>
    <s v="NORTH MIDDLESEX UNIVERSITY HOSPITAL NHS TRUST"/>
    <s v="NHS TRUST"/>
    <s v="Y56"/>
    <s v="LONDON COMMISSIONING REGION"/>
    <s v="LONDON"/>
    <x v="127"/>
  </r>
  <r>
    <n v="69200"/>
    <s v="UNIVERSITY HOSPITAL OF HARTLEPOOL LABORATORY"/>
    <s v="PATHOLOGY LAB"/>
    <x v="0"/>
    <x v="0"/>
    <s v="RVW"/>
    <s v="NORTH TEES AND HARTLEPOOL NHS FOUNDATION TRUST"/>
    <s v="NHS TRUST"/>
    <s v="Y63"/>
    <s v="NORTH EAST AND YORKSHIRE COMMISSIONING REGION"/>
    <s v="NORTH EAST AND YORKSHIRE"/>
    <x v="128"/>
  </r>
  <r>
    <s v="693A0"/>
    <s v="UNIVERSITY HOSPITAL OF NORTH TEES LABORATORY"/>
    <s v="PATHOLOGY LAB"/>
    <x v="0"/>
    <x v="0"/>
    <s v="RVW"/>
    <s v="NORTH TEES AND HARTLEPOOL NHS FOUNDATION TRUST"/>
    <s v="NHS TRUST"/>
    <s v="Y63"/>
    <s v="NORTH EAST AND YORKSHIRE COMMISSIONING REGION"/>
    <s v="NORTH EAST AND YORKSHIRE"/>
    <x v="129"/>
  </r>
  <r>
    <s v="S6Z6C"/>
    <s v="TEES VALLEY LABORATORY SERVICES"/>
    <s v="PATHOLOGY LAB"/>
    <x v="0"/>
    <x v="0"/>
    <s v="RVW"/>
    <s v="NORTH TEES AND HARTLEPOOL NHS FOUNDATION TRUST"/>
    <s v="NHS TRUST"/>
    <s v="Y63"/>
    <s v="NORTH EAST AND YORKSHIRE COMMISSIONING REGION"/>
    <s v="NORTH EAST AND YORKSHIRE"/>
    <x v="130"/>
  </r>
  <r>
    <s v="693N0"/>
    <s v="PETERBOROUGH HOSPITAL LABORATORY"/>
    <s v="PATHOLOGY LAB"/>
    <x v="0"/>
    <x v="0"/>
    <s v="RGN"/>
    <s v="NORTH WEST ANGLIA NHS FOUNDATION TRUST"/>
    <s v="NHS TRUST"/>
    <s v="Y61"/>
    <s v="EAST OF ENGLAND COMMISSIONING REGION"/>
    <s v="EAST OF ENGLAND"/>
    <x v="131"/>
  </r>
  <r>
    <s v="696T0"/>
    <s v="HINCHINGBROOKE HEALTH CARE NHS TRUST LABORATORY"/>
    <s v="PATHOLOGY LAB"/>
    <x v="0"/>
    <x v="0"/>
    <s v="RGN"/>
    <s v="NORTH WEST ANGLIA NHS FOUNDATION TRUST"/>
    <s v="NHS TRUST"/>
    <s v="Y61"/>
    <s v="EAST OF ENGLAND COMMISSIONING REGION"/>
    <s v="EAST OF ENGLAND"/>
    <x v="132"/>
  </r>
  <r>
    <s v="693C0"/>
    <s v="NORTHAMPTON GENERAL HOSPITAL LABORATORY"/>
    <s v="PATHOLOGY LAB"/>
    <x v="0"/>
    <x v="0"/>
    <s v="RNS"/>
    <s v="NORTHAMPTON GENERAL HOSPITAL NHS TRUST"/>
    <s v="NHS TRUST"/>
    <s v="Y60"/>
    <s v="MIDLANDS COMMISSIONING REGION"/>
    <s v="MIDLANDS"/>
    <x v="133"/>
  </r>
  <r>
    <s v="690N0"/>
    <s v="BURY GENERAL HOSPITAL LABORATORY"/>
    <s v="PATHOLOGY LAB"/>
    <x v="0"/>
    <x v="0"/>
    <s v="RM3"/>
    <s v="NORTHERN CARE ALLIANCE NHS FOUNDATION TRUST"/>
    <s v="NHS TRUST"/>
    <s v="Y62"/>
    <s v="NORTH WEST COMMISSIONING REGION"/>
    <s v="NORTH WEST"/>
    <x v="134"/>
  </r>
  <r>
    <s v="693L0"/>
    <s v="OLDHAM LABORATORY"/>
    <s v="PATHOLOGY LAB"/>
    <x v="0"/>
    <x v="0"/>
    <s v="RM3"/>
    <s v="NORTHERN CARE ALLIANCE NHS FOUNDATION TRUST"/>
    <s v="NHS TRUST"/>
    <s v="Y62"/>
    <s v="NORTH WEST COMMISSIONING REGION"/>
    <s v="NORTH WEST"/>
    <x v="135"/>
  </r>
  <r>
    <s v="693Y0"/>
    <s v="BIRCH HILL HOSPITAL LABORATORY"/>
    <s v="PATHOLOGY LAB"/>
    <x v="0"/>
    <x v="0"/>
    <s v="RM3"/>
    <s v="NORTHERN CARE ALLIANCE NHS FOUNDATION TRUST"/>
    <s v="NHS TRUST"/>
    <s v="Y62"/>
    <s v="NORTH WEST COMMISSIONING REGION"/>
    <s v="NORTH WEST"/>
    <x v="136"/>
  </r>
  <r>
    <s v="696Y0"/>
    <s v="NORTH MANCHESTER GENERAL LABORATORY"/>
    <s v="PATHOLOGY LAB"/>
    <x v="0"/>
    <x v="0"/>
    <s v="RM3"/>
    <s v="NORTHERN CARE ALLIANCE NHS FOUNDATION TRUST"/>
    <s v="NHS TRUST"/>
    <s v="Y62"/>
    <s v="NORTH WEST COMMISSIONING REGION"/>
    <s v="NORTH WEST"/>
    <x v="137"/>
  </r>
  <r>
    <s v="697T0"/>
    <s v="SALFORD ROYAL MICROBIOLOGY DEPARTMENT"/>
    <s v="PATHOLOGY LAB"/>
    <x v="0"/>
    <x v="0"/>
    <s v="RM3"/>
    <s v="NORTHERN CARE ALLIANCE NHS FOUNDATION TRUST"/>
    <s v="NHS TRUST"/>
    <s v="Y62"/>
    <s v="NORTH WEST COMMISSIONING REGION"/>
    <s v="NORTH WEST"/>
    <x v="138"/>
  </r>
  <r>
    <s v="698X0"/>
    <s v="OLDHAM PATHOLOGY LABORATORY"/>
    <s v="PATHOLOGY LAB"/>
    <x v="0"/>
    <x v="0"/>
    <s v="RM3"/>
    <s v="NORTHERN CARE ALLIANCE NHS FOUNDATION TRUST"/>
    <s v="NHS TRUST"/>
    <s v="Y62"/>
    <s v="NORTH WEST COMMISSIONING REGION"/>
    <s v="NORTH WEST"/>
    <x v="139"/>
  </r>
  <r>
    <s v="694M0"/>
    <s v="SCUNTHORPE GENERAL HOSPITAL LABORATORY"/>
    <s v="PATHOLOGY LAB"/>
    <x v="0"/>
    <x v="0"/>
    <s v="RJL"/>
    <s v="NORTHERN LINCOLNSHIRE AND GOOLE NHS FOUNDATION TRUST"/>
    <s v="NHS TRUST"/>
    <s v="Y63"/>
    <s v="NORTH EAST AND YORKSHIRE COMMISSIONING REGION"/>
    <s v="NORTH EAST AND YORKSHIRE"/>
    <x v="140"/>
  </r>
  <r>
    <s v="696J0"/>
    <s v="DIANA, PRINCESS OF WALES HOSPITAL LABORATORY"/>
    <s v="PATHOLOGY LAB"/>
    <x v="0"/>
    <x v="0"/>
    <s v="RJL"/>
    <s v="NORTHERN LINCOLNSHIRE AND GOOLE NHS FOUNDATION TRUST"/>
    <s v="NHS TRUST"/>
    <s v="Y63"/>
    <s v="NORTH EAST AND YORKSHIRE COMMISSIONING REGION"/>
    <s v="NORTH EAST AND YORKSHIRE"/>
    <x v="141"/>
  </r>
  <r>
    <s v="690Z0"/>
    <s v="WANSBECK HOSPITAL LABORATORY"/>
    <s v="PATHOLOGY LAB"/>
    <x v="0"/>
    <x v="0"/>
    <s v="RTF"/>
    <s v="NORTHUMBRIA HEALTHCARE NHS FOUNDATION TRUST"/>
    <s v="NHS TRUST"/>
    <s v="Y63"/>
    <s v="NORTH EAST AND YORKSHIRE COMMISSIONING REGION"/>
    <s v="NORTH EAST AND YORKSHIRE"/>
    <x v="142"/>
  </r>
  <r>
    <s v="693B0"/>
    <s v="NORTH TYNESIDE GENERAL HOSP LABORATORY"/>
    <s v="PATHOLOGY LAB"/>
    <x v="0"/>
    <x v="0"/>
    <s v="RTF"/>
    <s v="NORTHUMBRIA HEALTHCARE NHS FOUNDATION TRUST"/>
    <s v="NHS TRUST"/>
    <s v="Y63"/>
    <s v="NORTH EAST AND YORKSHIRE COMMISSIONING REGION"/>
    <s v="NORTH EAST AND YORKSHIRE"/>
    <x v="143"/>
  </r>
  <r>
    <s v="698G0"/>
    <s v="NORTHUMBRIA SPECIALIST EMERGENCY CARE HOSPITAL"/>
    <s v="PATHOLOGY LAB"/>
    <x v="0"/>
    <x v="0"/>
    <s v="RTF"/>
    <s v="NORTHUMBRIA HEALTHCARE NHS FOUNDATION TRUST"/>
    <s v="NHS TRUST"/>
    <s v="Y63"/>
    <s v="NORTH EAST AND YORKSHIRE COMMISSIONING REGION"/>
    <s v="NORTH EAST AND YORKSHIRE"/>
    <x v="144"/>
  </r>
  <r>
    <s v="698H0"/>
    <s v="HEXHAM GENERAL HOSPITAL"/>
    <s v="PATHOLOGY LAB"/>
    <x v="0"/>
    <x v="0"/>
    <s v="RTF"/>
    <s v="NORTHUMBRIA HEALTHCARE NHS FOUNDATION TRUST"/>
    <s v="NHS TRUST"/>
    <s v="Y63"/>
    <s v="NORTH EAST AND YORKSHIRE COMMISSIONING REGION"/>
    <s v="NORTH EAST AND YORKSHIRE"/>
    <x v="145"/>
  </r>
  <r>
    <n v="69790"/>
    <s v="NOTTINGHAM UNIVERSITY HOSPITALS LABORATORY"/>
    <s v="PATHOLOGY LAB"/>
    <x v="0"/>
    <x v="0"/>
    <s v="RX1"/>
    <s v="NOTTINGHAM UNIVERSITY HOSPITALS NHS TRUST"/>
    <s v="NHS TRUST"/>
    <s v="Y60"/>
    <s v="MIDLANDS COMMISSIONING REGION"/>
    <s v="MIDLANDS"/>
    <x v="146"/>
  </r>
  <r>
    <s v="698F0"/>
    <s v="NOTTINGHAM UNIVERSITY HOSPITALS BIOBANK LABORATORY"/>
    <s v="PATHOLOGY LAB"/>
    <x v="0"/>
    <x v="0"/>
    <s v="RX1"/>
    <s v="NOTTINGHAM UNIVERSITY HOSPITALS NHS TRUST"/>
    <s v="NHS TRUST"/>
    <s v="Y60"/>
    <s v="MIDLANDS COMMISSIONING REGION"/>
    <s v="MIDLANDS"/>
    <x v="147"/>
  </r>
  <r>
    <s v="G0V9Y"/>
    <s v="ONCOLOGICA UK"/>
    <s v="PATHOLOGY LAB"/>
    <x v="0"/>
    <x v="0"/>
    <s v="G9U4V"/>
    <s v="ONCOLOGICA UK LTD"/>
    <s v="INDEPENDENT SECTOR HEALTHCARE PROVIDER"/>
    <s v="Y61"/>
    <s v="EAST OF ENGLAND COMMISSIONING REGION"/>
    <s v="EAST OF ENGLAND"/>
    <x v="148"/>
  </r>
  <r>
    <s v="693K0"/>
    <s v="NUFFIELD ORTHOPAEDIC LABORATORY"/>
    <s v="PATHOLOGY LAB"/>
    <x v="0"/>
    <x v="0"/>
    <s v="RTH"/>
    <s v="OXFORD UNIVERSITY HOSPITALS NHS FOUNDATION TRUST"/>
    <s v="NHS TRUST"/>
    <s v="Y59"/>
    <s v="SOUTH EAST COMMISSIONING REGION"/>
    <s v="SOUTH EAST"/>
    <x v="149"/>
  </r>
  <r>
    <s v="697D0"/>
    <s v="OXFORD UNIVERSITY TRUST MICROBIOLOGY LABORATORY"/>
    <s v="PATHOLOGY LAB"/>
    <x v="0"/>
    <x v="0"/>
    <s v="RTH"/>
    <s v="OXFORD UNIVERSITY HOSPITALS NHS FOUNDATION TRUST"/>
    <s v="NHS TRUST"/>
    <s v="Y59"/>
    <s v="SOUTH EAST COMMISSIONING REGION"/>
    <s v="SOUTH EAST"/>
    <x v="150"/>
  </r>
  <r>
    <s v="698C0"/>
    <s v="OXFORD REGIONAL GENETICS LABORATORIES"/>
    <s v="PATHOLOGY LAB"/>
    <x v="0"/>
    <x v="0"/>
    <s v="RTH"/>
    <s v="OXFORD UNIVERSITY HOSPITALS NHS FOUNDATION TRUST"/>
    <s v="NHS TRUST"/>
    <s v="Y59"/>
    <s v="SOUTH EAST COMMISSIONING REGION"/>
    <s v="SOUTH EAST"/>
    <x v="151"/>
  </r>
  <r>
    <s v="698D0"/>
    <s v="OXFORD MOLECULAR HAEMATOLOGY LABORATORY"/>
    <s v="PATHOLOGY LAB"/>
    <x v="0"/>
    <x v="0"/>
    <s v="RTH"/>
    <s v="OXFORD UNIVERSITY HOSPITALS NHS FOUNDATION TRUST"/>
    <s v="NHS TRUST"/>
    <s v="Y59"/>
    <s v="SOUTH EAST COMMISSIONING REGION"/>
    <s v="SOUTH EAST"/>
    <x v="152"/>
  </r>
  <r>
    <s v="697E0"/>
    <s v="PORTSMOUTH PATHOLOGY SERVICE"/>
    <s v="PATHOLOGY LAB"/>
    <x v="0"/>
    <x v="0"/>
    <s v="RHU"/>
    <s v="PORTSMOUTH HOSPITALS UNIVERSITY NATIONAL HEALTH SERVICE TRUST"/>
    <s v="NHS TRUST"/>
    <s v="Y59"/>
    <s v="SOUTH EAST COMMISSIONING REGION"/>
    <s v="SOUTH EAST"/>
    <x v="153"/>
  </r>
  <r>
    <n v="69710"/>
    <s v="HEALTH PROTECTION AGENCY PUBLIC HEALTH LABORATORY - SOUTHAMPTON"/>
    <s v="PATHOLOGY LAB"/>
    <x v="0"/>
    <x v="0"/>
    <s v="8FJ23"/>
    <s v="PUBLIC HEALTH LABORATORY SERVICE (SOUTHAMPTON)"/>
    <s v="NON-NHS ORGANISATION"/>
    <s v="Y59"/>
    <s v="SOUTH EAST COMMISSIONING REGION"/>
    <s v="SOUTH EAST"/>
    <x v="154"/>
  </r>
  <r>
    <s v="697A0"/>
    <s v="QUEST DIAGNOSTICS LTD"/>
    <s v="PATHOLOGY LAB"/>
    <x v="0"/>
    <x v="0"/>
    <s v="8HG05"/>
    <s v="QUEST DIAGNOSTICS LTD"/>
    <s v="NON-NHS ORGANISATION"/>
    <s v="Y56"/>
    <s v="LONDON COMMISSIONING REGION"/>
    <s v="LONDON"/>
    <x v="155"/>
  </r>
  <r>
    <n v="69400"/>
    <s v="BERKSHIRE AND SURREY PATHOLOGY SERVICES (BSPS) - HPV PRIMARY SCREENING PROGRAMME"/>
    <s v="PATHOLOGY LAB"/>
    <x v="0"/>
    <x v="0"/>
    <s v="RHW"/>
    <s v="ROYAL BERKSHIRE NHS FOUNDATION TRUST"/>
    <s v="NHS TRUST"/>
    <s v="Y59"/>
    <s v="SOUTH EAST COMMISSIONING REGION"/>
    <s v="SOUTH EAST"/>
    <x v="156"/>
  </r>
  <r>
    <n v="69430"/>
    <s v="ROYAL CORNWALL HOSPITALS &amp; WEST CORNWALL HOSPITAL LABORATORY"/>
    <s v="PATHOLOGY LAB"/>
    <x v="0"/>
    <x v="0"/>
    <s v="REF"/>
    <s v="ROYAL CORNWALL HOSPITALS NHS TRUST"/>
    <s v="NHS TRUST"/>
    <s v="Y58"/>
    <s v="SOUTH WEST COMMISSIONING REGION"/>
    <s v="SOUTH WEST"/>
    <x v="157"/>
  </r>
  <r>
    <s v="693D0"/>
    <s v="NORTHERN DEVON DISTRICT HOSPITAL LABORATORY"/>
    <s v="PATHOLOGY LAB"/>
    <x v="0"/>
    <x v="0"/>
    <s v="RH8"/>
    <s v="ROYAL DEVON UNIVERSITY HEALTHCARE NHS FOUNDATION TRUST"/>
    <s v="NHS TRUST"/>
    <s v="Y58"/>
    <s v="SOUTH WEST COMMISSIONING REGION"/>
    <s v="SOUTH WEST"/>
    <x v="158"/>
  </r>
  <r>
    <n v="69440"/>
    <s v="ROYAL DEVON &amp; EXETER HOSPITAL (WONFORD) LABORATORY"/>
    <s v="PATHOLOGY LAB"/>
    <x v="0"/>
    <x v="0"/>
    <s v="RH8"/>
    <s v="ROYAL DEVON UNIVERSITY HEALTHCARE NHS FOUNDATION TRUST"/>
    <s v="NHS TRUST"/>
    <s v="Y58"/>
    <s v="SOUTH WEST COMMISSIONING REGION"/>
    <s v="SOUTH WEST"/>
    <x v="159"/>
  </r>
  <r>
    <s v="69A50"/>
    <s v="SOUTH WEST GENOMICS LABORATORY HUB"/>
    <s v="PATHOLOGY LAB"/>
    <x v="0"/>
    <x v="0"/>
    <s v="RH8"/>
    <s v="ROYAL DEVON UNIVERSITY HEALTHCARE NHS FOUNDATION TRUST"/>
    <s v="NHS TRUST"/>
    <s v="Y58"/>
    <s v="SOUTH WEST COMMISSIONING REGION"/>
    <s v="SOUTH WEST"/>
    <x v="160"/>
  </r>
  <r>
    <s v="690W0"/>
    <s v="CHASE FARM HOSPITALS (ENFIELD ACUTE) LABORATORY"/>
    <s v="PATHOLOGY LAB"/>
    <x v="0"/>
    <x v="0"/>
    <s v="RAL"/>
    <s v="ROYAL FREE LONDON NHS FOUNDATION TRUST"/>
    <s v="NHS TRUST"/>
    <s v="Y56"/>
    <s v="LONDON COMMISSIONING REGION"/>
    <s v="LONDON"/>
    <x v="161"/>
  </r>
  <r>
    <s v="697H0"/>
    <s v="ROYAL FREE HOSPITAL MICROBIOLOGY DEPARTMENT"/>
    <s v="PATHOLOGY LAB"/>
    <x v="0"/>
    <x v="0"/>
    <s v="RAL"/>
    <s v="ROYAL FREE LONDON NHS FOUNDATION TRUST"/>
    <s v="NHS TRUST"/>
    <s v="Y56"/>
    <s v="LONDON COMMISSIONING REGION"/>
    <s v="LONDON"/>
    <x v="162"/>
  </r>
  <r>
    <s v="69A30"/>
    <s v="LONDON NORTH GLH (ROYAL FREE HOSPITAL)"/>
    <s v="PATHOLOGY LAB"/>
    <x v="0"/>
    <x v="0"/>
    <s v="RAL"/>
    <s v="ROYAL FREE LONDON NHS FOUNDATION TRUST"/>
    <s v="NHS TRUST"/>
    <s v="Y56"/>
    <s v="LONDON COMMISSIONING REGION"/>
    <s v="LONDON"/>
    <x v="163"/>
  </r>
  <r>
    <s v="69Z03"/>
    <s v="BARNET GENERAL HOSPITAL LABORATORY"/>
    <s v="PATHOLOGY LAB"/>
    <x v="0"/>
    <x v="0"/>
    <s v="RAL"/>
    <s v="ROYAL FREE LONDON NHS FOUNDATION TRUST"/>
    <s v="NHS TRUST"/>
    <s v="Y56"/>
    <s v="LONDON COMMISSIONING REGION"/>
    <s v="LONDON"/>
    <x v="164"/>
  </r>
  <r>
    <s v="69KTV"/>
    <s v="ROYAL NATIONAL ORTHOPAEDIC HOSPITAL LABORATORY"/>
    <s v="PATHOLOGY LAB"/>
    <x v="0"/>
    <x v="0"/>
    <s v="RAN"/>
    <s v="ROYAL NATIONAL ORTHOPAEDIC HOSPITAL NHS TRUST"/>
    <s v="NHS TRUST"/>
    <s v="Y56"/>
    <s v="LONDON COMMISSIONING REGION"/>
    <s v="LONDON"/>
    <x v="165"/>
  </r>
  <r>
    <s v="696P0"/>
    <s v="PAPWORTH HOSPITAL LABORATORY"/>
    <s v="PATHOLOGY LAB"/>
    <x v="0"/>
    <x v="0"/>
    <s v="RGM"/>
    <s v="ROYAL PAPWORTH HOSPITAL NHS FOUNDATION TRUST"/>
    <s v="NHS TRUST"/>
    <s v="Y61"/>
    <s v="EAST OF ENGLAND COMMISSIONING REGION"/>
    <s v="EAST OF ENGLAND"/>
    <x v="166"/>
  </r>
  <r>
    <s v="694B0"/>
    <s v="ROYAL SURREY COUNTY HOSPITAL LABORATORY"/>
    <s v="PATHOLOGY LAB"/>
    <x v="0"/>
    <x v="0"/>
    <s v="RA2"/>
    <s v="ROYAL SURREY COUNTY HOSPITAL NHS FOUNDATION TRUST"/>
    <s v="NHS TRUST"/>
    <s v="Y59"/>
    <s v="SOUTH EAST COMMISSIONING REGION"/>
    <s v="SOUTH EAST"/>
    <x v="167"/>
  </r>
  <r>
    <s v="698P0"/>
    <s v="ROYAL UNITED HOSPITALS BATH - PATHOLOGY SERVICES"/>
    <s v="PATHOLOGY LAB"/>
    <x v="0"/>
    <x v="0"/>
    <s v="RD1"/>
    <s v="ROYAL UNITED HOSPITALS BATH NHS FOUNDATION TRUST"/>
    <s v="NHS TRUST"/>
    <s v="Y58"/>
    <s v="SOUTH WEST COMMISSIONING REGION"/>
    <s v="SOUTH WEST"/>
    <x v="168"/>
  </r>
  <r>
    <s v="694J0"/>
    <s v="SALISBURY DISTRICT HOSPITAL LABORATORY"/>
    <s v="PATHOLOGY LAB"/>
    <x v="0"/>
    <x v="0"/>
    <s v="RNZ"/>
    <s v="SALISBURY NHS FOUNDATION TRUST"/>
    <s v="NHS TRUST"/>
    <s v="Y58"/>
    <s v="SOUTH WEST COMMISSIONING REGION"/>
    <s v="SOUTH WEST"/>
    <x v="169"/>
  </r>
  <r>
    <s v="699H0"/>
    <s v="WESSEX REGIONAL GENETICS LABORATORY"/>
    <s v="PATHOLOGY LAB"/>
    <x v="0"/>
    <x v="0"/>
    <s v="RNZ"/>
    <s v="SALISBURY NHS FOUNDATION TRUST"/>
    <s v="NHS TRUST"/>
    <s v="Y58"/>
    <s v="SOUTH WEST COMMISSIONING REGION"/>
    <s v="SOUTH WEST"/>
    <x v="170"/>
  </r>
  <r>
    <n v="69100"/>
    <s v="CITY HOSPITAL NHS TRUST"/>
    <s v="PATHOLOGY LAB"/>
    <x v="0"/>
    <x v="0"/>
    <s v="RXK"/>
    <s v="SANDWELL AND WEST BIRMINGHAM HOSPITALS NHS TRUST"/>
    <s v="NHS TRUST"/>
    <s v="Y60"/>
    <s v="MIDLANDS COMMISSIONING REGION"/>
    <s v="MIDLANDS"/>
    <x v="171"/>
  </r>
  <r>
    <s v="694K0"/>
    <s v="SANDWELL GENERAL HOSPITAL LABORATORY"/>
    <s v="PATHOLOGY LAB"/>
    <x v="0"/>
    <x v="0"/>
    <s v="RXK"/>
    <s v="SANDWELL AND WEST BIRMINGHAM HOSPITALS NHS TRUST"/>
    <s v="NHS TRUST"/>
    <s v="Y60"/>
    <s v="MIDLANDS COMMISSIONING REGION"/>
    <s v="MIDLANDS"/>
    <x v="172"/>
  </r>
  <r>
    <s v="698E0"/>
    <s v="CLINICAL CHEMISTRY LABORATORY"/>
    <s v="PATHOLOGY LAB"/>
    <x v="0"/>
    <x v="0"/>
    <s v="RCU"/>
    <s v="SHEFFIELD CHILDREN'S NHS FOUNDATION TRUST"/>
    <s v="NHS TRUST"/>
    <s v="Y63"/>
    <s v="NORTH EAST AND YORKSHIRE COMMISSIONING REGION"/>
    <s v="NORTH EAST AND YORKSHIRE"/>
    <x v="173"/>
  </r>
  <r>
    <s v="699D0"/>
    <s v="SHEFFIELD DIAGNOSTIC GENETICS SERVICE"/>
    <s v="PATHOLOGY LAB"/>
    <x v="0"/>
    <x v="0"/>
    <s v="RCU"/>
    <s v="SHEFFIELD CHILDREN'S NHS FOUNDATION TRUST"/>
    <s v="NHS TRUST"/>
    <s v="Y63"/>
    <s v="NORTH EAST AND YORKSHIRE COMMISSIONING REGION"/>
    <s v="NORTH EAST AND YORKSHIRE"/>
    <x v="174"/>
  </r>
  <r>
    <s v="690V0"/>
    <s v="ROYAL HALLAMSHIRE HOSPITAL LABORATORY"/>
    <s v="PATHOLOGY LAB"/>
    <x v="0"/>
    <x v="0"/>
    <s v="RHQ"/>
    <s v="SHEFFIELD TEACHING HOSPITALS NHS FOUNDATION TRUST"/>
    <s v="NHS TRUST"/>
    <s v="Y63"/>
    <s v="NORTH EAST AND YORKSHIRE COMMISSIONING REGION"/>
    <s v="NORTH EAST AND YORKSHIRE"/>
    <x v="175"/>
  </r>
  <r>
    <s v="693E0"/>
    <s v="NORTHERN GENERAL HOSPITAL LABORATORY"/>
    <s v="PATHOLOGY LAB"/>
    <x v="0"/>
    <x v="0"/>
    <s v="RHQ"/>
    <s v="SHEFFIELD TEACHING HOSPITALS NHS FOUNDATION TRUST"/>
    <s v="NHS TRUST"/>
    <s v="Y63"/>
    <s v="NORTH EAST AND YORKSHIRE COMMISSIONING REGION"/>
    <s v="NORTH EAST AND YORKSHIRE"/>
    <x v="176"/>
  </r>
  <r>
    <s v="696H0"/>
    <s v="KING'S MILL HOSPITAL LABORATORY"/>
    <s v="PATHOLOGY LAB"/>
    <x v="0"/>
    <x v="0"/>
    <s v="RK5"/>
    <s v="SHERWOOD FOREST HOSPITALS NHS FOUNDATION TRUST"/>
    <s v="NHS TRUST"/>
    <s v="Y60"/>
    <s v="MIDLANDS COMMISSIONING REGION"/>
    <s v="MIDLANDS"/>
    <x v="177"/>
  </r>
  <r>
    <s v="696W0"/>
    <s v="NEWARK HOSPITAL LABORATORY"/>
    <s v="PATHOLOGY LAB"/>
    <x v="0"/>
    <x v="0"/>
    <s v="RK5"/>
    <s v="SHERWOOD FOREST HOSPITALS NHS FOUNDATION TRUST"/>
    <s v="NHS TRUST"/>
    <s v="Y60"/>
    <s v="MIDLANDS COMMISSIONING REGION"/>
    <s v="MIDLANDS"/>
    <x v="178"/>
  </r>
  <r>
    <s v="697M0"/>
    <s v="SPS MUSGROVE PARK HOSPITAL"/>
    <s v="PATHOLOGY LAB"/>
    <x v="0"/>
    <x v="0"/>
    <s v="RH5"/>
    <s v="SOMERSET NHS FOUNDATION TRUST"/>
    <s v="NHS TRUST"/>
    <s v="Y58"/>
    <s v="SOUTH WEST COMMISSIONING REGION"/>
    <s v="SOUTH WEST"/>
    <x v="179"/>
  </r>
  <r>
    <s v="697X0"/>
    <s v="SOURCE BIOSCIENCE"/>
    <s v="PATHOLOGY LAB"/>
    <x v="0"/>
    <x v="0"/>
    <s v="8HG04"/>
    <s v="SOURCE BIOSCIENCE PLC"/>
    <s v="NON-NHS ORGANISATION"/>
    <s v="Y60"/>
    <s v="MIDLANDS COMMISSIONING REGION"/>
    <s v="MIDLANDS"/>
    <x v="180"/>
  </r>
  <r>
    <s v="694U0"/>
    <s v="JAMES COOK UNIVERSITY HOSPITAL LABORATORY"/>
    <s v="PATHOLOGY LAB"/>
    <x v="0"/>
    <x v="0"/>
    <s v="RTR"/>
    <s v="SOUTH TEES HOSPITALS NHS FOUNDATION TRUST"/>
    <s v="NHS TRUST"/>
    <s v="Y63"/>
    <s v="NORTH EAST AND YORKSHIRE COMMISSIONING REGION"/>
    <s v="NORTH EAST AND YORKSHIRE"/>
    <x v="181"/>
  </r>
  <r>
    <s v="696M0"/>
    <s v="FRIARAGE HOSPITAL LABORATORY"/>
    <s v="PATHOLOGY LAB"/>
    <x v="0"/>
    <x v="0"/>
    <s v="RTR"/>
    <s v="SOUTH TEES HOSPITALS NHS FOUNDATION TRUST"/>
    <s v="NHS TRUST"/>
    <s v="Y63"/>
    <s v="NORTH EAST AND YORKSHIRE COMMISSIONING REGION"/>
    <s v="NORTH EAST AND YORKSHIRE"/>
    <x v="182"/>
  </r>
  <r>
    <s v="694V0"/>
    <s v="SOUTH TYNESIDE DISTRICT GENERAL HOSPITAL PATHOLOGY LABORATORY"/>
    <s v="PATHOLOGY LAB"/>
    <x v="0"/>
    <x v="0"/>
    <s v="R0B"/>
    <s v="SOUTH TYNESIDE AND SUNDERLAND NHS FOUNDATION TRUST"/>
    <s v="NHS TRUST"/>
    <s v="Y63"/>
    <s v="NORTH EAST AND YORKSHIRE COMMISSIONING REGION"/>
    <s v="NORTH EAST AND YORKSHIRE"/>
    <x v="183"/>
  </r>
  <r>
    <s v="696D0"/>
    <s v="SUNDERLAND ROYAL HOSPITAL LABORATORY"/>
    <s v="PATHOLOGY LAB"/>
    <x v="0"/>
    <x v="0"/>
    <s v="R0B"/>
    <s v="SOUTH TYNESIDE AND SUNDERLAND NHS FOUNDATION TRUST"/>
    <s v="NHS TRUST"/>
    <s v="Y63"/>
    <s v="NORTH EAST AND YORKSHIRE COMMISSIONING REGION"/>
    <s v="NORTH EAST AND YORKSHIRE"/>
    <x v="184"/>
  </r>
  <r>
    <s v="694W0"/>
    <s v="SOUTH WARWICKSHIRE HOSPITAL LABORATORY"/>
    <s v="PATHOLOGY LAB"/>
    <x v="0"/>
    <x v="0"/>
    <s v="RJC"/>
    <s v="SOUTH WARWICKSHIRE UNIVERSITY NHS FOUNDATION TRUST"/>
    <s v="NHS TRUST"/>
    <s v="Y60"/>
    <s v="MIDLANDS COMMISSIONING REGION"/>
    <s v="MIDLANDS"/>
    <x v="185"/>
  </r>
  <r>
    <n v="69500"/>
    <s v="SOUTHPORT &amp; ORMSKIRK HOSPITAL LABORATORY"/>
    <s v="PATHOLOGY LAB"/>
    <x v="1"/>
    <x v="0"/>
    <s v="RVY"/>
    <s v="SOUTHPORT AND ORMSKIRK HOSPITAL NHS TRUST"/>
    <s v="NHS TRUST"/>
    <s v="Y62"/>
    <s v="NORTH WEST COMMISSIONING REGION"/>
    <s v="NORTH WEST"/>
    <x v="186"/>
  </r>
  <r>
    <n v="69970"/>
    <s v="SPIRE HEALTHCARE GROUP"/>
    <s v="PATHOLOGY LAB"/>
    <x v="0"/>
    <x v="0"/>
    <s v="NT3"/>
    <s v="SPIRE HEALTHCARE"/>
    <s v="INDEPENDENT SECTOR HEALTHCARE PROVIDER"/>
    <s v="Y56"/>
    <s v="LONDON COMMISSIONING REGION"/>
    <s v="LONDON"/>
    <x v="187"/>
  </r>
  <r>
    <s v="697N0"/>
    <s v="ST GEORGES UNIVERSITY HOSPITAL LABORATORY"/>
    <s v="PATHOLOGY LAB"/>
    <x v="0"/>
    <x v="0"/>
    <s v="RJ7"/>
    <s v="ST GEORGE'S UNIVERSITY HOSPITALS NHS FOUNDATION TRUST"/>
    <s v="NHS TRUST"/>
    <s v="Y56"/>
    <s v="LONDON COMMISSIONING REGION"/>
    <s v="LONDON"/>
    <x v="188"/>
  </r>
  <r>
    <n v="69570"/>
    <s v="STEPPING HILL HOSPITAL LABORATORY"/>
    <s v="PATHOLOGY LAB"/>
    <x v="0"/>
    <x v="0"/>
    <s v="RWJ"/>
    <s v="STOCKPORT NHS FOUNDATION TRUST"/>
    <s v="NHS TRUST"/>
    <s v="Y62"/>
    <s v="NORTH WEST COMMISSIONING REGION"/>
    <s v="NORTH WEST"/>
    <x v="189"/>
  </r>
  <r>
    <n v="69130"/>
    <s v="CRAWLEY HOSPITAL LABORATORY"/>
    <s v="PATHOLOGY LAB"/>
    <x v="0"/>
    <x v="0"/>
    <s v="RTP"/>
    <s v="SURREY AND SUSSEX HEALTHCARE NHS TRUST"/>
    <s v="NHS TRUST"/>
    <s v="Y59"/>
    <s v="SOUTH EAST COMMISSIONING REGION"/>
    <s v="SOUTH EAST"/>
    <x v="190"/>
  </r>
  <r>
    <s v="691F0"/>
    <s v="EAST SURREY HOSPITAL LABORATORY"/>
    <s v="PATHOLOGY LAB"/>
    <x v="0"/>
    <x v="0"/>
    <s v="RTP"/>
    <s v="SURREY AND SUSSEX HEALTHCARE NHS TRUST"/>
    <s v="NHS TRUST"/>
    <s v="Y59"/>
    <s v="SOUTH EAST COMMISSIONING REGION"/>
    <s v="SOUTH EAST"/>
    <x v="191"/>
  </r>
  <r>
    <s v="695A0"/>
    <s v="TAMESIDE GENERAL HOSPITAL LABORATORY"/>
    <s v="PATHOLOGY LAB"/>
    <x v="0"/>
    <x v="0"/>
    <s v="RMP"/>
    <s v="TAMESIDE AND GLOSSOP INTEGRATED CARE NHS FOUNDATION TRUST"/>
    <s v="NHS TRUST"/>
    <s v="Y62"/>
    <s v="NORTH WEST COMMISSIONING REGION"/>
    <s v="NORTH WEST"/>
    <x v="192"/>
  </r>
  <r>
    <s v="F7X0B"/>
    <s v="NORTH TEES AND HARTLEPOOL FT"/>
    <s v="PATHOLOGY LAB"/>
    <x v="1"/>
    <x v="0"/>
    <s v="N2W3X"/>
    <s v="TEES VALLEY LABORATORY SERVICES"/>
    <s v="INDEPENDENT SECTOR HEALTHCARE PROVIDER"/>
    <s v="Y63"/>
    <s v="NORTH EAST AND YORKSHIRE COMMISSIONING REGION"/>
    <s v="NORTH EAST AND YORKSHIRE"/>
    <x v="193"/>
  </r>
  <r>
    <n v="69340"/>
    <s v="UNIVERSITY HOSPITAL LABORATORY"/>
    <s v="PATHOLOGY LAB"/>
    <x v="0"/>
    <x v="0"/>
    <s v="RX3"/>
    <s v="TEES, ESK AND WEAR VALLEYS NHS FOUNDATION TRUST"/>
    <s v="NHS TRUST"/>
    <s v="Y63"/>
    <s v="NORTH EAST AND YORKSHIRE COMMISSIONING REGION"/>
    <s v="NORTH EAST AND YORKSHIRE"/>
    <x v="194"/>
  </r>
  <r>
    <s v="696F0"/>
    <s v="CHRISTIE HOSPITAL LABORATORY"/>
    <s v="PATHOLOGY LAB"/>
    <x v="0"/>
    <x v="0"/>
    <s v="RBV"/>
    <s v="THE CHRISTIE NHS FOUNDATION TRUST"/>
    <s v="NHS TRUST"/>
    <s v="Y62"/>
    <s v="NORTH WEST COMMISSIONING REGION"/>
    <s v="NORTH WEST"/>
    <x v="195"/>
  </r>
  <r>
    <n v="69940"/>
    <s v="THE CHRISTIE PATHOLOGY PARTNERSHIP"/>
    <s v="PATHOLOGY LAB"/>
    <x v="0"/>
    <x v="0"/>
    <s v="8JJ58"/>
    <s v="THE CHRISTIE PATHOLOGY PARTNERSHIP"/>
    <s v="NON-NHS ORGANISATION"/>
    <s v="Y62"/>
    <s v="NORTH WEST COMMISSIONING REGION"/>
    <s v="NORTH WEST"/>
    <x v="196"/>
  </r>
  <r>
    <n v="69720"/>
    <s v="THE DOCTORS LABORATORY"/>
    <s v="PATHOLOGY LAB"/>
    <x v="0"/>
    <x v="0"/>
    <s v="8HH48"/>
    <s v="THE DOCTORS LABORATORY"/>
    <s v="NON-NHS ORGANISATION"/>
    <s v="Y56"/>
    <s v="LONDON COMMISSIONING REGION"/>
    <s v="LONDON"/>
    <x v="197"/>
  </r>
  <r>
    <n v="69190"/>
    <s v="DEPT OF PATHOLOGY (RUSSELLS HALL HOSP)"/>
    <s v="PATHOLOGY LAB"/>
    <x v="0"/>
    <x v="0"/>
    <s v="RNA"/>
    <s v="THE DUDLEY GROUP NHS FOUNDATION TRUST"/>
    <s v="NHS TRUST"/>
    <s v="Y60"/>
    <s v="MIDLANDS COMMISSIONING REGION"/>
    <s v="MIDLANDS"/>
    <x v="198"/>
  </r>
  <r>
    <s v="697J0"/>
    <s v="MICROBIOLOGY DEPARTMENT"/>
    <s v="PATHOLOGY LAB"/>
    <x v="0"/>
    <x v="0"/>
    <s v="RAS"/>
    <s v="THE HILLINGDON HOSPITALS NHS FOUNDATION TRUST"/>
    <s v="NHS TRUST"/>
    <s v="Y56"/>
    <s v="LONDON COMMISSIONING REGION"/>
    <s v="LONDON"/>
    <x v="199"/>
  </r>
  <r>
    <s v="697V0"/>
    <s v="MICROBIOLOGY DEPARTMENT"/>
    <s v="PATHOLOGY LAB"/>
    <x v="0"/>
    <x v="0"/>
    <s v="RAS"/>
    <s v="THE HILLINGDON HOSPITALS NHS FOUNDATION TRUST"/>
    <s v="NHS TRUST"/>
    <s v="Y56"/>
    <s v="LONDON COMMISSIONING REGION"/>
    <s v="LONDON"/>
    <x v="199"/>
  </r>
  <r>
    <s v="695D0"/>
    <s v="FREEMAN HOSPITAL LABORATORY"/>
    <s v="PATHOLOGY LAB"/>
    <x v="0"/>
    <x v="0"/>
    <s v="RTD"/>
    <s v="THE NEWCASTLE UPON TYNE HOSPITALS NHS FOUNDATION TRUST"/>
    <s v="NHS TRUST"/>
    <s v="Y63"/>
    <s v="NORTH EAST AND YORKSHIRE COMMISSIONING REGION"/>
    <s v="NORTH EAST AND YORKSHIRE"/>
    <x v="200"/>
  </r>
  <r>
    <s v="699A0"/>
    <s v="THE NEWCASTLE GENETICS LABORATORY"/>
    <s v="PATHOLOGY LAB"/>
    <x v="0"/>
    <x v="0"/>
    <s v="RTD"/>
    <s v="THE NEWCASTLE UPON TYNE HOSPITALS NHS FOUNDATION TRUST"/>
    <s v="NHS TRUST"/>
    <s v="Y63"/>
    <s v="NORTH EAST AND YORKSHIRE COMMISSIONING REGION"/>
    <s v="NORTH EAST AND YORKSHIRE"/>
    <x v="201"/>
  </r>
  <r>
    <s v="699N0"/>
    <s v="YORKSHIRE AND NORTH EAST GLH"/>
    <s v="PATHOLOGY LAB"/>
    <x v="0"/>
    <x v="0"/>
    <s v="RTD"/>
    <s v="THE NEWCASTLE UPON TYNE HOSPITALS NHS FOUNDATION TRUST"/>
    <s v="NHS TRUST"/>
    <s v="Y63"/>
    <s v="NORTH EAST AND YORKSHIRE COMMISSIONING REGION"/>
    <s v="NORTH EAST AND YORKSHIRE"/>
    <x v="202"/>
  </r>
  <r>
    <n v="69780"/>
    <s v="THE PRINCESS ALEXANDRA HOSPITAL - PATHOLOGY"/>
    <s v="PATHOLOGY LAB"/>
    <x v="0"/>
    <x v="0"/>
    <s v="RQW"/>
    <s v="THE PRINCESS ALEXANDRA HOSPITAL NHS TRUST"/>
    <s v="NHS TRUST"/>
    <s v="Y61"/>
    <s v="EAST OF ENGLAND COMMISSIONING REGION"/>
    <s v="EAST OF ENGLAND"/>
    <x v="203"/>
  </r>
  <r>
    <s v="692J0"/>
    <s v="QUEEN ELIZABETH HOSP, NORFOLK LABORATORY"/>
    <s v="PATHOLOGY LAB"/>
    <x v="0"/>
    <x v="0"/>
    <s v="RCX"/>
    <s v="THE QUEEN ELIZABETH HOSPITAL, KING'S LYNN, NHS FOUNDATION TRUST"/>
    <s v="NHS TRUST"/>
    <s v="Y61"/>
    <s v="EAST OF ENGLAND COMMISSIONING REGION"/>
    <s v="EAST OF ENGLAND"/>
    <x v="204"/>
  </r>
  <r>
    <s v="693Z0"/>
    <s v="ROTHERHAM GENERAL HOSPITAL LABORATORY"/>
    <s v="PATHOLOGY LAB"/>
    <x v="0"/>
    <x v="0"/>
    <s v="RFR"/>
    <s v="THE ROTHERHAM NHS FOUNDATION TRUST"/>
    <s v="NHS TRUST"/>
    <s v="Y63"/>
    <s v="NORTH EAST AND YORKSHIRE COMMISSIONING REGION"/>
    <s v="NORTH EAST AND YORKSHIRE"/>
    <x v="205"/>
  </r>
  <r>
    <s v="696L0"/>
    <s v="THE ROYAL MARSDEN HOSPITAL PATHOLOGY SERVICES"/>
    <s v="PATHOLOGY LAB"/>
    <x v="0"/>
    <x v="0"/>
    <s v="RPY"/>
    <s v="THE ROYAL MARSDEN NHS FOUNDATION TRUST"/>
    <s v="NHS TRUST"/>
    <s v="Y56"/>
    <s v="LONDON COMMISSIONING REGION"/>
    <s v="LONDON"/>
    <x v="206"/>
  </r>
  <r>
    <s v="694F0"/>
    <s v="NEW CROSS HOSPITAL PATHOLOGY LABORATORY"/>
    <s v="PATHOLOGY LAB"/>
    <x v="0"/>
    <x v="0"/>
    <s v="RL4"/>
    <s v="THE ROYAL WOLVERHAMPTON NHS TRUST"/>
    <s v="NHS TRUST"/>
    <s v="Y60"/>
    <s v="MIDLANDS COMMISSIONING REGION"/>
    <s v="MIDLANDS"/>
    <x v="207"/>
  </r>
  <r>
    <s v="694A0"/>
    <s v="ROYAL SHREWSBURY HOSPITAL LABORATORY"/>
    <s v="PATHOLOGY LAB"/>
    <x v="0"/>
    <x v="0"/>
    <s v="RXW"/>
    <s v="THE SHREWSBURY AND TELFORD HOSPITAL NHS TRUST"/>
    <s v="NHS TRUST"/>
    <s v="Y60"/>
    <s v="MIDLANDS COMMISSIONING REGION"/>
    <s v="MIDLANDS"/>
    <x v="208"/>
  </r>
  <r>
    <s v="696N0"/>
    <s v="THE WALTON CENTRE LABORATORY"/>
    <s v="PATHOLOGY LAB"/>
    <x v="0"/>
    <x v="0"/>
    <s v="RET"/>
    <s v="THE WALTON CENTRE NHS FOUNDATION TRUST"/>
    <s v="NHS TRUST"/>
    <s v="Y62"/>
    <s v="NORTH WEST COMMISSIONING REGION"/>
    <s v="NORTH WEST"/>
    <x v="209"/>
  </r>
  <r>
    <s v="694R0"/>
    <s v="TORBAY HOSPITAL LABORATORY"/>
    <s v="PATHOLOGY LAB"/>
    <x v="0"/>
    <x v="0"/>
    <s v="RA9"/>
    <s v="TORBAY AND SOUTH DEVON NHS FOUNDATION TRUST"/>
    <s v="NHS TRUST"/>
    <s v="Y58"/>
    <s v="SOUTH WEST COMMISSIONING REGION"/>
    <s v="SOUTH WEST"/>
    <x v="210"/>
  </r>
  <r>
    <s v="692P0"/>
    <s v="LINCOLN COUNTY HOSPITAL LABORATORY"/>
    <s v="PATHOLOGY LAB"/>
    <x v="0"/>
    <x v="0"/>
    <s v="RWD"/>
    <s v="UNITED LINCOLNSHIRE HOSPITALS NHS TRUST"/>
    <s v="NHS TRUST"/>
    <s v="Y60"/>
    <s v="MIDLANDS COMMISSIONING REGION"/>
    <s v="MIDLANDS"/>
    <x v="211"/>
  </r>
  <r>
    <s v="693P0"/>
    <s v="PILGRIM HOSPITAL LABORATORY"/>
    <s v="PATHOLOGY LAB"/>
    <x v="0"/>
    <x v="0"/>
    <s v="RWD"/>
    <s v="UNITED LINCOLNSHIRE HOSPITALS NHS TRUST"/>
    <s v="NHS TRUST"/>
    <s v="Y60"/>
    <s v="MIDLANDS COMMISSIONING REGION"/>
    <s v="MIDLANDS"/>
    <x v="212"/>
  </r>
  <r>
    <s v="695P0"/>
    <s v="UCLH PATHOLOGY LABORATORY"/>
    <s v="PATHOLOGY LAB"/>
    <x v="0"/>
    <x v="0"/>
    <s v="RRV"/>
    <s v="UNIVERSITY COLLEGE LONDON HOSPITALS NHS FOUNDATION TRUST"/>
    <s v="NHS TRUST"/>
    <s v="Y56"/>
    <s v="LONDON COMMISSIONING REGION"/>
    <s v="LONDON"/>
    <x v="213"/>
  </r>
  <r>
    <s v="69A10"/>
    <s v="QSH NEUROPATHOLOGY"/>
    <s v="PATHOLOGY LAB"/>
    <x v="0"/>
    <x v="0"/>
    <s v="RRV"/>
    <s v="UNIVERSITY COLLEGE LONDON HOSPITALS NHS FOUNDATION TRUST"/>
    <s v="NHS TRUST"/>
    <s v="Y56"/>
    <s v="LONDON COMMISSIONING REGION"/>
    <s v="LONDON"/>
    <x v="214"/>
  </r>
  <r>
    <s v="69A40"/>
    <s v="LONDON NORTH GLH (THE HALO BUILDING)"/>
    <s v="PATHOLOGY LAB"/>
    <x v="0"/>
    <x v="0"/>
    <s v="RRV"/>
    <s v="UNIVERSITY COLLEGE LONDON HOSPITALS NHS FOUNDATION TRUST"/>
    <s v="NHS TRUST"/>
    <s v="Y56"/>
    <s v="LONDON COMMISSIONING REGION"/>
    <s v="LONDON"/>
    <x v="215"/>
  </r>
  <r>
    <s v="I5S6O"/>
    <s v="UCLH NEUROGENETICS LABORATORY"/>
    <s v="PATHOLOGY LAB"/>
    <x v="0"/>
    <x v="0"/>
    <s v="RRV"/>
    <s v="UNIVERSITY COLLEGE LONDON HOSPITALS NHS FOUNDATION TRUST"/>
    <s v="NHS TRUST"/>
    <s v="Y56"/>
    <s v="LONDON COMMISSIONING REGION"/>
    <s v="LONDON"/>
    <x v="216"/>
  </r>
  <r>
    <s v="694X0"/>
    <s v="SOUTHAMPTON GENERAL HOSPITAL LABORATORY"/>
    <s v="PATHOLOGY LAB"/>
    <x v="0"/>
    <x v="0"/>
    <s v="RHM"/>
    <s v="UNIVERSITY HOSPITAL SOUTHAMPTON NHS FOUNDATION TRUST"/>
    <s v="NHS TRUST"/>
    <s v="Y59"/>
    <s v="SOUTH EAST COMMISSIONING REGION"/>
    <s v="SOUTH EAST"/>
    <x v="217"/>
  </r>
  <r>
    <s v="699J0"/>
    <s v="WESSEX MOLECULAR PATHOLOGY"/>
    <s v="PATHOLOGY LAB"/>
    <x v="0"/>
    <x v="0"/>
    <s v="RHM"/>
    <s v="UNIVERSITY HOSPITAL SOUTHAMPTON NHS FOUNDATION TRUST"/>
    <s v="NHS TRUST"/>
    <s v="Y59"/>
    <s v="SOUTH EAST COMMISSIONING REGION"/>
    <s v="SOUTH EAST"/>
    <x v="218"/>
  </r>
  <r>
    <s v="L4O3A"/>
    <s v="HIOW SALIVA MASS TESTING"/>
    <s v="PATHOLOGY LAB"/>
    <x v="0"/>
    <x v="0"/>
    <s v="RHM"/>
    <s v="UNIVERSITY HOSPITAL SOUTHAMPTON NHS FOUNDATION TRUST"/>
    <s v="NHS TRUST"/>
    <s v="Y59"/>
    <s v="SOUTH EAST COMMISSIONING REGION"/>
    <s v="SOUTH EAST"/>
    <x v="219"/>
  </r>
  <r>
    <s v="690A0"/>
    <s v="HEARTLANDS HOSPITAL LABORATORY"/>
    <s v="PATHOLOGY LAB"/>
    <x v="0"/>
    <x v="0"/>
    <s v="RRK"/>
    <s v="UNIVERSITY HOSPITALS BIRMINGHAM NHS FOUNDATION TRUST"/>
    <s v="NHS TRUST"/>
    <s v="Y60"/>
    <s v="MIDLANDS COMMISSIONING REGION"/>
    <s v="MIDLANDS"/>
    <x v="220"/>
  </r>
  <r>
    <s v="695Q0"/>
    <s v="UNIVERSITY HOSP BIRMINGHAM LABORATORY"/>
    <s v="PATHOLOGY LAB"/>
    <x v="0"/>
    <x v="0"/>
    <s v="RRK"/>
    <s v="UNIVERSITY HOSPITALS BIRMINGHAM NHS FOUNDATION TRUST"/>
    <s v="NHS TRUST"/>
    <s v="Y60"/>
    <s v="MIDLANDS COMMISSIONING REGION"/>
    <s v="MIDLANDS"/>
    <x v="221"/>
  </r>
  <r>
    <s v="699E0"/>
    <s v="MOLECULAR PATHOLOGY DIAGNOSTIC SERVICE"/>
    <s v="PATHOLOGY LAB"/>
    <x v="0"/>
    <x v="0"/>
    <s v="RRK"/>
    <s v="UNIVERSITY HOSPITALS BIRMINGHAM NHS FOUNDATION TRUST"/>
    <s v="NHS TRUST"/>
    <s v="Y60"/>
    <s v="MIDLANDS COMMISSIONING REGION"/>
    <s v="MIDLANDS"/>
    <x v="222"/>
  </r>
  <r>
    <s v="698R0"/>
    <s v="WESTON GENERAL HOSPITAL LABORATORY"/>
    <s v="PATHOLOGY LAB"/>
    <x v="0"/>
    <x v="0"/>
    <s v="RA7"/>
    <s v="UNIVERSITY HOSPITALS BRISTOL AND WESTON NHS FOUNDATION TRUST"/>
    <s v="NHS TRUST"/>
    <s v="Y58"/>
    <s v="SOUTH WEST COMMISSIONING REGION"/>
    <s v="SOUTH WEST"/>
    <x v="223"/>
  </r>
  <r>
    <s v="698T0"/>
    <s v="UNIVERSITY HOSPITALS BRISTOL NHS TRUST - RADIOLOGY"/>
    <s v="PATHOLOGY LAB"/>
    <x v="0"/>
    <x v="0"/>
    <s v="RA7"/>
    <s v="UNIVERSITY HOSPITALS BRISTOL AND WESTON NHS FOUNDATION TRUST"/>
    <s v="NHS TRUST"/>
    <s v="Y58"/>
    <s v="SOUTH WEST COMMISSIONING REGION"/>
    <s v="SOUTH WEST"/>
    <x v="224"/>
  </r>
  <r>
    <n v="69910"/>
    <s v="UNIVERSITY HOSPITALS BRISTOL NHS TRUST - LABORATORY MEDICINE"/>
    <s v="PATHOLOGY LAB"/>
    <x v="0"/>
    <x v="0"/>
    <s v="RA7"/>
    <s v="UNIVERSITY HOSPITALS BRISTOL AND WESTON NHS FOUNDATION TRUST"/>
    <s v="NHS TRUST"/>
    <s v="Y58"/>
    <s v="SOUTH WEST COMMISSIONING REGION"/>
    <s v="SOUTH WEST"/>
    <x v="225"/>
  </r>
  <r>
    <s v="695S0"/>
    <s v="COVENTRY AND WARWICKSHIRE PATHOLOGY SERVICES"/>
    <s v="PATHOLOGY LAB"/>
    <x v="0"/>
    <x v="0"/>
    <s v="RKB"/>
    <s v="UNIVERSITY HOSPITALS COVENTRY AND WARWICKSHIRE NHS TRUST"/>
    <s v="NHS TRUST"/>
    <s v="Y60"/>
    <s v="MIDLANDS COMMISSIONING REGION"/>
    <s v="MIDLANDS"/>
    <x v="226"/>
  </r>
  <r>
    <s v="693S0"/>
    <s v="POOLE GENERAL HOSPITAL LABORATORY"/>
    <s v="PATHOLOGY LAB"/>
    <x v="0"/>
    <x v="0"/>
    <s v="R0D"/>
    <s v="UNIVERSITY HOSPITALS DORSET NHS FOUNDATION TRUST"/>
    <s v="NHS TRUST"/>
    <s v="Y58"/>
    <s v="SOUTH WEST COMMISSIONING REGION"/>
    <s v="SOUTH WEST"/>
    <x v="227"/>
  </r>
  <r>
    <s v="699G0"/>
    <s v="BOURNEMOUTH HOSPITAL MOLECULAR PATHOLOGY LABORATORY"/>
    <s v="PATHOLOGY LAB"/>
    <x v="0"/>
    <x v="0"/>
    <s v="R0D"/>
    <s v="UNIVERSITY HOSPITALS DORSET NHS FOUNDATION TRUST"/>
    <s v="NHS TRUST"/>
    <s v="Y58"/>
    <s v="SOUTH WEST COMMISSIONING REGION"/>
    <s v="SOUTH WEST"/>
    <x v="228"/>
  </r>
  <r>
    <s v="690M0"/>
    <s v="BURTON HOSPITALS NHS FT LABORATORY"/>
    <s v="PATHOLOGY LAB"/>
    <x v="0"/>
    <x v="0"/>
    <s v="RTG"/>
    <s v="UNIVERSITY HOSPITALS OF DERBY AND BURTON NHS FOUNDATION TRUST"/>
    <s v="NHS TRUST"/>
    <s v="Y60"/>
    <s v="MIDLANDS COMMISSIONING REGION"/>
    <s v="MIDLANDS"/>
    <x v="229"/>
  </r>
  <r>
    <n v="69160"/>
    <s v="DERBY HOSPITALS LABORATORY"/>
    <s v="PATHOLOGY LAB"/>
    <x v="0"/>
    <x v="0"/>
    <s v="RTG"/>
    <s v="UNIVERSITY HOSPITALS OF DERBY AND BURTON NHS FOUNDATION TRUST"/>
    <s v="NHS TRUST"/>
    <s v="Y60"/>
    <s v="MIDLANDS COMMISSIONING REGION"/>
    <s v="MIDLANDS"/>
    <x v="230"/>
  </r>
  <r>
    <s v="692M0"/>
    <s v="LEICESTER ROYAL INFIRMARY LABORATORY"/>
    <s v="PATHOLOGY LAB"/>
    <x v="0"/>
    <x v="0"/>
    <s v="RWE"/>
    <s v="UNIVERSITY HOSPITALS OF LEICESTER NHS TRUST"/>
    <s v="NHS TRUST"/>
    <s v="Y60"/>
    <s v="MIDLANDS COMMISSIONING REGION"/>
    <s v="MIDLANDS"/>
    <x v="231"/>
  </r>
  <r>
    <s v="698Q0"/>
    <s v="FURNESS GENERAL HOSPITAL LABORATORY"/>
    <s v="PATHOLOGY LAB"/>
    <x v="0"/>
    <x v="0"/>
    <s v="RTX"/>
    <s v="UNIVERSITY HOSPITALS OF MORECAMBE BAY NHS FOUNDATION TRUST"/>
    <s v="NHS TRUST"/>
    <s v="Y62"/>
    <s v="NORTH WEST COMMISSIONING REGION"/>
    <s v="NORTH WEST"/>
    <x v="232"/>
  </r>
  <r>
    <s v="E0F4T"/>
    <s v="WESTMORLAND GENERAL HOSPITAL LABORATORY"/>
    <s v="PATHOLOGY LAB"/>
    <x v="0"/>
    <x v="0"/>
    <s v="RTX"/>
    <s v="UNIVERSITY HOSPITALS OF MORECAMBE BAY NHS FOUNDATION TRUST"/>
    <s v="NHS TRUST"/>
    <s v="Y62"/>
    <s v="NORTH WEST COMMISSIONING REGION"/>
    <s v="NORTH WEST"/>
    <x v="233"/>
  </r>
  <r>
    <s v="Z6E6U"/>
    <s v="ROYAL LANCASTER INFIRMARY LABORATORY"/>
    <s v="PATHOLOGY LAB"/>
    <x v="0"/>
    <x v="0"/>
    <s v="RTX"/>
    <s v="UNIVERSITY HOSPITALS OF MORECAMBE BAY NHS FOUNDATION TRUST"/>
    <s v="NHS TRUST"/>
    <s v="Y62"/>
    <s v="NORTH WEST COMMISSIONING REGION"/>
    <s v="NORTH WEST"/>
    <x v="234"/>
  </r>
  <r>
    <n v="69390"/>
    <s v="NORTH STAFFORDSHIRE HOSPITAL LABORATORY"/>
    <s v="PATHOLOGY LAB"/>
    <x v="0"/>
    <x v="0"/>
    <s v="RJE"/>
    <s v="UNIVERSITY HOSPITALS OF NORTH MIDLANDS NHS TRUST"/>
    <s v="NHS TRUST"/>
    <s v="Y60"/>
    <s v="MIDLANDS COMMISSIONING REGION"/>
    <s v="MIDLANDS"/>
    <x v="235"/>
  </r>
  <r>
    <s v="693R0"/>
    <s v="DERRIFORD HOSPITAL LABORATORY"/>
    <s v="PATHOLOGY LAB"/>
    <x v="0"/>
    <x v="0"/>
    <s v="RK9"/>
    <s v="UNIVERSITY HOSPITALS PLYMOUTH NHS TRUST"/>
    <s v="NHS TRUST"/>
    <s v="Y58"/>
    <s v="SOUTH WEST COMMISSIONING REGION"/>
    <s v="SOUTH WEST"/>
    <x v="236"/>
  </r>
  <r>
    <s v="690J0"/>
    <s v="ROYAL SUSSEX COUNTY HOSPITAL LABORATORY"/>
    <s v="PATHOLOGY LAB"/>
    <x v="0"/>
    <x v="0"/>
    <s v="RYR"/>
    <s v="UNIVERSITY HOSPITALS SUSSEX NHS FOUNDATION TRUST"/>
    <s v="NHS TRUST"/>
    <s v="Y59"/>
    <s v="SOUTH EAST COMMISSIONING REGION"/>
    <s v="SOUTH EAST"/>
    <x v="237"/>
  </r>
  <r>
    <n v="69660"/>
    <s v="WORTHING HOSPITAL LABORATORY"/>
    <s v="PATHOLOGY LAB"/>
    <x v="0"/>
    <x v="0"/>
    <s v="RYR"/>
    <s v="UNIVERSITY HOSPITALS SUSSEX NHS FOUNDATION TRUST"/>
    <s v="NHS TRUST"/>
    <s v="Y59"/>
    <s v="SOUTH EAST COMMISSIONING REGION"/>
    <s v="SOUTH EAST"/>
    <x v="238"/>
  </r>
  <r>
    <s v="696Q0"/>
    <s v="ST RICHARDS HOSPITAL LABORATORY"/>
    <s v="PATHOLOGY LAB"/>
    <x v="0"/>
    <x v="0"/>
    <s v="RYR"/>
    <s v="UNIVERSITY HOSPITALS SUSSEX NHS FOUNDATION TRUST"/>
    <s v="NHS TRUST"/>
    <s v="Y59"/>
    <s v="SOUTH EAST COMMISSIONING REGION"/>
    <s v="SOUTH EAST"/>
    <x v="239"/>
  </r>
  <r>
    <n v="69930"/>
    <s v="URALENSIS LTD"/>
    <s v="PATHOLOGY LAB"/>
    <x v="0"/>
    <x v="0"/>
    <s v="8JJ08"/>
    <s v="URALENSIS INNOV8 LTD"/>
    <s v="NON-NHS ORGANISATION"/>
    <s v="Y62"/>
    <s v="NORTH WEST COMMISSIONING REGION"/>
    <s v="NORTH WEST"/>
    <x v="240"/>
  </r>
  <r>
    <s v="695R0"/>
    <s v="WALSALL HOSPITALS NHS TRUST LABORATORY"/>
    <s v="PATHOLOGY LAB"/>
    <x v="0"/>
    <x v="0"/>
    <s v="RBK"/>
    <s v="WALSALL HEALTHCARE NHS TRUST"/>
    <s v="NHS TRUST"/>
    <s v="Y60"/>
    <s v="MIDLANDS COMMISSIONING REGION"/>
    <s v="MIDLANDS"/>
    <x v="241"/>
  </r>
  <r>
    <s v="695T0"/>
    <s v="WARRINGTON HOSPITAL LABORATORY"/>
    <s v="PATHOLOGY LAB"/>
    <x v="0"/>
    <x v="0"/>
    <s v="RWW"/>
    <s v="WARRINGTON AND HALTON TEACHING HOSPITALS NHS FOUNDATION TRUST"/>
    <s v="NHS TRUST"/>
    <s v="Y62"/>
    <s v="NORTH WEST COMMISSIONING REGION"/>
    <s v="NORTH WEST"/>
    <x v="242"/>
  </r>
  <r>
    <n v="69510"/>
    <s v="WEST HERTFORDSHIRE HOSPITALS NHS TRUST LABORATORY"/>
    <s v="PATHOLOGY LAB"/>
    <x v="0"/>
    <x v="0"/>
    <s v="RWG"/>
    <s v="WEST HERTFORDSHIRE TEACHING HOSPITALS NHS TRUST"/>
    <s v="NHS TRUST"/>
    <s v="Y61"/>
    <s v="EAST OF ENGLAND COMMISSIONING REGION"/>
    <s v="EAST OF ENGLAND"/>
    <x v="243"/>
  </r>
  <r>
    <n v="69950"/>
    <s v="HEMEL HEMPSTEAD HOSPITAL LABORATORY"/>
    <s v="PATHOLOGY LAB"/>
    <x v="0"/>
    <x v="0"/>
    <s v="RWG"/>
    <s v="WEST HERTFORDSHIRE TEACHING HOSPITALS NHS TRUST"/>
    <s v="NHS TRUST"/>
    <s v="Y61"/>
    <s v="EAST OF ENGLAND COMMISSIONING REGION"/>
    <s v="EAST OF ENGLAND"/>
    <x v="244"/>
  </r>
  <r>
    <s v="695Z0"/>
    <s v="WEST SUFFOLK HOSPITAL LABORATORY"/>
    <s v="PATHOLOGY LAB"/>
    <x v="0"/>
    <x v="0"/>
    <s v="RGR"/>
    <s v="WEST SUFFOLK NHS FOUNDATION TRUST"/>
    <s v="NHS TRUST"/>
    <s v="Y61"/>
    <s v="EAST OF ENGLAND COMMISSIONING REGION"/>
    <s v="EAST OF ENGLAND"/>
    <x v="245"/>
  </r>
  <r>
    <s v="698W0"/>
    <s v="PATHOLOGY WHITTINGTON HEALTH"/>
    <s v="PATHOLOGY LAB"/>
    <x v="0"/>
    <x v="0"/>
    <s v="RKE"/>
    <s v="WHITTINGTON HEALTH NHS TRUST"/>
    <s v="NHS TRUST"/>
    <s v="Y56"/>
    <s v="LONDON COMMISSIONING REGION"/>
    <s v="LONDON"/>
    <x v="246"/>
  </r>
  <r>
    <s v="69A60"/>
    <s v="WIRRAL HOSPITAL DIAGNOSTIC LABORATORIES"/>
    <s v="PATHOLOGY LAB"/>
    <x v="0"/>
    <x v="0"/>
    <s v="RBL"/>
    <s v="WIRRAL UNIVERSITY TEACHING HOSPITAL NHS FOUNDATION TRUST"/>
    <s v="NHS TRUST"/>
    <s v="Y62"/>
    <s v="NORTH WEST COMMISSIONING REGION"/>
    <s v="NORTH WEST"/>
    <x v="247"/>
  </r>
  <r>
    <n v="69040"/>
    <s v="THE ALEXANDRA HOSPITAL LABORATORY"/>
    <s v="PATHOLOGY LAB"/>
    <x v="0"/>
    <x v="0"/>
    <s v="RWP"/>
    <s v="WORCESTERSHIRE ACUTE HOSPITALS NHS TRUST"/>
    <s v="NHS TRUST"/>
    <s v="Y60"/>
    <s v="MIDLANDS COMMISSIONING REGION"/>
    <s v="MIDLANDS"/>
    <x v="248"/>
  </r>
  <r>
    <s v="692G0"/>
    <s v="KIDDERMINSTER GENERAL HOSPITAL LABORATORY"/>
    <s v="PATHOLOGY LAB"/>
    <x v="0"/>
    <x v="0"/>
    <s v="RWP"/>
    <s v="WORCESTERSHIRE ACUTE HOSPITALS NHS TRUST"/>
    <s v="NHS TRUST"/>
    <s v="Y60"/>
    <s v="MIDLANDS COMMISSIONING REGION"/>
    <s v="MIDLANDS"/>
    <x v="249"/>
  </r>
  <r>
    <n v="69650"/>
    <s v="WORCESTER ROYAL HOSPITAL LABORATORY"/>
    <s v="PATHOLOGY LAB"/>
    <x v="0"/>
    <x v="0"/>
    <s v="RWP"/>
    <s v="WORCESTERSHIRE ACUTE HOSPITALS NHS TRUST"/>
    <s v="NHS TRUST"/>
    <s v="Y60"/>
    <s v="MIDLANDS COMMISSIONING REGION"/>
    <s v="MIDLANDS"/>
    <x v="250"/>
  </r>
  <r>
    <s v="697R0"/>
    <s v="ROYAL ALBERT EDWARD INFIRMARY PATHOLOGY DEPARTMENT"/>
    <s v="PATHOLOGY LAB"/>
    <x v="0"/>
    <x v="0"/>
    <s v="RRF"/>
    <s v="WRIGHTINGTON, WIGAN AND LEIGH NHS FOUNDATION TRUST"/>
    <s v="NHS TRUST"/>
    <s v="Y62"/>
    <s v="NORTH WEST COMMISSIONING REGION"/>
    <s v="NORTH WEST"/>
    <x v="251"/>
  </r>
  <r>
    <n v="69240"/>
    <s v="COUNTY HOSPITAL LABORATORY"/>
    <s v="PATHOLOGY LAB"/>
    <x v="0"/>
    <x v="0"/>
    <s v="RLQ"/>
    <s v="WYE VALLEY NHS TRUST"/>
    <s v="NHS TRUST"/>
    <s v="Y60"/>
    <s v="MIDLANDS COMMISSIONING REGION"/>
    <s v="MIDLANDS"/>
    <x v="252"/>
  </r>
  <r>
    <s v="694L0"/>
    <s v="SCARBOROUGH GENERAL HOSPITAL LABORATORY"/>
    <s v="PATHOLOGY LAB"/>
    <x v="0"/>
    <x v="0"/>
    <s v="RCB"/>
    <s v="YORK AND SCARBOROUGH TEACHING HOSPITALS NHS FOUNDATION TRUST"/>
    <s v="NHS TRUST"/>
    <s v="Y63"/>
    <s v="NORTH EAST AND YORKSHIRE COMMISSIONING REGION"/>
    <s v="NORTH EAST AND YORKSHIRE"/>
    <x v="253"/>
  </r>
  <r>
    <n v="69670"/>
    <s v="YORK DISTRICT HOSPITAL LABORATORY"/>
    <s v="PATHOLOGY LAB"/>
    <x v="0"/>
    <x v="0"/>
    <s v="RCB"/>
    <s v="YORK AND SCARBOROUGH TEACHING HOSPITALS NHS FOUNDATION TRUST"/>
    <s v="NHS TRUST"/>
    <s v="Y63"/>
    <s v="NORTH EAST AND YORKSHIRE COMMISSIONING REGION"/>
    <s v="NORTH EAST AND YORKSHIRE"/>
    <x v="254"/>
  </r>
  <r>
    <s v="J2X4B"/>
    <s v="SHYPS PATHOLOGY"/>
    <s v="PATHOLOGY LAB"/>
    <x v="0"/>
    <x v="0"/>
    <s v="RCB"/>
    <s v="YORK AND SCARBOROUGH TEACHING HOSPITALS NHS FOUNDATION TRUST"/>
    <s v="NHS TRUST"/>
    <s v="Y63"/>
    <s v="NORTH EAST AND YORKSHIRE COMMISSIONING REGION"/>
    <s v="NORTH EAST AND YORKSHIRE"/>
    <x v="255"/>
  </r>
  <r>
    <n v="69730"/>
    <s v="MAGNA LABORATORIES LTD"/>
    <s v="PATHOLOGY LAB"/>
    <x v="0"/>
    <x v="0"/>
    <m/>
    <m/>
    <m/>
    <s v="Y60"/>
    <s v="MIDLANDS COMMISSIONING REGION"/>
    <s v="MIDLANDS"/>
    <x v="256"/>
  </r>
  <r>
    <s v="697Y0"/>
    <s v="JERSEY GENERAL HOSPITAL"/>
    <s v="PATHOLOGY LAB"/>
    <x v="0"/>
    <x v="1"/>
    <m/>
    <m/>
    <m/>
    <s v="Y99"/>
    <m/>
    <s v=""/>
    <x v="257"/>
  </r>
  <r>
    <s v="69A80"/>
    <s v="HEALTH SERVICES LABORATORIES"/>
    <s v="PATHOLOGY LAB"/>
    <x v="0"/>
    <x v="0"/>
    <m/>
    <m/>
    <m/>
    <s v="Y99"/>
    <m/>
    <s v=""/>
    <x v="2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97AC7B-34EB-40FD-AA08-40AA51174A03}" name="PivotTable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outline="1" outlineData="1" multipleFieldFilters="0">
  <location ref="A8:A263" firstHeaderRow="0" firstDataRow="0" firstDataCol="1" rowPageCount="2" colPageCount="1"/>
  <pivotFields count="12">
    <pivotField showAll="0" defaultSubtotal="0"/>
    <pivotField showAll="0" defaultSubtotal="0"/>
    <pivotField showAll="0" defaultSubtotal="0"/>
    <pivotField axis="axisPage" showAll="0" defaultSubtotal="0">
      <items count="2">
        <item x="0"/>
        <item x="1"/>
      </items>
    </pivotField>
    <pivotField axis="axisPage" showAll="0" defaultSubtotal="0">
      <items count="2">
        <item x="1"/>
        <item x="0"/>
      </items>
    </pivotField>
    <pivotField showAll="0" defaultSubtotal="0"/>
    <pivotField showAll="0" defaultSubtotal="0"/>
    <pivotField showAll="0" defaultSubtotal="0"/>
    <pivotField showAll="0" defaultSubtotal="0"/>
    <pivotField showAll="0" defaultSubtotal="0"/>
    <pivotField subtotalTop="0" showAll="0" defaultSubtotal="0"/>
    <pivotField axis="axisRow" subtotalTop="0" showAll="0" sortType="ascending" defaultSubtotal="0">
      <items count="518">
        <item m="1" x="517"/>
        <item m="1" x="516"/>
        <item m="1" x="515"/>
        <item x="0"/>
        <item m="1" x="502"/>
        <item x="1"/>
        <item x="2"/>
        <item m="1" x="259"/>
        <item m="1" x="260"/>
        <item x="3"/>
        <item m="1" x="261"/>
        <item x="4"/>
        <item x="5"/>
        <item m="1" x="262"/>
        <item m="1" x="263"/>
        <item x="6"/>
        <item x="7"/>
        <item m="1" x="264"/>
        <item m="1" x="265"/>
        <item x="8"/>
        <item m="1" x="266"/>
        <item x="9"/>
        <item x="10"/>
        <item x="11"/>
        <item m="1" x="267"/>
        <item m="1" x="268"/>
        <item m="1" x="269"/>
        <item x="12"/>
        <item x="13"/>
        <item m="1" x="270"/>
        <item m="1" x="271"/>
        <item x="14"/>
        <item x="15"/>
        <item x="16"/>
        <item x="17"/>
        <item m="1" x="272"/>
        <item m="1" x="273"/>
        <item m="1" x="274"/>
        <item m="1" x="275"/>
        <item x="121"/>
        <item x="19"/>
        <item x="18"/>
        <item m="1" x="277"/>
        <item m="1" x="276"/>
        <item x="20"/>
        <item m="1" x="278"/>
        <item x="21"/>
        <item m="1" x="279"/>
        <item x="22"/>
        <item x="23"/>
        <item m="1" x="280"/>
        <item m="1" x="281"/>
        <item x="25"/>
        <item x="24"/>
        <item m="1" x="283"/>
        <item m="1" x="282"/>
        <item x="26"/>
        <item x="29"/>
        <item x="27"/>
        <item x="28"/>
        <item x="30"/>
        <item m="1" x="284"/>
        <item m="1" x="287"/>
        <item m="1" x="285"/>
        <item m="1" x="286"/>
        <item m="1" x="288"/>
        <item x="31"/>
        <item x="32"/>
        <item m="1" x="289"/>
        <item m="1" x="290"/>
        <item x="33"/>
        <item m="1" x="291"/>
        <item x="35"/>
        <item x="34"/>
        <item m="1" x="293"/>
        <item m="1" x="292"/>
        <item x="36"/>
        <item m="1" x="294"/>
        <item x="37"/>
        <item m="1" x="295"/>
        <item x="38"/>
        <item m="1" x="296"/>
        <item x="39"/>
        <item x="40"/>
        <item m="1" x="297"/>
        <item m="1" x="298"/>
        <item x="41"/>
        <item m="1" x="299"/>
        <item x="43"/>
        <item x="42"/>
        <item m="1" x="301"/>
        <item m="1" x="300"/>
        <item x="44"/>
        <item m="1" x="302"/>
        <item x="45"/>
        <item x="47"/>
        <item x="46"/>
        <item m="1" x="303"/>
        <item m="1" x="305"/>
        <item m="1" x="304"/>
        <item x="49"/>
        <item x="48"/>
        <item m="1" x="307"/>
        <item m="1" x="306"/>
        <item x="50"/>
        <item x="51"/>
        <item m="1" x="308"/>
        <item m="1" x="309"/>
        <item x="52"/>
        <item x="53"/>
        <item m="1" x="310"/>
        <item m="1" x="311"/>
        <item x="55"/>
        <item x="54"/>
        <item m="1" x="313"/>
        <item m="1" x="312"/>
        <item x="58"/>
        <item x="56"/>
        <item x="57"/>
        <item m="1" x="316"/>
        <item m="1" x="314"/>
        <item m="1" x="315"/>
        <item x="59"/>
        <item m="1" x="503"/>
        <item x="60"/>
        <item m="1" x="317"/>
        <item x="61"/>
        <item m="1" x="318"/>
        <item x="62"/>
        <item x="63"/>
        <item m="1" x="319"/>
        <item m="1" x="320"/>
        <item x="64"/>
        <item x="65"/>
        <item m="1" x="321"/>
        <item m="1" x="322"/>
        <item x="66"/>
        <item m="1" x="323"/>
        <item x="73"/>
        <item x="69"/>
        <item x="72"/>
        <item x="70"/>
        <item x="68"/>
        <item x="67"/>
        <item x="71"/>
        <item m="1" x="330"/>
        <item m="1" x="326"/>
        <item m="1" x="329"/>
        <item m="1" x="327"/>
        <item m="1" x="325"/>
        <item m="1" x="324"/>
        <item m="1" x="328"/>
        <item x="74"/>
        <item x="75"/>
        <item m="1" x="331"/>
        <item m="1" x="332"/>
        <item x="76"/>
        <item m="1" x="333"/>
        <item x="154"/>
        <item x="258"/>
        <item x="77"/>
        <item m="1" x="334"/>
        <item x="78"/>
        <item m="1" x="335"/>
        <item x="82"/>
        <item x="79"/>
        <item x="81"/>
        <item x="80"/>
        <item m="1" x="339"/>
        <item m="1" x="336"/>
        <item m="1" x="338"/>
        <item m="1" x="337"/>
        <item x="83"/>
        <item m="1" x="340"/>
        <item x="84"/>
        <item m="1" x="341"/>
        <item x="257"/>
        <item x="85"/>
        <item m="1" x="342"/>
        <item x="90"/>
        <item x="89"/>
        <item x="88"/>
        <item x="86"/>
        <item x="87"/>
        <item m="1" x="347"/>
        <item m="1" x="346"/>
        <item m="1" x="345"/>
        <item m="1" x="343"/>
        <item m="1" x="344"/>
        <item x="91"/>
        <item m="1" x="348"/>
        <item x="92"/>
        <item m="1" x="349"/>
        <item x="93"/>
        <item m="1" x="504"/>
        <item x="94"/>
        <item x="95"/>
        <item x="96"/>
        <item m="1" x="350"/>
        <item m="1" x="351"/>
        <item m="1" x="352"/>
        <item x="97"/>
        <item x="98"/>
        <item m="1" x="353"/>
        <item m="1" x="354"/>
        <item x="99"/>
        <item m="1" x="355"/>
        <item x="100"/>
        <item x="101"/>
        <item m="1" x="356"/>
        <item m="1" x="357"/>
        <item x="102"/>
        <item x="103"/>
        <item m="1" x="358"/>
        <item m="1" x="359"/>
        <item x="256"/>
        <item x="104"/>
        <item x="105"/>
        <item m="1" x="360"/>
        <item m="1" x="361"/>
        <item x="106"/>
        <item x="110"/>
        <item x="109"/>
        <item x="108"/>
        <item x="107"/>
        <item m="1" x="362"/>
        <item m="1" x="366"/>
        <item m="1" x="365"/>
        <item m="1" x="364"/>
        <item m="1" x="363"/>
        <item x="111"/>
        <item m="1" x="367"/>
        <item x="112"/>
        <item m="1" x="368"/>
        <item x="113"/>
        <item x="114"/>
        <item x="115"/>
        <item m="1" x="369"/>
        <item m="1" x="370"/>
        <item m="1" x="371"/>
        <item x="116"/>
        <item m="1" x="372"/>
        <item x="117"/>
        <item x="118"/>
        <item x="119"/>
        <item m="1" x="373"/>
        <item m="1" x="374"/>
        <item m="1" x="375"/>
        <item x="120"/>
        <item m="1" x="376"/>
        <item m="1" x="505"/>
        <item x="122"/>
        <item m="1" x="377"/>
        <item x="123"/>
        <item x="124"/>
        <item m="1" x="378"/>
        <item m="1" x="379"/>
        <item x="125"/>
        <item x="126"/>
        <item m="1" x="380"/>
        <item m="1" x="381"/>
        <item x="127"/>
        <item m="1" x="382"/>
        <item x="193"/>
        <item x="130"/>
        <item x="128"/>
        <item x="129"/>
        <item m="1" x="385"/>
        <item m="1" x="383"/>
        <item m="1" x="384"/>
        <item x="132"/>
        <item x="131"/>
        <item m="1" x="387"/>
        <item m="1" x="386"/>
        <item x="133"/>
        <item m="1" x="388"/>
        <item x="136"/>
        <item x="134"/>
        <item x="137"/>
        <item x="135"/>
        <item x="139"/>
        <item x="138"/>
        <item m="1" x="391"/>
        <item m="1" x="389"/>
        <item m="1" x="392"/>
        <item m="1" x="390"/>
        <item m="1" x="394"/>
        <item m="1" x="393"/>
        <item x="141"/>
        <item x="140"/>
        <item m="1" x="396"/>
        <item m="1" x="395"/>
        <item x="145"/>
        <item x="143"/>
        <item x="144"/>
        <item x="142"/>
        <item m="1" x="400"/>
        <item m="1" x="398"/>
        <item m="1" x="399"/>
        <item m="1" x="397"/>
        <item x="147"/>
        <item x="146"/>
        <item m="1" x="402"/>
        <item m="1" x="401"/>
        <item x="148"/>
        <item m="1" x="506"/>
        <item x="149"/>
        <item x="152"/>
        <item x="151"/>
        <item x="150"/>
        <item m="1" x="403"/>
        <item m="1" x="406"/>
        <item m="1" x="405"/>
        <item m="1" x="404"/>
        <item x="153"/>
        <item m="1" x="407"/>
        <item m="1" x="507"/>
        <item x="155"/>
        <item m="1" x="508"/>
        <item x="156"/>
        <item m="1" x="408"/>
        <item x="157"/>
        <item m="1" x="409"/>
        <item x="158"/>
        <item x="159"/>
        <item x="160"/>
        <item m="1" x="410"/>
        <item m="1" x="411"/>
        <item m="1" x="412"/>
        <item x="164"/>
        <item x="161"/>
        <item x="163"/>
        <item x="162"/>
        <item m="1" x="416"/>
        <item m="1" x="413"/>
        <item m="1" x="415"/>
        <item m="1" x="414"/>
        <item x="165"/>
        <item m="1" x="417"/>
        <item x="166"/>
        <item m="1" x="418"/>
        <item x="167"/>
        <item m="1" x="419"/>
        <item x="168"/>
        <item m="1" x="420"/>
        <item x="169"/>
        <item x="170"/>
        <item m="1" x="421"/>
        <item m="1" x="422"/>
        <item x="171"/>
        <item x="172"/>
        <item m="1" x="423"/>
        <item m="1" x="424"/>
        <item x="173"/>
        <item x="174"/>
        <item m="1" x="425"/>
        <item m="1" x="426"/>
        <item x="176"/>
        <item x="175"/>
        <item m="1" x="428"/>
        <item m="1" x="427"/>
        <item x="177"/>
        <item x="178"/>
        <item m="1" x="429"/>
        <item m="1" x="430"/>
        <item x="179"/>
        <item m="1" x="431"/>
        <item x="180"/>
        <item m="1" x="509"/>
        <item x="182"/>
        <item x="181"/>
        <item m="1" x="433"/>
        <item m="1" x="432"/>
        <item x="183"/>
        <item x="184"/>
        <item m="1" x="434"/>
        <item m="1" x="435"/>
        <item x="185"/>
        <item m="1" x="436"/>
        <item x="186"/>
        <item m="1" x="437"/>
        <item x="187"/>
        <item m="1" x="510"/>
        <item x="188"/>
        <item m="1" x="438"/>
        <item x="189"/>
        <item m="1" x="439"/>
        <item x="190"/>
        <item x="191"/>
        <item m="1" x="440"/>
        <item m="1" x="441"/>
        <item x="192"/>
        <item m="1" x="442"/>
        <item m="1" x="511"/>
        <item x="194"/>
        <item m="1" x="443"/>
        <item x="195"/>
        <item m="1" x="444"/>
        <item x="196"/>
        <item m="1" x="512"/>
        <item x="197"/>
        <item m="1" x="513"/>
        <item x="198"/>
        <item m="1" x="445"/>
        <item x="199"/>
        <item m="1" x="446"/>
        <item x="200"/>
        <item x="201"/>
        <item x="202"/>
        <item m="1" x="447"/>
        <item m="1" x="448"/>
        <item m="1" x="449"/>
        <item x="203"/>
        <item m="1" x="450"/>
        <item x="204"/>
        <item m="1" x="451"/>
        <item x="205"/>
        <item m="1" x="452"/>
        <item x="206"/>
        <item m="1" x="453"/>
        <item x="207"/>
        <item m="1" x="454"/>
        <item x="208"/>
        <item m="1" x="455"/>
        <item x="209"/>
        <item m="1" x="456"/>
        <item x="210"/>
        <item m="1" x="457"/>
        <item x="211"/>
        <item x="212"/>
        <item m="1" x="458"/>
        <item m="1" x="459"/>
        <item x="215"/>
        <item x="214"/>
        <item x="216"/>
        <item x="213"/>
        <item m="1" x="462"/>
        <item m="1" x="461"/>
        <item m="1" x="463"/>
        <item m="1" x="460"/>
        <item x="219"/>
        <item x="217"/>
        <item x="218"/>
        <item m="1" x="466"/>
        <item m="1" x="464"/>
        <item m="1" x="465"/>
        <item x="220"/>
        <item x="222"/>
        <item x="221"/>
        <item m="1" x="467"/>
        <item m="1" x="469"/>
        <item m="1" x="468"/>
        <item x="225"/>
        <item x="224"/>
        <item x="223"/>
        <item m="1" x="472"/>
        <item m="1" x="471"/>
        <item m="1" x="470"/>
        <item x="226"/>
        <item m="1" x="473"/>
        <item x="228"/>
        <item x="227"/>
        <item m="1" x="475"/>
        <item m="1" x="474"/>
        <item x="229"/>
        <item x="230"/>
        <item m="1" x="476"/>
        <item m="1" x="477"/>
        <item x="231"/>
        <item m="1" x="478"/>
        <item x="232"/>
        <item x="234"/>
        <item x="233"/>
        <item m="1" x="479"/>
        <item m="1" x="481"/>
        <item m="1" x="480"/>
        <item x="235"/>
        <item m="1" x="482"/>
        <item x="236"/>
        <item m="1" x="483"/>
        <item x="237"/>
        <item x="239"/>
        <item x="238"/>
        <item m="1" x="484"/>
        <item m="1" x="486"/>
        <item m="1" x="485"/>
        <item m="1" x="514"/>
        <item x="240"/>
        <item x="241"/>
        <item m="1" x="487"/>
        <item x="242"/>
        <item m="1" x="488"/>
        <item x="244"/>
        <item x="243"/>
        <item m="1" x="490"/>
        <item m="1" x="489"/>
        <item x="245"/>
        <item m="1" x="491"/>
        <item x="246"/>
        <item m="1" x="492"/>
        <item x="247"/>
        <item m="1" x="493"/>
        <item x="249"/>
        <item x="248"/>
        <item x="250"/>
        <item m="1" x="495"/>
        <item m="1" x="494"/>
        <item m="1" x="496"/>
        <item x="251"/>
        <item m="1" x="497"/>
        <item x="252"/>
        <item m="1" x="498"/>
        <item x="253"/>
        <item x="255"/>
        <item x="254"/>
        <item m="1" x="499"/>
        <item m="1" x="501"/>
        <item m="1" x="500"/>
      </items>
    </pivotField>
  </pivotFields>
  <rowFields count="1">
    <field x="11"/>
  </rowFields>
  <rowItems count="256">
    <i>
      <x v="3"/>
    </i>
    <i>
      <x v="5"/>
    </i>
    <i>
      <x v="6"/>
    </i>
    <i>
      <x v="9"/>
    </i>
    <i>
      <x v="11"/>
    </i>
    <i>
      <x v="12"/>
    </i>
    <i>
      <x v="15"/>
    </i>
    <i>
      <x v="16"/>
    </i>
    <i>
      <x v="19"/>
    </i>
    <i>
      <x v="21"/>
    </i>
    <i>
      <x v="22"/>
    </i>
    <i>
      <x v="23"/>
    </i>
    <i>
      <x v="27"/>
    </i>
    <i>
      <x v="28"/>
    </i>
    <i>
      <x v="31"/>
    </i>
    <i>
      <x v="32"/>
    </i>
    <i>
      <x v="33"/>
    </i>
    <i>
      <x v="34"/>
    </i>
    <i>
      <x v="39"/>
    </i>
    <i>
      <x v="40"/>
    </i>
    <i>
      <x v="41"/>
    </i>
    <i>
      <x v="44"/>
    </i>
    <i>
      <x v="46"/>
    </i>
    <i>
      <x v="48"/>
    </i>
    <i>
      <x v="49"/>
    </i>
    <i>
      <x v="52"/>
    </i>
    <i>
      <x v="53"/>
    </i>
    <i>
      <x v="56"/>
    </i>
    <i>
      <x v="57"/>
    </i>
    <i>
      <x v="58"/>
    </i>
    <i>
      <x v="59"/>
    </i>
    <i>
      <x v="60"/>
    </i>
    <i>
      <x v="66"/>
    </i>
    <i>
      <x v="67"/>
    </i>
    <i>
      <x v="70"/>
    </i>
    <i>
      <x v="72"/>
    </i>
    <i>
      <x v="73"/>
    </i>
    <i>
      <x v="76"/>
    </i>
    <i>
      <x v="78"/>
    </i>
    <i>
      <x v="80"/>
    </i>
    <i>
      <x v="82"/>
    </i>
    <i>
      <x v="83"/>
    </i>
    <i>
      <x v="86"/>
    </i>
    <i>
      <x v="88"/>
    </i>
    <i>
      <x v="89"/>
    </i>
    <i>
      <x v="92"/>
    </i>
    <i>
      <x v="94"/>
    </i>
    <i>
      <x v="95"/>
    </i>
    <i>
      <x v="96"/>
    </i>
    <i>
      <x v="100"/>
    </i>
    <i>
      <x v="101"/>
    </i>
    <i>
      <x v="104"/>
    </i>
    <i>
      <x v="105"/>
    </i>
    <i>
      <x v="108"/>
    </i>
    <i>
      <x v="109"/>
    </i>
    <i>
      <x v="112"/>
    </i>
    <i>
      <x v="113"/>
    </i>
    <i>
      <x v="116"/>
    </i>
    <i>
      <x v="117"/>
    </i>
    <i>
      <x v="118"/>
    </i>
    <i>
      <x v="122"/>
    </i>
    <i>
      <x v="124"/>
    </i>
    <i>
      <x v="126"/>
    </i>
    <i>
      <x v="128"/>
    </i>
    <i>
      <x v="129"/>
    </i>
    <i>
      <x v="132"/>
    </i>
    <i>
      <x v="133"/>
    </i>
    <i>
      <x v="136"/>
    </i>
    <i>
      <x v="138"/>
    </i>
    <i>
      <x v="139"/>
    </i>
    <i>
      <x v="140"/>
    </i>
    <i>
      <x v="141"/>
    </i>
    <i>
      <x v="142"/>
    </i>
    <i>
      <x v="143"/>
    </i>
    <i>
      <x v="144"/>
    </i>
    <i>
      <x v="152"/>
    </i>
    <i>
      <x v="153"/>
    </i>
    <i>
      <x v="156"/>
    </i>
    <i>
      <x v="158"/>
    </i>
    <i>
      <x v="159"/>
    </i>
    <i>
      <x v="160"/>
    </i>
    <i>
      <x v="162"/>
    </i>
    <i>
      <x v="164"/>
    </i>
    <i>
      <x v="165"/>
    </i>
    <i>
      <x v="166"/>
    </i>
    <i>
      <x v="167"/>
    </i>
    <i>
      <x v="172"/>
    </i>
    <i>
      <x v="174"/>
    </i>
    <i>
      <x v="177"/>
    </i>
    <i>
      <x v="179"/>
    </i>
    <i>
      <x v="180"/>
    </i>
    <i>
      <x v="181"/>
    </i>
    <i>
      <x v="182"/>
    </i>
    <i>
      <x v="183"/>
    </i>
    <i>
      <x v="189"/>
    </i>
    <i>
      <x v="191"/>
    </i>
    <i>
      <x v="193"/>
    </i>
    <i>
      <x v="195"/>
    </i>
    <i>
      <x v="196"/>
    </i>
    <i>
      <x v="197"/>
    </i>
    <i>
      <x v="201"/>
    </i>
    <i>
      <x v="202"/>
    </i>
    <i>
      <x v="205"/>
    </i>
    <i>
      <x v="207"/>
    </i>
    <i>
      <x v="208"/>
    </i>
    <i>
      <x v="211"/>
    </i>
    <i>
      <x v="212"/>
    </i>
    <i>
      <x v="215"/>
    </i>
    <i>
      <x v="216"/>
    </i>
    <i>
      <x v="217"/>
    </i>
    <i>
      <x v="220"/>
    </i>
    <i>
      <x v="221"/>
    </i>
    <i>
      <x v="222"/>
    </i>
    <i>
      <x v="223"/>
    </i>
    <i>
      <x v="224"/>
    </i>
    <i>
      <x v="230"/>
    </i>
    <i>
      <x v="232"/>
    </i>
    <i>
      <x v="234"/>
    </i>
    <i>
      <x v="235"/>
    </i>
    <i>
      <x v="236"/>
    </i>
    <i>
      <x v="240"/>
    </i>
    <i>
      <x v="242"/>
    </i>
    <i>
      <x v="243"/>
    </i>
    <i>
      <x v="244"/>
    </i>
    <i>
      <x v="248"/>
    </i>
    <i>
      <x v="251"/>
    </i>
    <i>
      <x v="253"/>
    </i>
    <i>
      <x v="254"/>
    </i>
    <i>
      <x v="257"/>
    </i>
    <i>
      <x v="258"/>
    </i>
    <i>
      <x v="261"/>
    </i>
    <i>
      <x v="264"/>
    </i>
    <i>
      <x v="265"/>
    </i>
    <i>
      <x v="266"/>
    </i>
    <i>
      <x v="270"/>
    </i>
    <i>
      <x v="271"/>
    </i>
    <i>
      <x v="274"/>
    </i>
    <i>
      <x v="276"/>
    </i>
    <i>
      <x v="277"/>
    </i>
    <i>
      <x v="278"/>
    </i>
    <i>
      <x v="279"/>
    </i>
    <i>
      <x v="280"/>
    </i>
    <i>
      <x v="281"/>
    </i>
    <i>
      <x v="288"/>
    </i>
    <i>
      <x v="289"/>
    </i>
    <i>
      <x v="292"/>
    </i>
    <i>
      <x v="293"/>
    </i>
    <i>
      <x v="294"/>
    </i>
    <i>
      <x v="295"/>
    </i>
    <i>
      <x v="300"/>
    </i>
    <i>
      <x v="301"/>
    </i>
    <i>
      <x v="304"/>
    </i>
    <i>
      <x v="306"/>
    </i>
    <i>
      <x v="307"/>
    </i>
    <i>
      <x v="308"/>
    </i>
    <i>
      <x v="309"/>
    </i>
    <i>
      <x v="314"/>
    </i>
    <i>
      <x v="317"/>
    </i>
    <i>
      <x v="319"/>
    </i>
    <i>
      <x v="321"/>
    </i>
    <i>
      <x v="323"/>
    </i>
    <i>
      <x v="324"/>
    </i>
    <i>
      <x v="325"/>
    </i>
    <i>
      <x v="329"/>
    </i>
    <i>
      <x v="330"/>
    </i>
    <i>
      <x v="331"/>
    </i>
    <i>
      <x v="332"/>
    </i>
    <i>
      <x v="337"/>
    </i>
    <i>
      <x v="339"/>
    </i>
    <i>
      <x v="341"/>
    </i>
    <i>
      <x v="343"/>
    </i>
    <i>
      <x v="345"/>
    </i>
    <i>
      <x v="346"/>
    </i>
    <i>
      <x v="349"/>
    </i>
    <i>
      <x v="350"/>
    </i>
    <i>
      <x v="353"/>
    </i>
    <i>
      <x v="354"/>
    </i>
    <i>
      <x v="357"/>
    </i>
    <i>
      <x v="358"/>
    </i>
    <i>
      <x v="361"/>
    </i>
    <i>
      <x v="362"/>
    </i>
    <i>
      <x v="365"/>
    </i>
    <i>
      <x v="367"/>
    </i>
    <i>
      <x v="369"/>
    </i>
    <i>
      <x v="370"/>
    </i>
    <i>
      <x v="373"/>
    </i>
    <i>
      <x v="374"/>
    </i>
    <i>
      <x v="377"/>
    </i>
    <i>
      <x v="381"/>
    </i>
    <i>
      <x v="383"/>
    </i>
    <i>
      <x v="385"/>
    </i>
    <i>
      <x v="387"/>
    </i>
    <i>
      <x v="388"/>
    </i>
    <i>
      <x v="391"/>
    </i>
    <i>
      <x v="394"/>
    </i>
    <i>
      <x v="396"/>
    </i>
    <i>
      <x v="398"/>
    </i>
    <i>
      <x v="400"/>
    </i>
    <i>
      <x v="402"/>
    </i>
    <i>
      <x v="404"/>
    </i>
    <i>
      <x v="406"/>
    </i>
    <i>
      <x v="407"/>
    </i>
    <i>
      <x v="408"/>
    </i>
    <i>
      <x v="412"/>
    </i>
    <i>
      <x v="414"/>
    </i>
    <i>
      <x v="416"/>
    </i>
    <i>
      <x v="418"/>
    </i>
    <i>
      <x v="420"/>
    </i>
    <i>
      <x v="422"/>
    </i>
    <i>
      <x v="424"/>
    </i>
    <i>
      <x v="426"/>
    </i>
    <i>
      <x v="428"/>
    </i>
    <i>
      <x v="429"/>
    </i>
    <i>
      <x v="432"/>
    </i>
    <i>
      <x v="433"/>
    </i>
    <i>
      <x v="434"/>
    </i>
    <i>
      <x v="435"/>
    </i>
    <i>
      <x v="440"/>
    </i>
    <i>
      <x v="441"/>
    </i>
    <i>
      <x v="442"/>
    </i>
    <i>
      <x v="446"/>
    </i>
    <i>
      <x v="447"/>
    </i>
    <i>
      <x v="448"/>
    </i>
    <i>
      <x v="452"/>
    </i>
    <i>
      <x v="453"/>
    </i>
    <i>
      <x v="454"/>
    </i>
    <i>
      <x v="458"/>
    </i>
    <i>
      <x v="460"/>
    </i>
    <i>
      <x v="461"/>
    </i>
    <i>
      <x v="464"/>
    </i>
    <i>
      <x v="465"/>
    </i>
    <i>
      <x v="468"/>
    </i>
    <i>
      <x v="470"/>
    </i>
    <i>
      <x v="471"/>
    </i>
    <i>
      <x v="472"/>
    </i>
    <i>
      <x v="476"/>
    </i>
    <i>
      <x v="478"/>
    </i>
    <i>
      <x v="480"/>
    </i>
    <i>
      <x v="481"/>
    </i>
    <i>
      <x v="482"/>
    </i>
    <i>
      <x v="487"/>
    </i>
    <i>
      <x v="488"/>
    </i>
    <i>
      <x v="490"/>
    </i>
    <i>
      <x v="492"/>
    </i>
    <i>
      <x v="493"/>
    </i>
    <i>
      <x v="496"/>
    </i>
    <i>
      <x v="498"/>
    </i>
    <i>
      <x v="500"/>
    </i>
    <i>
      <x v="502"/>
    </i>
    <i>
      <x v="503"/>
    </i>
    <i>
      <x v="504"/>
    </i>
    <i>
      <x v="508"/>
    </i>
    <i>
      <x v="510"/>
    </i>
    <i>
      <x v="512"/>
    </i>
    <i>
      <x v="513"/>
    </i>
    <i>
      <x v="514"/>
    </i>
  </rowItems>
  <colItems count="1">
    <i/>
  </colItems>
  <pageFields count="2">
    <pageField fld="3" item="0" hier="-1"/>
    <pageField fld="4"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CA5F70-699D-4D62-B92C-7028A3C2D833}" name="TrustList" displayName="TrustList" ref="F2:P220" totalsRowShown="0">
  <autoFilter ref="F2:P220" xr:uid="{3BCA5F70-699D-4D62-B92C-7028A3C2D833}"/>
  <tableColumns count="11">
    <tableColumn id="1" xr3:uid="{8EA23F79-D72C-4984-A6F6-98AF769A9FF3}" name="Code"/>
    <tableColumn id="2" xr3:uid="{F5BED300-3948-41DD-8F51-A61D42817A9C}" name="Name"/>
    <tableColumn id="3" xr3:uid="{410A2A81-879D-4F58-A914-63CB5F5BF66F}" name="Primary Role Name"/>
    <tableColumn id="4" xr3:uid="{CA3BA749-1A29-4D73-A06C-FDB3BA928C32}" name="Legal Status"/>
    <tableColumn id="5" xr3:uid="{11AF28BA-E275-4917-BB46-B446806E5B40}" name="Country"/>
    <tableColumn id="6" xr3:uid="{F3190AC5-B8E8-42A6-8BF0-E820D5EEBF63}" name="Is Directed By - Code"/>
    <tableColumn id="7" xr3:uid="{86E6DB36-E10D-4780-ADC8-080C2ED706CE}" name="Is Directed By - Name"/>
    <tableColumn id="8" xr3:uid="{49D98020-9C01-4C16-A833-80BED76DDE6B}" name="Is Directed By - Primary Role Name"/>
    <tableColumn id="9" xr3:uid="{CD83A00A-AC4C-4DD5-9DE9-E76FE52173FA}" name="National Grouping Code"/>
    <tableColumn id="10" xr3:uid="{C32C759F-5B6E-4042-9A10-BE3246B52665}" name="National Grouping Name"/>
    <tableColumn id="12" xr3:uid="{27640908-FDC4-4057-BAF9-4801DD8A3AFA}" name="Region" dataDxfId="26">
      <calculatedColumnFormula>SUBSTITUTE(TrustList[[#This Row],[National Grouping Name]]," COMMISSIONING REGION","")</calculatedColumnFormula>
    </tableColumn>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1303DE-B942-44A3-BF84-A9C4976E51F0}" name="MaternityServiceList" displayName="MaternityServiceList" ref="A2:C141" totalsRowShown="0" headerRowDxfId="25">
  <autoFilter ref="A2:C141" xr:uid="{B21303DE-B942-44A3-BF84-A9C4976E51F0}"/>
  <tableColumns count="3">
    <tableColumn id="1" xr3:uid="{09D345EE-3E0D-41FD-81C1-A4662A1E367E}" name="MaternityService"/>
    <tableColumn id="2" xr3:uid="{FD7A18E8-9FFE-4595-A1FB-F5D5BE7A30E9}" name="TrustCode"/>
    <tableColumn id="3" xr3:uid="{A1CEEF83-212F-4519-841E-389941BD5A2B}" name="Trust" dataDxfId="24">
      <calculatedColumnFormula>INDEX(TrustList[Name],MATCH(MaternityServiceList[[#This Row],[TrustCode]],TrustList[Code],0),1)</calculatedColumn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60D31F-24A3-45B3-8616-A8C776062C90}" name="LabList" displayName="LabList" ref="D2:O263" totalsRowShown="0">
  <autoFilter ref="D2:O263" xr:uid="{2160D31F-24A3-45B3-8616-A8C776062C90}"/>
  <sortState xmlns:xlrd2="http://schemas.microsoft.com/office/spreadsheetml/2017/richdata2" ref="D3:O263">
    <sortCondition ref="O2:O263"/>
  </sortState>
  <tableColumns count="12">
    <tableColumn id="1" xr3:uid="{886E9B4C-E624-4F07-BF27-5D5B3DCA051B}" name="Code" dataDxfId="23"/>
    <tableColumn id="2" xr3:uid="{95156841-40BA-4FA8-A659-062E6C2CC2B6}" name="Name"/>
    <tableColumn id="3" xr3:uid="{14219415-BA3D-4328-90D7-64ABBA8FD908}" name="Primary Role Name"/>
    <tableColumn id="4" xr3:uid="{521F6E38-109B-4D41-9922-2B444E485BFA}" name="Legal Status"/>
    <tableColumn id="5" xr3:uid="{762D5390-E411-4D5E-B4CA-E715ED058065}" name="Country"/>
    <tableColumn id="6" xr3:uid="{A06A02FB-0BC6-4E93-8E77-F87C23485381}" name="Is Directed By - Code"/>
    <tableColumn id="7" xr3:uid="{B19763B4-5B5A-425D-86F0-F6262340A4DC}" name="Is Directed By - Name"/>
    <tableColumn id="8" xr3:uid="{AF8623D2-C133-4858-B811-2DA745431D74}" name="Is Directed By - Primary Role Name"/>
    <tableColumn id="9" xr3:uid="{19EB63CC-633E-46C9-B9B5-E7EF1A4975B5}" name="National Grouping Code"/>
    <tableColumn id="10" xr3:uid="{D270DD85-6079-4C23-BCA5-BAE15511E691}" name="National Grouping Name"/>
    <tableColumn id="11" xr3:uid="{BDAF092F-0A4B-4BEA-B1FA-A1C309FE7E16}" name="Region Name" dataDxfId="22">
      <calculatedColumnFormula>SUBSTITUTE(LabList[[#This Row],[National Grouping Name]]," COMMISSIONING REGION", "")</calculatedColumnFormula>
    </tableColumn>
    <tableColumn id="12" xr3:uid="{11A7401A-684E-42DD-BCF8-9CA1D83832AC}" name="Combined" dataDxfId="21">
      <calculatedColumnFormula>IF(LabList[[#This Row],[Is Directed By - Primary Role Name]]="NHS TRUST", LabList[[#This Row],[Is Directed By - Name]]&amp;" - "&amp;LabList[[#This Row],[Name]],LabList[[#This Row],[Name]])</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PHE scheme">
      <a:dk1>
        <a:sysClr val="windowText" lastClr="000000"/>
      </a:dk1>
      <a:lt1>
        <a:sysClr val="window" lastClr="FFFFFF"/>
      </a:lt1>
      <a:dk2>
        <a:srgbClr val="8CB8C6"/>
      </a:dk2>
      <a:lt2>
        <a:srgbClr val="DAD7CB"/>
      </a:lt2>
      <a:accent1>
        <a:srgbClr val="006ED2"/>
      </a:accent1>
      <a:accent2>
        <a:srgbClr val="E9994A"/>
      </a:accent2>
      <a:accent3>
        <a:srgbClr val="00B092"/>
      </a:accent3>
      <a:accent4>
        <a:srgbClr val="B13146"/>
      </a:accent4>
      <a:accent5>
        <a:srgbClr val="6C3A8E"/>
      </a:accent5>
      <a:accent6>
        <a:srgbClr val="A4AEB5"/>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england.screeningdata@nhs.net" TargetMode="External"/><Relationship Id="rId1" Type="http://schemas.openxmlformats.org/officeDocument/2006/relationships/hyperlink" Target="https://www.gov.uk/government/collections/nhs-population-screening-programme-standard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odsdatapoint.digital.nhs.uk/userdefined"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1FA6-C692-4CB5-8B90-E3F756889AB2}">
  <sheetPr>
    <tabColor theme="1"/>
  </sheetPr>
  <dimension ref="A1:K30"/>
  <sheetViews>
    <sheetView zoomScaleNormal="100" workbookViewId="0">
      <selection activeCell="C26" sqref="C26"/>
    </sheetView>
  </sheetViews>
  <sheetFormatPr defaultColWidth="0" defaultRowHeight="14" zeroHeight="1" x14ac:dyDescent="0.3"/>
  <cols>
    <col min="1" max="1" width="4.7265625" style="51" customWidth="1"/>
    <col min="2" max="2" width="23.7265625" style="50" customWidth="1"/>
    <col min="3" max="5" width="40.7265625" style="51" customWidth="1"/>
    <col min="6" max="6" width="4.7265625" style="51" customWidth="1"/>
    <col min="7" max="11" width="0" style="51" hidden="1" customWidth="1"/>
    <col min="12" max="16384" width="9.1796875" style="51" hidden="1"/>
  </cols>
  <sheetData>
    <row r="1" spans="2:5" s="14" customFormat="1" ht="15" customHeight="1" x14ac:dyDescent="0.3"/>
    <row r="2" spans="2:5" s="14" customFormat="1" ht="15" customHeight="1" x14ac:dyDescent="0.3"/>
    <row r="3" spans="2:5" s="14" customFormat="1" ht="15" customHeight="1" x14ac:dyDescent="0.3"/>
    <row r="4" spans="2:5" s="14" customFormat="1" ht="15" customHeight="1" x14ac:dyDescent="0.3"/>
    <row r="5" spans="2:5" s="14" customFormat="1" ht="15" customHeight="1" x14ac:dyDescent="0.3"/>
    <row r="6" spans="2:5" s="14" customFormat="1" ht="15" customHeight="1" x14ac:dyDescent="0.3"/>
    <row r="7" spans="2:5" ht="35" x14ac:dyDescent="0.7">
      <c r="B7" s="112" t="s">
        <v>1225</v>
      </c>
      <c r="C7" s="112"/>
      <c r="D7" s="112"/>
      <c r="E7" s="112"/>
    </row>
    <row r="8" spans="2:5" x14ac:dyDescent="0.3">
      <c r="B8" s="51"/>
    </row>
    <row r="9" spans="2:5" x14ac:dyDescent="0.3">
      <c r="B9" s="14" t="s">
        <v>1294</v>
      </c>
    </row>
    <row r="10" spans="2:5" ht="13.5" customHeight="1" x14ac:dyDescent="0.3">
      <c r="B10" s="51"/>
    </row>
    <row r="11" spans="2:5" ht="17.5" x14ac:dyDescent="0.35">
      <c r="B11" s="111" t="s">
        <v>1226</v>
      </c>
      <c r="C11" s="111"/>
      <c r="D11" s="111"/>
      <c r="E11" s="111"/>
    </row>
    <row r="12" spans="2:5" ht="17.5" x14ac:dyDescent="0.35">
      <c r="B12" s="111" t="s">
        <v>1228</v>
      </c>
      <c r="C12" s="111"/>
      <c r="D12" s="111"/>
      <c r="E12" s="111"/>
    </row>
    <row r="13" spans="2:5" ht="17.5" x14ac:dyDescent="0.35">
      <c r="B13" s="111" t="s">
        <v>1229</v>
      </c>
      <c r="C13" s="111"/>
      <c r="D13" s="111"/>
      <c r="E13" s="111"/>
    </row>
    <row r="14" spans="2:5" ht="17.5" x14ac:dyDescent="0.35">
      <c r="B14" s="111" t="s">
        <v>1230</v>
      </c>
      <c r="C14" s="111"/>
      <c r="D14" s="111"/>
      <c r="E14" s="111"/>
    </row>
    <row r="15" spans="2:5" ht="17.5" x14ac:dyDescent="0.35">
      <c r="B15" s="111" t="s">
        <v>1227</v>
      </c>
      <c r="C15" s="111"/>
      <c r="D15" s="111"/>
      <c r="E15" s="111"/>
    </row>
    <row r="16" spans="2:5" ht="17.5" x14ac:dyDescent="0.35">
      <c r="B16" s="54"/>
    </row>
    <row r="17" spans="2:2" x14ac:dyDescent="0.3">
      <c r="B17" s="51"/>
    </row>
    <row r="18" spans="2:2" x14ac:dyDescent="0.3"/>
    <row r="19" spans="2:2" x14ac:dyDescent="0.3"/>
    <row r="20" spans="2:2" x14ac:dyDescent="0.3"/>
    <row r="21" spans="2:2" x14ac:dyDescent="0.3"/>
    <row r="22" spans="2:2" x14ac:dyDescent="0.3"/>
    <row r="23" spans="2:2" x14ac:dyDescent="0.3"/>
    <row r="24" spans="2:2" x14ac:dyDescent="0.3"/>
    <row r="25" spans="2:2" x14ac:dyDescent="0.3"/>
    <row r="26" spans="2:2" x14ac:dyDescent="0.3"/>
    <row r="27" spans="2:2" x14ac:dyDescent="0.3"/>
    <row r="28" spans="2:2" x14ac:dyDescent="0.3"/>
    <row r="29" spans="2:2" x14ac:dyDescent="0.3"/>
    <row r="30" spans="2:2" x14ac:dyDescent="0.3"/>
  </sheetData>
  <sheetProtection algorithmName="SHA-512" hashValue="xez5yoByFDoX+euU+eyArLF+x+blQG8GSbT2bWuXF1ftbREpDjJ5cbTsEfyyu3lXtXNUD9yyXVybHXdaBTmEvQ==" saltValue="CDGgruZxzIRBKIPqK15v+A==" spinCount="100000" sheet="1" objects="1" scenarios="1"/>
  <mergeCells count="6">
    <mergeCell ref="B15:E15"/>
    <mergeCell ref="B7:E7"/>
    <mergeCell ref="B11:E11"/>
    <mergeCell ref="B12:E12"/>
    <mergeCell ref="B13:E13"/>
    <mergeCell ref="B14:E14"/>
  </mergeCells>
  <hyperlinks>
    <hyperlink ref="B11" location="Guidance!A1" display="Click here to read guidance" xr:uid="{77E10B9C-DB69-4931-8537-93C5763F710D}"/>
    <hyperlink ref="B12" location="'IDPS Data Return'!A1" display="Click here to go to the IDPS Data Return page" xr:uid="{64AA82CF-95C5-4D44-A8F5-1FCC17D5C070}"/>
    <hyperlink ref="B13" location="'IDPS Data Return'!A1" display="Click here to go to the FASP Data Return page" xr:uid="{4E35FA54-8512-4832-B856-67A9B001BDA9}"/>
    <hyperlink ref="B14" location="'SCT Data Return'!A1" display="Click here to go to the SCT Data Return page" xr:uid="{5FB2B7DB-B7F6-41E6-BCD6-EAA0B4201B68}"/>
    <hyperlink ref="B15" location="'Question Status'!A1" display="Click here before submitting" xr:uid="{BF31A486-DEF9-4F13-831D-2A0976D05885}"/>
    <hyperlink ref="B13:E13" location="'FASP Data Return'!A1" display="Click here to go to the FASP Data Return page" xr:uid="{41124304-A143-47BC-83B5-9687C16A932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3B8E-4377-46CE-BFFD-2E471027FB27}">
  <sheetPr>
    <tabColor theme="1"/>
  </sheetPr>
  <dimension ref="A1:L68"/>
  <sheetViews>
    <sheetView topLeftCell="A57" zoomScaleNormal="100" workbookViewId="0">
      <selection activeCell="B63" sqref="B63"/>
    </sheetView>
  </sheetViews>
  <sheetFormatPr defaultColWidth="0" defaultRowHeight="14" zeroHeight="1" x14ac:dyDescent="0.3"/>
  <cols>
    <col min="1" max="1" width="4.7265625" style="51" customWidth="1"/>
    <col min="2" max="2" width="23.7265625" style="50" customWidth="1"/>
    <col min="3" max="3" width="36.54296875" style="51" customWidth="1"/>
    <col min="4" max="4" width="46.54296875" style="51" customWidth="1"/>
    <col min="5" max="5" width="40.7265625" style="51" customWidth="1"/>
    <col min="6" max="6" width="4.7265625" style="51" customWidth="1"/>
    <col min="7" max="12" width="0" style="51" hidden="1" customWidth="1"/>
    <col min="13" max="16384" width="9.1796875" style="51" hidden="1"/>
  </cols>
  <sheetData>
    <row r="1" spans="1:11" s="15" customFormat="1" ht="15" customHeight="1" x14ac:dyDescent="0.3">
      <c r="A1" s="14"/>
      <c r="B1" s="14"/>
      <c r="C1" s="14"/>
      <c r="D1" s="14"/>
      <c r="E1" s="14"/>
      <c r="F1" s="14"/>
      <c r="G1" s="14"/>
      <c r="H1" s="14"/>
      <c r="I1" s="14"/>
      <c r="J1" s="14"/>
      <c r="K1" s="14"/>
    </row>
    <row r="2" spans="1:11" s="15" customFormat="1" ht="15" customHeight="1" x14ac:dyDescent="0.3">
      <c r="A2" s="14"/>
      <c r="B2" s="14"/>
      <c r="C2" s="14"/>
      <c r="D2" s="14"/>
      <c r="E2" s="14"/>
      <c r="F2" s="14"/>
      <c r="G2" s="14"/>
      <c r="H2" s="14"/>
      <c r="I2" s="14"/>
      <c r="J2" s="14"/>
      <c r="K2" s="14"/>
    </row>
    <row r="3" spans="1:11" s="15" customFormat="1" ht="15" customHeight="1" x14ac:dyDescent="0.3">
      <c r="A3" s="14"/>
      <c r="B3" s="14"/>
      <c r="C3" s="14"/>
      <c r="D3" s="14"/>
      <c r="E3" s="14"/>
      <c r="F3" s="14"/>
      <c r="G3" s="14"/>
      <c r="H3" s="14"/>
      <c r="I3" s="14"/>
      <c r="J3" s="14"/>
      <c r="K3" s="14"/>
    </row>
    <row r="4" spans="1:11" s="15" customFormat="1" ht="15" customHeight="1" x14ac:dyDescent="0.3">
      <c r="A4" s="14"/>
      <c r="B4" s="14"/>
      <c r="C4" s="14"/>
      <c r="D4" s="14"/>
      <c r="E4" s="14"/>
      <c r="F4" s="14"/>
      <c r="G4" s="14"/>
      <c r="H4" s="14"/>
      <c r="I4" s="14"/>
      <c r="J4" s="14"/>
      <c r="K4" s="14"/>
    </row>
    <row r="5" spans="1:11" s="15" customFormat="1" ht="15" customHeight="1" x14ac:dyDescent="0.3">
      <c r="A5" s="14"/>
      <c r="B5" s="14"/>
      <c r="C5" s="14"/>
      <c r="D5" s="14"/>
      <c r="E5" s="14"/>
      <c r="F5" s="14"/>
      <c r="G5" s="14"/>
      <c r="H5" s="14"/>
      <c r="I5" s="14"/>
      <c r="J5" s="14"/>
      <c r="K5" s="14"/>
    </row>
    <row r="6" spans="1:11" s="15" customFormat="1" ht="15" customHeight="1" x14ac:dyDescent="0.3">
      <c r="A6" s="14"/>
      <c r="B6" s="14"/>
      <c r="C6" s="14"/>
      <c r="D6" s="14"/>
      <c r="E6" s="14"/>
      <c r="F6" s="14"/>
      <c r="G6" s="14"/>
      <c r="H6" s="14"/>
      <c r="I6" s="14"/>
      <c r="J6" s="14"/>
      <c r="K6" s="14"/>
    </row>
    <row r="7" spans="1:11" s="15" customFormat="1" ht="15" customHeight="1" x14ac:dyDescent="0.3">
      <c r="A7" s="14"/>
      <c r="B7" s="14"/>
      <c r="C7" s="14"/>
      <c r="D7" s="14"/>
      <c r="E7" s="14"/>
      <c r="F7" s="14"/>
      <c r="G7" s="14"/>
      <c r="H7" s="14"/>
      <c r="I7" s="14"/>
      <c r="J7" s="14"/>
      <c r="K7" s="14"/>
    </row>
    <row r="8" spans="1:11" x14ac:dyDescent="0.3">
      <c r="B8" s="53" t="s">
        <v>1220</v>
      </c>
    </row>
    <row r="9" spans="1:11" x14ac:dyDescent="0.3">
      <c r="B9" s="51" t="s">
        <v>1221</v>
      </c>
    </row>
    <row r="10" spans="1:11" x14ac:dyDescent="0.3">
      <c r="B10" s="14" t="s">
        <v>1224</v>
      </c>
    </row>
    <row r="11" spans="1:11" ht="13.5" customHeight="1" x14ac:dyDescent="0.3">
      <c r="B11" s="51" t="s">
        <v>1241</v>
      </c>
    </row>
    <row r="12" spans="1:11" ht="13.5" customHeight="1" x14ac:dyDescent="0.3">
      <c r="B12" s="14" t="s">
        <v>1238</v>
      </c>
    </row>
    <row r="13" spans="1:11" ht="13.5" customHeight="1" x14ac:dyDescent="0.3">
      <c r="B13" s="14" t="s">
        <v>1239</v>
      </c>
    </row>
    <row r="14" spans="1:11" x14ac:dyDescent="0.3">
      <c r="B14" s="14" t="s">
        <v>1240</v>
      </c>
    </row>
    <row r="15" spans="1:11" x14ac:dyDescent="0.3">
      <c r="B15" s="51"/>
    </row>
    <row r="16" spans="1:11" x14ac:dyDescent="0.3">
      <c r="B16" s="56" t="s">
        <v>1231</v>
      </c>
    </row>
    <row r="17" spans="2:11" x14ac:dyDescent="0.3"/>
    <row r="18" spans="2:11" x14ac:dyDescent="0.3">
      <c r="B18" s="53" t="s">
        <v>1221</v>
      </c>
    </row>
    <row r="19" spans="2:11" x14ac:dyDescent="0.3">
      <c r="B19" s="51"/>
    </row>
    <row r="20" spans="2:11" ht="62.25" customHeight="1" x14ac:dyDescent="0.3">
      <c r="B20" s="115" t="s">
        <v>1222</v>
      </c>
      <c r="C20" s="115"/>
      <c r="D20" s="115"/>
      <c r="E20" s="115"/>
      <c r="F20" s="30"/>
      <c r="G20" s="30"/>
      <c r="H20" s="30"/>
      <c r="I20" s="30"/>
      <c r="J20" s="30"/>
      <c r="K20" s="30"/>
    </row>
    <row r="21" spans="2:11" x14ac:dyDescent="0.3">
      <c r="B21" s="49" t="s">
        <v>0</v>
      </c>
    </row>
    <row r="22" spans="2:11" x14ac:dyDescent="0.3"/>
    <row r="23" spans="2:11" x14ac:dyDescent="0.3"/>
    <row r="24" spans="2:11" x14ac:dyDescent="0.3">
      <c r="B24" s="52" t="s">
        <v>1224</v>
      </c>
    </row>
    <row r="25" spans="2:11" x14ac:dyDescent="0.3"/>
    <row r="26" spans="2:11" ht="137.5" customHeight="1" x14ac:dyDescent="0.3">
      <c r="B26" s="116" t="s">
        <v>1568</v>
      </c>
      <c r="C26" s="116"/>
      <c r="D26" s="116"/>
      <c r="E26" s="116"/>
      <c r="G26" s="14"/>
      <c r="H26" s="35"/>
      <c r="I26" s="35"/>
      <c r="J26" s="35"/>
    </row>
    <row r="27" spans="2:11" x14ac:dyDescent="0.3">
      <c r="B27" s="109" t="s">
        <v>1556</v>
      </c>
      <c r="C27" s="35"/>
      <c r="D27" s="35"/>
      <c r="E27" s="35"/>
      <c r="F27" s="35"/>
      <c r="G27" s="35"/>
      <c r="H27" s="35"/>
      <c r="I27" s="35"/>
      <c r="J27" s="35"/>
    </row>
    <row r="28" spans="2:11" x14ac:dyDescent="0.3">
      <c r="B28" s="108"/>
      <c r="C28" s="35"/>
      <c r="D28" s="35"/>
      <c r="E28" s="35"/>
      <c r="F28" s="35"/>
      <c r="G28" s="35"/>
      <c r="H28" s="35"/>
      <c r="I28" s="35"/>
      <c r="J28" s="35"/>
    </row>
    <row r="29" spans="2:11" x14ac:dyDescent="0.3">
      <c r="B29" s="110" t="s">
        <v>1557</v>
      </c>
      <c r="C29" s="35"/>
      <c r="D29" s="35"/>
      <c r="E29" s="35"/>
      <c r="F29" s="35"/>
      <c r="G29" s="35"/>
      <c r="H29" s="35"/>
      <c r="I29" s="35"/>
      <c r="J29" s="35"/>
    </row>
    <row r="30" spans="2:11" x14ac:dyDescent="0.3"/>
    <row r="31" spans="2:11" x14ac:dyDescent="0.3">
      <c r="B31" s="52" t="s">
        <v>1241</v>
      </c>
    </row>
    <row r="32" spans="2:11" x14ac:dyDescent="0.3"/>
    <row r="33" spans="2:5" ht="15" customHeight="1" x14ac:dyDescent="0.3">
      <c r="B33" s="113" t="s">
        <v>1242</v>
      </c>
      <c r="C33" s="113"/>
      <c r="D33" s="113"/>
      <c r="E33" s="113"/>
    </row>
    <row r="34" spans="2:5" x14ac:dyDescent="0.3">
      <c r="C34" s="47"/>
      <c r="D34" s="47"/>
      <c r="E34" s="47"/>
    </row>
    <row r="35" spans="2:5" x14ac:dyDescent="0.3">
      <c r="B35" s="40" t="s">
        <v>40</v>
      </c>
      <c r="C35" s="40" t="s">
        <v>1223</v>
      </c>
      <c r="D35" s="40" t="s">
        <v>41</v>
      </c>
      <c r="E35" s="40" t="s">
        <v>42</v>
      </c>
    </row>
    <row r="36" spans="2:5" ht="28" x14ac:dyDescent="0.3">
      <c r="B36" s="58" t="s">
        <v>33</v>
      </c>
      <c r="C36" s="42"/>
      <c r="D36" s="41" t="s">
        <v>1211</v>
      </c>
      <c r="E36" s="41"/>
    </row>
    <row r="37" spans="2:5" ht="42" x14ac:dyDescent="0.3">
      <c r="B37" s="58" t="s">
        <v>34</v>
      </c>
      <c r="C37" s="42"/>
      <c r="D37" s="41" t="s">
        <v>1212</v>
      </c>
      <c r="E37" s="41" t="s">
        <v>1196</v>
      </c>
    </row>
    <row r="38" spans="2:5" ht="42" x14ac:dyDescent="0.3">
      <c r="B38" s="58" t="s">
        <v>35</v>
      </c>
      <c r="C38" s="42"/>
      <c r="D38" s="41" t="s">
        <v>1213</v>
      </c>
      <c r="E38" s="41" t="s">
        <v>1558</v>
      </c>
    </row>
    <row r="39" spans="2:5" ht="42" x14ac:dyDescent="0.3">
      <c r="B39" s="58" t="s">
        <v>44</v>
      </c>
      <c r="C39" s="42"/>
      <c r="D39" s="41" t="s">
        <v>1213</v>
      </c>
      <c r="E39" s="41" t="s">
        <v>1558</v>
      </c>
    </row>
    <row r="40" spans="2:5" ht="28" x14ac:dyDescent="0.3">
      <c r="B40" s="58" t="s">
        <v>45</v>
      </c>
      <c r="C40" s="42"/>
      <c r="D40" s="41" t="s">
        <v>1214</v>
      </c>
      <c r="E40" s="41"/>
    </row>
    <row r="41" spans="2:5" ht="42" x14ac:dyDescent="0.3">
      <c r="B41" s="58" t="s">
        <v>1146</v>
      </c>
      <c r="C41" s="42" t="s">
        <v>30</v>
      </c>
      <c r="D41" s="41" t="s">
        <v>1215</v>
      </c>
      <c r="E41" s="41" t="s">
        <v>1569</v>
      </c>
    </row>
    <row r="42" spans="2:5" ht="70" x14ac:dyDescent="0.3">
      <c r="B42" s="58" t="s">
        <v>1197</v>
      </c>
      <c r="C42" s="42" t="s">
        <v>30</v>
      </c>
      <c r="D42" s="41" t="s">
        <v>1257</v>
      </c>
      <c r="E42" s="41"/>
    </row>
    <row r="43" spans="2:5" ht="126" x14ac:dyDescent="0.3">
      <c r="B43" s="58" t="s">
        <v>1292</v>
      </c>
      <c r="C43" s="42" t="s">
        <v>30</v>
      </c>
      <c r="D43" s="41" t="s">
        <v>1216</v>
      </c>
      <c r="E43" s="41"/>
    </row>
    <row r="44" spans="2:5" ht="126" x14ac:dyDescent="0.3">
      <c r="B44" s="58" t="s">
        <v>1550</v>
      </c>
      <c r="C44" s="42" t="s">
        <v>30</v>
      </c>
      <c r="D44" s="41" t="s">
        <v>1199</v>
      </c>
      <c r="E44" s="41" t="s">
        <v>46</v>
      </c>
    </row>
    <row r="45" spans="2:5" ht="84" x14ac:dyDescent="0.3">
      <c r="B45" s="58" t="s">
        <v>37</v>
      </c>
      <c r="C45" s="42" t="s">
        <v>30</v>
      </c>
      <c r="D45" s="41" t="s">
        <v>1198</v>
      </c>
      <c r="E45" s="41" t="s">
        <v>47</v>
      </c>
    </row>
    <row r="46" spans="2:5" ht="154" x14ac:dyDescent="0.3">
      <c r="B46" s="58" t="s">
        <v>38</v>
      </c>
      <c r="C46" s="42" t="s">
        <v>30</v>
      </c>
      <c r="D46" s="41" t="s">
        <v>1217</v>
      </c>
      <c r="E46" s="41" t="s">
        <v>1218</v>
      </c>
    </row>
    <row r="47" spans="2:5" x14ac:dyDescent="0.3"/>
    <row r="48" spans="2:5" x14ac:dyDescent="0.3">
      <c r="B48" s="113" t="s">
        <v>1243</v>
      </c>
      <c r="C48" s="113"/>
      <c r="D48" s="113"/>
      <c r="E48" s="113"/>
    </row>
    <row r="49" spans="2:5" x14ac:dyDescent="0.3">
      <c r="C49" s="48"/>
      <c r="D49" s="48"/>
      <c r="E49" s="48"/>
    </row>
    <row r="50" spans="2:5" x14ac:dyDescent="0.3">
      <c r="B50" s="40" t="s">
        <v>40</v>
      </c>
      <c r="C50" s="40" t="s">
        <v>1223</v>
      </c>
      <c r="D50" s="40" t="s">
        <v>41</v>
      </c>
      <c r="E50" s="40" t="s">
        <v>42</v>
      </c>
    </row>
    <row r="51" spans="2:5" ht="42" x14ac:dyDescent="0.3">
      <c r="B51" s="57" t="s">
        <v>1159</v>
      </c>
      <c r="C51" s="42"/>
      <c r="D51" s="42" t="s">
        <v>1203</v>
      </c>
      <c r="E51" s="42"/>
    </row>
    <row r="52" spans="2:5" ht="84" x14ac:dyDescent="0.3">
      <c r="B52" s="57" t="s">
        <v>1246</v>
      </c>
      <c r="C52" s="42" t="s">
        <v>49</v>
      </c>
      <c r="D52" s="43" t="s">
        <v>1204</v>
      </c>
      <c r="E52" s="46" t="s">
        <v>1202</v>
      </c>
    </row>
    <row r="53" spans="2:5" ht="98" x14ac:dyDescent="0.3">
      <c r="B53" s="57" t="s">
        <v>1551</v>
      </c>
      <c r="C53" s="42" t="s">
        <v>49</v>
      </c>
      <c r="D53" s="43" t="s">
        <v>1205</v>
      </c>
      <c r="E53" s="43" t="s">
        <v>51</v>
      </c>
    </row>
    <row r="54" spans="2:5" x14ac:dyDescent="0.3">
      <c r="C54" s="44"/>
      <c r="D54" s="45"/>
      <c r="E54" s="45"/>
    </row>
    <row r="55" spans="2:5" x14ac:dyDescent="0.3">
      <c r="B55" s="40" t="s">
        <v>40</v>
      </c>
      <c r="C55" s="40" t="s">
        <v>1223</v>
      </c>
      <c r="D55" s="40" t="s">
        <v>41</v>
      </c>
      <c r="E55" s="40" t="s">
        <v>42</v>
      </c>
    </row>
    <row r="56" spans="2:5" ht="98" x14ac:dyDescent="0.3">
      <c r="B56" s="57" t="s">
        <v>1162</v>
      </c>
      <c r="C56" s="42" t="s">
        <v>52</v>
      </c>
      <c r="D56" s="43" t="s">
        <v>53</v>
      </c>
      <c r="E56" s="43" t="s">
        <v>1200</v>
      </c>
    </row>
    <row r="57" spans="2:5" ht="140" x14ac:dyDescent="0.3">
      <c r="B57" s="57" t="s">
        <v>1552</v>
      </c>
      <c r="C57" s="42" t="s">
        <v>1247</v>
      </c>
      <c r="D57" s="43" t="s">
        <v>1206</v>
      </c>
      <c r="E57" s="43" t="s">
        <v>1201</v>
      </c>
    </row>
    <row r="58" spans="2:5" ht="70" x14ac:dyDescent="0.3">
      <c r="B58" s="57" t="s">
        <v>1553</v>
      </c>
      <c r="C58" s="42" t="s">
        <v>1247</v>
      </c>
      <c r="D58" s="43" t="s">
        <v>1207</v>
      </c>
      <c r="E58" s="43" t="s">
        <v>1289</v>
      </c>
    </row>
    <row r="59" spans="2:5" ht="140" x14ac:dyDescent="0.3">
      <c r="B59" s="57" t="s">
        <v>1554</v>
      </c>
      <c r="C59" s="42" t="s">
        <v>1248</v>
      </c>
      <c r="D59" s="43" t="s">
        <v>1208</v>
      </c>
      <c r="E59" s="43" t="s">
        <v>1210</v>
      </c>
    </row>
    <row r="60" spans="2:5" ht="126" x14ac:dyDescent="0.3">
      <c r="B60" s="57" t="s">
        <v>1555</v>
      </c>
      <c r="C60" s="42" t="s">
        <v>1248</v>
      </c>
      <c r="D60" s="43" t="s">
        <v>1209</v>
      </c>
      <c r="E60" s="43" t="s">
        <v>54</v>
      </c>
    </row>
    <row r="61" spans="2:5" x14ac:dyDescent="0.3"/>
    <row r="62" spans="2:5" ht="15" customHeight="1" x14ac:dyDescent="0.3">
      <c r="B62" s="114" t="s">
        <v>1244</v>
      </c>
      <c r="C62" s="114"/>
      <c r="D62" s="114"/>
      <c r="E62" s="114"/>
    </row>
    <row r="63" spans="2:5" x14ac:dyDescent="0.3">
      <c r="C63" s="48"/>
      <c r="D63" s="48"/>
      <c r="E63" s="48"/>
    </row>
    <row r="64" spans="2:5" x14ac:dyDescent="0.3">
      <c r="B64" s="40" t="s">
        <v>40</v>
      </c>
      <c r="C64" s="40" t="s">
        <v>1223</v>
      </c>
      <c r="D64" s="40" t="s">
        <v>41</v>
      </c>
      <c r="E64" s="40" t="s">
        <v>42</v>
      </c>
    </row>
    <row r="65" spans="2:5" ht="42" x14ac:dyDescent="0.3">
      <c r="B65" s="57" t="s">
        <v>1250</v>
      </c>
      <c r="C65" s="42" t="s">
        <v>56</v>
      </c>
      <c r="D65" s="43" t="s">
        <v>1219</v>
      </c>
      <c r="E65" s="43"/>
    </row>
    <row r="66" spans="2:5" ht="42" x14ac:dyDescent="0.3">
      <c r="B66" s="57" t="s">
        <v>1251</v>
      </c>
      <c r="C66" s="42" t="s">
        <v>56</v>
      </c>
      <c r="D66" s="43" t="s">
        <v>1290</v>
      </c>
      <c r="E66" s="43"/>
    </row>
    <row r="67" spans="2:5" x14ac:dyDescent="0.3"/>
    <row r="68" spans="2:5" x14ac:dyDescent="0.3"/>
  </sheetData>
  <sheetProtection algorithmName="SHA-512" hashValue="dQKwHi3d2eHHmrz/8f0FmHZ9Lc6gXBAvLUbIQy+1a3xrY0RycDzlYnceHyqG9VSRJDvMR+lbbko+CbAHbeyhrA==" saltValue="7tQHrpM+rqjjN9r6/wkn+g==" spinCount="100000" sheet="1" objects="1" scenarios="1"/>
  <mergeCells count="5">
    <mergeCell ref="B48:E48"/>
    <mergeCell ref="B33:E33"/>
    <mergeCell ref="B62:E62"/>
    <mergeCell ref="B20:E20"/>
    <mergeCell ref="B26:E26"/>
  </mergeCells>
  <hyperlinks>
    <hyperlink ref="B21" r:id="rId1" xr:uid="{849C17DD-6E00-4E14-8FB0-83FEF76E9F55}"/>
    <hyperlink ref="B16" location="Cover!A1" display="Back to cover" xr:uid="{F0FE4CDC-19E2-42B3-9A16-7576A520C4BF}"/>
    <hyperlink ref="B36" location="'IDPS Data Return'!C27" display="Assay used for screening" xr:uid="{2F26EDDB-DC41-402C-BF7C-FC961FCD8F41}"/>
    <hyperlink ref="B37" location="'IDPS Data Return'!D27" display="Analyser used for screening" xr:uid="{E9D81B27-EB77-4111-B4B4-D1B2F42D611D}"/>
    <hyperlink ref="B38" location="'IDPS Data Return'!E27" display="Assays used for confirmation" xr:uid="{F316263C-3718-4EEF-ABCB-3AB0CDE29700}"/>
    <hyperlink ref="B39" location="'IDPS Data Return'!F27" display="'IDPS Data Return'!F27" xr:uid="{2C822ECB-D6E0-45DF-8351-3164F9B6B05E}"/>
    <hyperlink ref="B40" location="'IDPS Data Return'!G27" display="Confirmatory laboratory" xr:uid="{C402B997-A1A3-4222-A736-B9FFF18442A9}"/>
    <hyperlink ref="B41" location="'IDPS Data Return'!C32" display="Total screening samples received in the screening laboratory" xr:uid="{972E5326-9D51-47D3-9CB2-C492E3019011}"/>
    <hyperlink ref="B42" location="'IDPS Data Return'!D32" display="Samples received that are not fit for analysis and a repeat sample is requested (exclusions from denominator)" xr:uid="{EA9C1CDA-0AC1-4CC3-971C-EB45C5B2F3B5}"/>
    <hyperlink ref="B43" location="'IDPS Data Return'!E32" display="Denominator: Samples received fit for analysis" xr:uid="{7ADF04A6-0D50-4722-A164-EC34D38A6FCE}"/>
    <hyperlink ref="B44" location="'IDPS Data Return'!F32" display="Numerator: Confirmed results reported to maternity services ≤ 8 working days of sample receipt" xr:uid="{131C0AD3-3722-44DB-B974-857112952796}"/>
    <hyperlink ref="B45" location="'IDPS Data Return'!H32" display="Samples received fit for analysis but results are pending or inconclusive" xr:uid="{8FC25FC8-66E1-4F2D-8BA3-AC03957C3267}"/>
    <hyperlink ref="B46" location="'IDPS Data Return'!I32" display="Confirmed results not reported to maternity services ≤ 8 working days of sample receipt" xr:uid="{89364CD7-DF91-4106-94B5-D7E6A6578127}"/>
    <hyperlink ref="B51" location="'FASP Data Return'!B27" display="'FASP Data Return'!B27" xr:uid="{584BAE21-62ED-4C59-87E4-AB7CF9975C56}"/>
    <hyperlink ref="B52" location="'FASP Data Return'!C29" display="Denominator: Women for whom a higher chance result (from the combined or quadruple test) is received by the maternity service" xr:uid="{342BEE95-3E46-4780-9A0F-4BA05B39E750}"/>
    <hyperlink ref="B53" location="'FASP Data Return'!D29" display="Numerator: Women with higher chance results attending an appointment in ≤ 3 working days to discuss their results" xr:uid="{5889FCF2-1881-4DB6-8766-946DC5BDCF8C}"/>
    <hyperlink ref="B56" location="'FASP Data Return'!B37" display="Women where an unexpected finding is suspected or confirmed in the baby at the 20-week screening scan" xr:uid="{DC7C2532-8F5B-4504-AA71-0672D85C47B2}"/>
    <hyperlink ref="B57" location="'FASP Data Return'!C42" display="Denominator: Women who had a screening scan with an unexpected finding and were referred locally" xr:uid="{95905F89-519F-4A33-ACE2-9CF73573DBE8}"/>
    <hyperlink ref="B58" location="'FASP Data Return'!D42" display="Numerator: Women referred locally and seen in ≤ 3 working days of the screening scan" xr:uid="{96F15824-E1C8-4DBE-AB98-41771111815E}"/>
    <hyperlink ref="B59" location="'FASP Data Return'!C45" display="Denominator: Women who had a screening scan with an unexpected finding and were referred to a tertiary centre" xr:uid="{350D94AC-D688-427F-BFF8-4CCD077BF5A3}"/>
    <hyperlink ref="B60" location="'FASP Data Return'!D45" display="Numerator: Women referred to a tertiary centre and seen in ≤ 5 working days of the screening scan" xr:uid="{7DCFE18D-A1F1-4F57-AB90-AD528761F12C}"/>
    <hyperlink ref="B65" location="'SCT Data Return'!C23" display="'SCT Data Return'!C23" xr:uid="{CA33BFDF-F039-40B5-A558-5B44E3B83244}"/>
    <hyperlink ref="B66" location="'SCT Data Return'!D23" display="Numerator: Women who receive their PND result ≤5 working days of test" xr:uid="{C23359B3-75A8-42B5-BA74-BAA1EF04938E}"/>
    <hyperlink ref="B27" r:id="rId2" xr:uid="{B9979126-8D0B-404B-B521-1F9F8D310E71}"/>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pageSetUpPr fitToPage="1"/>
  </sheetPr>
  <dimension ref="A1:L40"/>
  <sheetViews>
    <sheetView showGridLines="0" zoomScaleNormal="100" workbookViewId="0">
      <selection activeCell="J32" sqref="J32:K32"/>
    </sheetView>
  </sheetViews>
  <sheetFormatPr defaultColWidth="0" defaultRowHeight="14" zeroHeight="1" x14ac:dyDescent="0.3"/>
  <cols>
    <col min="1" max="1" width="4.7265625" style="65" customWidth="1"/>
    <col min="2" max="2" width="38" style="65" customWidth="1"/>
    <col min="3" max="10" width="17.7265625" style="65" customWidth="1"/>
    <col min="11" max="11" width="26.1796875" style="65" customWidth="1"/>
    <col min="12" max="12" width="4.7265625" style="65" customWidth="1"/>
    <col min="13" max="16384" width="9.1796875" style="65" hidden="1"/>
  </cols>
  <sheetData>
    <row r="1" spans="1:11" ht="15" customHeight="1" x14ac:dyDescent="0.3">
      <c r="A1" s="64"/>
      <c r="B1" s="64"/>
      <c r="C1" s="64"/>
      <c r="D1" s="64"/>
      <c r="E1" s="64"/>
      <c r="F1" s="64"/>
      <c r="G1" s="64"/>
      <c r="H1" s="64"/>
      <c r="I1" s="64"/>
      <c r="J1" s="64"/>
      <c r="K1" s="64"/>
    </row>
    <row r="2" spans="1:11" ht="15" customHeight="1" x14ac:dyDescent="0.4">
      <c r="A2" s="64"/>
      <c r="B2" s="64"/>
      <c r="C2" s="64"/>
      <c r="D2" s="64"/>
      <c r="E2" s="64"/>
      <c r="F2" s="64"/>
      <c r="G2" s="64"/>
      <c r="H2" s="64"/>
      <c r="I2" s="64"/>
      <c r="J2" s="64"/>
      <c r="K2" s="97" t="s">
        <v>1288</v>
      </c>
    </row>
    <row r="3" spans="1:11" ht="15" customHeight="1" x14ac:dyDescent="0.3">
      <c r="A3" s="64"/>
      <c r="B3" s="64"/>
      <c r="C3" s="64"/>
      <c r="D3" s="64"/>
      <c r="E3" s="64"/>
      <c r="F3" s="64"/>
      <c r="G3" s="64"/>
      <c r="H3" s="64"/>
      <c r="I3" s="64"/>
      <c r="J3" s="64"/>
      <c r="K3" s="64"/>
    </row>
    <row r="4" spans="1:11" ht="15" customHeight="1" x14ac:dyDescent="0.3">
      <c r="A4" s="64"/>
      <c r="B4" s="64"/>
      <c r="C4" s="64"/>
      <c r="D4" s="64"/>
      <c r="E4" s="64"/>
      <c r="F4" s="64"/>
      <c r="G4" s="64"/>
      <c r="H4" s="64"/>
      <c r="I4" s="64"/>
      <c r="J4" s="64"/>
      <c r="K4" s="64"/>
    </row>
    <row r="5" spans="1:11" ht="15" customHeight="1" x14ac:dyDescent="0.3">
      <c r="A5" s="64"/>
      <c r="B5" s="64"/>
      <c r="C5" s="64"/>
      <c r="D5" s="64"/>
      <c r="E5" s="64"/>
      <c r="F5" s="64"/>
      <c r="G5" s="64"/>
      <c r="H5" s="64"/>
      <c r="I5" s="64"/>
      <c r="J5" s="64"/>
      <c r="K5" s="64"/>
    </row>
    <row r="6" spans="1:11" ht="15" customHeight="1" x14ac:dyDescent="0.3">
      <c r="A6" s="64"/>
      <c r="B6" s="64"/>
      <c r="C6" s="64"/>
      <c r="D6" s="64"/>
      <c r="E6" s="64"/>
      <c r="F6" s="64"/>
      <c r="G6" s="64"/>
      <c r="H6" s="64"/>
      <c r="I6" s="64"/>
      <c r="J6" s="64"/>
      <c r="K6" s="64"/>
    </row>
    <row r="7" spans="1:11" ht="15" customHeight="1" x14ac:dyDescent="0.3">
      <c r="A7" s="64"/>
      <c r="B7" s="66" t="s">
        <v>1237</v>
      </c>
      <c r="C7" s="64"/>
      <c r="D7" s="64"/>
      <c r="E7" s="64"/>
      <c r="F7" s="64"/>
      <c r="G7" s="64"/>
      <c r="H7" s="64"/>
      <c r="I7" s="64"/>
      <c r="J7" s="64"/>
      <c r="K7" s="64"/>
    </row>
    <row r="8" spans="1:11" ht="15" customHeight="1" x14ac:dyDescent="0.3">
      <c r="A8" s="64"/>
      <c r="B8" s="64"/>
      <c r="C8" s="64"/>
      <c r="D8" s="64"/>
      <c r="E8" s="64"/>
      <c r="F8" s="64"/>
      <c r="G8" s="64"/>
      <c r="H8" s="64"/>
      <c r="I8" s="64"/>
      <c r="J8" s="64"/>
      <c r="K8" s="64"/>
    </row>
    <row r="9" spans="1:11" ht="21" customHeight="1" x14ac:dyDescent="0.3">
      <c r="A9" s="64"/>
      <c r="B9" s="118" t="s">
        <v>26</v>
      </c>
      <c r="C9" s="119"/>
      <c r="D9" s="119"/>
      <c r="E9" s="119"/>
      <c r="F9" s="119"/>
      <c r="G9" s="119"/>
      <c r="H9" s="119"/>
      <c r="I9" s="119"/>
      <c r="J9" s="119"/>
      <c r="K9" s="119"/>
    </row>
    <row r="10" spans="1:11" s="64" customFormat="1" ht="15" customHeight="1" x14ac:dyDescent="0.3">
      <c r="B10" s="67"/>
      <c r="C10" s="67"/>
      <c r="D10" s="67"/>
      <c r="E10" s="67"/>
      <c r="F10" s="67"/>
      <c r="G10" s="67"/>
      <c r="H10" s="67"/>
      <c r="I10" s="67"/>
      <c r="J10" s="67"/>
      <c r="K10" s="67"/>
    </row>
    <row r="11" spans="1:11" s="64" customFormat="1" x14ac:dyDescent="0.3">
      <c r="B11" s="122" t="s">
        <v>1132</v>
      </c>
      <c r="C11" s="122" t="s">
        <v>1559</v>
      </c>
      <c r="D11" s="122"/>
      <c r="E11" s="122"/>
      <c r="F11" s="67"/>
      <c r="G11" s="120" t="s">
        <v>1152</v>
      </c>
      <c r="H11" s="84" t="s">
        <v>27</v>
      </c>
      <c r="I11" s="123"/>
      <c r="J11" s="123"/>
      <c r="K11" s="69"/>
    </row>
    <row r="12" spans="1:11" s="64" customFormat="1" x14ac:dyDescent="0.3">
      <c r="B12" s="122"/>
      <c r="C12" s="122"/>
      <c r="D12" s="122"/>
      <c r="E12" s="122"/>
      <c r="F12" s="67"/>
      <c r="G12" s="120"/>
      <c r="H12" s="84" t="s">
        <v>28</v>
      </c>
      <c r="I12" s="123"/>
      <c r="J12" s="123"/>
      <c r="K12" s="70"/>
    </row>
    <row r="13" spans="1:11" s="64" customFormat="1" x14ac:dyDescent="0.3">
      <c r="B13" s="120" t="s">
        <v>1148</v>
      </c>
      <c r="C13" s="121"/>
      <c r="D13" s="121"/>
      <c r="E13" s="121"/>
      <c r="F13" s="67"/>
      <c r="G13" s="120"/>
      <c r="H13" s="84" t="s">
        <v>29</v>
      </c>
      <c r="I13" s="123"/>
      <c r="J13" s="123"/>
      <c r="K13" s="70"/>
    </row>
    <row r="14" spans="1:11" ht="15" customHeight="1" x14ac:dyDescent="0.3">
      <c r="A14" s="72"/>
      <c r="B14" s="120"/>
      <c r="C14" s="121"/>
      <c r="D14" s="121"/>
      <c r="E14" s="121"/>
      <c r="G14" s="120" t="s">
        <v>1153</v>
      </c>
      <c r="H14" s="84" t="s">
        <v>27</v>
      </c>
      <c r="I14" s="123"/>
      <c r="J14" s="123"/>
      <c r="K14" s="70"/>
    </row>
    <row r="15" spans="1:11" ht="15" customHeight="1" x14ac:dyDescent="0.3">
      <c r="A15" s="72"/>
      <c r="B15" s="128" t="s">
        <v>1147</v>
      </c>
      <c r="C15" s="131"/>
      <c r="D15" s="132"/>
      <c r="E15" s="133"/>
      <c r="G15" s="120"/>
      <c r="H15" s="84" t="s">
        <v>28</v>
      </c>
      <c r="I15" s="123"/>
      <c r="J15" s="123"/>
      <c r="K15" s="70"/>
    </row>
    <row r="16" spans="1:11" ht="15" customHeight="1" x14ac:dyDescent="0.3">
      <c r="A16" s="72"/>
      <c r="B16" s="129"/>
      <c r="C16" s="134"/>
      <c r="D16" s="135"/>
      <c r="E16" s="136"/>
      <c r="G16" s="120"/>
      <c r="H16" s="84" t="s">
        <v>29</v>
      </c>
      <c r="I16" s="123"/>
      <c r="J16" s="123"/>
      <c r="K16" s="70"/>
    </row>
    <row r="17" spans="1:11" ht="30" customHeight="1" x14ac:dyDescent="0.3">
      <c r="A17" s="72"/>
      <c r="B17" s="130"/>
      <c r="C17" s="137"/>
      <c r="D17" s="138"/>
      <c r="E17" s="139"/>
      <c r="G17" s="103"/>
      <c r="H17" s="104"/>
      <c r="I17" s="70"/>
      <c r="J17" s="70"/>
      <c r="K17" s="70"/>
    </row>
    <row r="18" spans="1:11" ht="30" customHeight="1" x14ac:dyDescent="0.3">
      <c r="A18" s="72"/>
      <c r="B18" s="71" t="s">
        <v>1295</v>
      </c>
      <c r="C18" s="125"/>
      <c r="D18" s="126"/>
      <c r="E18" s="127"/>
      <c r="G18" s="88"/>
      <c r="H18" s="104"/>
      <c r="I18" s="70"/>
      <c r="J18" s="70"/>
      <c r="K18" s="70"/>
    </row>
    <row r="19" spans="1:11" ht="30" customHeight="1" x14ac:dyDescent="0.3">
      <c r="A19" s="72"/>
      <c r="B19" s="101" t="s">
        <v>1293</v>
      </c>
      <c r="C19" s="140"/>
      <c r="D19" s="140"/>
      <c r="E19" s="140"/>
      <c r="G19" s="105"/>
      <c r="H19" s="104"/>
      <c r="I19" s="70"/>
      <c r="J19" s="70"/>
      <c r="K19" s="70"/>
    </row>
    <row r="20" spans="1:11" ht="15" customHeight="1" x14ac:dyDescent="0.3">
      <c r="A20" s="72"/>
      <c r="H20" s="73"/>
      <c r="I20" s="73"/>
      <c r="J20" s="73"/>
      <c r="K20" s="73"/>
    </row>
    <row r="21" spans="1:11" s="76" customFormat="1" ht="15" thickBot="1" x14ac:dyDescent="0.4">
      <c r="A21" s="74"/>
      <c r="B21" s="75"/>
      <c r="C21" s="74"/>
      <c r="D21" s="74"/>
      <c r="E21" s="74"/>
      <c r="F21" s="74"/>
      <c r="G21" s="74"/>
      <c r="H21" s="74"/>
      <c r="I21" s="74"/>
      <c r="J21" s="74"/>
      <c r="K21" s="74"/>
    </row>
    <row r="22" spans="1:11" x14ac:dyDescent="0.3">
      <c r="A22" s="77"/>
      <c r="B22" s="77"/>
      <c r="C22" s="77"/>
      <c r="D22" s="77"/>
      <c r="E22" s="77"/>
      <c r="F22" s="77"/>
      <c r="G22" s="77"/>
      <c r="H22" s="77"/>
      <c r="I22" s="77"/>
      <c r="J22" s="77"/>
      <c r="K22" s="77"/>
    </row>
    <row r="23" spans="1:11" ht="21" customHeight="1" x14ac:dyDescent="0.3">
      <c r="A23" s="64"/>
      <c r="B23" s="118" t="s">
        <v>30</v>
      </c>
      <c r="C23" s="119"/>
      <c r="D23" s="119"/>
      <c r="E23" s="119"/>
      <c r="F23" s="119"/>
      <c r="G23" s="119"/>
      <c r="H23" s="119"/>
      <c r="I23" s="119"/>
      <c r="J23" s="119"/>
      <c r="K23" s="119"/>
    </row>
    <row r="24" spans="1:11" x14ac:dyDescent="0.3">
      <c r="A24" s="72"/>
      <c r="B24" s="64" t="s">
        <v>31</v>
      </c>
      <c r="C24" s="64"/>
      <c r="D24" s="64"/>
      <c r="E24" s="64"/>
      <c r="F24" s="64"/>
      <c r="G24" s="64"/>
      <c r="H24" s="64"/>
      <c r="I24" s="64"/>
      <c r="J24" s="64"/>
      <c r="K24" s="64"/>
    </row>
    <row r="25" spans="1:11" x14ac:dyDescent="0.3">
      <c r="A25" s="72"/>
      <c r="B25" s="64" t="s">
        <v>32</v>
      </c>
      <c r="C25" s="64"/>
      <c r="D25" s="64"/>
      <c r="E25" s="64"/>
      <c r="F25" s="64"/>
      <c r="G25" s="64"/>
      <c r="H25" s="64"/>
      <c r="I25" s="64"/>
      <c r="J25" s="64"/>
      <c r="K25" s="64"/>
    </row>
    <row r="26" spans="1:11" x14ac:dyDescent="0.3">
      <c r="B26" s="78"/>
      <c r="C26" s="79"/>
      <c r="D26" s="79"/>
      <c r="E26" s="79"/>
      <c r="H26" s="80"/>
      <c r="I26" s="80"/>
      <c r="J26" s="80"/>
      <c r="K26" s="80"/>
    </row>
    <row r="27" spans="1:11" s="81" customFormat="1" ht="71.25" customHeight="1" x14ac:dyDescent="0.3">
      <c r="C27" s="82" t="s">
        <v>33</v>
      </c>
      <c r="D27" s="82" t="s">
        <v>34</v>
      </c>
      <c r="E27" s="82" t="s">
        <v>35</v>
      </c>
      <c r="F27" s="82" t="s">
        <v>1150</v>
      </c>
      <c r="G27" s="124" t="s">
        <v>1151</v>
      </c>
      <c r="H27" s="124"/>
      <c r="I27" s="124"/>
    </row>
    <row r="28" spans="1:11" ht="30" customHeight="1" x14ac:dyDescent="0.3">
      <c r="B28" s="84" t="s">
        <v>1164</v>
      </c>
      <c r="C28" s="16"/>
      <c r="D28" s="16"/>
      <c r="E28" s="16"/>
      <c r="F28" s="16"/>
      <c r="G28" s="125"/>
      <c r="H28" s="126"/>
      <c r="I28" s="127"/>
    </row>
    <row r="29" spans="1:11" ht="30" customHeight="1" x14ac:dyDescent="0.3">
      <c r="B29" s="84" t="s">
        <v>1165</v>
      </c>
      <c r="C29" s="16"/>
      <c r="D29" s="16"/>
      <c r="E29" s="16"/>
      <c r="F29" s="16"/>
      <c r="G29" s="125"/>
      <c r="H29" s="126"/>
      <c r="I29" s="127"/>
    </row>
    <row r="30" spans="1:11" ht="30" customHeight="1" x14ac:dyDescent="0.3">
      <c r="B30" s="84" t="s">
        <v>1166</v>
      </c>
      <c r="C30" s="16"/>
      <c r="D30" s="16"/>
      <c r="E30" s="16"/>
      <c r="F30" s="16"/>
      <c r="G30" s="125"/>
      <c r="H30" s="126"/>
      <c r="I30" s="127"/>
    </row>
    <row r="31" spans="1:11" x14ac:dyDescent="0.3"/>
    <row r="32" spans="1:11" ht="134.25" customHeight="1" x14ac:dyDescent="0.3">
      <c r="C32" s="91" t="s">
        <v>1146</v>
      </c>
      <c r="D32" s="83" t="s">
        <v>1287</v>
      </c>
      <c r="E32" s="91" t="s">
        <v>1259</v>
      </c>
      <c r="F32" s="91" t="s">
        <v>1249</v>
      </c>
      <c r="G32" s="92" t="s">
        <v>1149</v>
      </c>
      <c r="H32" s="91" t="s">
        <v>37</v>
      </c>
      <c r="I32" s="91" t="s">
        <v>1145</v>
      </c>
      <c r="J32" s="120" t="s">
        <v>1253</v>
      </c>
      <c r="K32" s="120"/>
    </row>
    <row r="33" spans="2:11" ht="30" customHeight="1" x14ac:dyDescent="0.3">
      <c r="B33" s="84" t="s">
        <v>1164</v>
      </c>
      <c r="C33" s="17"/>
      <c r="D33" s="18"/>
      <c r="E33" s="19" t="str">
        <f>IF(OR(ISBLANK($C33),ISBLANK($D33)),"",$C33-$D33)</f>
        <v/>
      </c>
      <c r="F33" s="17"/>
      <c r="G33" s="20" t="str">
        <f>IFERROR(IF(OR(ISBLANK(E33),ISBLANK(F33)),"",F33/E33),"")</f>
        <v/>
      </c>
      <c r="H33" s="17"/>
      <c r="I33" s="21" t="str">
        <f>IF(OR(ISBLANK(E33),ISBLANK(F33),ISBLANK(H33)), "", E33-F33-H33)</f>
        <v/>
      </c>
      <c r="J33" s="117"/>
      <c r="K33" s="117"/>
    </row>
    <row r="34" spans="2:11" ht="30" customHeight="1" x14ac:dyDescent="0.3">
      <c r="B34" s="84" t="s">
        <v>1165</v>
      </c>
      <c r="C34" s="17"/>
      <c r="D34" s="18"/>
      <c r="E34" s="19" t="str">
        <f t="shared" ref="E34:E35" si="0">IF(OR(ISBLANK($C34),ISBLANK($D34)),"",$C34-$D34)</f>
        <v/>
      </c>
      <c r="F34" s="17"/>
      <c r="G34" s="20" t="str">
        <f>IFERROR(IF(OR(ISBLANK(E34),ISBLANK(F34)),"",F34/E34),"")</f>
        <v/>
      </c>
      <c r="H34" s="17"/>
      <c r="I34" s="21" t="str">
        <f t="shared" ref="I34:I35" si="1">IF(OR(ISBLANK(E34),ISBLANK(F34),ISBLANK(H34)), "", E34-F34-H34)</f>
        <v/>
      </c>
      <c r="J34" s="117"/>
      <c r="K34" s="117"/>
    </row>
    <row r="35" spans="2:11" ht="30" customHeight="1" x14ac:dyDescent="0.3">
      <c r="B35" s="84" t="s">
        <v>1166</v>
      </c>
      <c r="C35" s="17"/>
      <c r="D35" s="18"/>
      <c r="E35" s="19" t="str">
        <f t="shared" si="0"/>
        <v/>
      </c>
      <c r="F35" s="17"/>
      <c r="G35" s="20" t="str">
        <f>IFERROR(IF(OR(ISBLANK(E35),ISBLANK(F35)),"",F35/E35),"")</f>
        <v/>
      </c>
      <c r="H35" s="17"/>
      <c r="I35" s="21" t="str">
        <f t="shared" si="1"/>
        <v/>
      </c>
      <c r="J35" s="117"/>
      <c r="K35" s="117"/>
    </row>
    <row r="36" spans="2:11" x14ac:dyDescent="0.3"/>
    <row r="37" spans="2:11" x14ac:dyDescent="0.3"/>
    <row r="38" spans="2:11" x14ac:dyDescent="0.3"/>
    <row r="39" spans="2:11" x14ac:dyDescent="0.3"/>
    <row r="40" spans="2:11" x14ac:dyDescent="0.3"/>
  </sheetData>
  <sheetProtection algorithmName="SHA-512" hashValue="mHJnuGLrKRrzKvuK9oUX2gh0OjS8ZT8Fy2hufcZ9Z8MtBfkzrrujT5SVG9+HjDJGU0HEQVi4K4acRsEfxNIGKg==" saltValue="DRLQcFDqXoanIV5kXvkZSg==" spinCount="100000" sheet="1" objects="1" scenarios="1"/>
  <mergeCells count="26">
    <mergeCell ref="G30:I30"/>
    <mergeCell ref="B23:K23"/>
    <mergeCell ref="I14:J14"/>
    <mergeCell ref="I15:J15"/>
    <mergeCell ref="I16:J16"/>
    <mergeCell ref="G14:G16"/>
    <mergeCell ref="B15:B17"/>
    <mergeCell ref="C15:E17"/>
    <mergeCell ref="C18:E18"/>
    <mergeCell ref="C19:E19"/>
    <mergeCell ref="J34:K34"/>
    <mergeCell ref="J35:K35"/>
    <mergeCell ref="B9:K9"/>
    <mergeCell ref="B13:B14"/>
    <mergeCell ref="C13:E14"/>
    <mergeCell ref="B11:B12"/>
    <mergeCell ref="C11:E12"/>
    <mergeCell ref="I11:J11"/>
    <mergeCell ref="I12:J12"/>
    <mergeCell ref="I13:J13"/>
    <mergeCell ref="G11:G13"/>
    <mergeCell ref="G27:I27"/>
    <mergeCell ref="G28:I28"/>
    <mergeCell ref="G29:I29"/>
    <mergeCell ref="J33:K33"/>
    <mergeCell ref="J32:K32"/>
  </mergeCells>
  <conditionalFormatting sqref="B7">
    <cfRule type="containsText" dxfId="20" priority="3" operator="containsText" text="No return">
      <formula>NOT(ISERROR(SEARCH("No return",B7)))</formula>
    </cfRule>
  </conditionalFormatting>
  <conditionalFormatting sqref="C18:E18">
    <cfRule type="expression" dxfId="19" priority="1">
      <formula>$C$15&lt;&gt;"Other"</formula>
    </cfRule>
    <cfRule type="expression" dxfId="18" priority="2">
      <formula>AND($C$15="Other",ISBLANK($C$18))</formula>
    </cfRule>
  </conditionalFormatting>
  <conditionalFormatting sqref="G28:I30 J33:J35">
    <cfRule type="containsBlanks" dxfId="17" priority="10">
      <formula>LEN(TRIM(G28))=0</formula>
    </cfRule>
  </conditionalFormatting>
  <conditionalFormatting sqref="I11:J16 C13:E14 C15 C19 C28:F30 C33:D35 F33:F35 H33:H35">
    <cfRule type="containsBlanks" dxfId="16" priority="11">
      <formula>LEN(TRIM(C11))=0</formula>
    </cfRule>
  </conditionalFormatting>
  <dataValidations xWindow="735" yWindow="881" count="4">
    <dataValidation operator="greaterThanOrEqual" allowBlank="1" showErrorMessage="1" error="Please enter a numeric value only. Comments can be added to the 'comments' box on the right." sqref="G20:G22 G24:G27" xr:uid="{BEE46A5D-F281-4A90-8F6D-FBA075777091}"/>
    <dataValidation type="list" allowBlank="1" showInputMessage="1" showErrorMessage="1" sqref="C13:E14" xr:uid="{44710239-E751-4BEF-906A-CE18D36B9A7C}">
      <formula1>MaternityServiceDropDown</formula1>
    </dataValidation>
    <dataValidation type="list" allowBlank="1" showInputMessage="1" showErrorMessage="1" sqref="G28:I30 C15" xr:uid="{A2CCA002-A07C-4DB6-B722-8B2181B3DB8E}">
      <formula1>LabDropDown</formula1>
    </dataValidation>
    <dataValidation type="whole" operator="greaterThanOrEqual" allowBlank="1" showInputMessage="1" showErrorMessage="1" error="Please enter a non-negative integer." sqref="H33:H35 F33:F35 C33:D35" xr:uid="{21690B7A-2A0A-42F3-B773-93C8946FBA02}">
      <formula1>0</formula1>
    </dataValidation>
  </dataValidations>
  <hyperlinks>
    <hyperlink ref="B7" location="Guidance!B31" display="To IDPS Question Guidance" xr:uid="{CB0E65DD-3672-4C87-8092-3F6246F62D3F}"/>
    <hyperlink ref="C27" location="Guidance!B34" display="Assay used for screening" xr:uid="{CBCA3261-60DA-4567-81FD-23294367E719}"/>
    <hyperlink ref="D27" location="Guidance!B35" display="Analyser used for screening" xr:uid="{DD69DA98-3E5E-421A-A3E3-4FDB8ADD1F0A}"/>
    <hyperlink ref="E27" location="Guidance!B36" display="Assays used for confirmation" xr:uid="{86295512-EE6D-4D11-9BAC-6B7BCE0FBD2B}"/>
    <hyperlink ref="F27" location="Guidance!B37" display="Analyser used for confirmation for non-manual assays" xr:uid="{C39AD654-304B-4B70-B5E7-1FF4E1BC3F25}"/>
    <hyperlink ref="G27:I27" location="Guidance!B38" display="If confirmation is not performed in-house, please state the reference laboratory used (select from list)" xr:uid="{A9B5F424-4E74-40A2-88A9-CB46DA2D1E15}"/>
    <hyperlink ref="C32" location="Guidance!B39" display="Total screening samples received in the screening laboratory" xr:uid="{098A15DC-D210-4AAB-BBF4-B5915B0DF739}"/>
    <hyperlink ref="D32" location="Guidance!B40" display="Samples received that are not fit for analysis and a repeat sample is requested" xr:uid="{7129D80E-35BB-487B-A31D-BF28EBAD4CD0}"/>
    <hyperlink ref="E32" location="Guidance!B41" display="Guidance!B41" xr:uid="{0F68AB64-5567-442A-86C7-78B5D357DA0B}"/>
    <hyperlink ref="F32" location="Guidance!B42" display="Numerator: Confirmed results reported to maternity services ≤ 8 working days of sample receipt" xr:uid="{B407F698-FE95-4BA0-B765-A65F94495C7A}"/>
    <hyperlink ref="H32" location="Guidance!B43" display="Samples received fit for analysis but results are pending or inconclusive" xr:uid="{1ECF0EE0-D8D6-45F4-A626-8E7BFE1D3F2B}"/>
    <hyperlink ref="I32" location="Guidance!B44" display="Guidance!B44" xr:uid="{F3940F9D-692C-4EC0-BE6C-646253DBF526}"/>
  </hyperlinks>
  <pageMargins left="0.7" right="0.7" top="0.75" bottom="0.75" header="0.3" footer="0.3"/>
  <pageSetup paperSize="9"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7"/>
  <sheetViews>
    <sheetView topLeftCell="AJ1" zoomScale="109" workbookViewId="0">
      <selection activeCell="AR2" sqref="AR2"/>
    </sheetView>
  </sheetViews>
  <sheetFormatPr defaultColWidth="15.7265625" defaultRowHeight="14.5" x14ac:dyDescent="0.35"/>
  <cols>
    <col min="5" max="5" width="66" bestFit="1" customWidth="1"/>
    <col min="6" max="6" width="24.26953125" bestFit="1" customWidth="1"/>
    <col min="7" max="7" width="29.26953125" customWidth="1"/>
    <col min="8" max="8" width="14.7265625" bestFit="1" customWidth="1"/>
    <col min="9" max="9" width="15" customWidth="1"/>
    <col min="10" max="10" width="15.54296875" bestFit="1" customWidth="1"/>
    <col min="11" max="11" width="19.54296875" customWidth="1"/>
    <col min="12" max="12" width="15.54296875" customWidth="1"/>
    <col min="13" max="13" width="19.54296875" bestFit="1" customWidth="1"/>
    <col min="14" max="14" width="18.26953125" bestFit="1" customWidth="1"/>
    <col min="15" max="15" width="19.1796875" bestFit="1" customWidth="1"/>
    <col min="16" max="16" width="14.54296875" bestFit="1" customWidth="1"/>
    <col min="17" max="17" width="13.26953125" bestFit="1" customWidth="1"/>
    <col min="18" max="18" width="14.1796875" bestFit="1" customWidth="1"/>
    <col min="21" max="21" width="18" bestFit="1" customWidth="1"/>
    <col min="22" max="22" width="20.7265625" bestFit="1" customWidth="1"/>
    <col min="23" max="23" width="22.54296875" bestFit="1" customWidth="1"/>
    <col min="24" max="24" width="16.7265625" bestFit="1" customWidth="1"/>
    <col min="30" max="30" width="15.453125" bestFit="1" customWidth="1"/>
    <col min="31" max="31" width="21.26953125" bestFit="1" customWidth="1"/>
    <col min="32" max="32" width="19.26953125" bestFit="1" customWidth="1"/>
    <col min="33" max="33" width="21.453125" bestFit="1" customWidth="1"/>
    <col min="34" max="34" width="19.453125" bestFit="1" customWidth="1"/>
    <col min="35" max="35" width="15.453125" bestFit="1" customWidth="1"/>
    <col min="36" max="36" width="21.54296875" bestFit="1" customWidth="1"/>
    <col min="37" max="37" width="19.26953125" bestFit="1" customWidth="1"/>
    <col min="38" max="38" width="28.7265625" bestFit="1" customWidth="1"/>
    <col min="39" max="39" width="12.26953125" bestFit="1" customWidth="1"/>
    <col min="40" max="40" width="25.81640625" bestFit="1" customWidth="1"/>
    <col min="43" max="43" width="23" customWidth="1"/>
    <col min="44" max="44" width="17.26953125" bestFit="1" customWidth="1"/>
    <col min="45" max="45" width="13.54296875" bestFit="1" customWidth="1"/>
    <col min="46" max="46" width="22.7265625" customWidth="1"/>
  </cols>
  <sheetData>
    <row r="1" spans="1:46" s="5" customFormat="1" x14ac:dyDescent="0.35">
      <c r="A1" s="23" t="s">
        <v>1112</v>
      </c>
      <c r="B1" s="23" t="s">
        <v>5</v>
      </c>
      <c r="C1" s="23" t="s">
        <v>1104</v>
      </c>
      <c r="D1" s="23" t="s">
        <v>1126</v>
      </c>
      <c r="E1" s="26" t="s">
        <v>1155</v>
      </c>
      <c r="F1" s="22" t="s">
        <v>1542</v>
      </c>
      <c r="G1" s="22" t="s">
        <v>1543</v>
      </c>
      <c r="H1" s="1" t="s">
        <v>1545</v>
      </c>
      <c r="I1" s="22" t="s">
        <v>43</v>
      </c>
      <c r="J1" s="22" t="s">
        <v>1154</v>
      </c>
      <c r="K1" s="106" t="s">
        <v>1544</v>
      </c>
      <c r="L1" s="1" t="s">
        <v>1291</v>
      </c>
      <c r="M1" s="1" t="s">
        <v>1176</v>
      </c>
      <c r="N1" s="1" t="s">
        <v>1177</v>
      </c>
      <c r="O1" s="1" t="s">
        <v>1178</v>
      </c>
      <c r="P1" s="1" t="s">
        <v>1179</v>
      </c>
      <c r="Q1" s="1" t="s">
        <v>1180</v>
      </c>
      <c r="R1" s="1" t="s">
        <v>1181</v>
      </c>
      <c r="S1" s="1" t="s">
        <v>1108</v>
      </c>
      <c r="T1" s="1" t="s">
        <v>1109</v>
      </c>
      <c r="U1" s="1" t="s">
        <v>1118</v>
      </c>
      <c r="V1" s="1" t="s">
        <v>1117</v>
      </c>
      <c r="W1" s="27" t="s">
        <v>1116</v>
      </c>
      <c r="X1" s="1" t="s">
        <v>1115</v>
      </c>
      <c r="Y1" s="1" t="s">
        <v>1258</v>
      </c>
      <c r="Z1" s="22" t="s">
        <v>6</v>
      </c>
      <c r="AA1" s="1" t="s">
        <v>7</v>
      </c>
      <c r="AB1" s="1" t="s">
        <v>1110</v>
      </c>
      <c r="AC1" s="22" t="s">
        <v>1111</v>
      </c>
      <c r="AD1" s="27" t="s">
        <v>36</v>
      </c>
      <c r="AE1" s="24" t="s">
        <v>1121</v>
      </c>
      <c r="AF1" s="24" t="s">
        <v>1122</v>
      </c>
      <c r="AG1" s="24" t="s">
        <v>1123</v>
      </c>
      <c r="AH1" s="24" t="s">
        <v>1124</v>
      </c>
      <c r="AI1" s="24" t="s">
        <v>1125</v>
      </c>
      <c r="AJ1" s="24" t="s">
        <v>1120</v>
      </c>
      <c r="AK1" s="24" t="s">
        <v>1119</v>
      </c>
      <c r="AL1" s="24" t="s">
        <v>1190</v>
      </c>
      <c r="AM1" s="24" t="s">
        <v>1187</v>
      </c>
      <c r="AN1" s="24" t="s">
        <v>1189</v>
      </c>
      <c r="AO1" s="24" t="s">
        <v>3</v>
      </c>
      <c r="AP1" s="24" t="s">
        <v>1188</v>
      </c>
      <c r="AQ1" s="24" t="s">
        <v>1191</v>
      </c>
      <c r="AR1" s="24" t="s">
        <v>1192</v>
      </c>
      <c r="AS1" s="24" t="s">
        <v>1193</v>
      </c>
      <c r="AT1" s="24" t="s">
        <v>1194</v>
      </c>
    </row>
    <row r="2" spans="1:46" x14ac:dyDescent="0.35">
      <c r="A2" s="2" t="s">
        <v>1113</v>
      </c>
      <c r="B2" s="2" t="s">
        <v>1105</v>
      </c>
      <c r="C2" s="2" t="str">
        <f>'IDPS Data Return'!$C$11</f>
        <v>1 April 2023 to 31 March 2024</v>
      </c>
      <c r="D2" s="2"/>
      <c r="E2" s="2" t="str">
        <f>IF(ISBLANK('IDPS Data Return'!$C$13),"Missing item",'IDPS Data Return'!$C$13)</f>
        <v>Missing item</v>
      </c>
      <c r="F2" s="2" t="str">
        <f>IF(ISBLANK('IDPS Data Return'!$C$13),"Awaiting item",INDEX(MaternityServiceList[Trust],MATCH('IDPS Data Return'!$C$13,MaternityServiceList[MaternityService],0),1))</f>
        <v>Awaiting item</v>
      </c>
      <c r="G2" s="2" t="str">
        <f>IF(ISBLANK('IDPS Data Return'!$C$13),"Awaiting item",INDEX(MaternityServiceList[TrustCode],MATCH('IDPS Data Return'!$C$13,MaternityServiceList[MaternityService],0),1))</f>
        <v>Awaiting item</v>
      </c>
      <c r="H2" s="2" t="str">
        <f>IF(ISBLANK('IDPS Data Return'!$C$15),"Missing item",'IDPS Data Return'!$C$15)</f>
        <v>Missing item</v>
      </c>
      <c r="I2" s="2" t="str">
        <f>IF(H2="Other", "", IF($H2="Missing item","Awaiting item",INDEX(LabList[Name],MATCH($H2,LabList[Combined],0),1)))</f>
        <v>Awaiting item</v>
      </c>
      <c r="J2" s="2" t="str">
        <f>IF(H2="Other","",IF($H2="Missing item","Awaiting item",INDEX(LabList[Code],MATCH($H2,LabList[Combined],0),1)))</f>
        <v>Awaiting item</v>
      </c>
      <c r="K2" s="2" t="str" cm="1">
        <f t="array" ref="K2">IFERROR(_xlfn.IFS(AND(ISBLANK('IDPS Data Return'!$C$18),$H2="Other"),"Missing item",ISBLANK('IDPS Data Return'!$C$18),""),'IDPS Data Return'!$C$18)</f>
        <v/>
      </c>
      <c r="L2" s="2" t="str">
        <f>IF('IDPS Data Return'!$C$19="","Missing item",'IDPS Data Return'!$C$19)</f>
        <v>Missing item</v>
      </c>
      <c r="M2" s="2" t="str">
        <f>IF('IDPS Data Return'!$I$11="","Missing item",'IDPS Data Return'!$I$11)</f>
        <v>Missing item</v>
      </c>
      <c r="N2" s="2" t="str">
        <f>IF('IDPS Data Return'!$I$12="","Missing item",'IDPS Data Return'!$I$12)</f>
        <v>Missing item</v>
      </c>
      <c r="O2" s="2" t="str">
        <f>IF('IDPS Data Return'!$I$13="","Missing item",'IDPS Data Return'!$I$13)</f>
        <v>Missing item</v>
      </c>
      <c r="P2" s="2" t="str">
        <f>IF('IDPS Data Return'!$I$14="","Missing item",'IDPS Data Return'!$I$14)</f>
        <v>Missing item</v>
      </c>
      <c r="Q2" s="2" t="str">
        <f>IF('IDPS Data Return'!$I$15="","Missing item",'IDPS Data Return'!$I$15)</f>
        <v>Missing item</v>
      </c>
      <c r="R2" s="2" t="str">
        <f>IF('IDPS Data Return'!$I$16="","Missing item",'IDPS Data Return'!$I$16)</f>
        <v>Missing item</v>
      </c>
      <c r="S2" s="2" t="str">
        <f>IF('IDPS Data Return'!$C$28="","Missing item",'IDPS Data Return'!$C$28)</f>
        <v>Missing item</v>
      </c>
      <c r="T2" s="2" t="str">
        <f>IF('IDPS Data Return'!$D$28="", "Missing item", 'IDPS Data Return'!$D$28)</f>
        <v>Missing item</v>
      </c>
      <c r="U2" s="2" t="str">
        <f>IF('IDPS Data Return'!$E$28="", "Missing item", 'IDPS Data Return'!$E$28)</f>
        <v>Missing item</v>
      </c>
      <c r="V2" s="2" t="str">
        <f>IF('IDPS Data Return'!$F$28="", "Missing item", 'IDPS Data Return'!$F$28)</f>
        <v>Missing item</v>
      </c>
      <c r="W2" s="2" t="str">
        <f>IF('IDPS Data Return'!$G28="", "", 'IDPS Data Return'!$G28)</f>
        <v/>
      </c>
      <c r="X2" s="2" t="str">
        <f>IF('IDPS Data Return'!$C$33="", "Missing item", 'IDPS Data Return'!$C$33)</f>
        <v>Missing item</v>
      </c>
      <c r="Y2" s="2" t="str">
        <f>IF('IDPS Data Return'!$D$33="", "Missing item", 'IDPS Data Return'!$D$33)</f>
        <v>Missing item</v>
      </c>
      <c r="Z2" s="2" t="str">
        <f>IF('IDPS Data Return'!$E$33="", "Awaiting item", 'IDPS Data Return'!$E$33)</f>
        <v>Awaiting item</v>
      </c>
      <c r="AA2" s="2" t="str">
        <f>IF('IDPS Data Return'!$F$33="", "Missing item", 'IDPS Data Return'!$F$33)</f>
        <v>Missing item</v>
      </c>
      <c r="AB2" s="2" t="str">
        <f>IF('IDPS Data Return'!$H$33="", "Missing item", 'IDPS Data Return'!$H$33)</f>
        <v>Missing item</v>
      </c>
      <c r="AC2" s="2" t="str">
        <f>IF('IDPS Data Return'!$I$33="", "Awaiting item", 'IDPS Data Return'!$I$33)</f>
        <v>Awaiting item</v>
      </c>
      <c r="AD2" s="28" t="str">
        <f>IF('IDPS Data Return'!$J33="", "", 'IDPS Data Return'!$J33)</f>
        <v/>
      </c>
      <c r="AE2" s="2" t="b">
        <f>IFERROR(IF(OR($E2="Missing item",$H2="Missing item",$K2="Missing item",$L2="Missing item"),FALSE,TRUE),FALSE)</f>
        <v>0</v>
      </c>
      <c r="AF2" s="2" t="b">
        <f>IFERROR(IF(ISNUMBER($AA2),TRUE,FALSE),FALSE)</f>
        <v>0</v>
      </c>
      <c r="AG2" s="2" t="b">
        <f>IFERROR(IF(ISNUMBER($Z2),TRUE,FALSE),FALSE)</f>
        <v>0</v>
      </c>
      <c r="AH2" s="2" t="b">
        <f>IFERROR(IF(AND($AA2&gt;$Z2,ISNUMBER($AA2),ISNUMBER($Z2)),FALSE,TRUE),FALSE)</f>
        <v>1</v>
      </c>
      <c r="AI2" s="2" t="b">
        <f>IFERROR(IF(COUNTIFS($M2:$R2,"Missing item")&gt;0,FALSE,TRUE),FALSE)</f>
        <v>0</v>
      </c>
      <c r="AJ2" s="2" t="str" cm="1">
        <f t="array" ref="AJ2">_xlfn.TEXTJOIN(", ",TRUE,IF($E2:$AD2="Missing item",$E$1:$AD$1,""))</f>
        <v>MaternityService, LaboratoryLong, UKASRef, SubmittedBy_Name, SubmittedBy_Role, SubmittedBy_Email, SignOff_Name, SignOff_Role, SignOff_Email, Assay, Analyser, ConfirmationAssay, ConfirmationAnalyser, SamplesReceived, Exclusion, Numerator, Mitigations</v>
      </c>
      <c r="AK2" s="2">
        <f>COUNTIFS($E2:$AD2,"Missing item")</f>
        <v>17</v>
      </c>
      <c r="AL2" s="2">
        <f>COUNTIFS($S2:$AD2,"Missing item")</f>
        <v>8</v>
      </c>
      <c r="AM2" s="2">
        <f>COUNTA($E$1:$AD$1)-COUNTIFS($E2:$AD2,"Missing item")-COUNTIFS($E2:$AD2,"Awaiting item")-COUNTIFS($E2:$AD2,"")</f>
        <v>0</v>
      </c>
      <c r="AN2" s="2">
        <f>COUNTA($S$1:$AD$1)-COUNTIFS($S2:$AD2,"Missing item")-COUNTIFS($S2:$AD2,"Awaiting item")-COUNTIFS($S2:$AD2,"")</f>
        <v>0</v>
      </c>
      <c r="AO2" s="2" t="str" cm="1">
        <f t="array" ref="AO2">IFERROR(_xlfn.IFS(AK2=0,"Complete",AM2=0,"Not answered"),"Partially answered")</f>
        <v>Not answered</v>
      </c>
      <c r="AP2" s="2" t="str" cm="1">
        <f t="array" ref="AP2">IFERROR(_xlfn.IFS(AL2=0,"Complete",AN2=0,"Not answered"),"Partially answered")</f>
        <v>Not answered</v>
      </c>
      <c r="AQ2" s="2" t="str">
        <f>IFERROR(IF($E2="Missing item","Not answered","Complete"),"Not answered")</f>
        <v>Not answered</v>
      </c>
      <c r="AR2" s="2" t="str" cm="1">
        <f t="array" ref="AR2">IFERROR(_xlfn.IFS(
COUNTIFS($H2:$L2,"Missing item")=0,"Complete",
AND(H2="Missing item",$L2="Missing item", OR($K2="Missing item",$K2="")),"Not answered"),"Partially answered")</f>
        <v>Not answered</v>
      </c>
      <c r="AS2" s="2" t="str" cm="1">
        <f t="array" ref="AS2">IFERROR(_xlfn.IFS(
COUNTIFS($M2:$R2,"Missing item")=0,"Complete",
COUNTIFS($M2:$R2,"&lt;&gt;"&amp;"Missing item")=0,"Not answered",
COUNTIFS($M2:$R2,"Missing item")-COUNTA($M2:$R2),"Partially answered"),
"Not answered")</f>
        <v>Not answered</v>
      </c>
      <c r="AT2" s="2" t="str">
        <f>IF($AH2=FALSE,"Numerator larger than denominator","")</f>
        <v/>
      </c>
    </row>
    <row r="3" spans="1:46" x14ac:dyDescent="0.35">
      <c r="A3" s="2" t="s">
        <v>1113</v>
      </c>
      <c r="B3" s="2" t="s">
        <v>1106</v>
      </c>
      <c r="C3" s="2" t="str">
        <f>'IDPS Data Return'!$C$11</f>
        <v>1 April 2023 to 31 March 2024</v>
      </c>
      <c r="D3" s="2"/>
      <c r="E3" s="2" t="str">
        <f>IF(ISBLANK('IDPS Data Return'!$C$13),"Missing item",'IDPS Data Return'!$C$13)</f>
        <v>Missing item</v>
      </c>
      <c r="F3" s="2" t="str">
        <f>IF(ISBLANK('IDPS Data Return'!$C$13),"Awaiting item",INDEX(MaternityServiceList[Trust],MATCH('IDPS Data Return'!$C$13,MaternityServiceList[MaternityService],0),1))</f>
        <v>Awaiting item</v>
      </c>
      <c r="G3" s="2" t="str">
        <f>IF(ISBLANK('IDPS Data Return'!$C$13),"Awaiting item",INDEX(MaternityServiceList[TrustCode],MATCH('IDPS Data Return'!$C$13,MaternityServiceList[MaternityService],0),1))</f>
        <v>Awaiting item</v>
      </c>
      <c r="H3" s="2" t="str">
        <f>IF(ISBLANK('IDPS Data Return'!$C$15),"Missing item",'IDPS Data Return'!$C$15)</f>
        <v>Missing item</v>
      </c>
      <c r="I3" s="2" t="str">
        <f>IF(H3="Other", "", IF($H3="Missing item","Awaiting item",INDEX(LabList[Name],MATCH($H3,LabList[Combined],0),1)))</f>
        <v>Awaiting item</v>
      </c>
      <c r="J3" s="2" t="str">
        <f>IF(H3="Other","",IF($H3="Missing item","Awaiting item",INDEX(LabList[Code],MATCH($H3,LabList[Combined],0),1)))</f>
        <v>Awaiting item</v>
      </c>
      <c r="K3" s="2" t="str" cm="1">
        <f t="array" ref="K3">IFERROR(_xlfn.IFS(AND(ISBLANK('IDPS Data Return'!$C$18),$H3="Other"),"Missing item",ISBLANK('IDPS Data Return'!$C$18),""),'IDPS Data Return'!$C$18)</f>
        <v/>
      </c>
      <c r="L3" s="2" t="str">
        <f>IF('IDPS Data Return'!$C$19="","Missing item",'IDPS Data Return'!$C$19)</f>
        <v>Missing item</v>
      </c>
      <c r="M3" s="2" t="str">
        <f>IF('IDPS Data Return'!$I$11="","Missing item",'IDPS Data Return'!$I$11)</f>
        <v>Missing item</v>
      </c>
      <c r="N3" s="2" t="str">
        <f>IF('IDPS Data Return'!$I$12="","Missing item",'IDPS Data Return'!$I$12)</f>
        <v>Missing item</v>
      </c>
      <c r="O3" s="2" t="str">
        <f>IF('IDPS Data Return'!$I$13="","Missing item",'IDPS Data Return'!$I$13)</f>
        <v>Missing item</v>
      </c>
      <c r="P3" s="2" t="str">
        <f>IF('IDPS Data Return'!$I$14="","Missing item",'IDPS Data Return'!$I$14)</f>
        <v>Missing item</v>
      </c>
      <c r="Q3" s="2" t="str">
        <f>IF('IDPS Data Return'!$I$15="","Missing item",'IDPS Data Return'!$I$15)</f>
        <v>Missing item</v>
      </c>
      <c r="R3" s="2" t="str">
        <f>IF('IDPS Data Return'!$I$16="","Missing item",'IDPS Data Return'!$I$16)</f>
        <v>Missing item</v>
      </c>
      <c r="S3" s="2" t="str">
        <f>IF('IDPS Data Return'!$C$29="", "Missing item", 'IDPS Data Return'!$C$29)</f>
        <v>Missing item</v>
      </c>
      <c r="T3" s="2" t="str">
        <f>IF('IDPS Data Return'!$D$29="", "Missing item", 'IDPS Data Return'!$D$29)</f>
        <v>Missing item</v>
      </c>
      <c r="U3" s="2" t="str">
        <f>IF('IDPS Data Return'!$E$29="", "Missing item", 'IDPS Data Return'!$E$29)</f>
        <v>Missing item</v>
      </c>
      <c r="V3" s="2" t="str">
        <f>IF('IDPS Data Return'!$F$29="", "Missing item", 'IDPS Data Return'!$F$29)</f>
        <v>Missing item</v>
      </c>
      <c r="W3" s="2" t="str">
        <f>IF('IDPS Data Return'!$G29="", "", 'IDPS Data Return'!$G29)</f>
        <v/>
      </c>
      <c r="X3" s="2" t="str">
        <f>IF('IDPS Data Return'!$C$34="", "Missing item", 'IDPS Data Return'!$C$34)</f>
        <v>Missing item</v>
      </c>
      <c r="Y3" s="2" t="str">
        <f>IF('IDPS Data Return'!$D$34="", "Missing item", 'IDPS Data Return'!$D$34)</f>
        <v>Missing item</v>
      </c>
      <c r="Z3" s="2" t="str">
        <f>IF('IDPS Data Return'!$E$34="", "Awaiting item", 'IDPS Data Return'!$E$34)</f>
        <v>Awaiting item</v>
      </c>
      <c r="AA3" s="2" t="str">
        <f>IF('IDPS Data Return'!$F$34="", "Missing item", 'IDPS Data Return'!$F$34)</f>
        <v>Missing item</v>
      </c>
      <c r="AB3" s="2" t="str">
        <f>IF('IDPS Data Return'!$H$34="", "Missing item", 'IDPS Data Return'!$H$34)</f>
        <v>Missing item</v>
      </c>
      <c r="AC3" s="2" t="str">
        <f>IF('IDPS Data Return'!$I$34="", "Awaiting item", 'IDPS Data Return'!$I$34)</f>
        <v>Awaiting item</v>
      </c>
      <c r="AD3" s="28" t="str">
        <f>IF('IDPS Data Return'!$J34="", "", 'IDPS Data Return'!$J34)</f>
        <v/>
      </c>
      <c r="AE3" s="2" t="b">
        <f t="shared" ref="AE3:AE4" si="0">IFERROR(IF(OR($E3="Missing item",$H3="Missing item",$K3="Missing item",$L3="Missing item"),FALSE,TRUE),FALSE)</f>
        <v>0</v>
      </c>
      <c r="AF3" s="2" t="b">
        <f>IFERROR(IF(ISNUMBER($AA3),TRUE,FALSE),FALSE)</f>
        <v>0</v>
      </c>
      <c r="AG3" s="2" t="b">
        <f>IFERROR(IF(ISNUMBER($Z3),TRUE,FALSE),FALSE)</f>
        <v>0</v>
      </c>
      <c r="AH3" s="2" t="b">
        <f>IFERROR(IF(AND($AA3&gt;$Z3,ISNUMBER($AA3),ISNUMBER($Z3)),FALSE,TRUE),FALSE)</f>
        <v>1</v>
      </c>
      <c r="AI3" s="2" t="b">
        <f>IFERROR(IF(COUNTIFS($M3:$R3,"Missing item")&gt;0,FALSE,TRUE),FALSE)</f>
        <v>0</v>
      </c>
      <c r="AJ3" s="2" t="str" cm="1">
        <f t="array" ref="AJ3">_xlfn.TEXTJOIN(", ",TRUE,IF($E3:$AD3="Missing item",$E$1:$AD$1,""))</f>
        <v>MaternityService, LaboratoryLong, UKASRef, SubmittedBy_Name, SubmittedBy_Role, SubmittedBy_Email, SignOff_Name, SignOff_Role, SignOff_Email, Assay, Analyser, ConfirmationAssay, ConfirmationAnalyser, SamplesReceived, Exclusion, Numerator, Mitigations</v>
      </c>
      <c r="AK3" s="2">
        <f>COUNTIFS($E3:$AD3,"Missing item")</f>
        <v>17</v>
      </c>
      <c r="AL3" s="2">
        <f>COUNTIFS($S3:$AD3,"Missing item")</f>
        <v>8</v>
      </c>
      <c r="AM3" s="2">
        <f>COUNTA($E$1:$AD$1)-COUNTIFS($E3:$AD3,"Missing item")-COUNTIFS($E3:$AD3,"Awaiting item")-COUNTIFS($E3:$AD3,"")</f>
        <v>0</v>
      </c>
      <c r="AN3" s="2">
        <f>COUNTA($S$1:$AD$1)-COUNTIFS($S3:$AD3,"Missing item")-COUNTIFS($S3:$AD3,"Awaiting item")-COUNTIFS($S3:$AD3,"")</f>
        <v>0</v>
      </c>
      <c r="AO3" s="2" t="str" cm="1">
        <f t="array" ref="AO3">IFERROR(_xlfn.IFS(AK3=0,"Complete",AM3=0,"Not answered"),"Partially answered")</f>
        <v>Not answered</v>
      </c>
      <c r="AP3" s="2" t="str" cm="1">
        <f t="array" ref="AP3">IFERROR(_xlfn.IFS(AL3=0,"Complete",AN3=0,"Not answered"),"Partially answered")</f>
        <v>Not answered</v>
      </c>
      <c r="AQ3" s="2" t="str">
        <f>IFERROR(IF($E3="Missing item","Not answered","Complete"),"Not answered")</f>
        <v>Not answered</v>
      </c>
      <c r="AR3" s="2" t="str" cm="1">
        <f t="array" ref="AR3">IFERROR(_xlfn.IFS(
COUNTIFS($H3:$L3,"Missing item")=0,"Complete",
AND(H3="Missing item",$L3="Missing item", OR($K3="Missing item",$K3="")),"Not answered"),"Partially answered")</f>
        <v>Not answered</v>
      </c>
      <c r="AS3" s="2" t="str" cm="1">
        <f t="array" ref="AS3">IFERROR(_xlfn.IFS(
COUNTIFS($M3:$R3,"Missing item")=0,"Complete",
COUNTIFS($M3:$R3,"&lt;&gt;"&amp;"Missing item")=0,"Not answered",
COUNTIFS($M3:$R3,"Missing item")-COUNTA($M3:$R3),"Partially answered"),
"Not answered")</f>
        <v>Not answered</v>
      </c>
      <c r="AT3" s="2" t="str">
        <f t="shared" ref="AT3:AT4" si="1">IF($AH3=FALSE,"Numerator larger than denominator","")</f>
        <v/>
      </c>
    </row>
    <row r="4" spans="1:46" x14ac:dyDescent="0.35">
      <c r="A4" s="2" t="s">
        <v>1113</v>
      </c>
      <c r="B4" s="2" t="s">
        <v>1107</v>
      </c>
      <c r="C4" s="2" t="str">
        <f>'IDPS Data Return'!$C$11</f>
        <v>1 April 2023 to 31 March 2024</v>
      </c>
      <c r="D4" s="2"/>
      <c r="E4" s="2" t="str">
        <f>IF(ISBLANK('IDPS Data Return'!$C$13),"Missing item",'IDPS Data Return'!$C$13)</f>
        <v>Missing item</v>
      </c>
      <c r="F4" s="2" t="str">
        <f>IF(ISBLANK('IDPS Data Return'!$C$13),"Awaiting item",INDEX(MaternityServiceList[Trust],MATCH('IDPS Data Return'!$C$13,MaternityServiceList[MaternityService],0),1))</f>
        <v>Awaiting item</v>
      </c>
      <c r="G4" s="2" t="str">
        <f>IF(ISBLANK('IDPS Data Return'!$C$13),"Awaiting item",INDEX(MaternityServiceList[TrustCode],MATCH('IDPS Data Return'!$C$13,MaternityServiceList[MaternityService],0),1))</f>
        <v>Awaiting item</v>
      </c>
      <c r="H4" s="2" t="str">
        <f>IF(ISBLANK('IDPS Data Return'!$C$15),"Missing item",'IDPS Data Return'!$C$15)</f>
        <v>Missing item</v>
      </c>
      <c r="I4" s="2" t="str">
        <f>IF(H4="Other", "", IF($H4="Missing item","Awaiting item",INDEX(LabList[Name],MATCH($H4,LabList[Combined],0),1)))</f>
        <v>Awaiting item</v>
      </c>
      <c r="J4" s="2" t="str">
        <f>IF(H4="Other","",IF($H4="Missing item","Awaiting item",INDEX(LabList[Code],MATCH($H4,LabList[Combined],0),1)))</f>
        <v>Awaiting item</v>
      </c>
      <c r="K4" s="2" t="str" cm="1">
        <f t="array" ref="K4">IFERROR(_xlfn.IFS(AND(ISBLANK('IDPS Data Return'!$C$18),$H4="Other"),"Missing item",ISBLANK('IDPS Data Return'!$C$18),""),'IDPS Data Return'!$C$18)</f>
        <v/>
      </c>
      <c r="L4" s="2" t="str">
        <f>IF('IDPS Data Return'!$C$19="","Missing item",'IDPS Data Return'!$C$19)</f>
        <v>Missing item</v>
      </c>
      <c r="M4" s="2" t="str">
        <f>IF('IDPS Data Return'!$I$11="","Missing item",'IDPS Data Return'!$I$11)</f>
        <v>Missing item</v>
      </c>
      <c r="N4" s="2" t="str">
        <f>IF('IDPS Data Return'!$I$12="","Missing item",'IDPS Data Return'!$I$12)</f>
        <v>Missing item</v>
      </c>
      <c r="O4" s="2" t="str">
        <f>IF('IDPS Data Return'!$I$13="","Missing item",'IDPS Data Return'!$I$13)</f>
        <v>Missing item</v>
      </c>
      <c r="P4" s="2" t="str">
        <f>IF('IDPS Data Return'!$I$14="","Missing item",'IDPS Data Return'!$I$14)</f>
        <v>Missing item</v>
      </c>
      <c r="Q4" s="2" t="str">
        <f>IF('IDPS Data Return'!$I$15="","Missing item",'IDPS Data Return'!$I$15)</f>
        <v>Missing item</v>
      </c>
      <c r="R4" s="2" t="str">
        <f>IF('IDPS Data Return'!$I$16="","Missing item",'IDPS Data Return'!$I$16)</f>
        <v>Missing item</v>
      </c>
      <c r="S4" s="2" t="str">
        <f>IF('IDPS Data Return'!$C$30="", "Missing item", 'IDPS Data Return'!$C$30)</f>
        <v>Missing item</v>
      </c>
      <c r="T4" s="2" t="str">
        <f>IF('IDPS Data Return'!$D$30="", "Missing item", 'IDPS Data Return'!$D$30)</f>
        <v>Missing item</v>
      </c>
      <c r="U4" s="2" t="str">
        <f>IF('IDPS Data Return'!$E$30="", "Missing item", 'IDPS Data Return'!$E$30)</f>
        <v>Missing item</v>
      </c>
      <c r="V4" s="2" t="str">
        <f>IF('IDPS Data Return'!$F$30="", "Missing item", 'IDPS Data Return'!$F$30)</f>
        <v>Missing item</v>
      </c>
      <c r="W4" s="2" t="str">
        <f>IF('IDPS Data Return'!$G30="", "", 'IDPS Data Return'!$G30)</f>
        <v/>
      </c>
      <c r="X4" s="2" t="str">
        <f>IF('IDPS Data Return'!$C$35="", "Missing item", 'IDPS Data Return'!$C$35)</f>
        <v>Missing item</v>
      </c>
      <c r="Y4" s="2" t="str">
        <f>IF('IDPS Data Return'!$D$35="", "Missing item", 'IDPS Data Return'!$D$35)</f>
        <v>Missing item</v>
      </c>
      <c r="Z4" s="2" t="str">
        <f>IF('IDPS Data Return'!$E$35="", "Awaiting item", 'IDPS Data Return'!$E$35)</f>
        <v>Awaiting item</v>
      </c>
      <c r="AA4" s="2" t="str">
        <f>IF('IDPS Data Return'!$F$35="", "Missing item", 'IDPS Data Return'!$F$35)</f>
        <v>Missing item</v>
      </c>
      <c r="AB4" s="2" t="str">
        <f>IF('IDPS Data Return'!$H$35="", "Missing item", 'IDPS Data Return'!$H$35)</f>
        <v>Missing item</v>
      </c>
      <c r="AC4" s="2" t="str">
        <f>IF('IDPS Data Return'!$I$35="", "Awaiting item", 'IDPS Data Return'!$I$35)</f>
        <v>Awaiting item</v>
      </c>
      <c r="AD4" s="28" t="str">
        <f>IF('IDPS Data Return'!$J35="", "", 'IDPS Data Return'!$J35)</f>
        <v/>
      </c>
      <c r="AE4" s="2" t="b">
        <f t="shared" si="0"/>
        <v>0</v>
      </c>
      <c r="AF4" s="2" t="b">
        <f>IFERROR(IF(ISNUMBER($AA4),TRUE,FALSE),FALSE)</f>
        <v>0</v>
      </c>
      <c r="AG4" s="2" t="b">
        <f>IFERROR(IF(ISNUMBER($Z4),TRUE,FALSE),FALSE)</f>
        <v>0</v>
      </c>
      <c r="AH4" s="2" t="b">
        <f>IFERROR(IF(AND($AA4&gt;$Z4,ISNUMBER($AA4),ISNUMBER($Z4)),FALSE,TRUE),FALSE)</f>
        <v>1</v>
      </c>
      <c r="AI4" s="2" t="b">
        <f>IFERROR(IF(COUNTIFS($M4:$R4,"Missing item")&gt;0,FALSE,TRUE),FALSE)</f>
        <v>0</v>
      </c>
      <c r="AJ4" s="2" t="str" cm="1">
        <f t="array" ref="AJ4">_xlfn.TEXTJOIN(", ",TRUE,IF($E4:$AD4="Missing item",$E$1:$AD$1,""))</f>
        <v>MaternityService, LaboratoryLong, UKASRef, SubmittedBy_Name, SubmittedBy_Role, SubmittedBy_Email, SignOff_Name, SignOff_Role, SignOff_Email, Assay, Analyser, ConfirmationAssay, ConfirmationAnalyser, SamplesReceived, Exclusion, Numerator, Mitigations</v>
      </c>
      <c r="AK4" s="2">
        <f>COUNTIFS($E4:$AD4,"Missing item")</f>
        <v>17</v>
      </c>
      <c r="AL4" s="2">
        <f>COUNTIFS($S4:$AD4,"Missing item")</f>
        <v>8</v>
      </c>
      <c r="AM4" s="2">
        <f>COUNTA($E$1:$AD$1)-COUNTIFS($E4:$AD4,"Missing item")-COUNTIFS($E4:$AD4,"Awaiting item")-COUNTIFS($E4:$AD4,"")</f>
        <v>0</v>
      </c>
      <c r="AN4" s="2">
        <f>COUNTA($S$1:$AD$1)-COUNTIFS($S4:$AD4,"Missing item")-COUNTIFS($S4:$AD4,"Awaiting item")-COUNTIFS($S4:$AD4,"")</f>
        <v>0</v>
      </c>
      <c r="AO4" s="2" t="str" cm="1">
        <f t="array" ref="AO4">IFERROR(_xlfn.IFS(AK4=0,"Complete",AM4=0,"Not answered"),"Partially answered")</f>
        <v>Not answered</v>
      </c>
      <c r="AP4" s="2" t="str" cm="1">
        <f t="array" ref="AP4">IFERROR(_xlfn.IFS(AL4=0,"Complete",AN4=0,"Not answered"),"Partially answered")</f>
        <v>Not answered</v>
      </c>
      <c r="AQ4" s="2" t="str">
        <f>IFERROR(IF($E4="Missing item","Not answered","Complete"),"Not answered")</f>
        <v>Not answered</v>
      </c>
      <c r="AR4" s="2" t="str" cm="1">
        <f t="array" ref="AR4">IFERROR(_xlfn.IFS(
COUNTIFS($H4:$L4,"Missing item")=0,"Complete",
AND(H4="Missing item",$L4="Missing item", OR($K4="Missing item",$K4="")),"Not answered"),"Partially answered")</f>
        <v>Not answered</v>
      </c>
      <c r="AS4" s="2" t="str" cm="1">
        <f t="array" ref="AS4">IFERROR(_xlfn.IFS(
COUNTIFS($M4:$R4,"Missing item")=0,"Complete",
COUNTIFS($M4:$R4,"&lt;&gt;"&amp;"Missing item")=0,"Not answered",
COUNTIFS($M4:$R4,"Missing item")-COUNTA($M4:$R4),"Partially answered"),
"Not answered")</f>
        <v>Not answered</v>
      </c>
      <c r="AT4" s="2" t="str">
        <f t="shared" si="1"/>
        <v/>
      </c>
    </row>
    <row r="5" spans="1:46" x14ac:dyDescent="0.35">
      <c r="E5" s="3"/>
      <c r="F5" s="3"/>
      <c r="G5" s="3"/>
      <c r="AR5" s="2"/>
    </row>
    <row r="6" spans="1:46" x14ac:dyDescent="0.35">
      <c r="E6" s="3"/>
      <c r="F6" s="3"/>
      <c r="G6" s="3"/>
    </row>
    <row r="7" spans="1:46" x14ac:dyDescent="0.35">
      <c r="AJ7" s="5"/>
    </row>
    <row r="8" spans="1:46" x14ac:dyDescent="0.35">
      <c r="AJ8" s="5"/>
    </row>
    <row r="9" spans="1:46" x14ac:dyDescent="0.35">
      <c r="AJ9" s="5"/>
    </row>
    <row r="10" spans="1:46" x14ac:dyDescent="0.35">
      <c r="AJ10" s="5"/>
    </row>
    <row r="11" spans="1:46" x14ac:dyDescent="0.35">
      <c r="AJ11" s="5"/>
    </row>
    <row r="12" spans="1:46" x14ac:dyDescent="0.35">
      <c r="AJ12" s="5"/>
    </row>
    <row r="13" spans="1:46" x14ac:dyDescent="0.35">
      <c r="AJ13" s="5"/>
    </row>
    <row r="14" spans="1:46" x14ac:dyDescent="0.35">
      <c r="AJ14" s="5"/>
    </row>
    <row r="15" spans="1:46" x14ac:dyDescent="0.35">
      <c r="AJ15" s="5"/>
    </row>
    <row r="16" spans="1:46" x14ac:dyDescent="0.35">
      <c r="AJ16" s="5"/>
    </row>
    <row r="17" spans="36:36" x14ac:dyDescent="0.35">
      <c r="AJ17"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F48D4-D8F5-4723-8261-08A7F1625B17}">
  <sheetPr>
    <tabColor rgb="FF005EB8"/>
    <pageSetUpPr fitToPage="1"/>
  </sheetPr>
  <dimension ref="A1:K48"/>
  <sheetViews>
    <sheetView showGridLines="0" tabSelected="1" zoomScaleNormal="100" workbookViewId="0">
      <selection activeCell="H19" sqref="H19"/>
    </sheetView>
  </sheetViews>
  <sheetFormatPr defaultColWidth="0" defaultRowHeight="14" zeroHeight="1" x14ac:dyDescent="0.3"/>
  <cols>
    <col min="1" max="1" width="4.7265625" style="65" customWidth="1"/>
    <col min="2" max="2" width="36.1796875" style="65" customWidth="1"/>
    <col min="3" max="10" width="17.7265625" style="65" customWidth="1"/>
    <col min="11" max="11" width="4.7265625" style="65" customWidth="1"/>
    <col min="12" max="16384" width="9.1796875" style="65" hidden="1"/>
  </cols>
  <sheetData>
    <row r="1" spans="1:10" ht="15" customHeight="1" x14ac:dyDescent="0.3">
      <c r="A1" s="64"/>
      <c r="B1" s="64"/>
      <c r="C1" s="64"/>
      <c r="D1" s="64"/>
      <c r="E1" s="64"/>
      <c r="F1" s="64"/>
      <c r="G1" s="64"/>
      <c r="H1" s="64"/>
      <c r="I1" s="64"/>
      <c r="J1" s="64"/>
    </row>
    <row r="2" spans="1:10" ht="15" customHeight="1" x14ac:dyDescent="0.4">
      <c r="A2" s="64"/>
      <c r="B2" s="64"/>
      <c r="C2" s="64"/>
      <c r="D2" s="64"/>
      <c r="E2" s="64"/>
      <c r="F2" s="64"/>
      <c r="G2" s="64"/>
      <c r="H2" s="64"/>
      <c r="I2" s="64"/>
      <c r="J2" s="97" t="s">
        <v>1288</v>
      </c>
    </row>
    <row r="3" spans="1:10" ht="15" customHeight="1" x14ac:dyDescent="0.3">
      <c r="A3" s="64"/>
      <c r="B3" s="64"/>
      <c r="C3" s="64"/>
      <c r="D3" s="64"/>
      <c r="E3" s="64"/>
      <c r="F3" s="64"/>
      <c r="G3" s="64"/>
      <c r="H3" s="64"/>
      <c r="I3" s="64"/>
      <c r="J3" s="64"/>
    </row>
    <row r="4" spans="1:10" ht="15" customHeight="1" x14ac:dyDescent="0.3">
      <c r="A4" s="64"/>
      <c r="B4" s="64"/>
      <c r="C4" s="64"/>
      <c r="D4" s="64"/>
      <c r="E4" s="64"/>
      <c r="F4" s="64"/>
      <c r="G4" s="64"/>
      <c r="H4" s="64"/>
      <c r="I4" s="64"/>
      <c r="J4" s="64"/>
    </row>
    <row r="5" spans="1:10" ht="15" customHeight="1" x14ac:dyDescent="0.3">
      <c r="A5" s="64"/>
      <c r="B5" s="64"/>
      <c r="C5" s="64"/>
      <c r="D5" s="64"/>
      <c r="E5" s="64"/>
      <c r="F5" s="64"/>
      <c r="G5" s="64"/>
      <c r="H5" s="64"/>
      <c r="I5" s="64"/>
      <c r="J5" s="64"/>
    </row>
    <row r="6" spans="1:10" ht="15" customHeight="1" x14ac:dyDescent="0.3">
      <c r="A6" s="64"/>
      <c r="B6" s="64"/>
      <c r="C6" s="64"/>
      <c r="D6" s="64"/>
      <c r="E6" s="64"/>
      <c r="F6" s="64"/>
      <c r="G6" s="64"/>
      <c r="H6" s="64"/>
      <c r="I6" s="64"/>
      <c r="J6" s="64"/>
    </row>
    <row r="7" spans="1:10" ht="15" customHeight="1" x14ac:dyDescent="0.3">
      <c r="A7" s="64"/>
      <c r="B7" s="66" t="s">
        <v>1245</v>
      </c>
      <c r="C7" s="64"/>
      <c r="D7" s="64"/>
      <c r="E7" s="64"/>
      <c r="F7" s="64"/>
      <c r="G7" s="64"/>
      <c r="H7" s="64"/>
      <c r="I7" s="64"/>
      <c r="J7" s="64"/>
    </row>
    <row r="8" spans="1:10" ht="15" customHeight="1" x14ac:dyDescent="0.3">
      <c r="A8" s="64"/>
      <c r="B8" s="64"/>
      <c r="C8" s="64"/>
      <c r="D8" s="64"/>
      <c r="E8" s="64"/>
      <c r="F8" s="64"/>
      <c r="G8" s="64"/>
      <c r="H8" s="64"/>
      <c r="I8" s="64"/>
      <c r="J8" s="64"/>
    </row>
    <row r="9" spans="1:10" ht="21" customHeight="1" x14ac:dyDescent="0.3">
      <c r="A9" s="64"/>
      <c r="B9" s="118" t="s">
        <v>48</v>
      </c>
      <c r="C9" s="119"/>
      <c r="D9" s="119"/>
      <c r="E9" s="119"/>
      <c r="F9" s="119"/>
      <c r="G9" s="119"/>
      <c r="H9" s="119"/>
      <c r="I9" s="119"/>
      <c r="J9" s="119"/>
    </row>
    <row r="10" spans="1:10" s="64" customFormat="1" ht="15" customHeight="1" x14ac:dyDescent="0.3">
      <c r="B10" s="67"/>
      <c r="C10" s="67"/>
      <c r="D10" s="67"/>
      <c r="E10" s="67"/>
      <c r="F10" s="67"/>
      <c r="G10" s="67"/>
      <c r="H10" s="67"/>
      <c r="I10" s="67"/>
      <c r="J10" s="67"/>
    </row>
    <row r="11" spans="1:10" s="64" customFormat="1" x14ac:dyDescent="0.3">
      <c r="B11" s="122" t="s">
        <v>1132</v>
      </c>
      <c r="C11" s="122" t="str">
        <f>'IDPS Data Return'!$C$11</f>
        <v>1 April 2023 to 31 March 2024</v>
      </c>
      <c r="D11" s="122"/>
      <c r="E11" s="122"/>
      <c r="F11" s="67"/>
      <c r="G11" s="144" t="s">
        <v>1152</v>
      </c>
      <c r="H11" s="84" t="s">
        <v>27</v>
      </c>
      <c r="I11" s="152"/>
      <c r="J11" s="153"/>
    </row>
    <row r="12" spans="1:10" s="64" customFormat="1" x14ac:dyDescent="0.3">
      <c r="B12" s="122"/>
      <c r="C12" s="122"/>
      <c r="D12" s="122"/>
      <c r="E12" s="122"/>
      <c r="F12" s="67"/>
      <c r="G12" s="144"/>
      <c r="H12" s="84" t="s">
        <v>28</v>
      </c>
      <c r="I12" s="152"/>
      <c r="J12" s="153"/>
    </row>
    <row r="13" spans="1:10" s="64" customFormat="1" x14ac:dyDescent="0.3">
      <c r="B13" s="120" t="s">
        <v>1167</v>
      </c>
      <c r="C13" s="154" t="str">
        <f>IF(ISBLANK('IDPS Data Return'!$C$13),"",'IDPS Data Return'!$C$13)</f>
        <v/>
      </c>
      <c r="D13" s="154"/>
      <c r="E13" s="154"/>
      <c r="F13" s="67"/>
      <c r="G13" s="144"/>
      <c r="H13" s="84" t="s">
        <v>29</v>
      </c>
      <c r="I13" s="152"/>
      <c r="J13" s="153"/>
    </row>
    <row r="14" spans="1:10" ht="15" customHeight="1" x14ac:dyDescent="0.3">
      <c r="A14" s="72"/>
      <c r="B14" s="120"/>
      <c r="C14" s="154"/>
      <c r="D14" s="154"/>
      <c r="E14" s="154"/>
      <c r="G14" s="144" t="s">
        <v>1156</v>
      </c>
      <c r="H14" s="84" t="s">
        <v>27</v>
      </c>
      <c r="I14" s="152"/>
      <c r="J14" s="153"/>
    </row>
    <row r="15" spans="1:10" ht="15" customHeight="1" x14ac:dyDescent="0.3">
      <c r="A15" s="72"/>
      <c r="B15" s="128" t="s">
        <v>1157</v>
      </c>
      <c r="C15" s="131"/>
      <c r="D15" s="132"/>
      <c r="E15" s="133"/>
      <c r="G15" s="144"/>
      <c r="H15" s="84" t="s">
        <v>28</v>
      </c>
      <c r="I15" s="152"/>
      <c r="J15" s="153"/>
    </row>
    <row r="16" spans="1:10" ht="15" customHeight="1" x14ac:dyDescent="0.3">
      <c r="A16" s="72"/>
      <c r="B16" s="129"/>
      <c r="C16" s="134"/>
      <c r="D16" s="135"/>
      <c r="E16" s="136"/>
      <c r="G16" s="144"/>
      <c r="H16" s="84" t="s">
        <v>29</v>
      </c>
      <c r="I16" s="152"/>
      <c r="J16" s="153"/>
    </row>
    <row r="17" spans="1:10" ht="30" customHeight="1" x14ac:dyDescent="0.3">
      <c r="A17" s="72"/>
      <c r="B17" s="130"/>
      <c r="C17" s="137"/>
      <c r="D17" s="138"/>
      <c r="E17" s="139"/>
      <c r="G17" s="86"/>
      <c r="H17" s="104"/>
      <c r="I17" s="64"/>
      <c r="J17" s="64"/>
    </row>
    <row r="18" spans="1:10" ht="30" customHeight="1" x14ac:dyDescent="0.3">
      <c r="A18" s="72"/>
      <c r="B18" s="71" t="s">
        <v>1540</v>
      </c>
      <c r="C18" s="125"/>
      <c r="D18" s="126"/>
      <c r="E18" s="127"/>
      <c r="G18" s="86"/>
      <c r="H18" s="104"/>
      <c r="I18" s="64"/>
      <c r="J18" s="64"/>
    </row>
    <row r="19" spans="1:10" ht="60" customHeight="1" x14ac:dyDescent="0.3">
      <c r="A19" s="72"/>
      <c r="B19" s="102" t="s">
        <v>1158</v>
      </c>
      <c r="C19" s="125"/>
      <c r="D19" s="126"/>
      <c r="E19" s="127"/>
      <c r="G19" s="86"/>
    </row>
    <row r="20" spans="1:10" ht="30" customHeight="1" x14ac:dyDescent="0.3">
      <c r="A20" s="72"/>
      <c r="B20" s="71" t="s">
        <v>1541</v>
      </c>
      <c r="C20" s="125"/>
      <c r="D20" s="126"/>
      <c r="E20" s="127"/>
      <c r="G20" s="86"/>
    </row>
    <row r="21" spans="1:10" ht="15" customHeight="1" x14ac:dyDescent="0.3">
      <c r="A21" s="72"/>
      <c r="H21" s="73"/>
      <c r="I21" s="73"/>
      <c r="J21" s="73"/>
    </row>
    <row r="22" spans="1:10" s="76" customFormat="1" ht="15" thickBot="1" x14ac:dyDescent="0.4">
      <c r="A22" s="74"/>
      <c r="B22" s="75"/>
      <c r="C22" s="74"/>
      <c r="D22" s="74"/>
      <c r="E22" s="74"/>
      <c r="F22" s="74"/>
      <c r="G22" s="74"/>
      <c r="H22" s="74"/>
      <c r="I22" s="74"/>
      <c r="J22" s="74"/>
    </row>
    <row r="23" spans="1:10" x14ac:dyDescent="0.3">
      <c r="A23" s="77"/>
      <c r="B23" s="77"/>
      <c r="C23" s="77"/>
      <c r="D23" s="77"/>
      <c r="E23" s="77"/>
      <c r="F23" s="77"/>
      <c r="G23" s="77"/>
      <c r="H23" s="77"/>
      <c r="I23" s="77"/>
      <c r="J23" s="77"/>
    </row>
    <row r="24" spans="1:10" ht="21" customHeight="1" x14ac:dyDescent="0.3">
      <c r="A24" s="64"/>
      <c r="B24" s="118" t="s">
        <v>49</v>
      </c>
      <c r="C24" s="119"/>
      <c r="D24" s="119"/>
      <c r="E24" s="119"/>
      <c r="F24" s="119"/>
      <c r="G24" s="119"/>
      <c r="H24" s="119"/>
      <c r="I24" s="119"/>
      <c r="J24" s="119"/>
    </row>
    <row r="25" spans="1:10" x14ac:dyDescent="0.3">
      <c r="A25" s="72"/>
      <c r="B25" s="64" t="s">
        <v>39</v>
      </c>
      <c r="C25" s="64"/>
      <c r="D25" s="64"/>
      <c r="E25" s="64"/>
      <c r="F25" s="64"/>
      <c r="G25" s="64"/>
      <c r="H25" s="64"/>
      <c r="I25" s="64"/>
      <c r="J25" s="64"/>
    </row>
    <row r="26" spans="1:10" x14ac:dyDescent="0.3">
      <c r="B26" s="64"/>
      <c r="C26" s="78"/>
      <c r="D26" s="78"/>
      <c r="E26" s="78"/>
      <c r="F26" s="80"/>
      <c r="G26" s="80"/>
      <c r="H26" s="80"/>
      <c r="I26" s="80"/>
      <c r="J26" s="80"/>
    </row>
    <row r="27" spans="1:10" ht="45" customHeight="1" x14ac:dyDescent="0.3">
      <c r="B27" s="83" t="s">
        <v>1159</v>
      </c>
      <c r="C27" s="149"/>
      <c r="D27" s="150"/>
      <c r="E27" s="151"/>
      <c r="F27" s="80"/>
      <c r="G27" s="80"/>
      <c r="H27" s="80"/>
      <c r="I27" s="80"/>
      <c r="J27" s="80"/>
    </row>
    <row r="28" spans="1:10" x14ac:dyDescent="0.3">
      <c r="B28" s="78"/>
      <c r="C28" s="78"/>
      <c r="D28" s="78"/>
      <c r="E28" s="78"/>
      <c r="F28" s="80"/>
      <c r="G28" s="80"/>
      <c r="H28" s="80"/>
      <c r="I28" s="80"/>
      <c r="J28" s="80"/>
    </row>
    <row r="29" spans="1:10" ht="84" x14ac:dyDescent="0.3">
      <c r="C29" s="85" t="s">
        <v>1560</v>
      </c>
      <c r="D29" s="85" t="s">
        <v>1286</v>
      </c>
      <c r="E29" s="68" t="s">
        <v>1149</v>
      </c>
      <c r="F29" s="145" t="s">
        <v>1255</v>
      </c>
      <c r="G29" s="146"/>
    </row>
    <row r="30" spans="1:10" ht="30" customHeight="1" x14ac:dyDescent="0.3">
      <c r="B30" s="84" t="s">
        <v>20</v>
      </c>
      <c r="C30" s="18"/>
      <c r="D30" s="18"/>
      <c r="E30" s="20" t="str">
        <f>IF(OR(ISBLANK($C30),ISBLANK($D30)),"",$D30/$C30)</f>
        <v/>
      </c>
      <c r="F30" s="147"/>
      <c r="G30" s="148"/>
    </row>
    <row r="31" spans="1:10" x14ac:dyDescent="0.3"/>
    <row r="32" spans="1:10" s="76" customFormat="1" ht="15" thickBot="1" x14ac:dyDescent="0.4">
      <c r="A32" s="74"/>
      <c r="B32" s="75"/>
      <c r="C32" s="74"/>
      <c r="D32" s="74"/>
      <c r="E32" s="74"/>
      <c r="F32" s="74"/>
      <c r="G32" s="74"/>
      <c r="H32" s="74"/>
      <c r="I32" s="74"/>
      <c r="J32" s="74"/>
    </row>
    <row r="33" spans="1:10" x14ac:dyDescent="0.3">
      <c r="A33" s="77"/>
      <c r="B33" s="77"/>
      <c r="C33" s="77"/>
      <c r="D33" s="77"/>
      <c r="E33" s="77"/>
      <c r="F33" s="77"/>
      <c r="G33" s="77"/>
      <c r="H33" s="77"/>
      <c r="I33" s="77"/>
      <c r="J33" s="77"/>
    </row>
    <row r="34" spans="1:10" ht="25" customHeight="1" x14ac:dyDescent="0.3">
      <c r="A34" s="64"/>
      <c r="B34" s="141" t="s">
        <v>52</v>
      </c>
      <c r="C34" s="142"/>
      <c r="D34" s="142"/>
      <c r="E34" s="142"/>
      <c r="F34" s="142"/>
      <c r="G34" s="142"/>
      <c r="H34" s="142"/>
      <c r="I34" s="142"/>
      <c r="J34" s="142"/>
    </row>
    <row r="35" spans="1:10" x14ac:dyDescent="0.3">
      <c r="A35" s="72"/>
      <c r="B35" s="64" t="s">
        <v>39</v>
      </c>
      <c r="C35" s="64"/>
      <c r="D35" s="64"/>
      <c r="E35" s="64"/>
      <c r="F35" s="64"/>
      <c r="G35" s="64"/>
      <c r="H35" s="64"/>
      <c r="I35" s="64"/>
      <c r="J35" s="64"/>
    </row>
    <row r="36" spans="1:10" x14ac:dyDescent="0.3">
      <c r="B36" s="78"/>
      <c r="C36" s="78"/>
      <c r="D36" s="78"/>
      <c r="E36" s="78"/>
      <c r="F36" s="80"/>
      <c r="G36" s="80"/>
      <c r="H36" s="80"/>
      <c r="I36" s="80"/>
      <c r="J36" s="80"/>
    </row>
    <row r="37" spans="1:10" ht="63" customHeight="1" x14ac:dyDescent="0.3">
      <c r="B37" s="83" t="s">
        <v>1561</v>
      </c>
      <c r="C37" s="17"/>
      <c r="D37" s="87"/>
      <c r="E37" s="69"/>
      <c r="F37" s="80"/>
      <c r="G37" s="80"/>
      <c r="H37" s="80"/>
      <c r="I37" s="80"/>
      <c r="J37" s="80"/>
    </row>
    <row r="38" spans="1:10" s="64" customFormat="1" x14ac:dyDescent="0.3">
      <c r="B38" s="88"/>
      <c r="C38" s="69"/>
      <c r="D38" s="87"/>
      <c r="E38" s="69"/>
      <c r="F38" s="89"/>
      <c r="G38" s="89"/>
      <c r="H38" s="89"/>
      <c r="I38" s="89"/>
      <c r="J38" s="89"/>
    </row>
    <row r="39" spans="1:10" s="64" customFormat="1" x14ac:dyDescent="0.3">
      <c r="B39" s="143" t="s">
        <v>1163</v>
      </c>
      <c r="C39" s="143"/>
      <c r="D39" s="143"/>
      <c r="E39" s="143"/>
      <c r="F39" s="143"/>
      <c r="G39" s="143"/>
      <c r="H39" s="143"/>
      <c r="I39" s="89"/>
      <c r="J39" s="89"/>
    </row>
    <row r="40" spans="1:10" x14ac:dyDescent="0.3">
      <c r="B40" s="143"/>
      <c r="C40" s="143"/>
      <c r="D40" s="143"/>
      <c r="E40" s="143"/>
      <c r="F40" s="143"/>
      <c r="G40" s="143"/>
      <c r="H40" s="143"/>
      <c r="I40" s="80"/>
      <c r="J40" s="80"/>
    </row>
    <row r="41" spans="1:10" x14ac:dyDescent="0.3">
      <c r="B41" s="87"/>
      <c r="C41" s="78"/>
      <c r="D41" s="78"/>
      <c r="E41" s="78"/>
      <c r="F41" s="80"/>
      <c r="G41" s="80"/>
      <c r="H41" s="80"/>
      <c r="I41" s="80"/>
      <c r="J41" s="80"/>
    </row>
    <row r="42" spans="1:10" ht="94.5" customHeight="1" x14ac:dyDescent="0.3">
      <c r="C42" s="83" t="s">
        <v>1562</v>
      </c>
      <c r="D42" s="83" t="s">
        <v>1563</v>
      </c>
      <c r="E42" s="71" t="s">
        <v>1149</v>
      </c>
      <c r="F42" s="120" t="s">
        <v>1254</v>
      </c>
      <c r="G42" s="120"/>
      <c r="H42" s="86"/>
    </row>
    <row r="43" spans="1:10" ht="30" customHeight="1" x14ac:dyDescent="0.3">
      <c r="B43" s="84" t="s">
        <v>1160</v>
      </c>
      <c r="C43" s="17"/>
      <c r="D43" s="17"/>
      <c r="E43" s="20" t="str">
        <f>IF(OR(ISBLANK($C43),ISBLANK($D43)),"",$D43/$C43)</f>
        <v/>
      </c>
      <c r="F43" s="117"/>
      <c r="G43" s="117"/>
      <c r="H43" s="90"/>
    </row>
    <row r="44" spans="1:10" x14ac:dyDescent="0.3"/>
    <row r="45" spans="1:10" ht="84" x14ac:dyDescent="0.3">
      <c r="C45" s="83" t="s">
        <v>1564</v>
      </c>
      <c r="D45" s="83" t="s">
        <v>1565</v>
      </c>
      <c r="E45" s="71" t="s">
        <v>1149</v>
      </c>
      <c r="F45" s="120" t="s">
        <v>1254</v>
      </c>
      <c r="G45" s="120"/>
    </row>
    <row r="46" spans="1:10" ht="30" customHeight="1" x14ac:dyDescent="0.3">
      <c r="B46" s="84" t="s">
        <v>1161</v>
      </c>
      <c r="C46" s="17"/>
      <c r="D46" s="17"/>
      <c r="E46" s="20" t="str">
        <f>IF(OR(ISBLANK($C46),ISBLANK($D46)),"",$D46/$C46)</f>
        <v/>
      </c>
      <c r="F46" s="117"/>
      <c r="G46" s="117"/>
    </row>
    <row r="47" spans="1:10" ht="17" customHeight="1" x14ac:dyDescent="0.3"/>
    <row r="48" spans="1:10" ht="19" customHeight="1" x14ac:dyDescent="0.3"/>
  </sheetData>
  <mergeCells count="28">
    <mergeCell ref="C18:E18"/>
    <mergeCell ref="C20:E20"/>
    <mergeCell ref="B15:B17"/>
    <mergeCell ref="C15:E17"/>
    <mergeCell ref="C19:E19"/>
    <mergeCell ref="B13:B14"/>
    <mergeCell ref="C13:E14"/>
    <mergeCell ref="G11:G13"/>
    <mergeCell ref="I11:J11"/>
    <mergeCell ref="I12:J12"/>
    <mergeCell ref="I13:J13"/>
    <mergeCell ref="I14:J14"/>
    <mergeCell ref="B9:J9"/>
    <mergeCell ref="B24:J24"/>
    <mergeCell ref="B34:J34"/>
    <mergeCell ref="F45:G45"/>
    <mergeCell ref="F46:G46"/>
    <mergeCell ref="B39:H40"/>
    <mergeCell ref="F42:G42"/>
    <mergeCell ref="F43:G43"/>
    <mergeCell ref="G14:G16"/>
    <mergeCell ref="F29:G29"/>
    <mergeCell ref="F30:G30"/>
    <mergeCell ref="C27:E27"/>
    <mergeCell ref="B11:B12"/>
    <mergeCell ref="C11:E12"/>
    <mergeCell ref="I15:J15"/>
    <mergeCell ref="I16:J16"/>
  </mergeCells>
  <conditionalFormatting sqref="B7">
    <cfRule type="containsText" dxfId="15" priority="5" operator="containsText" text="No return">
      <formula>NOT(ISERROR(SEARCH("No return",B7)))</formula>
    </cfRule>
  </conditionalFormatting>
  <conditionalFormatting sqref="C18:E18">
    <cfRule type="expression" dxfId="14" priority="2">
      <formula>$C$15&lt;&gt;"Other"</formula>
    </cfRule>
    <cfRule type="expression" dxfId="13" priority="4">
      <formula>AND($C$15="Other",ISBLANK($C$18))</formula>
    </cfRule>
  </conditionalFormatting>
  <conditionalFormatting sqref="C20:E20">
    <cfRule type="expression" dxfId="12" priority="1">
      <formula>$C$19&lt;&gt;"Other"</formula>
    </cfRule>
    <cfRule type="expression" dxfId="11" priority="3">
      <formula>AND($C$19="Other",ISBLANK($C$20))</formula>
    </cfRule>
  </conditionalFormatting>
  <conditionalFormatting sqref="F30:G30 F43:G43 F46:G46">
    <cfRule type="containsBlanks" dxfId="10" priority="7">
      <formula>LEN(TRIM(F30))=0</formula>
    </cfRule>
  </conditionalFormatting>
  <conditionalFormatting sqref="I11:J16 C15 C19 C27:E27 C30:D30 C37 C43:D43 C46:D46">
    <cfRule type="containsBlanks" dxfId="9" priority="8">
      <formula>LEN(TRIM(C11))=0</formula>
    </cfRule>
  </conditionalFormatting>
  <dataValidations count="2">
    <dataValidation operator="greaterThanOrEqual" allowBlank="1" showInputMessage="1" showErrorMessage="1" sqref="C27:E27" xr:uid="{3AA0ED88-F98A-4B33-BEDE-A64BE2534466}"/>
    <dataValidation type="whole" operator="greaterThanOrEqual" allowBlank="1" showInputMessage="1" showErrorMessage="1" error="Please enter a non-negative integer." sqref="C30:D30 C37 C43:D43 C46:D46" xr:uid="{C9B89AA1-B32A-486C-BDB2-CFE536BDFFB8}">
      <formula1>0</formula1>
    </dataValidation>
  </dataValidations>
  <hyperlinks>
    <hyperlink ref="B7" location="Guidance!B46" display="To FASP Question Guidance" xr:uid="{0F3CC189-B90E-4AFA-A89B-876A35FCCB13}"/>
    <hyperlink ref="B27" location="Guidance!B49" display="Guidance!B49" xr:uid="{BAB53EF9-C5D7-4196-9D88-C075089A12D2}"/>
    <hyperlink ref="C29" location="Guidance!B50" display="Denominator: Women for whom a higher chance result (from the combined or quadruple test) is received by the maternity service" xr:uid="{965811E0-9B56-4FF9-BDC4-0F037C82A6A3}"/>
    <hyperlink ref="D29" location="Guidance!B51" display="Numerator: Women with higher chance results attending an appointment in ≤ 3 working days to discuss their results" xr:uid="{0F2841A8-79CD-4FB2-92E2-FFADC52A845A}"/>
    <hyperlink ref="B37" location="Guidance!B54" display="Women where an unexpected finding is suspected or confirmed in the baby at the 20-week screening scan" xr:uid="{6AC3EE91-46EC-413B-ACF7-AE5E0D73DA7D}"/>
    <hyperlink ref="C42" location="Guidance!B55" display="Denominator: Women who had a screening scan with an unexpected finding and were referred locally" xr:uid="{1363A02D-A870-4E8B-9BCD-5F7F1E65A7D3}"/>
    <hyperlink ref="D42" location="Guidance!B56" display="Numerator: Women referred locally and seen in ≤ 3 working days of the screening scan" xr:uid="{35483D9F-5A8C-44D3-BEF4-BE657FA6F721}"/>
    <hyperlink ref="C45" location="Guidance!B57" display="Denominator: Women who had a screening scan with an unexpected finding and were referred to a tertiary centre" xr:uid="{9BFF4D26-64C4-4879-A49B-DD7384D230CA}"/>
    <hyperlink ref="D45" location="Guidance!B58" display="Numerator: Women referred to a tertiary centre and seen in ≤ 5 working days of the screening scan" xr:uid="{302CB891-E42D-4722-8FA8-264874B36100}"/>
  </hyperlinks>
  <pageMargins left="0.7" right="0.7" top="0.75" bottom="0.75" header="0.3" footer="0.3"/>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907517-62EF-4083-BDDD-06E72B67714A}">
          <x14:formula1>
            <xm:f>LabList!$A$271:$A$291</xm:f>
          </x14:formula1>
          <xm:sqref>C15:E17 C19:E19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F564-0D7C-45D8-A124-58BAE737D9BD}">
  <dimension ref="A1:AP17"/>
  <sheetViews>
    <sheetView topLeftCell="AG1" zoomScale="111" workbookViewId="0">
      <selection activeCell="AM2" sqref="AM2"/>
    </sheetView>
  </sheetViews>
  <sheetFormatPr defaultColWidth="15.7265625" defaultRowHeight="14.5" x14ac:dyDescent="0.35"/>
  <cols>
    <col min="5" max="5" width="31.26953125" bestFit="1" customWidth="1"/>
    <col min="6" max="6" width="24.1796875" bestFit="1" customWidth="1"/>
    <col min="7" max="7" width="10" bestFit="1" customWidth="1"/>
    <col min="8" max="8" width="25.1796875" bestFit="1" customWidth="1"/>
    <col min="9" max="9" width="21.81640625" customWidth="1"/>
    <col min="10" max="11" width="26.26953125" customWidth="1"/>
    <col min="12" max="12" width="25.54296875" bestFit="1" customWidth="1"/>
    <col min="13" max="13" width="21.453125" customWidth="1"/>
    <col min="14" max="14" width="26" bestFit="1" customWidth="1"/>
    <col min="15" max="15" width="26" customWidth="1"/>
    <col min="16" max="16" width="18.7265625" customWidth="1"/>
    <col min="17" max="17" width="17" customWidth="1"/>
    <col min="18" max="18" width="17.81640625" customWidth="1"/>
    <col min="19" max="19" width="14.54296875" bestFit="1" customWidth="1"/>
    <col min="20" max="20" width="13.26953125" bestFit="1" customWidth="1"/>
    <col min="21" max="21" width="16.1796875" customWidth="1"/>
    <col min="23" max="23" width="18.81640625" customWidth="1"/>
    <col min="27" max="27" width="21.26953125" bestFit="1" customWidth="1"/>
    <col min="28" max="28" width="19.26953125" bestFit="1" customWidth="1"/>
    <col min="29" max="29" width="21.453125" bestFit="1" customWidth="1"/>
    <col min="30" max="30" width="19.453125" bestFit="1" customWidth="1"/>
    <col min="31" max="31" width="15.453125" bestFit="1" customWidth="1"/>
    <col min="32" max="32" width="21.54296875" bestFit="1" customWidth="1"/>
    <col min="33" max="33" width="19.26953125" bestFit="1" customWidth="1"/>
    <col min="34" max="34" width="28.7265625" bestFit="1" customWidth="1"/>
    <col min="35" max="35" width="12.26953125" bestFit="1" customWidth="1"/>
    <col min="36" max="36" width="21.54296875" bestFit="1" customWidth="1"/>
    <col min="39" max="39" width="17.26953125" bestFit="1" customWidth="1"/>
    <col min="40" max="40" width="18" bestFit="1" customWidth="1"/>
    <col min="42" max="42" width="22.7265625" customWidth="1"/>
  </cols>
  <sheetData>
    <row r="1" spans="1:42" s="5" customFormat="1" ht="19.5" customHeight="1" x14ac:dyDescent="0.35">
      <c r="A1" s="23" t="s">
        <v>1112</v>
      </c>
      <c r="B1" s="23" t="s">
        <v>5</v>
      </c>
      <c r="C1" s="23" t="s">
        <v>1104</v>
      </c>
      <c r="D1" s="23" t="s">
        <v>1126</v>
      </c>
      <c r="E1" s="22" t="s">
        <v>1155</v>
      </c>
      <c r="F1" s="22" t="s">
        <v>2</v>
      </c>
      <c r="G1" s="22" t="s">
        <v>1114</v>
      </c>
      <c r="H1" s="1" t="s">
        <v>1546</v>
      </c>
      <c r="I1" s="22" t="s">
        <v>1172</v>
      </c>
      <c r="J1" s="22" t="s">
        <v>1173</v>
      </c>
      <c r="K1" s="107" t="s">
        <v>1547</v>
      </c>
      <c r="L1" s="1" t="s">
        <v>1548</v>
      </c>
      <c r="M1" s="22" t="s">
        <v>1175</v>
      </c>
      <c r="N1" s="22" t="s">
        <v>1174</v>
      </c>
      <c r="O1" s="107" t="s">
        <v>1549</v>
      </c>
      <c r="P1" s="1" t="s">
        <v>1176</v>
      </c>
      <c r="Q1" s="1" t="s">
        <v>1177</v>
      </c>
      <c r="R1" s="1" t="s">
        <v>1178</v>
      </c>
      <c r="S1" s="1" t="s">
        <v>1179</v>
      </c>
      <c r="T1" s="1" t="s">
        <v>1180</v>
      </c>
      <c r="U1" s="1" t="s">
        <v>1181</v>
      </c>
      <c r="V1" s="1" t="s">
        <v>50</v>
      </c>
      <c r="W1" s="1" t="s">
        <v>1182</v>
      </c>
      <c r="X1" s="1" t="s">
        <v>6</v>
      </c>
      <c r="Y1" s="1" t="s">
        <v>7</v>
      </c>
      <c r="Z1" s="25" t="s">
        <v>36</v>
      </c>
      <c r="AA1" s="24" t="s">
        <v>1121</v>
      </c>
      <c r="AB1" s="24" t="s">
        <v>1122</v>
      </c>
      <c r="AC1" s="24" t="s">
        <v>1123</v>
      </c>
      <c r="AD1" s="24" t="s">
        <v>1124</v>
      </c>
      <c r="AE1" s="24" t="s">
        <v>1125</v>
      </c>
      <c r="AF1" s="24" t="s">
        <v>1120</v>
      </c>
      <c r="AG1" s="24" t="s">
        <v>1119</v>
      </c>
      <c r="AH1" s="24" t="s">
        <v>1190</v>
      </c>
      <c r="AI1" s="24" t="s">
        <v>1187</v>
      </c>
      <c r="AJ1" s="24" t="s">
        <v>1189</v>
      </c>
      <c r="AK1" s="24" t="s">
        <v>3</v>
      </c>
      <c r="AL1" s="24" t="s">
        <v>1188</v>
      </c>
      <c r="AM1" s="24" t="s">
        <v>1192</v>
      </c>
      <c r="AN1" s="24" t="s">
        <v>1193</v>
      </c>
      <c r="AO1" s="24" t="s">
        <v>1183</v>
      </c>
      <c r="AP1" s="24" t="s">
        <v>1194</v>
      </c>
    </row>
    <row r="2" spans="1:42" x14ac:dyDescent="0.35">
      <c r="A2" s="2" t="s">
        <v>1168</v>
      </c>
      <c r="B2" s="2" t="s">
        <v>1169</v>
      </c>
      <c r="C2" s="2" t="str">
        <f>'IDPS Data Return'!$C$11</f>
        <v>1 April 2023 to 31 March 2024</v>
      </c>
      <c r="D2" s="2"/>
      <c r="E2" s="2" t="str">
        <f>IF(ISBLANK('IDPS Data Return'!$C$13),"Awaiting item",'IDPS Data Return'!$C$13)</f>
        <v>Awaiting item</v>
      </c>
      <c r="F2" s="2" t="str">
        <f>IF(ISBLANK('IDPS Data Return'!$C$13),"Awaiting item",INDEX(MaternityServiceList[Trust],MATCH('IDPS Data Return'!$C$13,MaternityServiceList[MaternityService],0),1))</f>
        <v>Awaiting item</v>
      </c>
      <c r="G2" s="2" t="str">
        <f>IF(ISBLANK('IDPS Data Return'!$C$13),"Awaiting item",INDEX(MaternityServiceList[TrustCode],MATCH('IDPS Data Return'!$C$13,MaternityServiceList[MaternityService],0),1))</f>
        <v>Awaiting item</v>
      </c>
      <c r="H2" s="2" t="str">
        <f>IF(ISBLANK('FASP Data Return'!$C$15),"Missing item",'FASP Data Return'!$C$15)</f>
        <v>Missing item</v>
      </c>
      <c r="I2" s="2" t="str">
        <f>IF(H2="Other","",IF($H2="Missing item","Awaiting item",INDEX(LabList[Name],MATCH($H2,LabList[Combined],0),1)))</f>
        <v>Awaiting item</v>
      </c>
      <c r="J2" s="2" t="str">
        <f>IF(H2="Other","",IF($H2="Missing item","Awaiting item",INDEX(LabList[Code],MATCH($H2,LabList[Combined],0),1)))</f>
        <v>Awaiting item</v>
      </c>
      <c r="K2" s="2" t="str" cm="1">
        <f t="array" ref="K2">IFERROR(_xlfn.IFS(AND(ISBLANK('FASP Data Return'!$C$18),$H2="Other"),"Missing item",ISBLANK('FASP Data Return'!$C$18),""),'FASP Data Return'!$C$18)</f>
        <v/>
      </c>
      <c r="L2" s="2" t="str">
        <f>IF(ISBLANK('FASP Data Return'!$C$19),"Missing item",'FASP Data Return'!$C$19)</f>
        <v>Missing item</v>
      </c>
      <c r="M2" s="2" t="str">
        <f>IF($L2="Other","",IF($L2="Missing item","Awaiting item",INDEX(LabList[Name],MATCH($L2,LabList[Combined],0),1)))</f>
        <v>Awaiting item</v>
      </c>
      <c r="N2" s="2" t="str">
        <f>IF($L2="Other","",IF($L2="Missing item","Awaiting item",INDEX(LabList[Code],MATCH($L2,LabList[Combined],0),1)))</f>
        <v>Awaiting item</v>
      </c>
      <c r="O2" s="2" t="str" cm="1">
        <f t="array" ref="O2">IFERROR(_xlfn.IFS(AND(ISBLANK('FASP Data Return'!$C$20),$L2="Other"),"Missing item",ISBLANK('FASP Data Return'!$C$20),""),'FASP Data Return'!$C$20)</f>
        <v/>
      </c>
      <c r="P2" s="2" t="str">
        <f>IF(ISBLANK('FASP Data Return'!$I$11),"Missing item",'FASP Data Return'!$I$11)</f>
        <v>Missing item</v>
      </c>
      <c r="Q2" s="2" t="str">
        <f>IF(ISBLANK('FASP Data Return'!$I$12),"Missing item",'FASP Data Return'!$I$12)</f>
        <v>Missing item</v>
      </c>
      <c r="R2" s="2" t="str">
        <f>IF(ISBLANK('FASP Data Return'!$I$13),"Missing item",'FASP Data Return'!$I$13)</f>
        <v>Missing item</v>
      </c>
      <c r="S2" s="2" t="str">
        <f>IF(ISBLANK('FASP Data Return'!$I$14),"Missing item",'FASP Data Return'!$I$14)</f>
        <v>Missing item</v>
      </c>
      <c r="T2" s="2" t="str">
        <f>IF(ISBLANK('FASP Data Return'!$I$15),"Missing item",'FASP Data Return'!$I$15)</f>
        <v>Missing item</v>
      </c>
      <c r="U2" s="2" t="str">
        <f>IF(ISBLANK('FASP Data Return'!$I$16),"Missing item",'FASP Data Return'!$I$16)</f>
        <v>Missing item</v>
      </c>
      <c r="V2" s="2" t="str">
        <f>IF(ISBLANK('FASP Data Return'!$C$27),"Missing item",'FASP Data Return'!$C$27)</f>
        <v>Missing item</v>
      </c>
      <c r="W2" s="2"/>
      <c r="X2" s="2" t="str">
        <f>IF(ISBLANK('FASP Data Return'!$C$30),"Missing item",'FASP Data Return'!$C$30)</f>
        <v>Missing item</v>
      </c>
      <c r="Y2" s="2" t="str">
        <f>IF(ISBLANK('FASP Data Return'!$D$30),"Missing item",'FASP Data Return'!$D$30)</f>
        <v>Missing item</v>
      </c>
      <c r="Z2" s="2" t="str">
        <f>IF(ISBLANK('FASP Data Return'!$F$30),"",'FASP Data Return'!$F$30)</f>
        <v/>
      </c>
      <c r="AA2" s="2" t="b">
        <f>IFERROR(IF(OR($E2="Missing item",$H2="Missing item",$L2="Missing item",$K2="Missing item",$O2="Missing item"),FALSE,TRUE),FALSE)</f>
        <v>0</v>
      </c>
      <c r="AB2" s="2" t="b">
        <f>IFERROR(IF(ISNUMBER($Y2),TRUE,FALSE),FALSE)</f>
        <v>0</v>
      </c>
      <c r="AC2" s="2" t="b">
        <f>IFERROR(IF(ISNUMBER($X2),TRUE,FALSE),FALSE)</f>
        <v>0</v>
      </c>
      <c r="AD2" s="2" t="b">
        <f>IFERROR(IF(AND($Y2&gt;$X2,ISNUMBER($Y2),ISNUMBER($X2)),FALSE,TRUE),FALSE)</f>
        <v>1</v>
      </c>
      <c r="AE2" s="2" t="b">
        <f>IFERROR(IF(COUNTIFS($P2:$U2,"Missing item")&gt;0,FALSE,TRUE),FALSE)</f>
        <v>0</v>
      </c>
      <c r="AF2" s="2" t="str" cm="1">
        <f t="array" ref="AF2">_xlfn.TEXTJOIN(", ",TRUE,IF($E2:$AE2="Missing item",$E$1:$AE$1,""))</f>
        <v>LaboratoryLong_Combined, LaboratoryLong_Quadruple, SubmittedBy_Name, SubmittedBy_Role, SubmittedBy_Email, SignOff_Name, SignOff_Role, SignOff_Email, Software, Denominator, Numerator</v>
      </c>
      <c r="AG2" s="2">
        <f>COUNTIFS($E2:$Z2,"Missing item")</f>
        <v>11</v>
      </c>
      <c r="AH2" s="2">
        <f>COUNTIFS($V2:$Z2,"Missing item")</f>
        <v>3</v>
      </c>
      <c r="AI2" s="2">
        <f>COUNTA($E$1:$Z$1)-COUNTIFS($E2:$Z2,"Missing item")-COUNTIFS($E2:$Z2,"Awaiting item")-COUNTIFS($E2:$Z2,"")</f>
        <v>0</v>
      </c>
      <c r="AJ2" s="2">
        <f>COUNTA($V$1:$Z$1)-COUNTIFS($V2:$Z2,"Missing item")-COUNTIFS($V2:$Z2,"Awaiting item")-COUNTIFS($V2:$Z2,"")</f>
        <v>0</v>
      </c>
      <c r="AK2" s="2" t="str" cm="1">
        <f t="array" ref="AK2">IFERROR(_xlfn.IFS($AG2=0,"Complete",$AI2=0,"Not answered"),"Partially answered")</f>
        <v>Not answered</v>
      </c>
      <c r="AL2" s="2" t="str" cm="1">
        <f t="array" ref="AL2">IFERROR(_xlfn.IFS($AH2=0,"Complete",$AJ2=0,"Not answered"),"Partially answered")</f>
        <v>Not answered</v>
      </c>
      <c r="AM2" s="2" t="str" cm="1">
        <f t="array" ref="AM2">IFERROR(_xlfn.IFS(
COUNTIFS($H2:$O2,"Missing item")=0,"Complete",
AND(H2="Missing item",$L2="Missing item", OR($K2="Missing item",$K2=""), OR($O2="Missing item",$O2="")),"Not answered"),"Partially answered")</f>
        <v>Not answered</v>
      </c>
      <c r="AN2" s="2" t="str" cm="1">
        <f t="array" ref="AN2">IFERROR(_xlfn.IFS(
COUNTIFS($P2:$U2,"Missing item")=0,"Complete",
COUNTIFS($P2:$U2,"&lt;&gt;"&amp;"Missing item")=0,"Not answered",
COUNTIFS($P2:$U2,"Missing item")-COUNTA($P2:$U2),"Partially answered"),
"Not answered")</f>
        <v>Not answered</v>
      </c>
      <c r="AO2" s="2" t="b">
        <v>1</v>
      </c>
      <c r="AP2" s="2" t="str" cm="1">
        <f t="array" ref="AP2">IFERROR(_xlfn.IFS(
AND($AD2=FALSE,$AO2=FALSE),"Numerator larger than denominator. Sum of denominators for 8a and 8b does not equal the count women with an unexpected finding at the screening scan",
$AD2=FALSE, "Numerator larger than denominator",
$AO2=FALSE, "Sum of denominators for 8a and 8b does not equal the count women with an unexpected finding at the screening scan"),"")</f>
        <v/>
      </c>
    </row>
    <row r="3" spans="1:42" x14ac:dyDescent="0.35">
      <c r="A3" s="2" t="s">
        <v>1168</v>
      </c>
      <c r="B3" s="2" t="s">
        <v>1170</v>
      </c>
      <c r="C3" s="2" t="str">
        <f>'IDPS Data Return'!$C$11</f>
        <v>1 April 2023 to 31 March 2024</v>
      </c>
      <c r="D3" s="2"/>
      <c r="E3" s="2" t="str">
        <f>IF(ISBLANK('IDPS Data Return'!$C$13),"Awaiting item",'IDPS Data Return'!$C$13)</f>
        <v>Awaiting item</v>
      </c>
      <c r="F3" s="2" t="str">
        <f>IF(ISBLANK('IDPS Data Return'!$C$13),"Awaiting item",INDEX(MaternityServiceList[Trust],MATCH('IDPS Data Return'!$C$13,MaternityServiceList[MaternityService],0),1))</f>
        <v>Awaiting item</v>
      </c>
      <c r="G3" s="2" t="str">
        <f>IF(ISBLANK('IDPS Data Return'!$C$13),"Awaiting item",INDEX(MaternityServiceList[TrustCode],MATCH('IDPS Data Return'!$C$13,MaternityServiceList[MaternityService],0),1))</f>
        <v>Awaiting item</v>
      </c>
      <c r="H3" s="2" t="str">
        <f>IF(ISBLANK('FASP Data Return'!$C$15),"Missing item",'FASP Data Return'!$C$15)</f>
        <v>Missing item</v>
      </c>
      <c r="I3" s="2" t="str">
        <f>IF(H3="Other","",IF($H3="Missing item","Awaiting item",INDEX(LabList[Name],MATCH($H3,LabList[Combined],0),1)))</f>
        <v>Awaiting item</v>
      </c>
      <c r="J3" s="2" t="str">
        <f>IF(H3="Other","",IF($H3="Missing item","Awaiting item",INDEX(LabList[Code],MATCH($H3,LabList[Combined],0),1)))</f>
        <v>Awaiting item</v>
      </c>
      <c r="K3" s="2" t="str" cm="1">
        <f t="array" ref="K3">IFERROR(_xlfn.IFS(AND(ISBLANK('FASP Data Return'!$C$18),$H3="Other"),"Missing item",ISBLANK('FASP Data Return'!$C$18),""),'FASP Data Return'!$C$18)</f>
        <v/>
      </c>
      <c r="L3" s="2" t="str">
        <f>IF(ISBLANK('FASP Data Return'!$C$19),"Missing item",'FASP Data Return'!$C$19)</f>
        <v>Missing item</v>
      </c>
      <c r="M3" s="2" t="str">
        <f>IF($L3="Other","",IF($L3="Missing item","Awaiting item",INDEX(LabList[Name],MATCH($L3,LabList[Combined],0),1)))</f>
        <v>Awaiting item</v>
      </c>
      <c r="N3" s="2" t="str">
        <f>IF($L3="Other","",IF($L3="Missing item","Awaiting item",INDEX(LabList[Code],MATCH($L3,LabList[Combined],0),1)))</f>
        <v>Awaiting item</v>
      </c>
      <c r="O3" s="2" t="str" cm="1">
        <f t="array" ref="O3">IFERROR(_xlfn.IFS(AND(ISBLANK('FASP Data Return'!$C$20),$L3="Other"),"Missing item",ISBLANK('FASP Data Return'!$C$20),""),'FASP Data Return'!$C$20)</f>
        <v/>
      </c>
      <c r="P3" s="2" t="str">
        <f>IF(ISBLANK('FASP Data Return'!$I$11),"Missing item",'FASP Data Return'!$I$11)</f>
        <v>Missing item</v>
      </c>
      <c r="Q3" s="2" t="str">
        <f>IF(ISBLANK('FASP Data Return'!$I$12),"Missing item",'FASP Data Return'!$I$12)</f>
        <v>Missing item</v>
      </c>
      <c r="R3" s="2" t="str">
        <f>IF(ISBLANK('FASP Data Return'!$I$13),"Missing item",'FASP Data Return'!$I$13)</f>
        <v>Missing item</v>
      </c>
      <c r="S3" s="2" t="str">
        <f>IF(ISBLANK('FASP Data Return'!$I$14),"Missing item",'FASP Data Return'!$I$14)</f>
        <v>Missing item</v>
      </c>
      <c r="T3" s="2" t="str">
        <f>IF(ISBLANK('FASP Data Return'!$I$15),"Missing item",'FASP Data Return'!$I$15)</f>
        <v>Missing item</v>
      </c>
      <c r="U3" s="2" t="str">
        <f>IF(ISBLANK('FASP Data Return'!$I$16),"Missing item",'FASP Data Return'!$I$16)</f>
        <v>Missing item</v>
      </c>
      <c r="V3" s="2"/>
      <c r="W3" s="2" t="str">
        <f>IF(ISBLANK('FASP Data Return'!$C$37),"Missing item",'FASP Data Return'!$C$37)</f>
        <v>Missing item</v>
      </c>
      <c r="X3" s="2" t="str">
        <f>IF(ISBLANK('FASP Data Return'!$C$43),"Missing item",'FASP Data Return'!$C$43)</f>
        <v>Missing item</v>
      </c>
      <c r="Y3" s="2" t="str">
        <f>IF(ISBLANK('FASP Data Return'!$D$43),"Missing item",'FASP Data Return'!$D$43)</f>
        <v>Missing item</v>
      </c>
      <c r="Z3" s="2" t="str">
        <f>IF(ISBLANK('FASP Data Return'!$F$43),"",'FASP Data Return'!$F$43)</f>
        <v/>
      </c>
      <c r="AA3" s="2" t="b">
        <f t="shared" ref="AA3:AA4" si="0">IFERROR(IF(OR($E3="Missing item",$H3="Missing item",$L3="Missing item",$K3="Missing item",$O3="Missing item"),FALSE,TRUE),FALSE)</f>
        <v>0</v>
      </c>
      <c r="AB3" s="2" t="b">
        <f>IFERROR(IF(ISNUMBER($Y3),TRUE,FALSE),FALSE)</f>
        <v>0</v>
      </c>
      <c r="AC3" s="2" t="b">
        <f>IFERROR(IF(ISNUMBER($X3),TRUE,FALSE),FALSE)</f>
        <v>0</v>
      </c>
      <c r="AD3" s="2" t="b">
        <f>IFERROR(IF(AND($Y3&gt;$X3,ISNUMBER($Y3),ISNUMBER($X3)),FALSE,TRUE),FALSE)</f>
        <v>1</v>
      </c>
      <c r="AE3" s="2" t="b">
        <f>IFERROR(IF(COUNTIFS($P3:$U3,"Missing item")&gt;0,FALSE,TRUE),FALSE)</f>
        <v>0</v>
      </c>
      <c r="AF3" s="2" t="str" cm="1">
        <f t="array" ref="AF3">_xlfn.TEXTJOIN(", ",TRUE,IF($E3:$AE3="Missing item",$E$1:$AE$1,""))</f>
        <v>LaboratoryLong_Combined, LaboratoryLong_Quadruple, SubmittedBy_Name, SubmittedBy_Role, SubmittedBy_Email, SignOff_Name, SignOff_Role, SignOff_Email, UnexpectedFinding, Denominator, Numerator</v>
      </c>
      <c r="AG3" s="2">
        <f>COUNTIFS($E3:$Z3,"Missing item")</f>
        <v>11</v>
      </c>
      <c r="AH3" s="2">
        <f>COUNTIFS($V3:$Z3,"Missing item")</f>
        <v>3</v>
      </c>
      <c r="AI3" s="2">
        <f>COUNTA($E$1:$Z$1)-COUNTIFS($E3:$Z3,"Missing item")-COUNTIFS($E3:$Z3,"Awaiting item")-COUNTIFS($E3:$Z3,"")</f>
        <v>0</v>
      </c>
      <c r="AJ3" s="2">
        <f>COUNTA($V$1:$Z$1)-COUNTIFS($V3:$Z3,"Missing item")-COUNTIFS($V3:$Z3,"Awaiting item")-COUNTIFS($V3:$Z3,"")</f>
        <v>0</v>
      </c>
      <c r="AK3" s="2" t="str" cm="1">
        <f t="array" ref="AK3">IFERROR(_xlfn.IFS($AG3=0,"Complete",$AI3=0,"Not answered"),"Partially answered")</f>
        <v>Not answered</v>
      </c>
      <c r="AL3" s="2" t="str" cm="1">
        <f t="array" ref="AL3">IFERROR(_xlfn.IFS($AH3=0,"Complete",$AJ3=0,"Not answered"),"Partially answered")</f>
        <v>Not answered</v>
      </c>
      <c r="AM3" s="2" t="str" cm="1">
        <f t="array" ref="AM3">IFERROR(_xlfn.IFS(
COUNTIFS($H3:$O3,"Missing item")=0,"Complete",
AND(H3="Missing item",$L3="Missing item", OR($K3="Missing item",$K3=""), OR($O3="Missing item",$O3="")),"Not answered"),"Partially answered")</f>
        <v>Not answered</v>
      </c>
      <c r="AN3" s="2" t="str" cm="1">
        <f t="array" ref="AN3">IFERROR(_xlfn.IFS(
COUNTIFS($P3:$U3,"Missing item")=0,"Complete",
COUNTIFS($P3:$U3,"&lt;&gt;"&amp;"Missing item")=0,"Not answered",
COUNTIFS($P3:$U3,"Missing item")-COUNTA($P3:$U3),"Partially answered"),
"Not answered")</f>
        <v>Not answered</v>
      </c>
      <c r="AO3" s="2" t="b">
        <f>IF(AND(ISNUMBER($W$3),ISNUMBER($W$4),ISNUMBER($X$3),ISNUMBER($X$4)),$W3=SUM($X$3:$X$4),TRUE)</f>
        <v>1</v>
      </c>
      <c r="AP3" s="2" t="str" cm="1">
        <f t="array" ref="AP3">IFERROR(_xlfn.IFS(
AND($AD3=FALSE,$AO3=FALSE),"Numerator larger than denominator. Sum of denominators for 8a and 8b does not equal the count women with an unexpected finding at the screening scan",
$AD3=FALSE, "Numerator larger than denominator",
$AO3=FALSE, "Sum of denominators for 8a and 8b does not equal the count women with an unexpected finding at the screening scan"),"")</f>
        <v/>
      </c>
    </row>
    <row r="4" spans="1:42" x14ac:dyDescent="0.35">
      <c r="A4" s="2" t="s">
        <v>1168</v>
      </c>
      <c r="B4" s="2" t="s">
        <v>1171</v>
      </c>
      <c r="C4" s="2" t="str">
        <f>'IDPS Data Return'!$C$11</f>
        <v>1 April 2023 to 31 March 2024</v>
      </c>
      <c r="D4" s="2"/>
      <c r="E4" s="2" t="str">
        <f>IF(ISBLANK('IDPS Data Return'!$C$13),"Awaiting item",'IDPS Data Return'!$C$13)</f>
        <v>Awaiting item</v>
      </c>
      <c r="F4" s="2" t="str">
        <f>IF(ISBLANK('IDPS Data Return'!$C$13),"Awaiting item",INDEX(MaternityServiceList[Trust],MATCH('IDPS Data Return'!$C$13,MaternityServiceList[MaternityService],0),1))</f>
        <v>Awaiting item</v>
      </c>
      <c r="G4" s="2" t="str">
        <f>IF(ISBLANK('IDPS Data Return'!$C$13),"Awaiting item",INDEX(MaternityServiceList[TrustCode],MATCH('IDPS Data Return'!$C$13,MaternityServiceList[MaternityService],0),1))</f>
        <v>Awaiting item</v>
      </c>
      <c r="H4" s="2" t="str">
        <f>IF(ISBLANK('FASP Data Return'!$C$15),"Missing item",'FASP Data Return'!$C$15)</f>
        <v>Missing item</v>
      </c>
      <c r="I4" s="2" t="str">
        <f>IF(H4="Other","",IF($H4="Missing item","Awaiting item",INDEX(LabList[Name],MATCH($H4,LabList[Combined],0),1)))</f>
        <v>Awaiting item</v>
      </c>
      <c r="J4" s="2" t="str">
        <f>IF(H4="Other","",IF($H4="Missing item","Awaiting item",INDEX(LabList[Code],MATCH($H4,LabList[Combined],0),1)))</f>
        <v>Awaiting item</v>
      </c>
      <c r="K4" s="2" t="str" cm="1">
        <f t="array" ref="K4">IFERROR(_xlfn.IFS(AND(ISBLANK('FASP Data Return'!$C$18),$H4="Other"),"Missing item",ISBLANK('FASP Data Return'!$C$18),""),'FASP Data Return'!$C$18)</f>
        <v/>
      </c>
      <c r="L4" s="2" t="str">
        <f>IF(ISBLANK('FASP Data Return'!$C$19),"Missing item",'FASP Data Return'!$C$19)</f>
        <v>Missing item</v>
      </c>
      <c r="M4" s="2" t="str">
        <f>IF($L4="Other","",IF($L4="Missing item","Awaiting item",INDEX(LabList[Name],MATCH($L4,LabList[Combined],0),1)))</f>
        <v>Awaiting item</v>
      </c>
      <c r="N4" s="2" t="str">
        <f>IF($L4="Other","",IF($L4="Missing item","Awaiting item",INDEX(LabList[Code],MATCH($L4,LabList[Combined],0),1)))</f>
        <v>Awaiting item</v>
      </c>
      <c r="O4" s="2" t="str" cm="1">
        <f t="array" ref="O4">IFERROR(_xlfn.IFS(AND(ISBLANK('FASP Data Return'!$C$20),$L4="Other"),"Missing item",ISBLANK('FASP Data Return'!$C$20),""),'FASP Data Return'!$C$20)</f>
        <v/>
      </c>
      <c r="P4" s="2" t="str">
        <f>IF(ISBLANK('FASP Data Return'!$I$11),"Missing item",'FASP Data Return'!$I$11)</f>
        <v>Missing item</v>
      </c>
      <c r="Q4" s="2" t="str">
        <f>IF(ISBLANK('FASP Data Return'!$I$12),"Missing item",'FASP Data Return'!$I$12)</f>
        <v>Missing item</v>
      </c>
      <c r="R4" s="2" t="str">
        <f>IF(ISBLANK('FASP Data Return'!$I$13),"Missing item",'FASP Data Return'!$I$13)</f>
        <v>Missing item</v>
      </c>
      <c r="S4" s="2" t="str">
        <f>IF(ISBLANK('FASP Data Return'!$I$14),"Missing item",'FASP Data Return'!$I$14)</f>
        <v>Missing item</v>
      </c>
      <c r="T4" s="2" t="str">
        <f>IF(ISBLANK('FASP Data Return'!$I$15),"Missing item",'FASP Data Return'!$I$15)</f>
        <v>Missing item</v>
      </c>
      <c r="U4" s="2" t="str">
        <f>IF(ISBLANK('FASP Data Return'!$I$16),"Missing item",'FASP Data Return'!$I$16)</f>
        <v>Missing item</v>
      </c>
      <c r="V4" s="2"/>
      <c r="W4" s="2" t="str">
        <f>IF(ISBLANK('FASP Data Return'!$C$37),"Missing item",'FASP Data Return'!$C$37)</f>
        <v>Missing item</v>
      </c>
      <c r="X4" s="2" t="str">
        <f>IF(ISBLANK('FASP Data Return'!$C$46),"Missing item",'FASP Data Return'!$C$46)</f>
        <v>Missing item</v>
      </c>
      <c r="Y4" s="2" t="str">
        <f>IF(ISBLANK('FASP Data Return'!$D$46),"Missing item",'FASP Data Return'!$D$46)</f>
        <v>Missing item</v>
      </c>
      <c r="Z4" s="2" t="str">
        <f>IF(ISBLANK('FASP Data Return'!$F$46),"",'FASP Data Return'!$F$46)</f>
        <v/>
      </c>
      <c r="AA4" s="2" t="b">
        <f t="shared" si="0"/>
        <v>0</v>
      </c>
      <c r="AB4" s="2" t="b">
        <f>IFERROR(IF(ISNUMBER($Y4),TRUE,FALSE),FALSE)</f>
        <v>0</v>
      </c>
      <c r="AC4" s="2" t="b">
        <f>IFERROR(IF(ISNUMBER($X4),TRUE,FALSE),FALSE)</f>
        <v>0</v>
      </c>
      <c r="AD4" s="2" t="b">
        <f>IFERROR(IF(AND($Y4&gt;$X4,ISNUMBER($Y4),ISNUMBER($X4)),FALSE,TRUE),FALSE)</f>
        <v>1</v>
      </c>
      <c r="AE4" s="2" t="b">
        <f>IFERROR(IF(COUNTIFS($P4:$U4,"Missing item")&gt;0,FALSE,TRUE),FALSE)</f>
        <v>0</v>
      </c>
      <c r="AF4" s="2" t="str" cm="1">
        <f t="array" ref="AF4">_xlfn.TEXTJOIN(", ",TRUE,IF($E4:$AE4="Missing item",$E$1:$AE$1,""))</f>
        <v>LaboratoryLong_Combined, LaboratoryLong_Quadruple, SubmittedBy_Name, SubmittedBy_Role, SubmittedBy_Email, SignOff_Name, SignOff_Role, SignOff_Email, UnexpectedFinding, Denominator, Numerator</v>
      </c>
      <c r="AG4" s="2">
        <f>COUNTIFS($E4:$Z4,"Missing item")</f>
        <v>11</v>
      </c>
      <c r="AH4" s="2">
        <f>COUNTIFS($V4:$Z4,"Missing item")</f>
        <v>3</v>
      </c>
      <c r="AI4" s="2">
        <f>COUNTA($E$1:$Z$1)-COUNTIFS($E4:$Z4,"Missing item")-COUNTIFS($E4:$Z4,"Awaiting item")-COUNTIFS($E4:$Z4,"")</f>
        <v>0</v>
      </c>
      <c r="AJ4" s="2">
        <f>COUNTA($V$1:$Z$1)-COUNTIFS($V4:$Z4,"Missing item")-COUNTIFS($V4:$Z4,"Awaiting item")-COUNTIFS($V4:$Z4,"")</f>
        <v>0</v>
      </c>
      <c r="AK4" s="2" t="str" cm="1">
        <f t="array" ref="AK4">IFERROR(_xlfn.IFS($AG4=0,"Complete",$AI4=0,"Not answered"),"Partially answered")</f>
        <v>Not answered</v>
      </c>
      <c r="AL4" s="2" t="str" cm="1">
        <f t="array" ref="AL4">IFERROR(_xlfn.IFS($AH4=0,"Complete",$AJ4=0,"Not answered"),"Partially answered")</f>
        <v>Not answered</v>
      </c>
      <c r="AM4" s="2" t="str" cm="1">
        <f t="array" ref="AM4">IFERROR(_xlfn.IFS(
COUNTIFS($H4:$O4,"Missing item")=0,"Complete",
AND(H4="Missing item",$L4="Missing item", OR($K4="Missing item",$K4=""), OR($O4="Missing item",$O4="")),"Not answered"),"Partially answered")</f>
        <v>Not answered</v>
      </c>
      <c r="AN4" s="2" t="str" cm="1">
        <f t="array" ref="AN4">IFERROR(_xlfn.IFS(
COUNTIFS($P4:$U4,"Missing item")=0,"Complete",
COUNTIFS($P4:$U4,"&lt;&gt;"&amp;"Missing item")=0,"Not answered",
COUNTIFS($P4:$U4,"Missing item")-COUNTA($P4:$U4),"Partially answered"),
"Not answered")</f>
        <v>Not answered</v>
      </c>
      <c r="AO4" s="2" t="b">
        <f>IF(AND(ISNUMBER($W$3),ISNUMBER($W$4),ISNUMBER($X$3),ISNUMBER($X$4)),$W4=SUM($X$3:$X$4),TRUE)</f>
        <v>1</v>
      </c>
      <c r="AP4" s="2" t="str" cm="1">
        <f t="array" ref="AP4">IFERROR(_xlfn.IFS(
AND($AD4=FALSE,$AO4=FALSE),"Numerator larger than denominator. Sum of denominators for 8a and 8b does not equal the count women with an unexpected finding at the screening scan",
$AD4=FALSE, "Numerator larger than denominator",
$AO4=FALSE, "Sum of denominators for 8a and 8b does not equal the count women with an unexpected finding at the screening scan"),"")</f>
        <v/>
      </c>
    </row>
    <row r="5" spans="1:42" x14ac:dyDescent="0.35">
      <c r="E5" s="3"/>
      <c r="F5" s="3"/>
      <c r="G5" s="3"/>
    </row>
    <row r="6" spans="1:42" x14ac:dyDescent="0.35">
      <c r="E6" s="3"/>
      <c r="F6" s="3"/>
      <c r="G6" s="3"/>
    </row>
    <row r="7" spans="1:42" x14ac:dyDescent="0.35">
      <c r="AF7" s="5"/>
    </row>
    <row r="8" spans="1:42" x14ac:dyDescent="0.35">
      <c r="AF8" s="5"/>
    </row>
    <row r="9" spans="1:42" s="5" customFormat="1" x14ac:dyDescent="0.35">
      <c r="A9"/>
      <c r="B9"/>
      <c r="C9"/>
      <c r="D9"/>
      <c r="E9"/>
      <c r="F9"/>
      <c r="G9"/>
      <c r="H9"/>
      <c r="I9"/>
      <c r="J9"/>
      <c r="K9"/>
      <c r="L9"/>
      <c r="M9"/>
      <c r="N9"/>
      <c r="O9"/>
      <c r="P9"/>
      <c r="Q9"/>
      <c r="R9"/>
      <c r="S9"/>
      <c r="T9"/>
      <c r="U9"/>
      <c r="V9"/>
      <c r="W9"/>
      <c r="X9"/>
      <c r="Y9"/>
      <c r="Z9"/>
      <c r="AA9"/>
      <c r="AB9"/>
      <c r="AC9"/>
      <c r="AD9"/>
      <c r="AE9"/>
      <c r="AG9"/>
      <c r="AH9"/>
      <c r="AI9"/>
      <c r="AJ9"/>
      <c r="AK9"/>
      <c r="AL9"/>
      <c r="AM9"/>
      <c r="AN9"/>
      <c r="AP9"/>
    </row>
    <row r="10" spans="1:42" x14ac:dyDescent="0.35">
      <c r="AF10" s="5"/>
    </row>
    <row r="11" spans="1:42" x14ac:dyDescent="0.35">
      <c r="AF11" s="5"/>
    </row>
    <row r="12" spans="1:42" x14ac:dyDescent="0.35">
      <c r="AF12" s="5"/>
    </row>
    <row r="13" spans="1:42" x14ac:dyDescent="0.35">
      <c r="AF13" s="5"/>
    </row>
    <row r="14" spans="1:42" x14ac:dyDescent="0.35">
      <c r="AF14" s="5"/>
    </row>
    <row r="15" spans="1:42" x14ac:dyDescent="0.35">
      <c r="AF15" s="5"/>
    </row>
    <row r="16" spans="1:42" x14ac:dyDescent="0.35">
      <c r="AF16" s="5"/>
    </row>
    <row r="17" spans="1:42" s="5" customFormat="1" x14ac:dyDescent="0.35">
      <c r="A17"/>
      <c r="B17"/>
      <c r="C17"/>
      <c r="D17"/>
      <c r="E17"/>
      <c r="F17"/>
      <c r="G17"/>
      <c r="H17"/>
      <c r="I17"/>
      <c r="J17"/>
      <c r="K17"/>
      <c r="L17"/>
      <c r="M17"/>
      <c r="N17"/>
      <c r="O17"/>
      <c r="P17"/>
      <c r="Q17"/>
      <c r="R17"/>
      <c r="S17"/>
      <c r="T17"/>
      <c r="U17"/>
      <c r="AA17"/>
      <c r="AB17"/>
      <c r="AC17"/>
      <c r="AD17"/>
      <c r="AE17"/>
      <c r="AG17"/>
      <c r="AH17"/>
      <c r="AI17"/>
      <c r="AJ17"/>
      <c r="AK17"/>
      <c r="AL17"/>
      <c r="AM17"/>
      <c r="AN17"/>
      <c r="AP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E2AB-2D71-4866-A0ED-8886B3AB6BE3}">
  <sheetPr>
    <tabColor rgb="FF005EB8"/>
    <pageSetUpPr fitToPage="1"/>
  </sheetPr>
  <dimension ref="A1:K63"/>
  <sheetViews>
    <sheetView showGridLines="0" zoomScaleNormal="100" workbookViewId="0"/>
  </sheetViews>
  <sheetFormatPr defaultColWidth="0" defaultRowHeight="14.25" customHeight="1" zeroHeight="1" x14ac:dyDescent="0.3"/>
  <cols>
    <col min="1" max="1" width="4.7265625" style="65" customWidth="1"/>
    <col min="2" max="2" width="36.1796875" style="65" customWidth="1"/>
    <col min="3" max="10" width="17.7265625" style="65" customWidth="1"/>
    <col min="11" max="11" width="4.7265625" style="65" customWidth="1"/>
    <col min="12" max="16384" width="9.1796875" style="65" hidden="1"/>
  </cols>
  <sheetData>
    <row r="1" spans="1:10" ht="14" x14ac:dyDescent="0.3">
      <c r="A1" s="64"/>
      <c r="B1" s="64"/>
      <c r="C1" s="64"/>
      <c r="D1" s="64"/>
      <c r="E1" s="64"/>
      <c r="F1" s="64"/>
      <c r="G1" s="64"/>
      <c r="H1" s="64"/>
      <c r="I1" s="64"/>
      <c r="J1" s="64"/>
    </row>
    <row r="2" spans="1:10" ht="15" customHeight="1" x14ac:dyDescent="0.4">
      <c r="A2" s="64"/>
      <c r="B2" s="64"/>
      <c r="C2" s="64"/>
      <c r="D2" s="64"/>
      <c r="E2" s="64"/>
      <c r="F2" s="64"/>
      <c r="G2" s="64"/>
      <c r="H2" s="64"/>
      <c r="I2" s="64"/>
      <c r="J2" s="97" t="s">
        <v>1288</v>
      </c>
    </row>
    <row r="3" spans="1:10" ht="15" customHeight="1" x14ac:dyDescent="0.3">
      <c r="A3" s="64"/>
      <c r="B3" s="64"/>
      <c r="C3" s="64"/>
      <c r="D3" s="64"/>
      <c r="E3" s="64"/>
      <c r="F3" s="64"/>
      <c r="G3" s="64"/>
      <c r="H3" s="64"/>
      <c r="I3" s="64"/>
      <c r="J3" s="64"/>
    </row>
    <row r="4" spans="1:10" ht="15" customHeight="1" x14ac:dyDescent="0.3">
      <c r="A4" s="64"/>
      <c r="B4" s="64"/>
      <c r="C4" s="64"/>
      <c r="D4" s="64"/>
      <c r="E4" s="64"/>
      <c r="F4" s="64"/>
      <c r="G4" s="64"/>
      <c r="H4" s="64"/>
      <c r="I4" s="64"/>
      <c r="J4" s="64"/>
    </row>
    <row r="5" spans="1:10" ht="15" customHeight="1" x14ac:dyDescent="0.3">
      <c r="A5" s="64"/>
      <c r="B5" s="64"/>
      <c r="C5" s="64"/>
      <c r="D5" s="64"/>
      <c r="E5" s="64"/>
      <c r="F5" s="64"/>
      <c r="G5" s="64"/>
      <c r="H5" s="64"/>
      <c r="I5" s="64"/>
      <c r="J5" s="64"/>
    </row>
    <row r="6" spans="1:10" ht="15" customHeight="1" x14ac:dyDescent="0.3">
      <c r="A6" s="64"/>
      <c r="B6" s="64"/>
      <c r="C6" s="64"/>
      <c r="D6" s="64"/>
      <c r="E6" s="64"/>
      <c r="F6" s="64"/>
      <c r="G6" s="64"/>
      <c r="H6" s="64"/>
      <c r="I6" s="64"/>
      <c r="J6" s="64"/>
    </row>
    <row r="7" spans="1:10" ht="15" customHeight="1" x14ac:dyDescent="0.3">
      <c r="A7" s="64"/>
      <c r="B7" s="66" t="s">
        <v>1252</v>
      </c>
      <c r="C7" s="64"/>
      <c r="D7" s="64"/>
      <c r="E7" s="64"/>
      <c r="F7" s="64"/>
      <c r="G7" s="64"/>
      <c r="H7" s="64"/>
      <c r="I7" s="64"/>
      <c r="J7" s="64"/>
    </row>
    <row r="8" spans="1:10" ht="15" customHeight="1" x14ac:dyDescent="0.3">
      <c r="A8" s="64"/>
      <c r="B8" s="64"/>
      <c r="C8" s="64"/>
      <c r="D8" s="64"/>
      <c r="E8" s="64"/>
      <c r="F8" s="64"/>
      <c r="G8" s="64"/>
      <c r="H8" s="64"/>
      <c r="I8" s="64"/>
      <c r="J8" s="64"/>
    </row>
    <row r="9" spans="1:10" ht="21" customHeight="1" x14ac:dyDescent="0.3">
      <c r="A9" s="64"/>
      <c r="B9" s="118" t="s">
        <v>55</v>
      </c>
      <c r="C9" s="119"/>
      <c r="D9" s="119"/>
      <c r="E9" s="119"/>
      <c r="F9" s="119"/>
      <c r="G9" s="119"/>
      <c r="H9" s="119"/>
      <c r="I9" s="119"/>
      <c r="J9" s="119"/>
    </row>
    <row r="10" spans="1:10" s="64" customFormat="1" ht="15" customHeight="1" x14ac:dyDescent="0.3">
      <c r="B10" s="67"/>
      <c r="C10" s="67"/>
      <c r="D10" s="67"/>
      <c r="E10" s="67"/>
      <c r="F10" s="67"/>
      <c r="G10" s="67"/>
      <c r="H10" s="67"/>
      <c r="I10" s="67"/>
      <c r="J10" s="67"/>
    </row>
    <row r="11" spans="1:10" s="64" customFormat="1" ht="14" x14ac:dyDescent="0.3">
      <c r="B11" s="122" t="s">
        <v>1132</v>
      </c>
      <c r="C11" s="122" t="str">
        <f>'IDPS Data Return'!$C$11</f>
        <v>1 April 2023 to 31 March 2024</v>
      </c>
      <c r="D11" s="122"/>
      <c r="E11" s="122"/>
      <c r="F11" s="67"/>
      <c r="G11" s="144" t="s">
        <v>1152</v>
      </c>
      <c r="H11" s="84" t="s">
        <v>27</v>
      </c>
      <c r="I11" s="152"/>
      <c r="J11" s="153"/>
    </row>
    <row r="12" spans="1:10" s="64" customFormat="1" ht="14" x14ac:dyDescent="0.3">
      <c r="B12" s="122"/>
      <c r="C12" s="122"/>
      <c r="D12" s="122"/>
      <c r="E12" s="122"/>
      <c r="F12" s="67"/>
      <c r="G12" s="144"/>
      <c r="H12" s="84" t="s">
        <v>28</v>
      </c>
      <c r="I12" s="152"/>
      <c r="J12" s="153"/>
    </row>
    <row r="13" spans="1:10" s="64" customFormat="1" ht="14" x14ac:dyDescent="0.3">
      <c r="B13" s="120" t="s">
        <v>1167</v>
      </c>
      <c r="C13" s="154" t="str">
        <f>IF(ISBLANK('IDPS Data Return'!$C$13),"",'IDPS Data Return'!$C$13)</f>
        <v/>
      </c>
      <c r="D13" s="154"/>
      <c r="E13" s="154"/>
      <c r="F13" s="67"/>
      <c r="G13" s="144"/>
      <c r="H13" s="84" t="s">
        <v>29</v>
      </c>
      <c r="I13" s="152"/>
      <c r="J13" s="153"/>
    </row>
    <row r="14" spans="1:10" ht="15" customHeight="1" x14ac:dyDescent="0.3">
      <c r="A14" s="72"/>
      <c r="B14" s="120"/>
      <c r="C14" s="154"/>
      <c r="D14" s="154"/>
      <c r="E14" s="154"/>
      <c r="G14" s="144" t="s">
        <v>1156</v>
      </c>
      <c r="H14" s="84" t="s">
        <v>27</v>
      </c>
      <c r="I14" s="152"/>
      <c r="J14" s="153"/>
    </row>
    <row r="15" spans="1:10" ht="15" customHeight="1" x14ac:dyDescent="0.3">
      <c r="A15" s="72"/>
      <c r="B15" s="86"/>
      <c r="C15" s="155"/>
      <c r="D15" s="155"/>
      <c r="E15" s="155"/>
      <c r="G15" s="144"/>
      <c r="H15" s="84" t="s">
        <v>28</v>
      </c>
      <c r="I15" s="152"/>
      <c r="J15" s="153"/>
    </row>
    <row r="16" spans="1:10" ht="15" customHeight="1" x14ac:dyDescent="0.3">
      <c r="A16" s="72"/>
      <c r="B16" s="86"/>
      <c r="C16" s="155"/>
      <c r="D16" s="155"/>
      <c r="E16" s="155"/>
      <c r="G16" s="144"/>
      <c r="H16" s="84" t="s">
        <v>29</v>
      </c>
      <c r="I16" s="152"/>
      <c r="J16" s="153"/>
    </row>
    <row r="17" spans="1:10" ht="15" customHeight="1" x14ac:dyDescent="0.3">
      <c r="A17" s="72"/>
      <c r="B17" s="86"/>
      <c r="C17" s="155"/>
      <c r="D17" s="155"/>
      <c r="E17" s="155"/>
      <c r="G17" s="86"/>
    </row>
    <row r="18" spans="1:10" s="76" customFormat="1" ht="15" thickBot="1" x14ac:dyDescent="0.4">
      <c r="A18" s="74"/>
      <c r="B18" s="75"/>
      <c r="C18" s="74"/>
      <c r="D18" s="74"/>
      <c r="E18" s="74"/>
      <c r="F18" s="74"/>
      <c r="G18" s="74"/>
      <c r="H18" s="74"/>
      <c r="I18" s="74"/>
      <c r="J18" s="74"/>
    </row>
    <row r="19" spans="1:10" ht="14" x14ac:dyDescent="0.3">
      <c r="A19" s="77"/>
      <c r="B19" s="77"/>
      <c r="C19" s="77"/>
      <c r="D19" s="77"/>
      <c r="E19" s="77"/>
      <c r="F19" s="77"/>
      <c r="G19" s="77"/>
      <c r="H19" s="77"/>
      <c r="I19" s="77"/>
      <c r="J19" s="77"/>
    </row>
    <row r="20" spans="1:10" ht="21" customHeight="1" x14ac:dyDescent="0.3">
      <c r="A20" s="64"/>
      <c r="B20" s="118" t="s">
        <v>56</v>
      </c>
      <c r="C20" s="119"/>
      <c r="D20" s="119"/>
      <c r="E20" s="119"/>
      <c r="F20" s="119"/>
      <c r="G20" s="119"/>
      <c r="H20" s="119"/>
      <c r="I20" s="119"/>
      <c r="J20" s="119"/>
    </row>
    <row r="21" spans="1:10" ht="14" x14ac:dyDescent="0.3">
      <c r="A21" s="72"/>
      <c r="B21" s="64" t="s">
        <v>39</v>
      </c>
      <c r="C21" s="64"/>
      <c r="D21" s="64"/>
      <c r="E21" s="64"/>
      <c r="F21" s="64"/>
      <c r="G21" s="64"/>
      <c r="H21" s="64"/>
      <c r="I21" s="64"/>
      <c r="J21" s="64"/>
    </row>
    <row r="22" spans="1:10" ht="14" x14ac:dyDescent="0.3">
      <c r="B22" s="64"/>
      <c r="C22" s="78"/>
      <c r="D22" s="78"/>
      <c r="E22" s="78"/>
      <c r="F22" s="80"/>
      <c r="G22" s="80"/>
      <c r="H22" s="80"/>
      <c r="I22" s="80"/>
      <c r="J22" s="80"/>
    </row>
    <row r="23" spans="1:10" ht="129" customHeight="1" x14ac:dyDescent="0.3">
      <c r="C23" s="85" t="s">
        <v>1566</v>
      </c>
      <c r="D23" s="85" t="s">
        <v>1567</v>
      </c>
      <c r="E23" s="68" t="s">
        <v>1149</v>
      </c>
      <c r="F23" s="145" t="s">
        <v>1254</v>
      </c>
      <c r="G23" s="146"/>
    </row>
    <row r="24" spans="1:10" ht="30" customHeight="1" x14ac:dyDescent="0.3">
      <c r="B24" s="84" t="s">
        <v>25</v>
      </c>
      <c r="C24" s="18"/>
      <c r="D24" s="18"/>
      <c r="E24" s="20" t="str">
        <f>IF(OR(ISBLANK($C24),ISBLANK($D24)),"",$D24/$C24)</f>
        <v/>
      </c>
      <c r="F24" s="147"/>
      <c r="G24" s="148"/>
    </row>
    <row r="25" spans="1:10" ht="14" x14ac:dyDescent="0.3"/>
    <row r="26" spans="1:10" ht="14.25" customHeight="1" x14ac:dyDescent="0.3"/>
    <row r="33" s="65" customFormat="1" ht="14.25" hidden="1" customHeight="1" x14ac:dyDescent="0.3"/>
    <row r="34" s="65" customFormat="1" ht="14.25" hidden="1" customHeight="1" x14ac:dyDescent="0.3"/>
    <row r="35" s="65" customFormat="1" ht="14.25" hidden="1" customHeight="1" x14ac:dyDescent="0.3"/>
    <row r="36" s="65" customFormat="1" ht="14.25" hidden="1" customHeight="1" x14ac:dyDescent="0.3"/>
    <row r="37" s="65" customFormat="1" ht="14.25" hidden="1" customHeight="1" x14ac:dyDescent="0.3"/>
    <row r="38" s="65" customFormat="1" ht="14.25" hidden="1" customHeight="1" x14ac:dyDescent="0.3"/>
    <row r="39" s="65" customFormat="1" ht="14.25" hidden="1" customHeight="1" x14ac:dyDescent="0.3"/>
    <row r="40" s="65" customFormat="1" ht="14.25" hidden="1" customHeight="1" x14ac:dyDescent="0.3"/>
    <row r="41" s="65" customFormat="1" ht="14.25" hidden="1" customHeight="1" x14ac:dyDescent="0.3"/>
    <row r="42" s="65" customFormat="1" ht="14.25" hidden="1" customHeight="1" x14ac:dyDescent="0.3"/>
    <row r="43" s="65" customFormat="1" ht="14.25" hidden="1" customHeight="1" x14ac:dyDescent="0.3"/>
    <row r="44" s="65" customFormat="1" ht="14.25" hidden="1" customHeight="1" x14ac:dyDescent="0.3"/>
    <row r="45" s="65" customFormat="1" ht="14.25" hidden="1" customHeight="1" x14ac:dyDescent="0.3"/>
    <row r="46" s="65" customFormat="1" ht="14.25" hidden="1" customHeight="1" x14ac:dyDescent="0.3"/>
    <row r="47" s="65" customFormat="1" ht="14.25" hidden="1" customHeight="1" x14ac:dyDescent="0.3"/>
    <row r="48" s="65" customFormat="1" ht="14.25" hidden="1" customHeight="1" x14ac:dyDescent="0.3"/>
    <row r="49" s="65" customFormat="1" ht="14.25" hidden="1" customHeight="1" x14ac:dyDescent="0.3"/>
    <row r="50" s="65" customFormat="1" ht="14.25" hidden="1" customHeight="1" x14ac:dyDescent="0.3"/>
    <row r="51" s="65" customFormat="1" ht="14.25" hidden="1" customHeight="1" x14ac:dyDescent="0.3"/>
    <row r="52" s="65" customFormat="1" ht="14.25" hidden="1" customHeight="1" x14ac:dyDescent="0.3"/>
    <row r="53" s="65" customFormat="1" ht="14.25" hidden="1" customHeight="1" x14ac:dyDescent="0.3"/>
    <row r="54" s="65" customFormat="1" ht="14.25" hidden="1" customHeight="1" x14ac:dyDescent="0.3"/>
    <row r="55" s="65" customFormat="1" ht="14.25" hidden="1" customHeight="1" x14ac:dyDescent="0.3"/>
    <row r="56" s="65" customFormat="1" ht="14.25" hidden="1" customHeight="1" x14ac:dyDescent="0.3"/>
    <row r="57" s="65" customFormat="1" ht="14.25" hidden="1" customHeight="1" x14ac:dyDescent="0.3"/>
    <row r="58" s="65" customFormat="1" ht="14.25" hidden="1" customHeight="1" x14ac:dyDescent="0.3"/>
    <row r="59" s="65" customFormat="1" ht="14.25" hidden="1" customHeight="1" x14ac:dyDescent="0.3"/>
    <row r="60" s="65" customFormat="1" ht="14.25" hidden="1" customHeight="1" x14ac:dyDescent="0.3"/>
    <row r="61" s="65" customFormat="1" ht="14.25" hidden="1" customHeight="1" x14ac:dyDescent="0.3"/>
    <row r="62" s="65" customFormat="1" ht="14.25" hidden="1" customHeight="1" x14ac:dyDescent="0.3"/>
    <row r="63" s="65" customFormat="1" ht="14.25" hidden="1" customHeight="1" x14ac:dyDescent="0.3"/>
  </sheetData>
  <sheetProtection algorithmName="SHA-512" hashValue="wUQxk9MZtsmUnm4ZbC1nYB1ysRNdqZbFJvZeSpnHs5IpbVhvvPOQRiEAsr1qwdXciPn2K77dGcWYND5Tt55EXA==" saltValue="SABing0EgEckFVtXa9f2Fg==" spinCount="100000" sheet="1" objects="1" scenarios="1"/>
  <mergeCells count="18">
    <mergeCell ref="B9:J9"/>
    <mergeCell ref="B20:J20"/>
    <mergeCell ref="B11:B12"/>
    <mergeCell ref="C11:E12"/>
    <mergeCell ref="G11:G13"/>
    <mergeCell ref="I11:J11"/>
    <mergeCell ref="I12:J12"/>
    <mergeCell ref="B13:B14"/>
    <mergeCell ref="C13:E14"/>
    <mergeCell ref="I13:J13"/>
    <mergeCell ref="G14:G16"/>
    <mergeCell ref="I14:J14"/>
    <mergeCell ref="F23:G23"/>
    <mergeCell ref="F24:G24"/>
    <mergeCell ref="C15:E16"/>
    <mergeCell ref="I15:J15"/>
    <mergeCell ref="I16:J16"/>
    <mergeCell ref="C17:E17"/>
  </mergeCells>
  <conditionalFormatting sqref="B7">
    <cfRule type="containsText" dxfId="8" priority="1" operator="containsText" text="No return">
      <formula>NOT(ISERROR(SEARCH("No return",B7)))</formula>
    </cfRule>
  </conditionalFormatting>
  <conditionalFormatting sqref="F24:G24">
    <cfRule type="containsBlanks" dxfId="7" priority="3">
      <formula>LEN(TRIM(F24))=0</formula>
    </cfRule>
  </conditionalFormatting>
  <conditionalFormatting sqref="I11:J16 C24:D24">
    <cfRule type="containsBlanks" dxfId="6" priority="4">
      <formula>LEN(TRIM(C11))=0</formula>
    </cfRule>
  </conditionalFormatting>
  <dataValidations count="1">
    <dataValidation type="whole" operator="greaterThanOrEqual" allowBlank="1" showInputMessage="1" showErrorMessage="1" error="Please enter a non-negative integer." sqref="C24:D24" xr:uid="{E652410D-D017-444B-ACFC-CFE3196CEF35}">
      <formula1>0</formula1>
    </dataValidation>
  </dataValidations>
  <hyperlinks>
    <hyperlink ref="C23" location="Guidance!B63" display="Denominator: Women who have PND" xr:uid="{AFBEE83E-57E0-4974-AED2-154091F66608}"/>
    <hyperlink ref="D23" location="Guidance!B64" display="Numerator: Women who receive their PND result ≤5 working days of test" xr:uid="{14206385-4426-492A-9130-CB4B9E6852FA}"/>
    <hyperlink ref="B7" location="Guidance!B60" display="To SCT Question Guidance" xr:uid="{FB0A1E97-AA11-4AF9-9249-0F010087D39F}"/>
  </hyperlinks>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CA9C-F502-4088-AD92-4E7B365B6660}">
  <sheetPr>
    <tabColor rgb="FFDA291C"/>
  </sheetPr>
  <dimension ref="A1:O41"/>
  <sheetViews>
    <sheetView zoomScaleNormal="100" workbookViewId="0"/>
  </sheetViews>
  <sheetFormatPr defaultColWidth="0" defaultRowHeight="0" customHeight="1" zeroHeight="1" x14ac:dyDescent="0.3"/>
  <cols>
    <col min="1" max="1" width="3.7265625" style="14" customWidth="1"/>
    <col min="2" max="2" width="36.1796875" style="14" customWidth="1"/>
    <col min="3" max="3" width="4.453125" style="14" customWidth="1"/>
    <col min="4" max="4" width="26.54296875" style="62" customWidth="1"/>
    <col min="5" max="5" width="16" style="60" bestFit="1" customWidth="1"/>
    <col min="6" max="11" width="15.7265625" style="60" customWidth="1"/>
    <col min="12" max="12" width="11.81640625" style="60" bestFit="1" customWidth="1"/>
    <col min="13" max="13" width="148.453125" style="98" bestFit="1" customWidth="1"/>
    <col min="14" max="14" width="10.7265625" style="14" customWidth="1"/>
    <col min="15" max="15" width="0" style="14" hidden="1" customWidth="1"/>
    <col min="16" max="16384" width="10.7265625" style="14" hidden="1"/>
  </cols>
  <sheetData>
    <row r="1" spans="2:13" ht="18" customHeight="1" x14ac:dyDescent="0.3"/>
    <row r="2" spans="2:13" ht="18" customHeight="1" x14ac:dyDescent="0.3">
      <c r="B2" s="55" t="s">
        <v>1232</v>
      </c>
      <c r="D2" s="95"/>
    </row>
    <row r="3" spans="2:13" ht="18" customHeight="1" x14ac:dyDescent="0.3">
      <c r="B3" s="55" t="s">
        <v>1233</v>
      </c>
      <c r="D3" s="156" t="s">
        <v>4</v>
      </c>
      <c r="E3" s="158" t="s">
        <v>3</v>
      </c>
      <c r="F3" s="164" t="s">
        <v>5</v>
      </c>
      <c r="G3" s="164" t="s">
        <v>6</v>
      </c>
      <c r="H3" s="164" t="s">
        <v>7</v>
      </c>
      <c r="I3" s="166" t="s">
        <v>1256</v>
      </c>
      <c r="J3" s="168" t="s">
        <v>8</v>
      </c>
      <c r="K3" s="169"/>
      <c r="L3" s="166" t="s">
        <v>1195</v>
      </c>
    </row>
    <row r="4" spans="2:13" ht="18" customHeight="1" x14ac:dyDescent="0.3">
      <c r="B4" s="55" t="s">
        <v>1234</v>
      </c>
      <c r="D4" s="157"/>
      <c r="E4" s="159"/>
      <c r="F4" s="165"/>
      <c r="G4" s="165"/>
      <c r="H4" s="165"/>
      <c r="I4" s="167"/>
      <c r="J4" s="21" t="s">
        <v>10</v>
      </c>
      <c r="K4" s="21" t="s">
        <v>11</v>
      </c>
      <c r="L4" s="167"/>
    </row>
    <row r="5" spans="2:13" ht="18" customHeight="1" x14ac:dyDescent="0.3">
      <c r="B5" s="55" t="s">
        <v>1235</v>
      </c>
      <c r="D5" s="59" t="s">
        <v>1103</v>
      </c>
      <c r="E5" s="93" t="str">
        <f>'IDPS Output'!$AQ$2</f>
        <v>Not answered</v>
      </c>
      <c r="F5" s="161"/>
      <c r="G5" s="162"/>
      <c r="H5" s="162"/>
      <c r="I5" s="162"/>
      <c r="J5" s="162"/>
      <c r="K5" s="162"/>
      <c r="L5" s="163"/>
    </row>
    <row r="6" spans="2:13" ht="18" customHeight="1" x14ac:dyDescent="0.3">
      <c r="B6" s="55" t="s">
        <v>1236</v>
      </c>
      <c r="D6" s="59" t="s">
        <v>1185</v>
      </c>
      <c r="E6" s="93" t="str">
        <f>'IDPS Output'!$AR$2</f>
        <v>Not answered</v>
      </c>
      <c r="F6" s="161"/>
      <c r="G6" s="162"/>
      <c r="H6" s="162"/>
      <c r="I6" s="162"/>
      <c r="J6" s="162"/>
      <c r="K6" s="162"/>
      <c r="L6" s="163"/>
      <c r="M6" s="99"/>
    </row>
    <row r="7" spans="2:13" ht="18" customHeight="1" x14ac:dyDescent="0.3">
      <c r="D7" s="59" t="s">
        <v>1186</v>
      </c>
      <c r="E7" s="93" t="str">
        <f>'IDPS Output'!$AS$2</f>
        <v>Not answered</v>
      </c>
      <c r="F7" s="161"/>
      <c r="G7" s="162"/>
      <c r="H7" s="162"/>
      <c r="I7" s="162"/>
      <c r="J7" s="162"/>
      <c r="K7" s="162"/>
      <c r="L7" s="163"/>
      <c r="M7" s="99"/>
    </row>
    <row r="8" spans="2:13" ht="18" customHeight="1" x14ac:dyDescent="0.3">
      <c r="B8" s="160" t="s">
        <v>9</v>
      </c>
      <c r="D8" s="170" t="s">
        <v>13</v>
      </c>
      <c r="E8" s="93" t="str">
        <f>'IDPS Output'!$AP2</f>
        <v>Not answered</v>
      </c>
      <c r="F8" s="32" t="s">
        <v>14</v>
      </c>
      <c r="G8" s="32" t="str">
        <f>IF(ISNUMBER('IDPS Output'!Z2),'IDPS Output'!Z2,"No return")</f>
        <v>No return</v>
      </c>
      <c r="H8" s="32" t="str">
        <f>IF(ISNUMBER('IDPS Output'!AA2),'IDPS Output'!AA2,"No return")</f>
        <v>No return</v>
      </c>
      <c r="I8" s="33" t="str">
        <f>IF(OR(G8="No return", H8="No return"), "No return", H8/G8 )</f>
        <v>No return</v>
      </c>
      <c r="J8" s="33">
        <v>0.97</v>
      </c>
      <c r="K8" s="33">
        <v>0.99</v>
      </c>
      <c r="L8" s="96" t="str">
        <f>IF(M8="","No error","Error")</f>
        <v>No error</v>
      </c>
      <c r="M8" s="98" t="str">
        <f>'IDPS Output'!$AT2</f>
        <v/>
      </c>
    </row>
    <row r="9" spans="2:13" ht="18" customHeight="1" x14ac:dyDescent="0.3">
      <c r="B9" s="160"/>
      <c r="D9" s="172"/>
      <c r="E9" s="93" t="str">
        <f>'IDPS Output'!$AP3</f>
        <v>Not answered</v>
      </c>
      <c r="F9" s="32" t="s">
        <v>15</v>
      </c>
      <c r="G9" s="32" t="str">
        <f>IF(ISNUMBER('IDPS Output'!Z3),'IDPS Output'!Z3,"No return")</f>
        <v>No return</v>
      </c>
      <c r="H9" s="32" t="str">
        <f>IF(ISNUMBER('IDPS Output'!AA3),'IDPS Output'!AA3,"No return")</f>
        <v>No return</v>
      </c>
      <c r="I9" s="33" t="str">
        <f>IF(OR(G9="No return", H9="No return"), "No return", H9/G9 )</f>
        <v>No return</v>
      </c>
      <c r="J9" s="33">
        <v>0.97</v>
      </c>
      <c r="K9" s="33">
        <v>0.99</v>
      </c>
      <c r="L9" s="96" t="str">
        <f>IF(M9="","No error","Error")</f>
        <v>No error</v>
      </c>
      <c r="M9" s="98" t="str">
        <f>'IDPS Output'!$AT3</f>
        <v/>
      </c>
    </row>
    <row r="10" spans="2:13" ht="18" customHeight="1" x14ac:dyDescent="0.3">
      <c r="B10" s="160"/>
      <c r="D10" s="171"/>
      <c r="E10" s="93" t="str">
        <f>'IDPS Output'!$AP4</f>
        <v>Not answered</v>
      </c>
      <c r="F10" s="32" t="s">
        <v>16</v>
      </c>
      <c r="G10" s="32" t="str">
        <f>IF(ISNUMBER('IDPS Output'!Z4),'IDPS Output'!Z4,"No return")</f>
        <v>No return</v>
      </c>
      <c r="H10" s="32" t="str">
        <f>IF(ISNUMBER('IDPS Output'!AA4),'IDPS Output'!AA4,"No return")</f>
        <v>No return</v>
      </c>
      <c r="I10" s="33" t="str">
        <f>IF(OR(G10="No return", H10="No return"), "No return", H10/G10 )</f>
        <v>No return</v>
      </c>
      <c r="J10" s="33">
        <v>0.97</v>
      </c>
      <c r="K10" s="33">
        <v>0.99</v>
      </c>
      <c r="L10" s="96" t="str">
        <f>IF(M10="","No error","Error")</f>
        <v>No error</v>
      </c>
      <c r="M10" s="98" t="str">
        <f>'IDPS Output'!$AT4</f>
        <v/>
      </c>
    </row>
    <row r="11" spans="2:13" ht="18" customHeight="1" x14ac:dyDescent="0.3">
      <c r="B11" s="160"/>
      <c r="M11" s="99"/>
    </row>
    <row r="12" spans="2:13" ht="18" customHeight="1" x14ac:dyDescent="0.3">
      <c r="B12" s="39"/>
      <c r="C12" s="31"/>
      <c r="D12" s="156" t="s">
        <v>18</v>
      </c>
      <c r="E12" s="158" t="s">
        <v>3</v>
      </c>
      <c r="F12" s="164" t="s">
        <v>5</v>
      </c>
      <c r="G12" s="164" t="s">
        <v>6</v>
      </c>
      <c r="H12" s="164" t="s">
        <v>7</v>
      </c>
      <c r="I12" s="166" t="s">
        <v>1256</v>
      </c>
      <c r="J12" s="168" t="s">
        <v>8</v>
      </c>
      <c r="K12" s="169"/>
      <c r="L12" s="166" t="s">
        <v>1195</v>
      </c>
      <c r="M12" s="99"/>
    </row>
    <row r="13" spans="2:13" ht="18" customHeight="1" x14ac:dyDescent="0.3">
      <c r="B13" s="160" t="s">
        <v>17</v>
      </c>
      <c r="C13" s="31"/>
      <c r="D13" s="157"/>
      <c r="E13" s="159"/>
      <c r="F13" s="165"/>
      <c r="G13" s="165"/>
      <c r="H13" s="165"/>
      <c r="I13" s="167"/>
      <c r="J13" s="21" t="s">
        <v>10</v>
      </c>
      <c r="K13" s="21" t="s">
        <v>11</v>
      </c>
      <c r="L13" s="167"/>
    </row>
    <row r="14" spans="2:13" ht="18" customHeight="1" x14ac:dyDescent="0.3">
      <c r="B14" s="160"/>
      <c r="D14" s="59" t="s">
        <v>1185</v>
      </c>
      <c r="E14" s="93" t="str">
        <f>'FASP Output'!$AM$2</f>
        <v>Not answered</v>
      </c>
      <c r="F14" s="161"/>
      <c r="G14" s="162"/>
      <c r="H14" s="162"/>
      <c r="I14" s="162"/>
      <c r="J14" s="162"/>
      <c r="K14" s="162"/>
      <c r="L14" s="163"/>
    </row>
    <row r="15" spans="2:13" ht="18" customHeight="1" x14ac:dyDescent="0.3">
      <c r="B15" s="160"/>
      <c r="D15" s="59" t="s">
        <v>1186</v>
      </c>
      <c r="E15" s="93" t="str">
        <f>'FASP Output'!$AN$2</f>
        <v>Not answered</v>
      </c>
      <c r="F15" s="161"/>
      <c r="G15" s="162"/>
      <c r="H15" s="162"/>
      <c r="I15" s="162"/>
      <c r="J15" s="162"/>
      <c r="K15" s="162"/>
      <c r="L15" s="163"/>
      <c r="M15" s="99"/>
    </row>
    <row r="16" spans="2:13" ht="18" customHeight="1" x14ac:dyDescent="0.3">
      <c r="B16" s="160"/>
      <c r="D16" s="59" t="s">
        <v>20</v>
      </c>
      <c r="E16" s="93" t="str">
        <f>'FASP Output'!$AL2</f>
        <v>Not answered</v>
      </c>
      <c r="F16" s="32" t="s">
        <v>20</v>
      </c>
      <c r="G16" s="32" t="str">
        <f>IF(ISNUMBER('FASP Output'!X2),'FASP Output'!X2,"No return")</f>
        <v>No return</v>
      </c>
      <c r="H16" s="32" t="str">
        <f>IF(ISNUMBER('FASP Output'!Y2),'FASP Output'!Y2,"No return")</f>
        <v>No return</v>
      </c>
      <c r="I16" s="33" t="str">
        <f>IF(OR(G16="No return", H16="No return"), "No return", H16/G16 )</f>
        <v>No return</v>
      </c>
      <c r="J16" s="33">
        <v>0.97</v>
      </c>
      <c r="K16" s="33">
        <v>0.99</v>
      </c>
      <c r="L16" s="96" t="str">
        <f>IF(M16="","No error","Error")</f>
        <v>No error</v>
      </c>
      <c r="M16" s="98" t="str">
        <f>'FASP Output'!$AP2</f>
        <v/>
      </c>
    </row>
    <row r="17" spans="2:13" ht="18" customHeight="1" x14ac:dyDescent="0.3">
      <c r="B17" s="160"/>
      <c r="D17" s="170" t="s">
        <v>21</v>
      </c>
      <c r="E17" s="93" t="str">
        <f>'FASP Output'!$AL3</f>
        <v>Not answered</v>
      </c>
      <c r="F17" s="32" t="s">
        <v>22</v>
      </c>
      <c r="G17" s="32" t="str">
        <f>IF(ISNUMBER('FASP Output'!X3),'FASP Output'!X3,"No return")</f>
        <v>No return</v>
      </c>
      <c r="H17" s="32" t="str">
        <f>IF(ISNUMBER('FASP Output'!Y3),'FASP Output'!Y3,"No return")</f>
        <v>No return</v>
      </c>
      <c r="I17" s="33" t="str">
        <f>IF(OR(G17="No return", H17="No return"), "No return", H17/G17 )</f>
        <v>No return</v>
      </c>
      <c r="J17" s="33">
        <v>0.85</v>
      </c>
      <c r="K17" s="33">
        <v>0.97</v>
      </c>
      <c r="L17" s="96" t="str">
        <f>IF(M17="","No error","Error")</f>
        <v>No error</v>
      </c>
      <c r="M17" s="98" t="str">
        <f>'FASP Output'!$AP3</f>
        <v/>
      </c>
    </row>
    <row r="18" spans="2:13" ht="18" customHeight="1" x14ac:dyDescent="0.3">
      <c r="B18" s="160"/>
      <c r="D18" s="171"/>
      <c r="E18" s="93" t="str">
        <f>'FASP Output'!$AL4</f>
        <v>Not answered</v>
      </c>
      <c r="F18" s="32" t="s">
        <v>23</v>
      </c>
      <c r="G18" s="32" t="str">
        <f>IF(ISNUMBER('FASP Output'!X4),'FASP Output'!X4,"No return")</f>
        <v>No return</v>
      </c>
      <c r="H18" s="32" t="str">
        <f>IF(ISNUMBER('FASP Output'!Y4),'FASP Output'!Y4,"No return")</f>
        <v>No return</v>
      </c>
      <c r="I18" s="33" t="str">
        <f>IF(OR(G18="No return", H18="No return"), "No return", H18/G18 )</f>
        <v>No return</v>
      </c>
      <c r="J18" s="33">
        <v>0.85</v>
      </c>
      <c r="K18" s="33">
        <v>0.97</v>
      </c>
      <c r="L18" s="96" t="str">
        <f>IF(M18="","No error","Error")</f>
        <v>No error</v>
      </c>
      <c r="M18" s="98" t="str">
        <f>'FASP Output'!$AP4</f>
        <v/>
      </c>
    </row>
    <row r="19" spans="2:13" ht="18" customHeight="1" x14ac:dyDescent="0.3">
      <c r="B19" s="29"/>
      <c r="D19" s="63"/>
      <c r="E19" s="61"/>
      <c r="F19" s="61"/>
      <c r="G19" s="61"/>
      <c r="H19" s="61"/>
      <c r="I19" s="61"/>
      <c r="J19" s="61"/>
      <c r="K19" s="61"/>
      <c r="L19" s="61"/>
      <c r="M19" s="99"/>
    </row>
    <row r="20" spans="2:13" s="34" customFormat="1" ht="18" customHeight="1" x14ac:dyDescent="0.3">
      <c r="B20" s="160" t="s">
        <v>19</v>
      </c>
      <c r="D20" s="156" t="s">
        <v>24</v>
      </c>
      <c r="E20" s="158" t="s">
        <v>3</v>
      </c>
      <c r="F20" s="164" t="s">
        <v>5</v>
      </c>
      <c r="G20" s="164" t="s">
        <v>6</v>
      </c>
      <c r="H20" s="164" t="s">
        <v>7</v>
      </c>
      <c r="I20" s="166" t="s">
        <v>1256</v>
      </c>
      <c r="J20" s="168" t="s">
        <v>8</v>
      </c>
      <c r="K20" s="169"/>
      <c r="L20" s="166" t="s">
        <v>1195</v>
      </c>
      <c r="M20" s="98"/>
    </row>
    <row r="21" spans="2:13" s="34" customFormat="1" ht="18" customHeight="1" x14ac:dyDescent="0.3">
      <c r="B21" s="160"/>
      <c r="C21" s="14"/>
      <c r="D21" s="157"/>
      <c r="E21" s="159"/>
      <c r="F21" s="165"/>
      <c r="G21" s="165"/>
      <c r="H21" s="165"/>
      <c r="I21" s="167"/>
      <c r="J21" s="21" t="s">
        <v>10</v>
      </c>
      <c r="K21" s="21" t="s">
        <v>11</v>
      </c>
      <c r="L21" s="167"/>
      <c r="M21" s="98"/>
    </row>
    <row r="22" spans="2:13" s="34" customFormat="1" ht="18" customHeight="1" x14ac:dyDescent="0.3">
      <c r="B22" s="160"/>
      <c r="C22" s="14"/>
      <c r="D22" s="59" t="s">
        <v>12</v>
      </c>
      <c r="E22" s="94" t="str">
        <f>'SCT Output'!$AC$2</f>
        <v>Not answered</v>
      </c>
      <c r="F22" s="161"/>
      <c r="G22" s="162"/>
      <c r="H22" s="162"/>
      <c r="I22" s="162"/>
      <c r="J22" s="162"/>
      <c r="K22" s="162"/>
      <c r="L22" s="163"/>
      <c r="M22" s="98"/>
    </row>
    <row r="23" spans="2:13" s="34" customFormat="1" ht="18" customHeight="1" x14ac:dyDescent="0.3">
      <c r="B23" s="160"/>
      <c r="C23" s="14"/>
      <c r="D23" s="59" t="s">
        <v>25</v>
      </c>
      <c r="E23" s="94" t="str">
        <f>'SCT Output'!$AB$2</f>
        <v>Not answered</v>
      </c>
      <c r="F23" s="32" t="s">
        <v>25</v>
      </c>
      <c r="G23" s="32" t="str">
        <f>IF(ISNUMBER('SCT Output'!N2),'SCT Output'!N2,"No return")</f>
        <v>No return</v>
      </c>
      <c r="H23" s="32" t="str">
        <f>IF(ISNUMBER('SCT Output'!O2),'SCT Output'!O2,"No return")</f>
        <v>No return</v>
      </c>
      <c r="I23" s="33" t="str">
        <f>IF(OR(G23="No return", H23="No return"), "No return", H23/G23 )</f>
        <v>No return</v>
      </c>
      <c r="J23" s="33">
        <v>0.7</v>
      </c>
      <c r="K23" s="33">
        <v>0.9</v>
      </c>
      <c r="L23" s="96" t="str">
        <f>IF(M23="","No error","Error")</f>
        <v>No error</v>
      </c>
      <c r="M23" s="98" t="str">
        <f>'SCT Output'!AD2</f>
        <v/>
      </c>
    </row>
    <row r="24" spans="2:13" s="34" customFormat="1" ht="18" customHeight="1" x14ac:dyDescent="0.3">
      <c r="C24" s="14"/>
      <c r="M24" s="100"/>
    </row>
    <row r="25" spans="2:13" s="34" customFormat="1" ht="18" customHeight="1" x14ac:dyDescent="0.3">
      <c r="C25" s="14"/>
      <c r="M25" s="100"/>
    </row>
    <row r="27" spans="2:13" ht="18" hidden="1" customHeight="1" x14ac:dyDescent="0.3">
      <c r="C27" s="35"/>
    </row>
    <row r="28" spans="2:13" ht="18" hidden="1" customHeight="1" x14ac:dyDescent="0.3">
      <c r="C28" s="35"/>
    </row>
    <row r="30" spans="2:13" ht="18" hidden="1" customHeight="1" x14ac:dyDescent="0.3">
      <c r="B30" s="30"/>
    </row>
    <row r="34" spans="2:2" ht="18" hidden="1" customHeight="1" x14ac:dyDescent="0.3">
      <c r="B34" s="37"/>
    </row>
    <row r="35" spans="2:2" ht="18" hidden="1" customHeight="1" x14ac:dyDescent="0.3">
      <c r="B35" s="37"/>
    </row>
    <row r="36" spans="2:2" ht="18" hidden="1" customHeight="1" x14ac:dyDescent="0.3">
      <c r="B36" s="38"/>
    </row>
    <row r="37" spans="2:2" ht="18" hidden="1" customHeight="1" x14ac:dyDescent="0.3">
      <c r="B37" s="38"/>
    </row>
    <row r="38" spans="2:2" ht="18" hidden="1" customHeight="1" x14ac:dyDescent="0.3">
      <c r="B38" s="38"/>
    </row>
    <row r="39" spans="2:2" ht="18" hidden="1" customHeight="1" x14ac:dyDescent="0.3">
      <c r="B39" s="38"/>
    </row>
    <row r="40" spans="2:2" ht="18" hidden="1" customHeight="1" x14ac:dyDescent="0.3">
      <c r="B40" s="36"/>
    </row>
    <row r="41" spans="2:2" ht="18" hidden="1" customHeight="1" x14ac:dyDescent="0.3">
      <c r="B41" s="36"/>
    </row>
  </sheetData>
  <sheetProtection algorithmName="SHA-512" hashValue="1yfyg912tI47KUc1Wk3TrY8mPCYS76jB+6yPcfse//U0pcYaJKtTpOZ1th6JLwz8oRtSIN1uNfQilYCFVdRHfg==" saltValue="ERWEvF7gwwcSysrzNWAbqA==" spinCount="100000" sheet="1" objects="1" scenarios="1"/>
  <mergeCells count="35">
    <mergeCell ref="F7:L7"/>
    <mergeCell ref="F3:F4"/>
    <mergeCell ref="G3:G4"/>
    <mergeCell ref="H3:H4"/>
    <mergeCell ref="F6:L6"/>
    <mergeCell ref="F5:L5"/>
    <mergeCell ref="I3:I4"/>
    <mergeCell ref="J3:K3"/>
    <mergeCell ref="L3:L4"/>
    <mergeCell ref="D8:D10"/>
    <mergeCell ref="F12:F13"/>
    <mergeCell ref="G12:G13"/>
    <mergeCell ref="H12:H13"/>
    <mergeCell ref="I12:I13"/>
    <mergeCell ref="F15:L15"/>
    <mergeCell ref="D17:D18"/>
    <mergeCell ref="D12:D13"/>
    <mergeCell ref="J12:K12"/>
    <mergeCell ref="L12:L13"/>
    <mergeCell ref="D3:D4"/>
    <mergeCell ref="E3:E4"/>
    <mergeCell ref="E12:E13"/>
    <mergeCell ref="B20:B23"/>
    <mergeCell ref="F22:L22"/>
    <mergeCell ref="F20:F21"/>
    <mergeCell ref="E20:E21"/>
    <mergeCell ref="D20:D21"/>
    <mergeCell ref="G20:G21"/>
    <mergeCell ref="H20:H21"/>
    <mergeCell ref="I20:I21"/>
    <mergeCell ref="J20:K20"/>
    <mergeCell ref="L20:L21"/>
    <mergeCell ref="B8:B11"/>
    <mergeCell ref="B13:B18"/>
    <mergeCell ref="F14:L14"/>
  </mergeCells>
  <conditionalFormatting sqref="C1:XFD1 K2:XFD2 L3 D8:L8 E9:L10 D11:L11 L12 D16:L17 E18:L18 D19:L19 L20 D23:L23 C28:XFD29 A30:XFD1048576 A1 A2:I3 D3:J3 M3:XFD7 A4:C4 J4:K4 A5:F5 B6 D6:F7 C6:C27 A6:A29 B8 M8:M23 N8:XFD27 D12:J12 B12:B13 J13:K13 D14:F15 B19:B20 D20:J20 J21:K21 D22:F22">
    <cfRule type="containsText" dxfId="5" priority="4" operator="containsText" text="No return">
      <formula>NOT(ISERROR(SEARCH("No return",A1)))</formula>
    </cfRule>
  </conditionalFormatting>
  <conditionalFormatting sqref="E1:E3 E5:E12 E14:E20 E22:E23 E28:E1048576">
    <cfRule type="containsText" dxfId="4" priority="7" operator="containsText" text="Partially answered">
      <formula>NOT(ISERROR(SEARCH("Partially answered",E1)))</formula>
    </cfRule>
    <cfRule type="containsText" dxfId="3" priority="8" operator="containsText" text="Not answered">
      <formula>NOT(ISERROR(SEARCH("Not answered",E1)))</formula>
    </cfRule>
    <cfRule type="containsText" dxfId="2" priority="9" operator="containsText" text="Complete">
      <formula>NOT(ISERROR(SEARCH("Complete",E1)))</formula>
    </cfRule>
  </conditionalFormatting>
  <conditionalFormatting sqref="L1:L3 L8:L12 L16:L20 L23 L28:L1048576">
    <cfRule type="beginsWith" dxfId="1" priority="1" operator="beginsWith" text="Error">
      <formula>LEFT(L1,LEN("Error"))="Error"</formula>
    </cfRule>
  </conditionalFormatting>
  <conditionalFormatting sqref="L1:L1048576">
    <cfRule type="endsWith" dxfId="0" priority="2" operator="endsWith" text="Error">
      <formula>RIGHT(L1,LEN("Error"))="Error"</formula>
    </cfRule>
  </conditionalFormatting>
  <hyperlinks>
    <hyperlink ref="B2" location="Cover!A1" display="Back to Cover" xr:uid="{6F30D71C-C981-4892-B33C-76AA123FAD33}"/>
    <hyperlink ref="B3" location="Guidance!A1" display="Back to Guidance" xr:uid="{E1D989C9-5A9C-4F7C-8A5A-B1E630C495D6}"/>
    <hyperlink ref="B4" location="'IDPS Data Return'!A1" display="Back to IDPS Data Return" xr:uid="{DA3E84BF-F4EB-47F3-87C4-6BF57E24CA5F}"/>
    <hyperlink ref="B5" location="'FASP Data Return'!A1" display="Back to FASP Data Return" xr:uid="{E9D99E33-4153-4EF6-B22F-3FF86B892899}"/>
    <hyperlink ref="B6" location="'SCT Data Return'!A1" display="Back to SCT Data Return" xr:uid="{64489062-DEC1-4670-A8B1-90F557AF0E12}"/>
    <hyperlink ref="D5" location="'IDPS Data Return'!C13" display="Selected maternity service" xr:uid="{F4C964C3-E9FB-49A8-847F-51ACF95CF6B6}"/>
    <hyperlink ref="D6" location="'IDPS Data Return'!C15" display="Selected laboratory" xr:uid="{C47D1A82-8B76-4120-B4CB-04D59756655F}"/>
    <hyperlink ref="D7" location="'IDPS Data Return'!I11" display="Sign-off" xr:uid="{29B81966-C617-4BF1-91AD-0EEBAB0EACBF}"/>
    <hyperlink ref="D14" location="'FASP Data Return'!C15" display="Selected laboratory" xr:uid="{BABA2E36-4CDE-4FAC-924C-A67C9412D0DD}"/>
    <hyperlink ref="D15" location="'FASP Data Return'!I11" display="Sign-off" xr:uid="{87B1D3DA-D49B-485E-BD75-D79790E8F1D5}"/>
    <hyperlink ref="D16" location="'FASP Data Return'!B22" display="FASP-S07" xr:uid="{53E3FD09-A4D4-422A-AD4E-48688902F40E}"/>
    <hyperlink ref="D22" location="'SCT Data Return'!I11" display="Sign off" xr:uid="{0774B8B0-827A-49EB-9E58-B21189283F0A}"/>
    <hyperlink ref="D23" location="'SCT Data Return'!B20" display="SCT-S07" xr:uid="{4C72999D-0129-4DE0-A6A1-037107071CD2}"/>
    <hyperlink ref="D8:D10" location="'IDPS Data Return'!B21" display="IDPS-S04" xr:uid="{752BDD21-6172-4722-AA42-69A0F3AEDBB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FEEA-665A-4386-AAA2-B16B5EB46E5E}">
  <dimension ref="A1:AD17"/>
  <sheetViews>
    <sheetView zoomScale="96" workbookViewId="0"/>
  </sheetViews>
  <sheetFormatPr defaultColWidth="15.7265625" defaultRowHeight="14.5" x14ac:dyDescent="0.35"/>
  <cols>
    <col min="5" max="5" width="19.1796875" customWidth="1"/>
    <col min="6" max="6" width="14.453125" customWidth="1"/>
    <col min="8" max="8" width="18.7265625" customWidth="1"/>
    <col min="9" max="9" width="17" customWidth="1"/>
    <col min="10" max="10" width="17.81640625" customWidth="1"/>
    <col min="11" max="11" width="14.54296875" bestFit="1" customWidth="1"/>
    <col min="12" max="12" width="13.26953125" bestFit="1" customWidth="1"/>
    <col min="13" max="13" width="16.1796875" customWidth="1"/>
    <col min="17" max="17" width="21.26953125" bestFit="1" customWidth="1"/>
    <col min="18" max="18" width="19.26953125" bestFit="1" customWidth="1"/>
    <col min="19" max="19" width="21.453125" bestFit="1" customWidth="1"/>
    <col min="20" max="20" width="19.453125" bestFit="1" customWidth="1"/>
    <col min="21" max="21" width="15.453125" bestFit="1" customWidth="1"/>
    <col min="22" max="22" width="21.54296875" bestFit="1" customWidth="1"/>
    <col min="23" max="23" width="19.26953125" bestFit="1" customWidth="1"/>
    <col min="24" max="24" width="28.7265625" bestFit="1" customWidth="1"/>
    <col min="25" max="25" width="12.26953125" bestFit="1" customWidth="1"/>
    <col min="26" max="26" width="21.54296875" bestFit="1" customWidth="1"/>
    <col min="29" max="29" width="18" bestFit="1" customWidth="1"/>
    <col min="30" max="30" width="22.7265625" customWidth="1"/>
  </cols>
  <sheetData>
    <row r="1" spans="1:30" s="5" customFormat="1" x14ac:dyDescent="0.35">
      <c r="A1" s="23" t="s">
        <v>1112</v>
      </c>
      <c r="B1" s="23" t="s">
        <v>5</v>
      </c>
      <c r="C1" s="23" t="s">
        <v>1104</v>
      </c>
      <c r="D1" s="23" t="s">
        <v>1126</v>
      </c>
      <c r="E1" s="22" t="s">
        <v>1155</v>
      </c>
      <c r="F1" s="22" t="s">
        <v>2</v>
      </c>
      <c r="G1" s="22" t="s">
        <v>1114</v>
      </c>
      <c r="H1" s="1" t="s">
        <v>1176</v>
      </c>
      <c r="I1" s="1" t="s">
        <v>1177</v>
      </c>
      <c r="J1" s="1" t="s">
        <v>1178</v>
      </c>
      <c r="K1" s="1" t="s">
        <v>1179</v>
      </c>
      <c r="L1" s="1" t="s">
        <v>1180</v>
      </c>
      <c r="M1" s="1" t="s">
        <v>1181</v>
      </c>
      <c r="N1" s="1" t="s">
        <v>6</v>
      </c>
      <c r="O1" s="1" t="s">
        <v>7</v>
      </c>
      <c r="P1" s="25" t="s">
        <v>36</v>
      </c>
      <c r="Q1" s="24" t="s">
        <v>1121</v>
      </c>
      <c r="R1" s="24" t="s">
        <v>1122</v>
      </c>
      <c r="S1" s="24" t="s">
        <v>1123</v>
      </c>
      <c r="T1" s="24" t="s">
        <v>1124</v>
      </c>
      <c r="U1" s="24" t="s">
        <v>1125</v>
      </c>
      <c r="V1" s="24" t="s">
        <v>1120</v>
      </c>
      <c r="W1" s="24" t="s">
        <v>1119</v>
      </c>
      <c r="X1" s="24" t="s">
        <v>1190</v>
      </c>
      <c r="Y1" s="24" t="s">
        <v>1187</v>
      </c>
      <c r="Z1" s="24" t="s">
        <v>1189</v>
      </c>
      <c r="AA1" s="24" t="s">
        <v>3</v>
      </c>
      <c r="AB1" s="24" t="s">
        <v>1188</v>
      </c>
      <c r="AC1" s="24" t="s">
        <v>1193</v>
      </c>
      <c r="AD1" s="24" t="s">
        <v>1194</v>
      </c>
    </row>
    <row r="2" spans="1:30" x14ac:dyDescent="0.35">
      <c r="A2" s="2" t="s">
        <v>1184</v>
      </c>
      <c r="B2" s="2" t="s">
        <v>1169</v>
      </c>
      <c r="C2" s="2" t="str">
        <f>'IDPS Data Return'!$C$11</f>
        <v>1 April 2023 to 31 March 2024</v>
      </c>
      <c r="D2" s="2"/>
      <c r="E2" s="2" t="str">
        <f>IF(ISBLANK('IDPS Data Return'!$C$13),"Awaiting item",'IDPS Data Return'!$C$13)</f>
        <v>Awaiting item</v>
      </c>
      <c r="F2" s="2" t="str">
        <f>IF(ISBLANK('IDPS Data Return'!$C$13),"Awaiting item",INDEX(MaternityServiceList[Trust],MATCH('IDPS Data Return'!$C$13,MaternityServiceList[MaternityService],0),1))</f>
        <v>Awaiting item</v>
      </c>
      <c r="G2" s="2" t="str">
        <f>IF(ISBLANK('IDPS Data Return'!$C$13),"Awaiting item",INDEX(MaternityServiceList[TrustCode],MATCH('IDPS Data Return'!$C$13,MaternityServiceList[MaternityService],0),1))</f>
        <v>Awaiting item</v>
      </c>
      <c r="H2" s="2" t="str">
        <f>IF(ISBLANK('SCT Data Return'!$I$11),"Missing item",'SCT Data Return'!$I$11)</f>
        <v>Missing item</v>
      </c>
      <c r="I2" s="2" t="str">
        <f>IF(ISBLANK('SCT Data Return'!$I$12),"Missing item",'SCT Data Return'!$I$12)</f>
        <v>Missing item</v>
      </c>
      <c r="J2" s="2" t="str">
        <f>IF(ISBLANK('SCT Data Return'!$I$13),"Missing item",'SCT Data Return'!$I$13)</f>
        <v>Missing item</v>
      </c>
      <c r="K2" s="2" t="str">
        <f>IF(ISBLANK('SCT Data Return'!$I$14),"Missing item",'SCT Data Return'!$I$14)</f>
        <v>Missing item</v>
      </c>
      <c r="L2" s="2" t="str">
        <f>IF(ISBLANK('SCT Data Return'!$I$15),"Missing item",'SCT Data Return'!$I$15)</f>
        <v>Missing item</v>
      </c>
      <c r="M2" s="2" t="str">
        <f>IF(ISBLANK('SCT Data Return'!$I$16),"Missing item",'SCT Data Return'!$I$16)</f>
        <v>Missing item</v>
      </c>
      <c r="N2" s="2" t="str">
        <f>IF(ISBLANK('SCT Data Return'!$C$24),"Missing item",'SCT Data Return'!$C$24)</f>
        <v>Missing item</v>
      </c>
      <c r="O2" s="2" t="str">
        <f>IF(ISBLANK('SCT Data Return'!$D$24),"Missing item",'SCT Data Return'!$D$24)</f>
        <v>Missing item</v>
      </c>
      <c r="P2" s="2" t="str">
        <f>IF(ISBLANK('SCT Data Return'!$F$24),"Missing item",'SCT Data Return'!$F$24)</f>
        <v>Missing item</v>
      </c>
      <c r="Q2" s="2" t="b">
        <f>IFERROR(IF($E2="Missing item",FALSE,TRUE),FALSE)</f>
        <v>1</v>
      </c>
      <c r="R2" s="2" t="b">
        <f>IFERROR(IF(ISNUMBER($O2),TRUE,FALSE),FALSE)</f>
        <v>0</v>
      </c>
      <c r="S2" s="2" t="b">
        <f>IFERROR(IF(ISNUMBER($N2),TRUE,FALSE),FALSE)</f>
        <v>0</v>
      </c>
      <c r="T2" s="2" t="b">
        <f>IFERROR(IF(AND($O2&gt;$N2,ISNUMBER($O2),ISNUMBER($N2)),FALSE,TRUE),FALSE)</f>
        <v>1</v>
      </c>
      <c r="U2" s="2" t="b">
        <f>IFERROR(IF(COUNTIFS($H2:$M2,"Missing item")&gt;0,FALSE,TRUE),FALSE)</f>
        <v>0</v>
      </c>
      <c r="V2" s="2" t="str" cm="1">
        <f t="array" ref="V2">_xlfn.TEXTJOIN(", ",TRUE,IF($E2:$P2="Missing item",$E$1:$P$1,""))</f>
        <v>SubmittedBy_Name, SubmittedBy_Role, SubmittedBy_Email, SignOff_Name, SignOff_Role, SignOff_Email, Denominator, Numerator, Comments</v>
      </c>
      <c r="W2" s="2">
        <f>COUNTIFS($E2:$P2,"Missing item")</f>
        <v>9</v>
      </c>
      <c r="X2" s="2">
        <f>COUNTIFS($N2:$P2,"Missing item")</f>
        <v>3</v>
      </c>
      <c r="Y2" s="2">
        <f>COUNTA($E$1:$P$1)-COUNTIFS($E2:$P2,"Missing item")-COUNTIFS($E2:$P2,"Awaiting item")-COUNTIFS($E2:$P2,"")</f>
        <v>0</v>
      </c>
      <c r="Z2" s="2">
        <f>COUNTA($N$1:$P$1)-COUNTIFS($N2:$P2,"Missing item")-COUNTIFS($N2:$P2,"Awaiting item")-COUNTIFS($N2:$P2,"")</f>
        <v>0</v>
      </c>
      <c r="AA2" s="2" t="str" cm="1">
        <f t="array" ref="AA2">IFERROR(_xlfn.IFS($W2=0,"Complete",$Y2=0,"Not answered"),"Partially answered")</f>
        <v>Not answered</v>
      </c>
      <c r="AB2" s="2" t="str" cm="1">
        <f t="array" ref="AB2">IFERROR(_xlfn.IFS($X2=0,"Complete",$Z2=0,"Not answered"),"Partially answered")</f>
        <v>Not answered</v>
      </c>
      <c r="AC2" s="2" t="str" cm="1">
        <f t="array" ref="AC2">IFERROR(_xlfn.IFS(
COUNTIFS($H2:$M2,"Missing item")=0,"Complete",
COUNTIFS($H2:$M2,"&lt;&gt;"&amp;"Missing item")=0,"Not answered",
COUNTIFS($H2:$M2,"Missing item")-COUNTA($H2:$M2),"Partially answered"),
"Not answered")</f>
        <v>Not answered</v>
      </c>
      <c r="AD2" s="2" t="str" cm="1">
        <f t="array" ref="AD2">IFERROR(_xlfn.IFS($T2=FALSE, "Numerator larger than denominator"),"")</f>
        <v/>
      </c>
    </row>
    <row r="3" spans="1:30" x14ac:dyDescent="0.35">
      <c r="E3" s="3"/>
      <c r="F3" s="3"/>
      <c r="G3" s="3"/>
    </row>
    <row r="4" spans="1:30" x14ac:dyDescent="0.35">
      <c r="E4" s="3"/>
      <c r="F4" s="3"/>
      <c r="G4" s="3"/>
    </row>
    <row r="7" spans="1:30" s="5" customFormat="1" x14ac:dyDescent="0.35">
      <c r="A7"/>
      <c r="B7"/>
      <c r="C7"/>
      <c r="D7"/>
      <c r="E7"/>
      <c r="F7"/>
      <c r="G7"/>
      <c r="H7"/>
      <c r="I7"/>
      <c r="J7"/>
      <c r="K7"/>
      <c r="L7"/>
      <c r="M7"/>
      <c r="Q7"/>
      <c r="R7"/>
      <c r="S7"/>
      <c r="T7"/>
      <c r="U7"/>
      <c r="W7"/>
      <c r="X7"/>
      <c r="Y7"/>
      <c r="Z7"/>
      <c r="AA7"/>
      <c r="AB7"/>
      <c r="AC7"/>
      <c r="AD7"/>
    </row>
    <row r="8" spans="1:30" x14ac:dyDescent="0.35">
      <c r="V8" s="5"/>
    </row>
    <row r="9" spans="1:30" x14ac:dyDescent="0.35">
      <c r="V9" s="5"/>
    </row>
    <row r="10" spans="1:30" x14ac:dyDescent="0.35">
      <c r="V10" s="5"/>
    </row>
    <row r="11" spans="1:30" x14ac:dyDescent="0.35">
      <c r="V11" s="5"/>
    </row>
    <row r="12" spans="1:30" x14ac:dyDescent="0.35">
      <c r="V12" s="5"/>
    </row>
    <row r="13" spans="1:30" x14ac:dyDescent="0.35">
      <c r="V13" s="5"/>
    </row>
    <row r="14" spans="1:30" x14ac:dyDescent="0.35">
      <c r="V14" s="5"/>
    </row>
    <row r="15" spans="1:30" s="5" customFormat="1" x14ac:dyDescent="0.35">
      <c r="A15"/>
      <c r="B15"/>
      <c r="C15"/>
      <c r="D15"/>
      <c r="E15"/>
      <c r="F15"/>
      <c r="G15"/>
      <c r="H15"/>
      <c r="I15"/>
      <c r="J15"/>
      <c r="K15"/>
      <c r="L15"/>
      <c r="M15"/>
      <c r="Q15"/>
      <c r="R15"/>
      <c r="S15"/>
      <c r="T15"/>
      <c r="U15"/>
      <c r="W15"/>
      <c r="X15"/>
      <c r="Y15"/>
      <c r="Z15"/>
      <c r="AA15"/>
      <c r="AB15"/>
      <c r="AC15"/>
      <c r="AD15"/>
    </row>
    <row r="16" spans="1:30" x14ac:dyDescent="0.35">
      <c r="V16" s="5"/>
    </row>
    <row r="17" spans="22:22" x14ac:dyDescent="0.35">
      <c r="V17"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BDF6C-1C5E-4150-8EBF-02BE5712B8B7}">
  <dimension ref="A1:P220"/>
  <sheetViews>
    <sheetView zoomScale="73" workbookViewId="0">
      <selection activeCell="C1" sqref="A1:C1048576"/>
    </sheetView>
  </sheetViews>
  <sheetFormatPr defaultRowHeight="14.5" x14ac:dyDescent="0.35"/>
  <cols>
    <col min="1" max="1" width="72.54296875" bestFit="1" customWidth="1"/>
    <col min="2" max="2" width="23" customWidth="1"/>
    <col min="3" max="3" width="82.81640625" bestFit="1" customWidth="1"/>
    <col min="4" max="4" width="23" customWidth="1"/>
    <col min="6" max="6" width="9.453125" customWidth="1"/>
    <col min="7" max="7" width="93.81640625" bestFit="1" customWidth="1"/>
    <col min="8" max="8" width="24.453125" customWidth="1"/>
    <col min="9" max="9" width="17.7265625" customWidth="1"/>
    <col min="10" max="10" width="12.26953125" customWidth="1"/>
    <col min="11" max="11" width="27.26953125" customWidth="1"/>
    <col min="12" max="12" width="27.7265625" customWidth="1"/>
    <col min="13" max="13" width="42.453125" customWidth="1"/>
    <col min="14" max="14" width="30.453125" customWidth="1"/>
    <col min="15" max="15" width="58.1796875" bestFit="1" customWidth="1"/>
    <col min="16" max="16" width="30.453125" customWidth="1"/>
  </cols>
  <sheetData>
    <row r="1" spans="1:16" x14ac:dyDescent="0.35">
      <c r="F1" t="s">
        <v>1144</v>
      </c>
    </row>
    <row r="2" spans="1:16" x14ac:dyDescent="0.35">
      <c r="A2" s="7" t="s">
        <v>1155</v>
      </c>
      <c r="B2" s="7" t="s">
        <v>1114</v>
      </c>
      <c r="C2" s="13" t="s">
        <v>2</v>
      </c>
      <c r="D2" s="7"/>
      <c r="F2" t="s">
        <v>57</v>
      </c>
      <c r="G2" t="s">
        <v>27</v>
      </c>
      <c r="H2" t="s">
        <v>58</v>
      </c>
      <c r="I2" t="s">
        <v>59</v>
      </c>
      <c r="J2" t="s">
        <v>60</v>
      </c>
      <c r="K2" t="s">
        <v>61</v>
      </c>
      <c r="L2" t="s">
        <v>62</v>
      </c>
      <c r="M2" t="s">
        <v>63</v>
      </c>
      <c r="N2" t="s">
        <v>64</v>
      </c>
      <c r="O2" t="s">
        <v>65</v>
      </c>
      <c r="P2" s="11" t="s">
        <v>1</v>
      </c>
    </row>
    <row r="3" spans="1:16" x14ac:dyDescent="0.35">
      <c r="A3" t="s">
        <v>1035</v>
      </c>
      <c r="B3" t="s">
        <v>278</v>
      </c>
      <c r="C3" t="str">
        <f>INDEX(TrustList[Name],MATCH(MaternityServiceList[[#This Row],[TrustCode]],TrustList[Code],0),1)</f>
        <v>AIREDALE NHS FOUNDATION TRUST</v>
      </c>
      <c r="F3" t="s">
        <v>82</v>
      </c>
      <c r="G3" t="s">
        <v>83</v>
      </c>
      <c r="H3" t="s">
        <v>84</v>
      </c>
      <c r="I3" t="s">
        <v>68</v>
      </c>
      <c r="J3" t="s">
        <v>69</v>
      </c>
      <c r="N3" t="s">
        <v>66</v>
      </c>
      <c r="O3" t="s">
        <v>67</v>
      </c>
      <c r="P3" t="str">
        <f>SUBSTITUTE(TrustList[[#This Row],[National Grouping Name]]," COMMISSIONING REGION","")</f>
        <v>EAST OF ENGLAND</v>
      </c>
    </row>
    <row r="4" spans="1:16" x14ac:dyDescent="0.35">
      <c r="A4" t="s">
        <v>1071</v>
      </c>
      <c r="B4" t="s">
        <v>408</v>
      </c>
      <c r="C4" t="str">
        <f>INDEX(TrustList[Name],MATCH(MaternityServiceList[[#This Row],[TrustCode]],TrustList[Code],0),1)</f>
        <v>ASHFORD AND ST PETER'S HOSPITALS NHS FOUNDATION TRUST</v>
      </c>
      <c r="F4" t="s">
        <v>85</v>
      </c>
      <c r="G4" t="s">
        <v>86</v>
      </c>
      <c r="H4" t="s">
        <v>84</v>
      </c>
      <c r="I4" t="s">
        <v>68</v>
      </c>
      <c r="J4" t="s">
        <v>69</v>
      </c>
      <c r="N4" t="s">
        <v>66</v>
      </c>
      <c r="O4" t="s">
        <v>67</v>
      </c>
      <c r="P4" t="str">
        <f>SUBSTITUTE(TrustList[[#This Row],[National Grouping Name]]," COMMISSIONING REGION","")</f>
        <v>EAST OF ENGLAND</v>
      </c>
    </row>
    <row r="5" spans="1:16" x14ac:dyDescent="0.35">
      <c r="A5" t="s">
        <v>987</v>
      </c>
      <c r="B5" t="s">
        <v>127</v>
      </c>
      <c r="C5" t="str">
        <f>INDEX(TrustList[Name],MATCH(MaternityServiceList[[#This Row],[TrustCode]],TrustList[Code],0),1)</f>
        <v>BARKING, HAVERING AND REDBRIDGE UNIVERSITY HOSPITALS NHS TRUST</v>
      </c>
      <c r="F5" t="s">
        <v>87</v>
      </c>
      <c r="G5" t="s">
        <v>88</v>
      </c>
      <c r="H5" t="s">
        <v>84</v>
      </c>
      <c r="I5" t="s">
        <v>68</v>
      </c>
      <c r="J5" t="s">
        <v>69</v>
      </c>
      <c r="N5" t="s">
        <v>66</v>
      </c>
      <c r="O5" t="s">
        <v>67</v>
      </c>
      <c r="P5" t="str">
        <f>SUBSTITUTE(TrustList[[#This Row],[National Grouping Name]]," COMMISSIONING REGION","")</f>
        <v>EAST OF ENGLAND</v>
      </c>
    </row>
    <row r="6" spans="1:16" x14ac:dyDescent="0.35">
      <c r="A6" t="s">
        <v>1036</v>
      </c>
      <c r="B6" t="s">
        <v>280</v>
      </c>
      <c r="C6" t="str">
        <f>INDEX(TrustList[Name],MATCH(MaternityServiceList[[#This Row],[TrustCode]],TrustList[Code],0),1)</f>
        <v>BARNSLEY HOSPITAL NHS FOUNDATION TRUST</v>
      </c>
      <c r="F6" t="s">
        <v>89</v>
      </c>
      <c r="G6" t="s">
        <v>90</v>
      </c>
      <c r="H6" t="s">
        <v>84</v>
      </c>
      <c r="I6" t="s">
        <v>68</v>
      </c>
      <c r="J6" t="s">
        <v>69</v>
      </c>
      <c r="N6" t="s">
        <v>66</v>
      </c>
      <c r="O6" t="s">
        <v>67</v>
      </c>
      <c r="P6" t="str">
        <f>SUBSTITUTE(TrustList[[#This Row],[National Grouping Name]]," COMMISSIONING REGION","")</f>
        <v>EAST OF ENGLAND</v>
      </c>
    </row>
    <row r="7" spans="1:16" x14ac:dyDescent="0.35">
      <c r="A7" t="s">
        <v>988</v>
      </c>
      <c r="B7" t="s">
        <v>131</v>
      </c>
      <c r="C7" t="str">
        <f>INDEX(TrustList[Name],MATCH(MaternityServiceList[[#This Row],[TrustCode]],TrustList[Code],0),1)</f>
        <v>BARTS HEALTH NHS TRUST</v>
      </c>
      <c r="F7" t="s">
        <v>91</v>
      </c>
      <c r="G7" t="s">
        <v>92</v>
      </c>
      <c r="H7" t="s">
        <v>84</v>
      </c>
      <c r="I7" t="s">
        <v>68</v>
      </c>
      <c r="J7" t="s">
        <v>69</v>
      </c>
      <c r="N7" t="s">
        <v>66</v>
      </c>
      <c r="O7" t="s">
        <v>67</v>
      </c>
      <c r="P7" t="str">
        <f>SUBSTITUTE(TrustList[[#This Row],[National Grouping Name]]," COMMISSIONING REGION","")</f>
        <v>EAST OF ENGLAND</v>
      </c>
    </row>
    <row r="8" spans="1:16" x14ac:dyDescent="0.35">
      <c r="A8" t="s">
        <v>989</v>
      </c>
      <c r="B8" t="s">
        <v>131</v>
      </c>
      <c r="C8" t="str">
        <f>INDEX(TrustList[Name],MATCH(MaternityServiceList[[#This Row],[TrustCode]],TrustList[Code],0),1)</f>
        <v>BARTS HEALTH NHS TRUST</v>
      </c>
      <c r="F8" t="s">
        <v>93</v>
      </c>
      <c r="G8" t="s">
        <v>94</v>
      </c>
      <c r="H8" t="s">
        <v>84</v>
      </c>
      <c r="I8" t="s">
        <v>68</v>
      </c>
      <c r="J8" t="s">
        <v>69</v>
      </c>
      <c r="N8" t="s">
        <v>66</v>
      </c>
      <c r="O8" t="s">
        <v>67</v>
      </c>
      <c r="P8" t="str">
        <f>SUBSTITUTE(TrustList[[#This Row],[National Grouping Name]]," COMMISSIONING REGION","")</f>
        <v>EAST OF ENGLAND</v>
      </c>
    </row>
    <row r="9" spans="1:16" x14ac:dyDescent="0.35">
      <c r="A9" t="s">
        <v>990</v>
      </c>
      <c r="B9" t="s">
        <v>131</v>
      </c>
      <c r="C9" t="str">
        <f>INDEX(TrustList[Name],MATCH(MaternityServiceList[[#This Row],[TrustCode]],TrustList[Code],0),1)</f>
        <v>BARTS HEALTH NHS TRUST</v>
      </c>
      <c r="F9" t="s">
        <v>95</v>
      </c>
      <c r="G9" t="s">
        <v>96</v>
      </c>
      <c r="H9" t="s">
        <v>84</v>
      </c>
      <c r="I9" t="s">
        <v>68</v>
      </c>
      <c r="J9" t="s">
        <v>69</v>
      </c>
      <c r="N9" t="s">
        <v>66</v>
      </c>
      <c r="O9" t="s">
        <v>67</v>
      </c>
      <c r="P9" t="str">
        <f>SUBSTITUTE(TrustList[[#This Row],[National Grouping Name]]," COMMISSIONING REGION","")</f>
        <v>EAST OF ENGLAND</v>
      </c>
    </row>
    <row r="10" spans="1:16" x14ac:dyDescent="0.35">
      <c r="A10" t="s">
        <v>969</v>
      </c>
      <c r="B10" t="s">
        <v>82</v>
      </c>
      <c r="C10" t="str">
        <f>INDEX(TrustList[Name],MATCH(MaternityServiceList[[#This Row],[TrustCode]],TrustList[Code],0),1)</f>
        <v>BEDFORDSHIRE HOSPITALS NHS FOUNDATION TRUST</v>
      </c>
      <c r="F10" t="s">
        <v>97</v>
      </c>
      <c r="G10" t="s">
        <v>98</v>
      </c>
      <c r="H10" t="s">
        <v>84</v>
      </c>
      <c r="I10" t="s">
        <v>68</v>
      </c>
      <c r="J10" t="s">
        <v>69</v>
      </c>
      <c r="N10" t="s">
        <v>66</v>
      </c>
      <c r="O10" t="s">
        <v>67</v>
      </c>
      <c r="P10" t="str">
        <f>SUBSTITUTE(TrustList[[#This Row],[National Grouping Name]]," COMMISSIONING REGION","")</f>
        <v>EAST OF ENGLAND</v>
      </c>
    </row>
    <row r="11" spans="1:16" x14ac:dyDescent="0.35">
      <c r="A11" t="s">
        <v>970</v>
      </c>
      <c r="B11" t="s">
        <v>82</v>
      </c>
      <c r="C11" t="str">
        <f>INDEX(TrustList[Name],MATCH(MaternityServiceList[[#This Row],[TrustCode]],TrustList[Code],0),1)</f>
        <v>BEDFORDSHIRE HOSPITALS NHS FOUNDATION TRUST</v>
      </c>
      <c r="F11" t="s">
        <v>99</v>
      </c>
      <c r="G11" t="s">
        <v>100</v>
      </c>
      <c r="H11" t="s">
        <v>84</v>
      </c>
      <c r="I11" t="s">
        <v>68</v>
      </c>
      <c r="J11" t="s">
        <v>69</v>
      </c>
      <c r="N11" t="s">
        <v>66</v>
      </c>
      <c r="O11" t="s">
        <v>67</v>
      </c>
      <c r="P11" t="str">
        <f>SUBSTITUTE(TrustList[[#This Row],[National Grouping Name]]," COMMISSIONING REGION","")</f>
        <v>EAST OF ENGLAND</v>
      </c>
    </row>
    <row r="12" spans="1:16" x14ac:dyDescent="0.35">
      <c r="A12" t="s">
        <v>1013</v>
      </c>
      <c r="B12" t="s">
        <v>202</v>
      </c>
      <c r="C12" t="str">
        <f>INDEX(TrustList[Name],MATCH(MaternityServiceList[[#This Row],[TrustCode]],TrustList[Code],0),1)</f>
        <v>BIRMINGHAM WOMEN'S AND CHILDREN'S NHS FOUNDATION TRUST</v>
      </c>
      <c r="F12" t="s">
        <v>101</v>
      </c>
      <c r="G12" t="s">
        <v>102</v>
      </c>
      <c r="H12" t="s">
        <v>84</v>
      </c>
      <c r="I12" t="s">
        <v>68</v>
      </c>
      <c r="J12" t="s">
        <v>69</v>
      </c>
      <c r="N12" t="s">
        <v>66</v>
      </c>
      <c r="O12" t="s">
        <v>67</v>
      </c>
      <c r="P12" t="str">
        <f>SUBSTITUTE(TrustList[[#This Row],[National Grouping Name]]," COMMISSIONING REGION","")</f>
        <v>EAST OF ENGLAND</v>
      </c>
    </row>
    <row r="13" spans="1:16" x14ac:dyDescent="0.35">
      <c r="A13" t="s">
        <v>1055</v>
      </c>
      <c r="B13" t="s">
        <v>342</v>
      </c>
      <c r="C13" t="str">
        <f>INDEX(TrustList[Name],MATCH(MaternityServiceList[[#This Row],[TrustCode]],TrustList[Code],0),1)</f>
        <v>BLACKPOOL TEACHING HOSPITALS NHS FOUNDATION TRUST</v>
      </c>
      <c r="F13" t="s">
        <v>103</v>
      </c>
      <c r="G13" t="s">
        <v>104</v>
      </c>
      <c r="H13" t="s">
        <v>84</v>
      </c>
      <c r="I13" t="s">
        <v>68</v>
      </c>
      <c r="J13" t="s">
        <v>69</v>
      </c>
      <c r="N13" t="s">
        <v>66</v>
      </c>
      <c r="O13" t="s">
        <v>67</v>
      </c>
      <c r="P13" t="str">
        <f>SUBSTITUTE(TrustList[[#This Row],[National Grouping Name]]," COMMISSIONING REGION","")</f>
        <v>EAST OF ENGLAND</v>
      </c>
    </row>
    <row r="14" spans="1:16" x14ac:dyDescent="0.35">
      <c r="A14" t="s">
        <v>1056</v>
      </c>
      <c r="B14" t="s">
        <v>344</v>
      </c>
      <c r="C14" t="str">
        <f>INDEX(TrustList[Name],MATCH(MaternityServiceList[[#This Row],[TrustCode]],TrustList[Code],0),1)</f>
        <v>BOLTON NHS FOUNDATION TRUST</v>
      </c>
      <c r="F14" t="s">
        <v>105</v>
      </c>
      <c r="G14" t="s">
        <v>106</v>
      </c>
      <c r="H14" t="s">
        <v>84</v>
      </c>
      <c r="I14" t="s">
        <v>68</v>
      </c>
      <c r="J14" t="s">
        <v>69</v>
      </c>
      <c r="N14" t="s">
        <v>66</v>
      </c>
      <c r="O14" t="s">
        <v>67</v>
      </c>
      <c r="P14" t="str">
        <f>SUBSTITUTE(TrustList[[#This Row],[National Grouping Name]]," COMMISSIONING REGION","")</f>
        <v>EAST OF ENGLAND</v>
      </c>
    </row>
    <row r="15" spans="1:16" x14ac:dyDescent="0.35">
      <c r="A15" t="s">
        <v>1037</v>
      </c>
      <c r="B15" t="s">
        <v>282</v>
      </c>
      <c r="C15" t="str">
        <f>INDEX(TrustList[Name],MATCH(MaternityServiceList[[#This Row],[TrustCode]],TrustList[Code],0),1)</f>
        <v>BRADFORD TEACHING HOSPITALS NHS FOUNDATION TRUST</v>
      </c>
      <c r="F15" t="s">
        <v>107</v>
      </c>
      <c r="G15" t="s">
        <v>108</v>
      </c>
      <c r="H15" t="s">
        <v>84</v>
      </c>
      <c r="I15" t="s">
        <v>68</v>
      </c>
      <c r="J15" t="s">
        <v>69</v>
      </c>
      <c r="N15" t="s">
        <v>66</v>
      </c>
      <c r="O15" t="s">
        <v>67</v>
      </c>
      <c r="P15" t="str">
        <f>SUBSTITUTE(TrustList[[#This Row],[National Grouping Name]]," COMMISSIONING REGION","")</f>
        <v>EAST OF ENGLAND</v>
      </c>
    </row>
    <row r="16" spans="1:16" x14ac:dyDescent="0.35">
      <c r="A16" t="s">
        <v>1072</v>
      </c>
      <c r="B16" t="s">
        <v>414</v>
      </c>
      <c r="C16" t="str">
        <f>INDEX(TrustList[Name],MATCH(MaternityServiceList[[#This Row],[TrustCode]],TrustList[Code],0),1)</f>
        <v>BUCKINGHAMSHIRE HEALTHCARE NHS TRUST</v>
      </c>
      <c r="F16" t="s">
        <v>109</v>
      </c>
      <c r="G16" t="s">
        <v>110</v>
      </c>
      <c r="H16" t="s">
        <v>84</v>
      </c>
      <c r="I16" t="s">
        <v>68</v>
      </c>
      <c r="J16" t="s">
        <v>69</v>
      </c>
      <c r="N16" t="s">
        <v>66</v>
      </c>
      <c r="O16" t="s">
        <v>67</v>
      </c>
      <c r="P16" t="str">
        <f>SUBSTITUTE(TrustList[[#This Row],[National Grouping Name]]," COMMISSIONING REGION","")</f>
        <v>EAST OF ENGLAND</v>
      </c>
    </row>
    <row r="17" spans="1:16" x14ac:dyDescent="0.35">
      <c r="A17" t="s">
        <v>1038</v>
      </c>
      <c r="B17" t="s">
        <v>284</v>
      </c>
      <c r="C17" t="str">
        <f>INDEX(TrustList[Name],MATCH(MaternityServiceList[[#This Row],[TrustCode]],TrustList[Code],0),1)</f>
        <v>CALDERDALE AND HUDDERSFIELD NHS FOUNDATION TRUST</v>
      </c>
      <c r="F17" t="s">
        <v>111</v>
      </c>
      <c r="G17" t="s">
        <v>112</v>
      </c>
      <c r="H17" t="s">
        <v>84</v>
      </c>
      <c r="I17" t="s">
        <v>68</v>
      </c>
      <c r="J17" t="s">
        <v>69</v>
      </c>
      <c r="N17" t="s">
        <v>66</v>
      </c>
      <c r="O17" t="s">
        <v>67</v>
      </c>
      <c r="P17" t="str">
        <f>SUBSTITUTE(TrustList[[#This Row],[National Grouping Name]]," COMMISSIONING REGION","")</f>
        <v>EAST OF ENGLAND</v>
      </c>
    </row>
    <row r="18" spans="1:16" x14ac:dyDescent="0.35">
      <c r="A18" t="s">
        <v>971</v>
      </c>
      <c r="B18" t="s">
        <v>85</v>
      </c>
      <c r="C18" t="str">
        <f>INDEX(TrustList[Name],MATCH(MaternityServiceList[[#This Row],[TrustCode]],TrustList[Code],0),1)</f>
        <v>CAMBRIDGE UNIVERSITY HOSPITALS NHS FOUNDATION TRUST</v>
      </c>
      <c r="F18" t="s">
        <v>113</v>
      </c>
      <c r="G18" t="s">
        <v>114</v>
      </c>
      <c r="H18" t="s">
        <v>84</v>
      </c>
      <c r="I18" t="s">
        <v>68</v>
      </c>
      <c r="J18" t="s">
        <v>69</v>
      </c>
      <c r="N18" t="s">
        <v>66</v>
      </c>
      <c r="O18" t="s">
        <v>67</v>
      </c>
      <c r="P18" t="str">
        <f>SUBSTITUTE(TrustList[[#This Row],[National Grouping Name]]," COMMISSIONING REGION","")</f>
        <v>EAST OF ENGLAND</v>
      </c>
    </row>
    <row r="19" spans="1:16" x14ac:dyDescent="0.35">
      <c r="A19" t="s">
        <v>991</v>
      </c>
      <c r="B19" t="s">
        <v>137</v>
      </c>
      <c r="C19" t="str">
        <f>INDEX(TrustList[Name],MATCH(MaternityServiceList[[#This Row],[TrustCode]],TrustList[Code],0),1)</f>
        <v>CHELSEA AND WESTMINSTER HOSPITAL NHS FOUNDATION TRUST</v>
      </c>
      <c r="F19" t="s">
        <v>115</v>
      </c>
      <c r="G19" t="s">
        <v>116</v>
      </c>
      <c r="H19" t="s">
        <v>84</v>
      </c>
      <c r="I19" t="s">
        <v>68</v>
      </c>
      <c r="J19" t="s">
        <v>69</v>
      </c>
      <c r="N19" t="s">
        <v>66</v>
      </c>
      <c r="O19" t="s">
        <v>67</v>
      </c>
      <c r="P19" t="str">
        <f>SUBSTITUTE(TrustList[[#This Row],[National Grouping Name]]," COMMISSIONING REGION","")</f>
        <v>EAST OF ENGLAND</v>
      </c>
    </row>
    <row r="20" spans="1:16" x14ac:dyDescent="0.35">
      <c r="A20" t="s">
        <v>992</v>
      </c>
      <c r="B20" t="s">
        <v>137</v>
      </c>
      <c r="C20" t="str">
        <f>INDEX(TrustList[Name],MATCH(MaternityServiceList[[#This Row],[TrustCode]],TrustList[Code],0),1)</f>
        <v>CHELSEA AND WESTMINSTER HOSPITAL NHS FOUNDATION TRUST</v>
      </c>
      <c r="F20" t="s">
        <v>117</v>
      </c>
      <c r="G20" t="s">
        <v>118</v>
      </c>
      <c r="H20" t="s">
        <v>84</v>
      </c>
      <c r="I20" t="s">
        <v>68</v>
      </c>
      <c r="J20" t="s">
        <v>69</v>
      </c>
      <c r="N20" t="s">
        <v>66</v>
      </c>
      <c r="O20" t="s">
        <v>67</v>
      </c>
      <c r="P20" t="str">
        <f>SUBSTITUTE(TrustList[[#This Row],[National Grouping Name]]," COMMISSIONING REGION","")</f>
        <v>EAST OF ENGLAND</v>
      </c>
    </row>
    <row r="21" spans="1:16" x14ac:dyDescent="0.35">
      <c r="A21" t="s">
        <v>1014</v>
      </c>
      <c r="B21" t="s">
        <v>204</v>
      </c>
      <c r="C21" t="str">
        <f>INDEX(TrustList[Name],MATCH(MaternityServiceList[[#This Row],[TrustCode]],TrustList[Code],0),1)</f>
        <v>CHESTERFIELD ROYAL HOSPITAL NHS FOUNDATION TRUST</v>
      </c>
      <c r="F21" t="s">
        <v>119</v>
      </c>
      <c r="G21" t="s">
        <v>120</v>
      </c>
      <c r="H21" t="s">
        <v>84</v>
      </c>
      <c r="I21" t="s">
        <v>68</v>
      </c>
      <c r="J21" t="s">
        <v>69</v>
      </c>
      <c r="N21" t="s">
        <v>66</v>
      </c>
      <c r="O21" t="s">
        <v>67</v>
      </c>
      <c r="P21" t="str">
        <f>SUBSTITUTE(TrustList[[#This Row],[National Grouping Name]]," COMMISSIONING REGION","")</f>
        <v>EAST OF ENGLAND</v>
      </c>
    </row>
    <row r="22" spans="1:16" x14ac:dyDescent="0.35">
      <c r="A22" t="s">
        <v>1057</v>
      </c>
      <c r="B22" t="s">
        <v>350</v>
      </c>
      <c r="C22" t="str">
        <f>INDEX(TrustList[Name],MATCH(MaternityServiceList[[#This Row],[TrustCode]],TrustList[Code],0),1)</f>
        <v>COUNTESS OF CHESTER HOSPITAL NHS FOUNDATION TRUST</v>
      </c>
      <c r="F22" t="s">
        <v>121</v>
      </c>
      <c r="G22" t="s">
        <v>122</v>
      </c>
      <c r="H22" t="s">
        <v>84</v>
      </c>
      <c r="I22" t="s">
        <v>68</v>
      </c>
      <c r="J22" t="s">
        <v>69</v>
      </c>
      <c r="N22" t="s">
        <v>66</v>
      </c>
      <c r="O22" t="s">
        <v>67</v>
      </c>
      <c r="P22" t="str">
        <f>SUBSTITUTE(TrustList[[#This Row],[National Grouping Name]]," COMMISSIONING REGION","")</f>
        <v>EAST OF ENGLAND</v>
      </c>
    </row>
    <row r="23" spans="1:16" x14ac:dyDescent="0.35">
      <c r="A23" t="s">
        <v>1039</v>
      </c>
      <c r="B23" t="s">
        <v>286</v>
      </c>
      <c r="C23" t="str">
        <f>INDEX(TrustList[Name],MATCH(MaternityServiceList[[#This Row],[TrustCode]],TrustList[Code],0),1)</f>
        <v>COUNTY DURHAM AND DARLINGTON NHS FOUNDATION TRUST</v>
      </c>
      <c r="F23" t="s">
        <v>123</v>
      </c>
      <c r="G23" t="s">
        <v>124</v>
      </c>
      <c r="H23" t="s">
        <v>84</v>
      </c>
      <c r="I23" t="s">
        <v>68</v>
      </c>
      <c r="J23" t="s">
        <v>69</v>
      </c>
      <c r="N23" t="s">
        <v>66</v>
      </c>
      <c r="O23" t="s">
        <v>67</v>
      </c>
      <c r="P23" t="str">
        <f>SUBSTITUTE(TrustList[[#This Row],[National Grouping Name]]," COMMISSIONING REGION","")</f>
        <v>EAST OF ENGLAND</v>
      </c>
    </row>
    <row r="24" spans="1:16" x14ac:dyDescent="0.35">
      <c r="A24" t="s">
        <v>993</v>
      </c>
      <c r="B24" t="s">
        <v>139</v>
      </c>
      <c r="C24" t="str">
        <f>INDEX(TrustList[Name],MATCH(MaternityServiceList[[#This Row],[TrustCode]],TrustList[Code],0),1)</f>
        <v>CROYDON HEALTH SERVICES NHS TRUST</v>
      </c>
      <c r="F24" t="s">
        <v>125</v>
      </c>
      <c r="G24" t="s">
        <v>126</v>
      </c>
      <c r="H24" t="s">
        <v>84</v>
      </c>
      <c r="I24" t="s">
        <v>68</v>
      </c>
      <c r="J24" t="s">
        <v>69</v>
      </c>
      <c r="N24" t="s">
        <v>66</v>
      </c>
      <c r="O24" t="s">
        <v>67</v>
      </c>
      <c r="P24" t="str">
        <f>SUBSTITUTE(TrustList[[#This Row],[National Grouping Name]]," COMMISSIONING REGION","")</f>
        <v>EAST OF ENGLAND</v>
      </c>
    </row>
    <row r="25" spans="1:16" x14ac:dyDescent="0.35">
      <c r="A25" t="s">
        <v>1073</v>
      </c>
      <c r="B25" t="s">
        <v>416</v>
      </c>
      <c r="C25" t="str">
        <f>INDEX(TrustList[Name],MATCH(MaternityServiceList[[#This Row],[TrustCode]],TrustList[Code],0),1)</f>
        <v>DARTFORD AND GRAVESHAM NHS TRUST</v>
      </c>
      <c r="F25" t="s">
        <v>127</v>
      </c>
      <c r="G25" t="s">
        <v>128</v>
      </c>
      <c r="H25" t="s">
        <v>84</v>
      </c>
      <c r="I25" t="s">
        <v>68</v>
      </c>
      <c r="J25" t="s">
        <v>69</v>
      </c>
      <c r="N25" t="s">
        <v>70</v>
      </c>
      <c r="O25" t="s">
        <v>71</v>
      </c>
      <c r="P25" t="str">
        <f>SUBSTITUTE(TrustList[[#This Row],[National Grouping Name]]," COMMISSIONING REGION","")</f>
        <v>LONDON</v>
      </c>
    </row>
    <row r="26" spans="1:16" x14ac:dyDescent="0.35">
      <c r="A26" t="s">
        <v>1040</v>
      </c>
      <c r="B26" t="s">
        <v>290</v>
      </c>
      <c r="C26" t="str">
        <f>INDEX(TrustList[Name],MATCH(MaternityServiceList[[#This Row],[TrustCode]],TrustList[Code],0),1)</f>
        <v>DONCASTER AND BASSETLAW TEACHING HOSPITALS NHS FOUNDATION TRUST</v>
      </c>
      <c r="F26" t="s">
        <v>129</v>
      </c>
      <c r="G26" t="s">
        <v>130</v>
      </c>
      <c r="H26" t="s">
        <v>84</v>
      </c>
      <c r="I26" t="s">
        <v>68</v>
      </c>
      <c r="J26" t="s">
        <v>69</v>
      </c>
      <c r="N26" t="s">
        <v>70</v>
      </c>
      <c r="O26" t="s">
        <v>71</v>
      </c>
      <c r="P26" t="str">
        <f>SUBSTITUTE(TrustList[[#This Row],[National Grouping Name]]," COMMISSIONING REGION","")</f>
        <v>LONDON</v>
      </c>
    </row>
    <row r="27" spans="1:16" x14ac:dyDescent="0.35">
      <c r="A27" t="s">
        <v>1090</v>
      </c>
      <c r="B27" t="s">
        <v>474</v>
      </c>
      <c r="C27" t="str">
        <f>INDEX(TrustList[Name],MATCH(MaternityServiceList[[#This Row],[TrustCode]],TrustList[Code],0),1)</f>
        <v>DORSET COUNTY HOSPITAL NHS FOUNDATION TRUST</v>
      </c>
      <c r="F27" t="s">
        <v>131</v>
      </c>
      <c r="G27" t="s">
        <v>132</v>
      </c>
      <c r="H27" t="s">
        <v>84</v>
      </c>
      <c r="I27" t="s">
        <v>68</v>
      </c>
      <c r="J27" t="s">
        <v>69</v>
      </c>
      <c r="N27" t="s">
        <v>70</v>
      </c>
      <c r="O27" t="s">
        <v>71</v>
      </c>
      <c r="P27" t="str">
        <f>SUBSTITUTE(TrustList[[#This Row],[National Grouping Name]]," COMMISSIONING REGION","")</f>
        <v>LONDON</v>
      </c>
    </row>
    <row r="28" spans="1:16" x14ac:dyDescent="0.35">
      <c r="A28" t="s">
        <v>972</v>
      </c>
      <c r="B28" t="s">
        <v>91</v>
      </c>
      <c r="C28" t="str">
        <f>INDEX(TrustList[Name],MATCH(MaternityServiceList[[#This Row],[TrustCode]],TrustList[Code],0),1)</f>
        <v>EAST AND NORTH HERTFORDSHIRE NHS TRUST</v>
      </c>
      <c r="F28" t="s">
        <v>133</v>
      </c>
      <c r="G28" t="s">
        <v>134</v>
      </c>
      <c r="H28" t="s">
        <v>84</v>
      </c>
      <c r="I28" t="s">
        <v>68</v>
      </c>
      <c r="J28" t="s">
        <v>69</v>
      </c>
      <c r="N28" t="s">
        <v>70</v>
      </c>
      <c r="O28" t="s">
        <v>71</v>
      </c>
      <c r="P28" t="str">
        <f>SUBSTITUTE(TrustList[[#This Row],[National Grouping Name]]," COMMISSIONING REGION","")</f>
        <v>LONDON</v>
      </c>
    </row>
    <row r="29" spans="1:16" x14ac:dyDescent="0.35">
      <c r="A29" t="s">
        <v>1058</v>
      </c>
      <c r="B29" t="s">
        <v>352</v>
      </c>
      <c r="C29" t="str">
        <f>INDEX(TrustList[Name],MATCH(MaternityServiceList[[#This Row],[TrustCode]],TrustList[Code],0),1)</f>
        <v>EAST CHESHIRE NHS TRUST</v>
      </c>
      <c r="F29" t="s">
        <v>135</v>
      </c>
      <c r="G29" t="s">
        <v>136</v>
      </c>
      <c r="H29" t="s">
        <v>84</v>
      </c>
      <c r="I29" t="s">
        <v>68</v>
      </c>
      <c r="J29" t="s">
        <v>69</v>
      </c>
      <c r="N29" t="s">
        <v>70</v>
      </c>
      <c r="O29" t="s">
        <v>71</v>
      </c>
      <c r="P29" t="str">
        <f>SUBSTITUTE(TrustList[[#This Row],[National Grouping Name]]," COMMISSIONING REGION","")</f>
        <v>LONDON</v>
      </c>
    </row>
    <row r="30" spans="1:16" x14ac:dyDescent="0.35">
      <c r="A30" t="s">
        <v>1074</v>
      </c>
      <c r="B30" t="s">
        <v>418</v>
      </c>
      <c r="C30" t="str">
        <f>INDEX(TrustList[Name],MATCH(MaternityServiceList[[#This Row],[TrustCode]],TrustList[Code],0),1)</f>
        <v>EAST KENT HOSPITALS UNIVERSITY NHS FOUNDATION TRUST</v>
      </c>
      <c r="F30" t="s">
        <v>137</v>
      </c>
      <c r="G30" t="s">
        <v>138</v>
      </c>
      <c r="H30" t="s">
        <v>84</v>
      </c>
      <c r="I30" t="s">
        <v>68</v>
      </c>
      <c r="J30" t="s">
        <v>69</v>
      </c>
      <c r="N30" t="s">
        <v>70</v>
      </c>
      <c r="O30" t="s">
        <v>71</v>
      </c>
      <c r="P30" t="str">
        <f>SUBSTITUTE(TrustList[[#This Row],[National Grouping Name]]," COMMISSIONING REGION","")</f>
        <v>LONDON</v>
      </c>
    </row>
    <row r="31" spans="1:16" x14ac:dyDescent="0.35">
      <c r="A31" t="s">
        <v>1059</v>
      </c>
      <c r="B31" t="s">
        <v>354</v>
      </c>
      <c r="C31" t="str">
        <f>INDEX(TrustList[Name],MATCH(MaternityServiceList[[#This Row],[TrustCode]],TrustList[Code],0),1)</f>
        <v>EAST LANCASHIRE HOSPITALS NHS TRUST</v>
      </c>
      <c r="F31" t="s">
        <v>139</v>
      </c>
      <c r="G31" t="s">
        <v>140</v>
      </c>
      <c r="H31" t="s">
        <v>84</v>
      </c>
      <c r="I31" t="s">
        <v>68</v>
      </c>
      <c r="J31" t="s">
        <v>69</v>
      </c>
      <c r="N31" t="s">
        <v>70</v>
      </c>
      <c r="O31" t="s">
        <v>71</v>
      </c>
      <c r="P31" t="str">
        <f>SUBSTITUTE(TrustList[[#This Row],[National Grouping Name]]," COMMISSIONING REGION","")</f>
        <v>LONDON</v>
      </c>
    </row>
    <row r="32" spans="1:16" x14ac:dyDescent="0.35">
      <c r="A32" t="s">
        <v>973</v>
      </c>
      <c r="B32" t="s">
        <v>95</v>
      </c>
      <c r="C32" t="str">
        <f>INDEX(TrustList[Name],MATCH(MaternityServiceList[[#This Row],[TrustCode]],TrustList[Code],0),1)</f>
        <v>EAST SUFFOLK AND NORTH ESSEX NHS FOUNDATION TRUST</v>
      </c>
      <c r="F32" t="s">
        <v>141</v>
      </c>
      <c r="G32" t="s">
        <v>142</v>
      </c>
      <c r="H32" t="s">
        <v>84</v>
      </c>
      <c r="I32" t="s">
        <v>68</v>
      </c>
      <c r="J32" t="s">
        <v>69</v>
      </c>
      <c r="N32" t="s">
        <v>70</v>
      </c>
      <c r="O32" t="s">
        <v>71</v>
      </c>
      <c r="P32" t="str">
        <f>SUBSTITUTE(TrustList[[#This Row],[National Grouping Name]]," COMMISSIONING REGION","")</f>
        <v>LONDON</v>
      </c>
    </row>
    <row r="33" spans="1:16" x14ac:dyDescent="0.35">
      <c r="A33" t="s">
        <v>974</v>
      </c>
      <c r="B33" t="s">
        <v>95</v>
      </c>
      <c r="C33" t="str">
        <f>INDEX(TrustList[Name],MATCH(MaternityServiceList[[#This Row],[TrustCode]],TrustList[Code],0),1)</f>
        <v>EAST SUFFOLK AND NORTH ESSEX NHS FOUNDATION TRUST</v>
      </c>
      <c r="F33" t="s">
        <v>143</v>
      </c>
      <c r="G33" t="s">
        <v>144</v>
      </c>
      <c r="H33" t="s">
        <v>84</v>
      </c>
      <c r="I33" t="s">
        <v>68</v>
      </c>
      <c r="J33" t="s">
        <v>69</v>
      </c>
      <c r="N33" t="s">
        <v>70</v>
      </c>
      <c r="O33" t="s">
        <v>71</v>
      </c>
      <c r="P33" t="str">
        <f>SUBSTITUTE(TrustList[[#This Row],[National Grouping Name]]," COMMISSIONING REGION","")</f>
        <v>LONDON</v>
      </c>
    </row>
    <row r="34" spans="1:16" x14ac:dyDescent="0.35">
      <c r="A34" t="s">
        <v>1075</v>
      </c>
      <c r="B34" t="s">
        <v>420</v>
      </c>
      <c r="C34" t="str">
        <f>INDEX(TrustList[Name],MATCH(MaternityServiceList[[#This Row],[TrustCode]],TrustList[Code],0),1)</f>
        <v>EAST SUSSEX HEALTHCARE NHS TRUST</v>
      </c>
      <c r="F34" t="s">
        <v>145</v>
      </c>
      <c r="G34" t="s">
        <v>146</v>
      </c>
      <c r="H34" t="s">
        <v>84</v>
      </c>
      <c r="I34" t="s">
        <v>68</v>
      </c>
      <c r="J34" t="s">
        <v>69</v>
      </c>
      <c r="N34" t="s">
        <v>70</v>
      </c>
      <c r="O34" t="s">
        <v>71</v>
      </c>
      <c r="P34" t="str">
        <f>SUBSTITUTE(TrustList[[#This Row],[National Grouping Name]]," COMMISSIONING REGION","")</f>
        <v>LONDON</v>
      </c>
    </row>
    <row r="35" spans="1:16" x14ac:dyDescent="0.35">
      <c r="A35" t="s">
        <v>994</v>
      </c>
      <c r="B35" t="s">
        <v>143</v>
      </c>
      <c r="C35" t="str">
        <f>INDEX(TrustList[Name],MATCH(MaternityServiceList[[#This Row],[TrustCode]],TrustList[Code],0),1)</f>
        <v>EPSOM AND ST HELIER UNIVERSITY HOSPITALS NHS TRUST</v>
      </c>
      <c r="F35" t="s">
        <v>147</v>
      </c>
      <c r="G35" t="s">
        <v>148</v>
      </c>
      <c r="H35" t="s">
        <v>84</v>
      </c>
      <c r="I35" t="s">
        <v>68</v>
      </c>
      <c r="J35" t="s">
        <v>69</v>
      </c>
      <c r="N35" t="s">
        <v>70</v>
      </c>
      <c r="O35" t="s">
        <v>71</v>
      </c>
      <c r="P35" t="str">
        <f>SUBSTITUTE(TrustList[[#This Row],[National Grouping Name]]," COMMISSIONING REGION","")</f>
        <v>LONDON</v>
      </c>
    </row>
    <row r="36" spans="1:16" x14ac:dyDescent="0.35">
      <c r="A36" t="s">
        <v>995</v>
      </c>
      <c r="B36" t="s">
        <v>143</v>
      </c>
      <c r="C36" t="str">
        <f>INDEX(TrustList[Name],MATCH(MaternityServiceList[[#This Row],[TrustCode]],TrustList[Code],0),1)</f>
        <v>EPSOM AND ST HELIER UNIVERSITY HOSPITALS NHS TRUST</v>
      </c>
      <c r="F36" t="s">
        <v>149</v>
      </c>
      <c r="G36" t="s">
        <v>150</v>
      </c>
      <c r="H36" t="s">
        <v>84</v>
      </c>
      <c r="I36" t="s">
        <v>68</v>
      </c>
      <c r="J36" t="s">
        <v>69</v>
      </c>
      <c r="N36" t="s">
        <v>70</v>
      </c>
      <c r="O36" t="s">
        <v>71</v>
      </c>
      <c r="P36" t="str">
        <f>SUBSTITUTE(TrustList[[#This Row],[National Grouping Name]]," COMMISSIONING REGION","")</f>
        <v>LONDON</v>
      </c>
    </row>
    <row r="37" spans="1:16" x14ac:dyDescent="0.35">
      <c r="A37" t="s">
        <v>1076</v>
      </c>
      <c r="B37" t="s">
        <v>422</v>
      </c>
      <c r="C37" t="str">
        <f>INDEX(TrustList[Name],MATCH(MaternityServiceList[[#This Row],[TrustCode]],TrustList[Code],0),1)</f>
        <v>FRIMLEY HEALTH NHS FOUNDATION TRUST</v>
      </c>
      <c r="F37" t="s">
        <v>151</v>
      </c>
      <c r="G37" t="s">
        <v>152</v>
      </c>
      <c r="H37" t="s">
        <v>84</v>
      </c>
      <c r="I37" t="s">
        <v>68</v>
      </c>
      <c r="J37" t="s">
        <v>69</v>
      </c>
      <c r="N37" t="s">
        <v>70</v>
      </c>
      <c r="O37" t="s">
        <v>71</v>
      </c>
      <c r="P37" t="str">
        <f>SUBSTITUTE(TrustList[[#This Row],[National Grouping Name]]," COMMISSIONING REGION","")</f>
        <v>LONDON</v>
      </c>
    </row>
    <row r="38" spans="1:16" x14ac:dyDescent="0.35">
      <c r="A38" t="s">
        <v>1077</v>
      </c>
      <c r="B38" t="s">
        <v>422</v>
      </c>
      <c r="C38" t="str">
        <f>INDEX(TrustList[Name],MATCH(MaternityServiceList[[#This Row],[TrustCode]],TrustList[Code],0),1)</f>
        <v>FRIMLEY HEALTH NHS FOUNDATION TRUST</v>
      </c>
      <c r="F38" t="s">
        <v>153</v>
      </c>
      <c r="G38" t="s">
        <v>154</v>
      </c>
      <c r="H38" t="s">
        <v>84</v>
      </c>
      <c r="I38" t="s">
        <v>68</v>
      </c>
      <c r="J38" t="s">
        <v>69</v>
      </c>
      <c r="N38" t="s">
        <v>70</v>
      </c>
      <c r="O38" t="s">
        <v>71</v>
      </c>
      <c r="P38" t="str">
        <f>SUBSTITUTE(TrustList[[#This Row],[National Grouping Name]]," COMMISSIONING REGION","")</f>
        <v>LONDON</v>
      </c>
    </row>
    <row r="39" spans="1:16" x14ac:dyDescent="0.35">
      <c r="A39" t="s">
        <v>1041</v>
      </c>
      <c r="B39" t="s">
        <v>292</v>
      </c>
      <c r="C39" t="str">
        <f>INDEX(TrustList[Name],MATCH(MaternityServiceList[[#This Row],[TrustCode]],TrustList[Code],0),1)</f>
        <v>GATESHEAD HEALTH NHS FOUNDATION TRUST</v>
      </c>
      <c r="F39" t="s">
        <v>155</v>
      </c>
      <c r="G39" t="s">
        <v>156</v>
      </c>
      <c r="H39" t="s">
        <v>84</v>
      </c>
      <c r="I39" t="s">
        <v>68</v>
      </c>
      <c r="J39" t="s">
        <v>69</v>
      </c>
      <c r="N39" t="s">
        <v>70</v>
      </c>
      <c r="O39" t="s">
        <v>71</v>
      </c>
      <c r="P39" t="str">
        <f>SUBSTITUTE(TrustList[[#This Row],[National Grouping Name]]," COMMISSIONING REGION","")</f>
        <v>LONDON</v>
      </c>
    </row>
    <row r="40" spans="1:16" x14ac:dyDescent="0.35">
      <c r="A40" t="s">
        <v>1015</v>
      </c>
      <c r="B40" t="s">
        <v>216</v>
      </c>
      <c r="C40" t="str">
        <f>INDEX(TrustList[Name],MATCH(MaternityServiceList[[#This Row],[TrustCode]],TrustList[Code],0),1)</f>
        <v>GEORGE ELIOT HOSPITAL NHS TRUST</v>
      </c>
      <c r="F40" t="s">
        <v>157</v>
      </c>
      <c r="G40" t="s">
        <v>158</v>
      </c>
      <c r="H40" t="s">
        <v>84</v>
      </c>
      <c r="I40" t="s">
        <v>68</v>
      </c>
      <c r="J40" t="s">
        <v>69</v>
      </c>
      <c r="N40" t="s">
        <v>70</v>
      </c>
      <c r="O40" t="s">
        <v>71</v>
      </c>
      <c r="P40" t="str">
        <f>SUBSTITUTE(TrustList[[#This Row],[National Grouping Name]]," COMMISSIONING REGION","")</f>
        <v>LONDON</v>
      </c>
    </row>
    <row r="41" spans="1:16" x14ac:dyDescent="0.35">
      <c r="A41" t="s">
        <v>1091</v>
      </c>
      <c r="B41" t="s">
        <v>480</v>
      </c>
      <c r="C41" t="str">
        <f>INDEX(TrustList[Name],MATCH(MaternityServiceList[[#This Row],[TrustCode]],TrustList[Code],0),1)</f>
        <v>GLOUCESTERSHIRE HOSPITALS NHS FOUNDATION TRUST</v>
      </c>
      <c r="F41" t="s">
        <v>159</v>
      </c>
      <c r="G41" t="s">
        <v>160</v>
      </c>
      <c r="H41" t="s">
        <v>84</v>
      </c>
      <c r="I41" t="s">
        <v>68</v>
      </c>
      <c r="J41" t="s">
        <v>69</v>
      </c>
      <c r="N41" t="s">
        <v>70</v>
      </c>
      <c r="O41" t="s">
        <v>71</v>
      </c>
      <c r="P41" t="str">
        <f>SUBSTITUTE(TrustList[[#This Row],[National Grouping Name]]," COMMISSIONING REGION","")</f>
        <v>LONDON</v>
      </c>
    </row>
    <row r="42" spans="1:16" x14ac:dyDescent="0.35">
      <c r="A42" t="s">
        <v>1092</v>
      </c>
      <c r="B42" t="s">
        <v>482</v>
      </c>
      <c r="C42" t="str">
        <f>INDEX(TrustList[Name],MATCH(MaternityServiceList[[#This Row],[TrustCode]],TrustList[Code],0),1)</f>
        <v>GREAT WESTERN HOSPITALS NHS FOUNDATION TRUST</v>
      </c>
      <c r="F42" t="s">
        <v>161</v>
      </c>
      <c r="G42" t="s">
        <v>162</v>
      </c>
      <c r="H42" t="s">
        <v>84</v>
      </c>
      <c r="I42" t="s">
        <v>68</v>
      </c>
      <c r="J42" t="s">
        <v>69</v>
      </c>
      <c r="N42" t="s">
        <v>70</v>
      </c>
      <c r="O42" t="s">
        <v>71</v>
      </c>
      <c r="P42" t="str">
        <f>SUBSTITUTE(TrustList[[#This Row],[National Grouping Name]]," COMMISSIONING REGION","")</f>
        <v>LONDON</v>
      </c>
    </row>
    <row r="43" spans="1:16" x14ac:dyDescent="0.35">
      <c r="A43" t="s">
        <v>996</v>
      </c>
      <c r="B43" t="s">
        <v>147</v>
      </c>
      <c r="C43" t="str">
        <f>INDEX(TrustList[Name],MATCH(MaternityServiceList[[#This Row],[TrustCode]],TrustList[Code],0),1)</f>
        <v>GUY'S AND ST THOMAS' NHS FOUNDATION TRUST</v>
      </c>
      <c r="F43" t="s">
        <v>163</v>
      </c>
      <c r="G43" t="s">
        <v>164</v>
      </c>
      <c r="H43" t="s">
        <v>84</v>
      </c>
      <c r="I43" t="s">
        <v>68</v>
      </c>
      <c r="J43" t="s">
        <v>69</v>
      </c>
      <c r="N43" t="s">
        <v>70</v>
      </c>
      <c r="O43" t="s">
        <v>71</v>
      </c>
      <c r="P43" t="str">
        <f>SUBSTITUTE(TrustList[[#This Row],[National Grouping Name]]," COMMISSIONING REGION","")</f>
        <v>LONDON</v>
      </c>
    </row>
    <row r="44" spans="1:16" x14ac:dyDescent="0.35">
      <c r="A44" t="s">
        <v>1078</v>
      </c>
      <c r="B44" t="s">
        <v>424</v>
      </c>
      <c r="C44" t="str">
        <f>INDEX(TrustList[Name],MATCH(MaternityServiceList[[#This Row],[TrustCode]],TrustList[Code],0),1)</f>
        <v>HAMPSHIRE HOSPITALS NHS FOUNDATION TRUST</v>
      </c>
      <c r="F44" t="s">
        <v>165</v>
      </c>
      <c r="G44" t="s">
        <v>166</v>
      </c>
      <c r="H44" t="s">
        <v>84</v>
      </c>
      <c r="I44" t="s">
        <v>68</v>
      </c>
      <c r="J44" t="s">
        <v>69</v>
      </c>
      <c r="N44" t="s">
        <v>70</v>
      </c>
      <c r="O44" t="s">
        <v>71</v>
      </c>
      <c r="P44" t="str">
        <f>SUBSTITUTE(TrustList[[#This Row],[National Grouping Name]]," COMMISSIONING REGION","")</f>
        <v>LONDON</v>
      </c>
    </row>
    <row r="45" spans="1:16" x14ac:dyDescent="0.35">
      <c r="A45" t="s">
        <v>1042</v>
      </c>
      <c r="B45" t="s">
        <v>294</v>
      </c>
      <c r="C45" t="str">
        <f>INDEX(TrustList[Name],MATCH(MaternityServiceList[[#This Row],[TrustCode]],TrustList[Code],0),1)</f>
        <v>HARROGATE AND DISTRICT NHS FOUNDATION TRUST</v>
      </c>
      <c r="F45" t="s">
        <v>167</v>
      </c>
      <c r="G45" t="s">
        <v>168</v>
      </c>
      <c r="H45" t="s">
        <v>84</v>
      </c>
      <c r="I45" t="s">
        <v>68</v>
      </c>
      <c r="J45" t="s">
        <v>69</v>
      </c>
      <c r="N45" t="s">
        <v>70</v>
      </c>
      <c r="O45" t="s">
        <v>71</v>
      </c>
      <c r="P45" t="str">
        <f>SUBSTITUTE(TrustList[[#This Row],[National Grouping Name]]," COMMISSIONING REGION","")</f>
        <v>LONDON</v>
      </c>
    </row>
    <row r="46" spans="1:16" x14ac:dyDescent="0.35">
      <c r="A46" s="8" t="s">
        <v>997</v>
      </c>
      <c r="B46" t="s">
        <v>149</v>
      </c>
      <c r="C46" t="str">
        <f>INDEX(TrustList[Name],MATCH(MaternityServiceList[[#This Row],[TrustCode]],TrustList[Code],0),1)</f>
        <v>HOMERTON HEALTHCARE NHS FOUNDATION TRUST</v>
      </c>
      <c r="F46" t="s">
        <v>169</v>
      </c>
      <c r="G46" t="s">
        <v>170</v>
      </c>
      <c r="H46" t="s">
        <v>84</v>
      </c>
      <c r="I46" t="s">
        <v>68</v>
      </c>
      <c r="J46" t="s">
        <v>69</v>
      </c>
      <c r="N46" t="s">
        <v>70</v>
      </c>
      <c r="O46" t="s">
        <v>71</v>
      </c>
      <c r="P46" t="str">
        <f>SUBSTITUTE(TrustList[[#This Row],[National Grouping Name]]," COMMISSIONING REGION","")</f>
        <v>LONDON</v>
      </c>
    </row>
    <row r="47" spans="1:16" x14ac:dyDescent="0.35">
      <c r="A47" t="s">
        <v>1043</v>
      </c>
      <c r="B47" t="s">
        <v>296</v>
      </c>
      <c r="C47" t="str">
        <f>INDEX(TrustList[Name],MATCH(MaternityServiceList[[#This Row],[TrustCode]],TrustList[Code],0),1)</f>
        <v>HULL UNIVERSITY TEACHING HOSPITALS NHS TRUST</v>
      </c>
      <c r="F47" t="s">
        <v>171</v>
      </c>
      <c r="G47" t="s">
        <v>172</v>
      </c>
      <c r="H47" t="s">
        <v>84</v>
      </c>
      <c r="I47" t="s">
        <v>68</v>
      </c>
      <c r="J47" t="s">
        <v>69</v>
      </c>
      <c r="N47" t="s">
        <v>70</v>
      </c>
      <c r="O47" t="s">
        <v>71</v>
      </c>
      <c r="P47" t="str">
        <f>SUBSTITUTE(TrustList[[#This Row],[National Grouping Name]]," COMMISSIONING REGION","")</f>
        <v>LONDON</v>
      </c>
    </row>
    <row r="48" spans="1:16" x14ac:dyDescent="0.35">
      <c r="A48" t="s">
        <v>998</v>
      </c>
      <c r="B48" t="s">
        <v>153</v>
      </c>
      <c r="C48" t="str">
        <f>INDEX(TrustList[Name],MATCH(MaternityServiceList[[#This Row],[TrustCode]],TrustList[Code],0),1)</f>
        <v>IMPERIAL COLLEGE HEALTHCARE NHS TRUST</v>
      </c>
      <c r="F48" t="s">
        <v>173</v>
      </c>
      <c r="G48" t="s">
        <v>174</v>
      </c>
      <c r="H48" t="s">
        <v>84</v>
      </c>
      <c r="I48" t="s">
        <v>175</v>
      </c>
      <c r="J48" t="s">
        <v>69</v>
      </c>
      <c r="N48" t="s">
        <v>70</v>
      </c>
      <c r="O48" t="s">
        <v>71</v>
      </c>
      <c r="P48" t="str">
        <f>SUBSTITUTE(TrustList[[#This Row],[National Grouping Name]]," COMMISSIONING REGION","")</f>
        <v>LONDON</v>
      </c>
    </row>
    <row r="49" spans="1:16" x14ac:dyDescent="0.35">
      <c r="A49" t="s">
        <v>999</v>
      </c>
      <c r="B49" t="s">
        <v>153</v>
      </c>
      <c r="C49" t="str">
        <f>INDEX(TrustList[Name],MATCH(MaternityServiceList[[#This Row],[TrustCode]],TrustList[Code],0),1)</f>
        <v>IMPERIAL COLLEGE HEALTHCARE NHS TRUST</v>
      </c>
      <c r="F49" t="s">
        <v>176</v>
      </c>
      <c r="G49" t="s">
        <v>177</v>
      </c>
      <c r="H49" t="s">
        <v>84</v>
      </c>
      <c r="I49" t="s">
        <v>68</v>
      </c>
      <c r="J49" t="s">
        <v>69</v>
      </c>
      <c r="N49" t="s">
        <v>70</v>
      </c>
      <c r="O49" t="s">
        <v>71</v>
      </c>
      <c r="P49" t="str">
        <f>SUBSTITUTE(TrustList[[#This Row],[National Grouping Name]]," COMMISSIONING REGION","")</f>
        <v>LONDON</v>
      </c>
    </row>
    <row r="50" spans="1:16" x14ac:dyDescent="0.35">
      <c r="A50" t="s">
        <v>1079</v>
      </c>
      <c r="B50" t="s">
        <v>426</v>
      </c>
      <c r="C50" t="str">
        <f>INDEX(TrustList[Name],MATCH(MaternityServiceList[[#This Row],[TrustCode]],TrustList[Code],0),1)</f>
        <v>ISLE OF WIGHT NHS TRUST</v>
      </c>
      <c r="F50" t="s">
        <v>178</v>
      </c>
      <c r="G50" t="s">
        <v>179</v>
      </c>
      <c r="H50" t="s">
        <v>84</v>
      </c>
      <c r="I50" t="s">
        <v>68</v>
      </c>
      <c r="J50" t="s">
        <v>69</v>
      </c>
      <c r="N50" t="s">
        <v>70</v>
      </c>
      <c r="O50" t="s">
        <v>71</v>
      </c>
      <c r="P50" t="str">
        <f>SUBSTITUTE(TrustList[[#This Row],[National Grouping Name]]," COMMISSIONING REGION","")</f>
        <v>LONDON</v>
      </c>
    </row>
    <row r="51" spans="1:16" x14ac:dyDescent="0.35">
      <c r="A51" t="s">
        <v>975</v>
      </c>
      <c r="B51" t="s">
        <v>103</v>
      </c>
      <c r="C51" t="str">
        <f>INDEX(TrustList[Name],MATCH(MaternityServiceList[[#This Row],[TrustCode]],TrustList[Code],0),1)</f>
        <v>JAMES PAGET UNIVERSITY HOSPITALS NHS FOUNDATION TRUST</v>
      </c>
      <c r="F51" t="s">
        <v>180</v>
      </c>
      <c r="G51" t="s">
        <v>181</v>
      </c>
      <c r="H51" t="s">
        <v>84</v>
      </c>
      <c r="I51" t="s">
        <v>68</v>
      </c>
      <c r="J51" t="s">
        <v>69</v>
      </c>
      <c r="N51" t="s">
        <v>70</v>
      </c>
      <c r="O51" t="s">
        <v>71</v>
      </c>
      <c r="P51" t="str">
        <f>SUBSTITUTE(TrustList[[#This Row],[National Grouping Name]]," COMMISSIONING REGION","")</f>
        <v>LONDON</v>
      </c>
    </row>
    <row r="52" spans="1:16" x14ac:dyDescent="0.35">
      <c r="A52" t="s">
        <v>1016</v>
      </c>
      <c r="B52" t="s">
        <v>220</v>
      </c>
      <c r="C52" t="str">
        <f>INDEX(TrustList[Name],MATCH(MaternityServiceList[[#This Row],[TrustCode]],TrustList[Code],0),1)</f>
        <v>KETTERING GENERAL HOSPITAL NHS FOUNDATION TRUST</v>
      </c>
      <c r="F52" t="s">
        <v>182</v>
      </c>
      <c r="G52" t="s">
        <v>183</v>
      </c>
      <c r="H52" t="s">
        <v>84</v>
      </c>
      <c r="I52" t="s">
        <v>68</v>
      </c>
      <c r="J52" t="s">
        <v>69</v>
      </c>
      <c r="N52" t="s">
        <v>70</v>
      </c>
      <c r="O52" t="s">
        <v>71</v>
      </c>
      <c r="P52" t="str">
        <f>SUBSTITUTE(TrustList[[#This Row],[National Grouping Name]]," COMMISSIONING REGION","")</f>
        <v>LONDON</v>
      </c>
    </row>
    <row r="53" spans="1:16" x14ac:dyDescent="0.35">
      <c r="A53" t="s">
        <v>1000</v>
      </c>
      <c r="B53" t="s">
        <v>155</v>
      </c>
      <c r="C53" t="str">
        <f>INDEX(TrustList[Name],MATCH(MaternityServiceList[[#This Row],[TrustCode]],TrustList[Code],0),1)</f>
        <v>KING'S COLLEGE HOSPITAL NHS FOUNDATION TRUST</v>
      </c>
      <c r="F53" t="s">
        <v>184</v>
      </c>
      <c r="G53" t="s">
        <v>185</v>
      </c>
      <c r="H53" t="s">
        <v>84</v>
      </c>
      <c r="I53" t="s">
        <v>68</v>
      </c>
      <c r="J53" t="s">
        <v>69</v>
      </c>
      <c r="N53" t="s">
        <v>70</v>
      </c>
      <c r="O53" t="s">
        <v>71</v>
      </c>
      <c r="P53" t="str">
        <f>SUBSTITUTE(TrustList[[#This Row],[National Grouping Name]]," COMMISSIONING REGION","")</f>
        <v>LONDON</v>
      </c>
    </row>
    <row r="54" spans="1:16" x14ac:dyDescent="0.35">
      <c r="A54" t="s">
        <v>1001</v>
      </c>
      <c r="B54" t="s">
        <v>155</v>
      </c>
      <c r="C54" t="str">
        <f>INDEX(TrustList[Name],MATCH(MaternityServiceList[[#This Row],[TrustCode]],TrustList[Code],0),1)</f>
        <v>KING'S COLLEGE HOSPITAL NHS FOUNDATION TRUST</v>
      </c>
      <c r="F54" t="s">
        <v>186</v>
      </c>
      <c r="G54" t="s">
        <v>187</v>
      </c>
      <c r="H54" t="s">
        <v>84</v>
      </c>
      <c r="I54" t="s">
        <v>68</v>
      </c>
      <c r="J54" t="s">
        <v>69</v>
      </c>
      <c r="N54" t="s">
        <v>70</v>
      </c>
      <c r="O54" t="s">
        <v>71</v>
      </c>
      <c r="P54" t="str">
        <f>SUBSTITUTE(TrustList[[#This Row],[National Grouping Name]]," COMMISSIONING REGION","")</f>
        <v>LONDON</v>
      </c>
    </row>
    <row r="55" spans="1:16" x14ac:dyDescent="0.35">
      <c r="A55" t="s">
        <v>1002</v>
      </c>
      <c r="B55" t="s">
        <v>157</v>
      </c>
      <c r="C55" t="str">
        <f>INDEX(TrustList[Name],MATCH(MaternityServiceList[[#This Row],[TrustCode]],TrustList[Code],0),1)</f>
        <v>KINGSTON HOSPITAL NHS FOUNDATION TRUST</v>
      </c>
      <c r="F55" t="s">
        <v>188</v>
      </c>
      <c r="G55" t="s">
        <v>189</v>
      </c>
      <c r="H55" t="s">
        <v>84</v>
      </c>
      <c r="I55" t="s">
        <v>68</v>
      </c>
      <c r="J55" t="s">
        <v>69</v>
      </c>
      <c r="N55" t="s">
        <v>70</v>
      </c>
      <c r="O55" t="s">
        <v>71</v>
      </c>
      <c r="P55" t="str">
        <f>SUBSTITUTE(TrustList[[#This Row],[National Grouping Name]]," COMMISSIONING REGION","")</f>
        <v>LONDON</v>
      </c>
    </row>
    <row r="56" spans="1:16" x14ac:dyDescent="0.35">
      <c r="A56" t="s">
        <v>1060</v>
      </c>
      <c r="B56" t="s">
        <v>360</v>
      </c>
      <c r="C56" t="str">
        <f>INDEX(TrustList[Name],MATCH(MaternityServiceList[[#This Row],[TrustCode]],TrustList[Code],0),1)</f>
        <v>LANCASHIRE TEACHING HOSPITALS NHS FOUNDATION TRUST</v>
      </c>
      <c r="F56" t="s">
        <v>190</v>
      </c>
      <c r="G56" t="s">
        <v>191</v>
      </c>
      <c r="H56" t="s">
        <v>84</v>
      </c>
      <c r="I56" t="s">
        <v>68</v>
      </c>
      <c r="J56" t="s">
        <v>69</v>
      </c>
      <c r="N56" t="s">
        <v>70</v>
      </c>
      <c r="O56" t="s">
        <v>71</v>
      </c>
      <c r="P56" t="str">
        <f>SUBSTITUTE(TrustList[[#This Row],[National Grouping Name]]," COMMISSIONING REGION","")</f>
        <v>LONDON</v>
      </c>
    </row>
    <row r="57" spans="1:16" x14ac:dyDescent="0.35">
      <c r="A57" t="s">
        <v>1044</v>
      </c>
      <c r="B57" t="s">
        <v>304</v>
      </c>
      <c r="C57" t="str">
        <f>INDEX(TrustList[Name],MATCH(MaternityServiceList[[#This Row],[TrustCode]],TrustList[Code],0),1)</f>
        <v>LEEDS TEACHING HOSPITALS NHS TRUST</v>
      </c>
      <c r="F57" t="s">
        <v>192</v>
      </c>
      <c r="G57" t="s">
        <v>193</v>
      </c>
      <c r="H57" t="s">
        <v>84</v>
      </c>
      <c r="I57" t="s">
        <v>68</v>
      </c>
      <c r="J57" t="s">
        <v>69</v>
      </c>
      <c r="N57" t="s">
        <v>70</v>
      </c>
      <c r="O57" t="s">
        <v>71</v>
      </c>
      <c r="P57" t="str">
        <f>SUBSTITUTE(TrustList[[#This Row],[National Grouping Name]]," COMMISSIONING REGION","")</f>
        <v>LONDON</v>
      </c>
    </row>
    <row r="58" spans="1:16" x14ac:dyDescent="0.35">
      <c r="A58" t="s">
        <v>1003</v>
      </c>
      <c r="B58" t="s">
        <v>159</v>
      </c>
      <c r="C58" t="str">
        <f>INDEX(TrustList[Name],MATCH(MaternityServiceList[[#This Row],[TrustCode]],TrustList[Code],0),1)</f>
        <v>LEWISHAM AND GREENWICH NHS TRUST</v>
      </c>
      <c r="F58" t="s">
        <v>194</v>
      </c>
      <c r="G58" t="s">
        <v>195</v>
      </c>
      <c r="H58" t="s">
        <v>84</v>
      </c>
      <c r="I58" t="s">
        <v>68</v>
      </c>
      <c r="J58" t="s">
        <v>69</v>
      </c>
      <c r="N58" t="s">
        <v>70</v>
      </c>
      <c r="O58" t="s">
        <v>71</v>
      </c>
      <c r="P58" t="str">
        <f>SUBSTITUTE(TrustList[[#This Row],[National Grouping Name]]," COMMISSIONING REGION","")</f>
        <v>LONDON</v>
      </c>
    </row>
    <row r="59" spans="1:16" x14ac:dyDescent="0.35">
      <c r="A59" t="s">
        <v>1004</v>
      </c>
      <c r="B59" t="s">
        <v>159</v>
      </c>
      <c r="C59" t="str">
        <f>INDEX(TrustList[Name],MATCH(MaternityServiceList[[#This Row],[TrustCode]],TrustList[Code],0),1)</f>
        <v>LEWISHAM AND GREENWICH NHS TRUST</v>
      </c>
      <c r="F59" t="s">
        <v>196</v>
      </c>
      <c r="G59" t="s">
        <v>197</v>
      </c>
      <c r="H59" t="s">
        <v>84</v>
      </c>
      <c r="I59" t="s">
        <v>68</v>
      </c>
      <c r="J59" t="s">
        <v>69</v>
      </c>
      <c r="N59" t="s">
        <v>70</v>
      </c>
      <c r="O59" t="s">
        <v>71</v>
      </c>
      <c r="P59" t="str">
        <f>SUBSTITUTE(TrustList[[#This Row],[National Grouping Name]]," COMMISSIONING REGION","")</f>
        <v>LONDON</v>
      </c>
    </row>
    <row r="60" spans="1:16" x14ac:dyDescent="0.35">
      <c r="A60" t="s">
        <v>1061</v>
      </c>
      <c r="B60" t="s">
        <v>366</v>
      </c>
      <c r="C60" t="str">
        <f>INDEX(TrustList[Name],MATCH(MaternityServiceList[[#This Row],[TrustCode]],TrustList[Code],0),1)</f>
        <v>LIVERPOOL WOMEN'S NHS FOUNDATION TRUST</v>
      </c>
      <c r="F60" t="s">
        <v>198</v>
      </c>
      <c r="G60" t="s">
        <v>199</v>
      </c>
      <c r="H60" t="s">
        <v>84</v>
      </c>
      <c r="I60" t="s">
        <v>68</v>
      </c>
      <c r="J60" t="s">
        <v>69</v>
      </c>
      <c r="N60" t="s">
        <v>72</v>
      </c>
      <c r="O60" t="s">
        <v>73</v>
      </c>
      <c r="P60" t="str">
        <f>SUBSTITUTE(TrustList[[#This Row],[National Grouping Name]]," COMMISSIONING REGION","")</f>
        <v>MIDLANDS</v>
      </c>
    </row>
    <row r="61" spans="1:16" x14ac:dyDescent="0.35">
      <c r="A61" t="s">
        <v>1005</v>
      </c>
      <c r="B61" t="s">
        <v>163</v>
      </c>
      <c r="C61" t="str">
        <f>INDEX(TrustList[Name],MATCH(MaternityServiceList[[#This Row],[TrustCode]],TrustList[Code],0),1)</f>
        <v>LONDON NORTH WEST UNIVERSITY HEALTHCARE NHS TRUST</v>
      </c>
      <c r="F61" t="s">
        <v>200</v>
      </c>
      <c r="G61" t="s">
        <v>201</v>
      </c>
      <c r="H61" t="s">
        <v>84</v>
      </c>
      <c r="I61" t="s">
        <v>68</v>
      </c>
      <c r="J61" t="s">
        <v>69</v>
      </c>
      <c r="N61" t="s">
        <v>72</v>
      </c>
      <c r="O61" t="s">
        <v>73</v>
      </c>
      <c r="P61" t="str">
        <f>SUBSTITUTE(TrustList[[#This Row],[National Grouping Name]]," COMMISSIONING REGION","")</f>
        <v>MIDLANDS</v>
      </c>
    </row>
    <row r="62" spans="1:16" x14ac:dyDescent="0.35">
      <c r="A62" t="s">
        <v>1080</v>
      </c>
      <c r="B62" t="s">
        <v>432</v>
      </c>
      <c r="C62" t="str">
        <f>INDEX(TrustList[Name],MATCH(MaternityServiceList[[#This Row],[TrustCode]],TrustList[Code],0),1)</f>
        <v>MAIDSTONE AND TUNBRIDGE WELLS NHS TRUST</v>
      </c>
      <c r="F62" t="s">
        <v>202</v>
      </c>
      <c r="G62" t="s">
        <v>203</v>
      </c>
      <c r="H62" t="s">
        <v>84</v>
      </c>
      <c r="I62" t="s">
        <v>68</v>
      </c>
      <c r="J62" t="s">
        <v>69</v>
      </c>
      <c r="N62" t="s">
        <v>72</v>
      </c>
      <c r="O62" t="s">
        <v>73</v>
      </c>
      <c r="P62" t="str">
        <f>SUBSTITUTE(TrustList[[#This Row],[National Grouping Name]]," COMMISSIONING REGION","")</f>
        <v>MIDLANDS</v>
      </c>
    </row>
    <row r="63" spans="1:16" x14ac:dyDescent="0.35">
      <c r="A63" s="8" t="s">
        <v>1062</v>
      </c>
      <c r="B63" t="s">
        <v>368</v>
      </c>
      <c r="C63" t="str">
        <f>INDEX(TrustList[Name],MATCH(MaternityServiceList[[#This Row],[TrustCode]],TrustList[Code],0),1)</f>
        <v>MANCHESTER UNIVERSITY NHS FOUNDATION TRUST</v>
      </c>
      <c r="F63" t="s">
        <v>204</v>
      </c>
      <c r="G63" t="s">
        <v>205</v>
      </c>
      <c r="H63" t="s">
        <v>84</v>
      </c>
      <c r="I63" t="s">
        <v>68</v>
      </c>
      <c r="J63" t="s">
        <v>69</v>
      </c>
      <c r="N63" t="s">
        <v>72</v>
      </c>
      <c r="O63" t="s">
        <v>73</v>
      </c>
      <c r="P63" t="str">
        <f>SUBSTITUTE(TrustList[[#This Row],[National Grouping Name]]," COMMISSIONING REGION","")</f>
        <v>MIDLANDS</v>
      </c>
    </row>
    <row r="64" spans="1:16" x14ac:dyDescent="0.35">
      <c r="A64" t="s">
        <v>1081</v>
      </c>
      <c r="B64" t="s">
        <v>434</v>
      </c>
      <c r="C64" t="str">
        <f>INDEX(TrustList[Name],MATCH(MaternityServiceList[[#This Row],[TrustCode]],TrustList[Code],0),1)</f>
        <v>MEDWAY NHS FOUNDATION TRUST</v>
      </c>
      <c r="F64" t="s">
        <v>206</v>
      </c>
      <c r="G64" t="s">
        <v>207</v>
      </c>
      <c r="H64" t="s">
        <v>84</v>
      </c>
      <c r="I64" t="s">
        <v>68</v>
      </c>
      <c r="J64" t="s">
        <v>69</v>
      </c>
      <c r="N64" t="s">
        <v>72</v>
      </c>
      <c r="O64" t="s">
        <v>73</v>
      </c>
      <c r="P64" t="str">
        <f>SUBSTITUTE(TrustList[[#This Row],[National Grouping Name]]," COMMISSIONING REGION","")</f>
        <v>MIDLANDS</v>
      </c>
    </row>
    <row r="65" spans="1:16" x14ac:dyDescent="0.35">
      <c r="A65" s="8" t="s">
        <v>1127</v>
      </c>
      <c r="B65" s="8" t="s">
        <v>370</v>
      </c>
      <c r="C65" s="8" t="str">
        <f>INDEX(TrustList[Name],MATCH(MaternityServiceList[[#This Row],[TrustCode]],TrustList[Code],0),1)</f>
        <v>MERSEY AND WEST LANCASHIRE TEACHING HOSPITALS NHS TRUST</v>
      </c>
      <c r="D65" s="8"/>
      <c r="F65" t="s">
        <v>208</v>
      </c>
      <c r="G65" t="s">
        <v>209</v>
      </c>
      <c r="H65" t="s">
        <v>84</v>
      </c>
      <c r="I65" t="s">
        <v>68</v>
      </c>
      <c r="J65" t="s">
        <v>69</v>
      </c>
      <c r="N65" t="s">
        <v>72</v>
      </c>
      <c r="O65" t="s">
        <v>73</v>
      </c>
      <c r="P65" t="str">
        <f>SUBSTITUTE(TrustList[[#This Row],[National Grouping Name]]," COMMISSIONING REGION","")</f>
        <v>MIDLANDS</v>
      </c>
    </row>
    <row r="66" spans="1:16" x14ac:dyDescent="0.35">
      <c r="A66" s="8" t="s">
        <v>1128</v>
      </c>
      <c r="B66" s="8" t="s">
        <v>370</v>
      </c>
      <c r="C66" s="8" t="str">
        <f>INDEX(TrustList[Name],MATCH(MaternityServiceList[[#This Row],[TrustCode]],TrustList[Code],0),1)</f>
        <v>MERSEY AND WEST LANCASHIRE TEACHING HOSPITALS NHS TRUST</v>
      </c>
      <c r="D66" s="8"/>
      <c r="F66" t="s">
        <v>210</v>
      </c>
      <c r="G66" t="s">
        <v>211</v>
      </c>
      <c r="H66" t="s">
        <v>84</v>
      </c>
      <c r="I66" t="s">
        <v>68</v>
      </c>
      <c r="J66" t="s">
        <v>69</v>
      </c>
      <c r="N66" t="s">
        <v>72</v>
      </c>
      <c r="O66" t="s">
        <v>73</v>
      </c>
      <c r="P66" t="str">
        <f>SUBSTITUTE(TrustList[[#This Row],[National Grouping Name]]," COMMISSIONING REGION","")</f>
        <v>MIDLANDS</v>
      </c>
    </row>
    <row r="67" spans="1:16" x14ac:dyDescent="0.35">
      <c r="A67" t="s">
        <v>976</v>
      </c>
      <c r="B67" t="s">
        <v>105</v>
      </c>
      <c r="C67" t="str">
        <f>INDEX(TrustList[Name],MATCH(MaternityServiceList[[#This Row],[TrustCode]],TrustList[Code],0),1)</f>
        <v>MID AND SOUTH ESSEX NHS FOUNDATION TRUST</v>
      </c>
      <c r="F67" t="s">
        <v>212</v>
      </c>
      <c r="G67" t="s">
        <v>213</v>
      </c>
      <c r="H67" t="s">
        <v>84</v>
      </c>
      <c r="I67" t="s">
        <v>68</v>
      </c>
      <c r="J67" t="s">
        <v>69</v>
      </c>
      <c r="N67" t="s">
        <v>72</v>
      </c>
      <c r="O67" t="s">
        <v>73</v>
      </c>
      <c r="P67" t="str">
        <f>SUBSTITUTE(TrustList[[#This Row],[National Grouping Name]]," COMMISSIONING REGION","")</f>
        <v>MIDLANDS</v>
      </c>
    </row>
    <row r="68" spans="1:16" x14ac:dyDescent="0.35">
      <c r="A68" t="s">
        <v>977</v>
      </c>
      <c r="B68" t="s">
        <v>105</v>
      </c>
      <c r="C68" t="str">
        <f>INDEX(TrustList[Name],MATCH(MaternityServiceList[[#This Row],[TrustCode]],TrustList[Code],0),1)</f>
        <v>MID AND SOUTH ESSEX NHS FOUNDATION TRUST</v>
      </c>
      <c r="F68" t="s">
        <v>214</v>
      </c>
      <c r="G68" t="s">
        <v>215</v>
      </c>
      <c r="H68" t="s">
        <v>84</v>
      </c>
      <c r="I68" t="s">
        <v>68</v>
      </c>
      <c r="J68" t="s">
        <v>69</v>
      </c>
      <c r="N68" t="s">
        <v>72</v>
      </c>
      <c r="O68" t="s">
        <v>73</v>
      </c>
      <c r="P68" t="str">
        <f>SUBSTITUTE(TrustList[[#This Row],[National Grouping Name]]," COMMISSIONING REGION","")</f>
        <v>MIDLANDS</v>
      </c>
    </row>
    <row r="69" spans="1:16" x14ac:dyDescent="0.35">
      <c r="A69" t="s">
        <v>978</v>
      </c>
      <c r="B69" t="s">
        <v>105</v>
      </c>
      <c r="C69" t="str">
        <f>INDEX(TrustList[Name],MATCH(MaternityServiceList[[#This Row],[TrustCode]],TrustList[Code],0),1)</f>
        <v>MID AND SOUTH ESSEX NHS FOUNDATION TRUST</v>
      </c>
      <c r="F69" t="s">
        <v>216</v>
      </c>
      <c r="G69" t="s">
        <v>217</v>
      </c>
      <c r="H69" t="s">
        <v>84</v>
      </c>
      <c r="I69" t="s">
        <v>68</v>
      </c>
      <c r="J69" t="s">
        <v>69</v>
      </c>
      <c r="N69" t="s">
        <v>72</v>
      </c>
      <c r="O69" t="s">
        <v>73</v>
      </c>
      <c r="P69" t="str">
        <f>SUBSTITUTE(TrustList[[#This Row],[National Grouping Name]]," COMMISSIONING REGION","")</f>
        <v>MIDLANDS</v>
      </c>
    </row>
    <row r="70" spans="1:16" x14ac:dyDescent="0.35">
      <c r="A70" t="s">
        <v>1063</v>
      </c>
      <c r="B70" t="s">
        <v>374</v>
      </c>
      <c r="C70" t="str">
        <f>INDEX(TrustList[Name],MATCH(MaternityServiceList[[#This Row],[TrustCode]],TrustList[Code],0),1)</f>
        <v>MID CHESHIRE HOSPITALS NHS FOUNDATION TRUST</v>
      </c>
      <c r="F70" t="s">
        <v>218</v>
      </c>
      <c r="G70" t="s">
        <v>219</v>
      </c>
      <c r="H70" t="s">
        <v>84</v>
      </c>
      <c r="I70" t="s">
        <v>68</v>
      </c>
      <c r="J70" t="s">
        <v>69</v>
      </c>
      <c r="N70" t="s">
        <v>72</v>
      </c>
      <c r="O70" t="s">
        <v>73</v>
      </c>
      <c r="P70" t="str">
        <f>SUBSTITUTE(TrustList[[#This Row],[National Grouping Name]]," COMMISSIONING REGION","")</f>
        <v>MIDLANDS</v>
      </c>
    </row>
    <row r="71" spans="1:16" x14ac:dyDescent="0.35">
      <c r="A71" s="9" t="s">
        <v>1129</v>
      </c>
      <c r="B71" t="s">
        <v>306</v>
      </c>
      <c r="C71" t="str">
        <f>INDEX(TrustList[Name],MATCH(MaternityServiceList[[#This Row],[TrustCode]],TrustList[Code],0),1)</f>
        <v>MID YORKSHIRE TEACHING NHS TRUST</v>
      </c>
      <c r="F71" t="s">
        <v>220</v>
      </c>
      <c r="G71" t="s">
        <v>221</v>
      </c>
      <c r="H71" t="s">
        <v>84</v>
      </c>
      <c r="I71" t="s">
        <v>68</v>
      </c>
      <c r="J71" t="s">
        <v>69</v>
      </c>
      <c r="N71" t="s">
        <v>72</v>
      </c>
      <c r="O71" t="s">
        <v>73</v>
      </c>
      <c r="P71" t="str">
        <f>SUBSTITUTE(TrustList[[#This Row],[National Grouping Name]]," COMMISSIONING REGION","")</f>
        <v>MIDLANDS</v>
      </c>
    </row>
    <row r="72" spans="1:16" x14ac:dyDescent="0.35">
      <c r="A72" t="s">
        <v>979</v>
      </c>
      <c r="B72" t="s">
        <v>107</v>
      </c>
      <c r="C72" t="str">
        <f>INDEX(TrustList[Name],MATCH(MaternityServiceList[[#This Row],[TrustCode]],TrustList[Code],0),1)</f>
        <v>MILTON KEYNES UNIVERSITY HOSPITAL NHS FOUNDATION TRUST</v>
      </c>
      <c r="F72" t="s">
        <v>222</v>
      </c>
      <c r="G72" t="s">
        <v>223</v>
      </c>
      <c r="H72" t="s">
        <v>84</v>
      </c>
      <c r="I72" t="s">
        <v>68</v>
      </c>
      <c r="J72" t="s">
        <v>69</v>
      </c>
      <c r="N72" t="s">
        <v>72</v>
      </c>
      <c r="O72" t="s">
        <v>73</v>
      </c>
      <c r="P72" t="str">
        <f>SUBSTITUTE(TrustList[[#This Row],[National Grouping Name]]," COMMISSIONING REGION","")</f>
        <v>MIDLANDS</v>
      </c>
    </row>
    <row r="73" spans="1:16" x14ac:dyDescent="0.35">
      <c r="A73" t="s">
        <v>980</v>
      </c>
      <c r="B73" t="s">
        <v>109</v>
      </c>
      <c r="C73" t="str">
        <f>INDEX(TrustList[Name],MATCH(MaternityServiceList[[#This Row],[TrustCode]],TrustList[Code],0),1)</f>
        <v>NORFOLK AND NORWICH UNIVERSITY HOSPITALS NHS FOUNDATION TRUST</v>
      </c>
      <c r="F73" t="s">
        <v>224</v>
      </c>
      <c r="G73" t="s">
        <v>225</v>
      </c>
      <c r="H73" t="s">
        <v>84</v>
      </c>
      <c r="I73" t="s">
        <v>68</v>
      </c>
      <c r="J73" t="s">
        <v>69</v>
      </c>
      <c r="N73" t="s">
        <v>72</v>
      </c>
      <c r="O73" t="s">
        <v>73</v>
      </c>
      <c r="P73" t="str">
        <f>SUBSTITUTE(TrustList[[#This Row],[National Grouping Name]]," COMMISSIONING REGION","")</f>
        <v>MIDLANDS</v>
      </c>
    </row>
    <row r="74" spans="1:16" x14ac:dyDescent="0.35">
      <c r="A74" t="s">
        <v>1093</v>
      </c>
      <c r="B74" t="s">
        <v>484</v>
      </c>
      <c r="C74" t="str">
        <f>INDEX(TrustList[Name],MATCH(MaternityServiceList[[#This Row],[TrustCode]],TrustList[Code],0),1)</f>
        <v>NORTH BRISTOL NHS TRUST</v>
      </c>
      <c r="F74" t="s">
        <v>226</v>
      </c>
      <c r="G74" t="s">
        <v>227</v>
      </c>
      <c r="H74" t="s">
        <v>84</v>
      </c>
      <c r="I74" t="s">
        <v>68</v>
      </c>
      <c r="J74" t="s">
        <v>69</v>
      </c>
      <c r="N74" t="s">
        <v>72</v>
      </c>
      <c r="O74" t="s">
        <v>73</v>
      </c>
      <c r="P74" t="str">
        <f>SUBSTITUTE(TrustList[[#This Row],[National Grouping Name]]," COMMISSIONING REGION","")</f>
        <v>MIDLANDS</v>
      </c>
    </row>
    <row r="75" spans="1:16" x14ac:dyDescent="0.35">
      <c r="A75" t="s">
        <v>1045</v>
      </c>
      <c r="B75" t="s">
        <v>308</v>
      </c>
      <c r="C75" t="str">
        <f>INDEX(TrustList[Name],MATCH(MaternityServiceList[[#This Row],[TrustCode]],TrustList[Code],0),1)</f>
        <v>NORTH CUMBRIA INTEGRATED CARE NHS FOUNDATION TRUST</v>
      </c>
      <c r="F75" t="s">
        <v>228</v>
      </c>
      <c r="G75" t="s">
        <v>229</v>
      </c>
      <c r="H75" t="s">
        <v>84</v>
      </c>
      <c r="I75" t="s">
        <v>68</v>
      </c>
      <c r="J75" t="s">
        <v>69</v>
      </c>
      <c r="N75" t="s">
        <v>72</v>
      </c>
      <c r="O75" t="s">
        <v>73</v>
      </c>
      <c r="P75" t="str">
        <f>SUBSTITUTE(TrustList[[#This Row],[National Grouping Name]]," COMMISSIONING REGION","")</f>
        <v>MIDLANDS</v>
      </c>
    </row>
    <row r="76" spans="1:16" x14ac:dyDescent="0.35">
      <c r="A76" t="s">
        <v>1006</v>
      </c>
      <c r="B76" t="s">
        <v>169</v>
      </c>
      <c r="C76" t="str">
        <f>INDEX(TrustList[Name],MATCH(MaternityServiceList[[#This Row],[TrustCode]],TrustList[Code],0),1)</f>
        <v>NORTH MIDDLESEX UNIVERSITY HOSPITAL NHS TRUST</v>
      </c>
      <c r="F76" t="s">
        <v>230</v>
      </c>
      <c r="G76" t="s">
        <v>231</v>
      </c>
      <c r="H76" t="s">
        <v>84</v>
      </c>
      <c r="I76" t="s">
        <v>68</v>
      </c>
      <c r="J76" t="s">
        <v>69</v>
      </c>
      <c r="N76" t="s">
        <v>72</v>
      </c>
      <c r="O76" t="s">
        <v>73</v>
      </c>
      <c r="P76" t="str">
        <f>SUBSTITUTE(TrustList[[#This Row],[National Grouping Name]]," COMMISSIONING REGION","")</f>
        <v>MIDLANDS</v>
      </c>
    </row>
    <row r="77" spans="1:16" x14ac:dyDescent="0.35">
      <c r="A77" t="s">
        <v>1046</v>
      </c>
      <c r="B77" t="s">
        <v>312</v>
      </c>
      <c r="C77" t="str">
        <f>INDEX(TrustList[Name],MATCH(MaternityServiceList[[#This Row],[TrustCode]],TrustList[Code],0),1)</f>
        <v>NORTH TEES AND HARTLEPOOL NHS FOUNDATION TRUST</v>
      </c>
      <c r="F77" t="s">
        <v>232</v>
      </c>
      <c r="G77" t="s">
        <v>233</v>
      </c>
      <c r="H77" t="s">
        <v>84</v>
      </c>
      <c r="I77" t="s">
        <v>68</v>
      </c>
      <c r="J77" t="s">
        <v>69</v>
      </c>
      <c r="N77" t="s">
        <v>72</v>
      </c>
      <c r="O77" t="s">
        <v>73</v>
      </c>
      <c r="P77" t="str">
        <f>SUBSTITUTE(TrustList[[#This Row],[National Grouping Name]]," COMMISSIONING REGION","")</f>
        <v>MIDLANDS</v>
      </c>
    </row>
    <row r="78" spans="1:16" x14ac:dyDescent="0.35">
      <c r="A78" t="s">
        <v>981</v>
      </c>
      <c r="B78" t="s">
        <v>115</v>
      </c>
      <c r="C78" t="str">
        <f>INDEX(TrustList[Name],MATCH(MaternityServiceList[[#This Row],[TrustCode]],TrustList[Code],0),1)</f>
        <v>NORTH WEST ANGLIA NHS FOUNDATION TRUST</v>
      </c>
      <c r="F78" t="s">
        <v>234</v>
      </c>
      <c r="G78" t="s">
        <v>235</v>
      </c>
      <c r="H78" t="s">
        <v>84</v>
      </c>
      <c r="I78" t="s">
        <v>68</v>
      </c>
      <c r="J78" t="s">
        <v>69</v>
      </c>
      <c r="N78" t="s">
        <v>72</v>
      </c>
      <c r="O78" t="s">
        <v>73</v>
      </c>
      <c r="P78" t="str">
        <f>SUBSTITUTE(TrustList[[#This Row],[National Grouping Name]]," COMMISSIONING REGION","")</f>
        <v>MIDLANDS</v>
      </c>
    </row>
    <row r="79" spans="1:16" x14ac:dyDescent="0.35">
      <c r="A79" t="s">
        <v>982</v>
      </c>
      <c r="B79" t="s">
        <v>115</v>
      </c>
      <c r="C79" t="str">
        <f>INDEX(TrustList[Name],MATCH(MaternityServiceList[[#This Row],[TrustCode]],TrustList[Code],0),1)</f>
        <v>NORTH WEST ANGLIA NHS FOUNDATION TRUST</v>
      </c>
      <c r="F79" t="s">
        <v>236</v>
      </c>
      <c r="G79" t="s">
        <v>237</v>
      </c>
      <c r="H79" t="s">
        <v>84</v>
      </c>
      <c r="I79" t="s">
        <v>68</v>
      </c>
      <c r="J79" t="s">
        <v>69</v>
      </c>
      <c r="N79" t="s">
        <v>72</v>
      </c>
      <c r="O79" t="s">
        <v>73</v>
      </c>
      <c r="P79" t="str">
        <f>SUBSTITUTE(TrustList[[#This Row],[National Grouping Name]]," COMMISSIONING REGION","")</f>
        <v>MIDLANDS</v>
      </c>
    </row>
    <row r="80" spans="1:16" x14ac:dyDescent="0.35">
      <c r="A80" t="s">
        <v>1017</v>
      </c>
      <c r="B80" t="s">
        <v>232</v>
      </c>
      <c r="C80" t="str">
        <f>INDEX(TrustList[Name],MATCH(MaternityServiceList[[#This Row],[TrustCode]],TrustList[Code],0),1)</f>
        <v>NORTHAMPTON GENERAL HOSPITAL NHS TRUST</v>
      </c>
      <c r="F80" t="s">
        <v>238</v>
      </c>
      <c r="G80" t="s">
        <v>239</v>
      </c>
      <c r="H80" t="s">
        <v>84</v>
      </c>
      <c r="I80" t="s">
        <v>68</v>
      </c>
      <c r="J80" t="s">
        <v>69</v>
      </c>
      <c r="N80" t="s">
        <v>72</v>
      </c>
      <c r="O80" t="s">
        <v>73</v>
      </c>
      <c r="P80" t="str">
        <f>SUBSTITUTE(TrustList[[#This Row],[National Grouping Name]]," COMMISSIONING REGION","")</f>
        <v>MIDLANDS</v>
      </c>
    </row>
    <row r="81" spans="1:16" x14ac:dyDescent="0.35">
      <c r="A81" t="s">
        <v>1064</v>
      </c>
      <c r="B81" t="s">
        <v>380</v>
      </c>
      <c r="C81" t="str">
        <f>INDEX(TrustList[Name],MATCH(MaternityServiceList[[#This Row],[TrustCode]],TrustList[Code],0),1)</f>
        <v>NORTHERN CARE ALLIANCE NHS FOUNDATION TRUST</v>
      </c>
      <c r="F81" t="s">
        <v>240</v>
      </c>
      <c r="G81" t="s">
        <v>241</v>
      </c>
      <c r="H81" t="s">
        <v>84</v>
      </c>
      <c r="I81" t="s">
        <v>68</v>
      </c>
      <c r="J81" t="s">
        <v>69</v>
      </c>
      <c r="N81" t="s">
        <v>72</v>
      </c>
      <c r="O81" t="s">
        <v>73</v>
      </c>
      <c r="P81" t="str">
        <f>SUBSTITUTE(TrustList[[#This Row],[National Grouping Name]]," COMMISSIONING REGION","")</f>
        <v>MIDLANDS</v>
      </c>
    </row>
    <row r="82" spans="1:16" x14ac:dyDescent="0.35">
      <c r="A82" t="s">
        <v>1047</v>
      </c>
      <c r="B82" t="s">
        <v>314</v>
      </c>
      <c r="C82" t="str">
        <f>INDEX(TrustList[Name],MATCH(MaternityServiceList[[#This Row],[TrustCode]],TrustList[Code],0),1)</f>
        <v>NORTHERN LINCOLNSHIRE AND GOOLE NHS FOUNDATION TRUST</v>
      </c>
      <c r="F82" t="s">
        <v>242</v>
      </c>
      <c r="G82" t="s">
        <v>243</v>
      </c>
      <c r="H82" t="s">
        <v>84</v>
      </c>
      <c r="I82" t="s">
        <v>68</v>
      </c>
      <c r="J82" t="s">
        <v>69</v>
      </c>
      <c r="N82" t="s">
        <v>72</v>
      </c>
      <c r="O82" t="s">
        <v>73</v>
      </c>
      <c r="P82" t="str">
        <f>SUBSTITUTE(TrustList[[#This Row],[National Grouping Name]]," COMMISSIONING REGION","")</f>
        <v>MIDLANDS</v>
      </c>
    </row>
    <row r="83" spans="1:16" x14ac:dyDescent="0.35">
      <c r="A83" t="s">
        <v>1048</v>
      </c>
      <c r="B83" t="s">
        <v>316</v>
      </c>
      <c r="C83" t="str">
        <f>INDEX(TrustList[Name],MATCH(MaternityServiceList[[#This Row],[TrustCode]],TrustList[Code],0),1)</f>
        <v>NORTHUMBRIA HEALTHCARE NHS FOUNDATION TRUST</v>
      </c>
      <c r="F83" t="s">
        <v>244</v>
      </c>
      <c r="G83" t="s">
        <v>245</v>
      </c>
      <c r="H83" t="s">
        <v>84</v>
      </c>
      <c r="I83" t="s">
        <v>68</v>
      </c>
      <c r="J83" t="s">
        <v>69</v>
      </c>
      <c r="N83" t="s">
        <v>72</v>
      </c>
      <c r="O83" t="s">
        <v>73</v>
      </c>
      <c r="P83" t="str">
        <f>SUBSTITUTE(TrustList[[#This Row],[National Grouping Name]]," COMMISSIONING REGION","")</f>
        <v>MIDLANDS</v>
      </c>
    </row>
    <row r="84" spans="1:16" x14ac:dyDescent="0.35">
      <c r="A84" t="s">
        <v>1018</v>
      </c>
      <c r="B84" t="s">
        <v>236</v>
      </c>
      <c r="C84" t="str">
        <f>INDEX(TrustList[Name],MATCH(MaternityServiceList[[#This Row],[TrustCode]],TrustList[Code],0),1)</f>
        <v>NOTTINGHAM UNIVERSITY HOSPITALS NHS TRUST</v>
      </c>
      <c r="F84" t="s">
        <v>246</v>
      </c>
      <c r="G84" t="s">
        <v>247</v>
      </c>
      <c r="H84" t="s">
        <v>84</v>
      </c>
      <c r="I84" t="s">
        <v>68</v>
      </c>
      <c r="J84" t="s">
        <v>69</v>
      </c>
      <c r="N84" t="s">
        <v>72</v>
      </c>
      <c r="O84" t="s">
        <v>73</v>
      </c>
      <c r="P84" t="str">
        <f>SUBSTITUTE(TrustList[[#This Row],[National Grouping Name]]," COMMISSIONING REGION","")</f>
        <v>MIDLANDS</v>
      </c>
    </row>
    <row r="85" spans="1:16" x14ac:dyDescent="0.35">
      <c r="A85" t="s">
        <v>1082</v>
      </c>
      <c r="B85" t="s">
        <v>438</v>
      </c>
      <c r="C85" t="str">
        <f>INDEX(TrustList[Name],MATCH(MaternityServiceList[[#This Row],[TrustCode]],TrustList[Code],0),1)</f>
        <v>OXFORD UNIVERSITY HOSPITALS NHS FOUNDATION TRUST</v>
      </c>
      <c r="F85" t="s">
        <v>248</v>
      </c>
      <c r="G85" t="s">
        <v>249</v>
      </c>
      <c r="H85" t="s">
        <v>84</v>
      </c>
      <c r="I85" t="s">
        <v>68</v>
      </c>
      <c r="J85" t="s">
        <v>69</v>
      </c>
      <c r="N85" t="s">
        <v>72</v>
      </c>
      <c r="O85" t="s">
        <v>73</v>
      </c>
      <c r="P85" t="str">
        <f>SUBSTITUTE(TrustList[[#This Row],[National Grouping Name]]," COMMISSIONING REGION","")</f>
        <v>MIDLANDS</v>
      </c>
    </row>
    <row r="86" spans="1:16" x14ac:dyDescent="0.35">
      <c r="A86" t="s">
        <v>1083</v>
      </c>
      <c r="B86" t="s">
        <v>440</v>
      </c>
      <c r="C86" t="str">
        <f>INDEX(TrustList[Name],MATCH(MaternityServiceList[[#This Row],[TrustCode]],TrustList[Code],0),1)</f>
        <v>PORTSMOUTH HOSPITALS UNIVERSITY NATIONAL HEALTH SERVICE TRUST</v>
      </c>
      <c r="F86" t="s">
        <v>250</v>
      </c>
      <c r="G86" t="s">
        <v>251</v>
      </c>
      <c r="H86" t="s">
        <v>84</v>
      </c>
      <c r="I86" t="s">
        <v>68</v>
      </c>
      <c r="J86" t="s">
        <v>69</v>
      </c>
      <c r="N86" t="s">
        <v>72</v>
      </c>
      <c r="O86" t="s">
        <v>73</v>
      </c>
      <c r="P86" t="str">
        <f>SUBSTITUTE(TrustList[[#This Row],[National Grouping Name]]," COMMISSIONING REGION","")</f>
        <v>MIDLANDS</v>
      </c>
    </row>
    <row r="87" spans="1:16" x14ac:dyDescent="0.35">
      <c r="A87" t="s">
        <v>1084</v>
      </c>
      <c r="B87" t="s">
        <v>444</v>
      </c>
      <c r="C87" t="str">
        <f>INDEX(TrustList[Name],MATCH(MaternityServiceList[[#This Row],[TrustCode]],TrustList[Code],0),1)</f>
        <v>ROYAL BERKSHIRE NHS FOUNDATION TRUST</v>
      </c>
      <c r="F87" t="s">
        <v>252</v>
      </c>
      <c r="G87" t="s">
        <v>253</v>
      </c>
      <c r="H87" t="s">
        <v>84</v>
      </c>
      <c r="I87" t="s">
        <v>68</v>
      </c>
      <c r="J87" t="s">
        <v>69</v>
      </c>
      <c r="N87" t="s">
        <v>72</v>
      </c>
      <c r="O87" t="s">
        <v>73</v>
      </c>
      <c r="P87" t="str">
        <f>SUBSTITUTE(TrustList[[#This Row],[National Grouping Name]]," COMMISSIONING REGION","")</f>
        <v>MIDLANDS</v>
      </c>
    </row>
    <row r="88" spans="1:16" x14ac:dyDescent="0.35">
      <c r="A88" t="s">
        <v>1094</v>
      </c>
      <c r="B88" t="s">
        <v>490</v>
      </c>
      <c r="C88" t="str">
        <f>INDEX(TrustList[Name],MATCH(MaternityServiceList[[#This Row],[TrustCode]],TrustList[Code],0),1)</f>
        <v>ROYAL CORNWALL HOSPITALS NHS TRUST</v>
      </c>
      <c r="F88" t="s">
        <v>254</v>
      </c>
      <c r="G88" t="s">
        <v>255</v>
      </c>
      <c r="H88" t="s">
        <v>84</v>
      </c>
      <c r="I88" t="s">
        <v>68</v>
      </c>
      <c r="J88" t="s">
        <v>69</v>
      </c>
      <c r="N88" t="s">
        <v>72</v>
      </c>
      <c r="O88" t="s">
        <v>73</v>
      </c>
      <c r="P88" t="str">
        <f>SUBSTITUTE(TrustList[[#This Row],[National Grouping Name]]," COMMISSIONING REGION","")</f>
        <v>MIDLANDS</v>
      </c>
    </row>
    <row r="89" spans="1:16" x14ac:dyDescent="0.35">
      <c r="A89" s="8" t="s">
        <v>1095</v>
      </c>
      <c r="B89" t="s">
        <v>492</v>
      </c>
      <c r="C89" t="str">
        <f>INDEX(TrustList[Name],MATCH(MaternityServiceList[[#This Row],[TrustCode]],TrustList[Code],0),1)</f>
        <v>ROYAL DEVON UNIVERSITY HEALTHCARE NHS FOUNDATION TRUST</v>
      </c>
      <c r="F89" t="s">
        <v>256</v>
      </c>
      <c r="G89" t="s">
        <v>257</v>
      </c>
      <c r="H89" t="s">
        <v>84</v>
      </c>
      <c r="I89" t="s">
        <v>68</v>
      </c>
      <c r="J89" t="s">
        <v>69</v>
      </c>
      <c r="N89" t="s">
        <v>72</v>
      </c>
      <c r="O89" t="s">
        <v>73</v>
      </c>
      <c r="P89" t="str">
        <f>SUBSTITUTE(TrustList[[#This Row],[National Grouping Name]]," COMMISSIONING REGION","")</f>
        <v>MIDLANDS</v>
      </c>
    </row>
    <row r="90" spans="1:16" x14ac:dyDescent="0.35">
      <c r="A90" s="8" t="s">
        <v>1096</v>
      </c>
      <c r="B90" s="8" t="s">
        <v>492</v>
      </c>
      <c r="C90" s="8" t="str">
        <f>INDEX(TrustList[Name],MATCH(MaternityServiceList[[#This Row],[TrustCode]],TrustList[Code],0),1)</f>
        <v>ROYAL DEVON UNIVERSITY HEALTHCARE NHS FOUNDATION TRUST</v>
      </c>
      <c r="D90" s="8"/>
      <c r="F90" t="s">
        <v>258</v>
      </c>
      <c r="G90" t="s">
        <v>259</v>
      </c>
      <c r="H90" t="s">
        <v>84</v>
      </c>
      <c r="I90" t="s">
        <v>68</v>
      </c>
      <c r="J90" t="s">
        <v>69</v>
      </c>
      <c r="N90" t="s">
        <v>72</v>
      </c>
      <c r="O90" t="s">
        <v>73</v>
      </c>
      <c r="P90" t="str">
        <f>SUBSTITUTE(TrustList[[#This Row],[National Grouping Name]]," COMMISSIONING REGION","")</f>
        <v>MIDLANDS</v>
      </c>
    </row>
    <row r="91" spans="1:16" x14ac:dyDescent="0.35">
      <c r="A91" t="s">
        <v>1007</v>
      </c>
      <c r="B91" t="s">
        <v>176</v>
      </c>
      <c r="C91" t="str">
        <f>INDEX(TrustList[Name],MATCH(MaternityServiceList[[#This Row],[TrustCode]],TrustList[Code],0),1)</f>
        <v>ROYAL FREE LONDON NHS FOUNDATION TRUST</v>
      </c>
      <c r="F91" t="s">
        <v>260</v>
      </c>
      <c r="G91" t="s">
        <v>261</v>
      </c>
      <c r="H91" t="s">
        <v>84</v>
      </c>
      <c r="I91" t="s">
        <v>68</v>
      </c>
      <c r="J91" t="s">
        <v>69</v>
      </c>
      <c r="N91" t="s">
        <v>72</v>
      </c>
      <c r="O91" t="s">
        <v>73</v>
      </c>
      <c r="P91" t="str">
        <f>SUBSTITUTE(TrustList[[#This Row],[National Grouping Name]]," COMMISSIONING REGION","")</f>
        <v>MIDLANDS</v>
      </c>
    </row>
    <row r="92" spans="1:16" x14ac:dyDescent="0.35">
      <c r="A92" t="s">
        <v>1008</v>
      </c>
      <c r="B92" t="s">
        <v>176</v>
      </c>
      <c r="C92" t="str">
        <f>INDEX(TrustList[Name],MATCH(MaternityServiceList[[#This Row],[TrustCode]],TrustList[Code],0),1)</f>
        <v>ROYAL FREE LONDON NHS FOUNDATION TRUST</v>
      </c>
      <c r="F92" t="s">
        <v>262</v>
      </c>
      <c r="G92" t="s">
        <v>263</v>
      </c>
      <c r="H92" t="s">
        <v>84</v>
      </c>
      <c r="I92" t="s">
        <v>68</v>
      </c>
      <c r="J92" t="s">
        <v>69</v>
      </c>
      <c r="N92" t="s">
        <v>72</v>
      </c>
      <c r="O92" t="s">
        <v>73</v>
      </c>
      <c r="P92" t="str">
        <f>SUBSTITUTE(TrustList[[#This Row],[National Grouping Name]]," COMMISSIONING REGION","")</f>
        <v>MIDLANDS</v>
      </c>
    </row>
    <row r="93" spans="1:16" x14ac:dyDescent="0.35">
      <c r="A93" t="s">
        <v>1085</v>
      </c>
      <c r="B93" t="s">
        <v>446</v>
      </c>
      <c r="C93" t="str">
        <f>INDEX(TrustList[Name],MATCH(MaternityServiceList[[#This Row],[TrustCode]],TrustList[Code],0),1)</f>
        <v>ROYAL SURREY COUNTY HOSPITAL NHS FOUNDATION TRUST</v>
      </c>
      <c r="F93" t="s">
        <v>264</v>
      </c>
      <c r="G93" t="s">
        <v>265</v>
      </c>
      <c r="H93" t="s">
        <v>84</v>
      </c>
      <c r="I93" t="s">
        <v>68</v>
      </c>
      <c r="J93" t="s">
        <v>69</v>
      </c>
      <c r="N93" t="s">
        <v>72</v>
      </c>
      <c r="O93" t="s">
        <v>73</v>
      </c>
      <c r="P93" t="str">
        <f>SUBSTITUTE(TrustList[[#This Row],[National Grouping Name]]," COMMISSIONING REGION","")</f>
        <v>MIDLANDS</v>
      </c>
    </row>
    <row r="94" spans="1:16" x14ac:dyDescent="0.35">
      <c r="A94" t="s">
        <v>1097</v>
      </c>
      <c r="B94" t="s">
        <v>494</v>
      </c>
      <c r="C94" t="str">
        <f>INDEX(TrustList[Name],MATCH(MaternityServiceList[[#This Row],[TrustCode]],TrustList[Code],0),1)</f>
        <v>ROYAL UNITED HOSPITALS BATH NHS FOUNDATION TRUST</v>
      </c>
      <c r="F94" t="s">
        <v>266</v>
      </c>
      <c r="G94" t="s">
        <v>267</v>
      </c>
      <c r="H94" t="s">
        <v>84</v>
      </c>
      <c r="I94" t="s">
        <v>68</v>
      </c>
      <c r="J94" t="s">
        <v>69</v>
      </c>
      <c r="N94" t="s">
        <v>72</v>
      </c>
      <c r="O94" t="s">
        <v>73</v>
      </c>
      <c r="P94" t="str">
        <f>SUBSTITUTE(TrustList[[#This Row],[National Grouping Name]]," COMMISSIONING REGION","")</f>
        <v>MIDLANDS</v>
      </c>
    </row>
    <row r="95" spans="1:16" x14ac:dyDescent="0.35">
      <c r="A95" t="s">
        <v>1098</v>
      </c>
      <c r="B95" t="s">
        <v>496</v>
      </c>
      <c r="C95" t="str">
        <f>INDEX(TrustList[Name],MATCH(MaternityServiceList[[#This Row],[TrustCode]],TrustList[Code],0),1)</f>
        <v>SALISBURY NHS FOUNDATION TRUST</v>
      </c>
      <c r="F95" t="s">
        <v>268</v>
      </c>
      <c r="G95" t="s">
        <v>269</v>
      </c>
      <c r="H95" t="s">
        <v>84</v>
      </c>
      <c r="I95" t="s">
        <v>68</v>
      </c>
      <c r="J95" t="s">
        <v>69</v>
      </c>
      <c r="N95" t="s">
        <v>72</v>
      </c>
      <c r="O95" t="s">
        <v>73</v>
      </c>
      <c r="P95" t="str">
        <f>SUBSTITUTE(TrustList[[#This Row],[National Grouping Name]]," COMMISSIONING REGION","")</f>
        <v>MIDLANDS</v>
      </c>
    </row>
    <row r="96" spans="1:16" x14ac:dyDescent="0.35">
      <c r="A96" t="s">
        <v>1019</v>
      </c>
      <c r="B96" t="s">
        <v>240</v>
      </c>
      <c r="C96" t="str">
        <f>INDEX(TrustList[Name],MATCH(MaternityServiceList[[#This Row],[TrustCode]],TrustList[Code],0),1)</f>
        <v>SANDWELL AND WEST BIRMINGHAM HOSPITALS NHS TRUST</v>
      </c>
      <c r="F96" t="s">
        <v>270</v>
      </c>
      <c r="G96" t="s">
        <v>271</v>
      </c>
      <c r="H96" t="s">
        <v>84</v>
      </c>
      <c r="I96" t="s">
        <v>68</v>
      </c>
      <c r="J96" t="s">
        <v>69</v>
      </c>
      <c r="N96" t="s">
        <v>72</v>
      </c>
      <c r="O96" t="s">
        <v>73</v>
      </c>
      <c r="P96" t="str">
        <f>SUBSTITUTE(TrustList[[#This Row],[National Grouping Name]]," COMMISSIONING REGION","")</f>
        <v>MIDLANDS</v>
      </c>
    </row>
    <row r="97" spans="1:16" x14ac:dyDescent="0.35">
      <c r="A97" t="s">
        <v>1049</v>
      </c>
      <c r="B97" t="s">
        <v>322</v>
      </c>
      <c r="C97" t="str">
        <f>INDEX(TrustList[Name],MATCH(MaternityServiceList[[#This Row],[TrustCode]],TrustList[Code],0),1)</f>
        <v>SHEFFIELD TEACHING HOSPITALS NHS FOUNDATION TRUST</v>
      </c>
      <c r="F97" t="s">
        <v>272</v>
      </c>
      <c r="G97" t="s">
        <v>273</v>
      </c>
      <c r="H97" t="s">
        <v>84</v>
      </c>
      <c r="I97" t="s">
        <v>68</v>
      </c>
      <c r="J97" t="s">
        <v>69</v>
      </c>
      <c r="N97" t="s">
        <v>72</v>
      </c>
      <c r="O97" t="s">
        <v>73</v>
      </c>
      <c r="P97" t="str">
        <f>SUBSTITUTE(TrustList[[#This Row],[National Grouping Name]]," COMMISSIONING REGION","")</f>
        <v>MIDLANDS</v>
      </c>
    </row>
    <row r="98" spans="1:16" x14ac:dyDescent="0.35">
      <c r="A98" t="s">
        <v>1020</v>
      </c>
      <c r="B98" t="s">
        <v>242</v>
      </c>
      <c r="C98" t="str">
        <f>INDEX(TrustList[Name],MATCH(MaternityServiceList[[#This Row],[TrustCode]],TrustList[Code],0),1)</f>
        <v>SHERWOOD FOREST HOSPITALS NHS FOUNDATION TRUST</v>
      </c>
      <c r="F98" t="s">
        <v>274</v>
      </c>
      <c r="G98" t="s">
        <v>275</v>
      </c>
      <c r="H98" t="s">
        <v>84</v>
      </c>
      <c r="I98" t="s">
        <v>68</v>
      </c>
      <c r="J98" t="s">
        <v>69</v>
      </c>
      <c r="N98" t="s">
        <v>72</v>
      </c>
      <c r="O98" t="s">
        <v>73</v>
      </c>
      <c r="P98" t="str">
        <f>SUBSTITUTE(TrustList[[#This Row],[National Grouping Name]]," COMMISSIONING REGION","")</f>
        <v>MIDLANDS</v>
      </c>
    </row>
    <row r="99" spans="1:16" x14ac:dyDescent="0.35">
      <c r="A99" s="9" t="s">
        <v>1130</v>
      </c>
      <c r="B99" s="8" t="s">
        <v>498</v>
      </c>
      <c r="C99" s="8" t="str">
        <f>INDEX(TrustList[Name],MATCH(MaternityServiceList[[#This Row],[TrustCode]],TrustList[Code],0),1)</f>
        <v>SOMERSET NHS FOUNDATION TRUST</v>
      </c>
      <c r="D99" s="8"/>
      <c r="F99" t="s">
        <v>276</v>
      </c>
      <c r="G99" t="s">
        <v>277</v>
      </c>
      <c r="H99" t="s">
        <v>84</v>
      </c>
      <c r="I99" t="s">
        <v>68</v>
      </c>
      <c r="J99" t="s">
        <v>69</v>
      </c>
      <c r="N99" t="s">
        <v>72</v>
      </c>
      <c r="O99" t="s">
        <v>73</v>
      </c>
      <c r="P99" t="str">
        <f>SUBSTITUTE(TrustList[[#This Row],[National Grouping Name]]," COMMISSIONING REGION","")</f>
        <v>MIDLANDS</v>
      </c>
    </row>
    <row r="100" spans="1:16" x14ac:dyDescent="0.35">
      <c r="A100" s="9" t="s">
        <v>1131</v>
      </c>
      <c r="B100" s="9" t="s">
        <v>498</v>
      </c>
      <c r="C100" s="9" t="str">
        <f>INDEX(TrustList[Name],MATCH(MaternityServiceList[[#This Row],[TrustCode]],TrustList[Code],0),1)</f>
        <v>SOMERSET NHS FOUNDATION TRUST</v>
      </c>
      <c r="D100" s="9"/>
      <c r="F100" t="s">
        <v>278</v>
      </c>
      <c r="G100" t="s">
        <v>279</v>
      </c>
      <c r="H100" t="s">
        <v>84</v>
      </c>
      <c r="I100" t="s">
        <v>68</v>
      </c>
      <c r="J100" t="s">
        <v>69</v>
      </c>
      <c r="N100" t="s">
        <v>74</v>
      </c>
      <c r="O100" t="s">
        <v>75</v>
      </c>
      <c r="P100" t="str">
        <f>SUBSTITUTE(TrustList[[#This Row],[National Grouping Name]]," COMMISSIONING REGION","")</f>
        <v>NORTH EAST AND YORKSHIRE</v>
      </c>
    </row>
    <row r="101" spans="1:16" x14ac:dyDescent="0.35">
      <c r="A101" t="s">
        <v>1050</v>
      </c>
      <c r="B101" t="s">
        <v>324</v>
      </c>
      <c r="C101" t="str">
        <f>INDEX(TrustList[Name],MATCH(MaternityServiceList[[#This Row],[TrustCode]],TrustList[Code],0),1)</f>
        <v>SOUTH TEES HOSPITALS NHS FOUNDATION TRUST</v>
      </c>
      <c r="F101" t="s">
        <v>280</v>
      </c>
      <c r="G101" t="s">
        <v>281</v>
      </c>
      <c r="H101" t="s">
        <v>84</v>
      </c>
      <c r="I101" t="s">
        <v>68</v>
      </c>
      <c r="J101" t="s">
        <v>69</v>
      </c>
      <c r="N101" t="s">
        <v>74</v>
      </c>
      <c r="O101" t="s">
        <v>75</v>
      </c>
      <c r="P101" t="str">
        <f>SUBSTITUTE(TrustList[[#This Row],[National Grouping Name]]," COMMISSIONING REGION","")</f>
        <v>NORTH EAST AND YORKSHIRE</v>
      </c>
    </row>
    <row r="102" spans="1:16" x14ac:dyDescent="0.35">
      <c r="A102" t="s">
        <v>1051</v>
      </c>
      <c r="B102" t="s">
        <v>326</v>
      </c>
      <c r="C102" t="str">
        <f>INDEX(TrustList[Name],MATCH(MaternityServiceList[[#This Row],[TrustCode]],TrustList[Code],0),1)</f>
        <v>SOUTH TYNESIDE AND SUNDERLAND NHS FOUNDATION TRUST</v>
      </c>
      <c r="F102" t="s">
        <v>282</v>
      </c>
      <c r="G102" t="s">
        <v>283</v>
      </c>
      <c r="H102" t="s">
        <v>84</v>
      </c>
      <c r="I102" t="s">
        <v>68</v>
      </c>
      <c r="J102" t="s">
        <v>69</v>
      </c>
      <c r="N102" t="s">
        <v>74</v>
      </c>
      <c r="O102" t="s">
        <v>75</v>
      </c>
      <c r="P102" t="str">
        <f>SUBSTITUTE(TrustList[[#This Row],[National Grouping Name]]," COMMISSIONING REGION","")</f>
        <v>NORTH EAST AND YORKSHIRE</v>
      </c>
    </row>
    <row r="103" spans="1:16" x14ac:dyDescent="0.35">
      <c r="A103" s="8" t="s">
        <v>1021</v>
      </c>
      <c r="B103" t="s">
        <v>246</v>
      </c>
      <c r="C103" t="str">
        <f>INDEX(TrustList[Name],MATCH(MaternityServiceList[[#This Row],[TrustCode]],TrustList[Code],0),1)</f>
        <v>SOUTH WARWICKSHIRE UNIVERSITY NHS FOUNDATION TRUST</v>
      </c>
      <c r="F103" t="s">
        <v>284</v>
      </c>
      <c r="G103" t="s">
        <v>285</v>
      </c>
      <c r="H103" t="s">
        <v>84</v>
      </c>
      <c r="I103" t="s">
        <v>68</v>
      </c>
      <c r="J103" t="s">
        <v>69</v>
      </c>
      <c r="N103" t="s">
        <v>74</v>
      </c>
      <c r="O103" t="s">
        <v>75</v>
      </c>
      <c r="P103" t="str">
        <f>SUBSTITUTE(TrustList[[#This Row],[National Grouping Name]]," COMMISSIONING REGION","")</f>
        <v>NORTH EAST AND YORKSHIRE</v>
      </c>
    </row>
    <row r="104" spans="1:16" x14ac:dyDescent="0.35">
      <c r="A104" t="s">
        <v>1009</v>
      </c>
      <c r="B104" t="s">
        <v>184</v>
      </c>
      <c r="C104" t="str">
        <f>INDEX(TrustList[Name],MATCH(MaternityServiceList[[#This Row],[TrustCode]],TrustList[Code],0),1)</f>
        <v>ST GEORGE'S UNIVERSITY HOSPITALS NHS FOUNDATION TRUST</v>
      </c>
      <c r="F104" t="s">
        <v>286</v>
      </c>
      <c r="G104" t="s">
        <v>287</v>
      </c>
      <c r="H104" t="s">
        <v>84</v>
      </c>
      <c r="I104" t="s">
        <v>68</v>
      </c>
      <c r="J104" t="s">
        <v>69</v>
      </c>
      <c r="N104" t="s">
        <v>74</v>
      </c>
      <c r="O104" t="s">
        <v>75</v>
      </c>
      <c r="P104" t="str">
        <f>SUBSTITUTE(TrustList[[#This Row],[National Grouping Name]]," COMMISSIONING REGION","")</f>
        <v>NORTH EAST AND YORKSHIRE</v>
      </c>
    </row>
    <row r="105" spans="1:16" x14ac:dyDescent="0.35">
      <c r="A105" t="s">
        <v>1065</v>
      </c>
      <c r="B105" t="s">
        <v>388</v>
      </c>
      <c r="C105" t="str">
        <f>INDEX(TrustList[Name],MATCH(MaternityServiceList[[#This Row],[TrustCode]],TrustList[Code],0),1)</f>
        <v>STOCKPORT NHS FOUNDATION TRUST</v>
      </c>
      <c r="F105" t="s">
        <v>288</v>
      </c>
      <c r="G105" t="s">
        <v>289</v>
      </c>
      <c r="H105" t="s">
        <v>84</v>
      </c>
      <c r="I105" t="s">
        <v>68</v>
      </c>
      <c r="J105" t="s">
        <v>69</v>
      </c>
      <c r="N105" t="s">
        <v>74</v>
      </c>
      <c r="O105" t="s">
        <v>75</v>
      </c>
      <c r="P105" t="str">
        <f>SUBSTITUTE(TrustList[[#This Row],[National Grouping Name]]," COMMISSIONING REGION","")</f>
        <v>NORTH EAST AND YORKSHIRE</v>
      </c>
    </row>
    <row r="106" spans="1:16" x14ac:dyDescent="0.35">
      <c r="A106" t="s">
        <v>1086</v>
      </c>
      <c r="B106" t="s">
        <v>458</v>
      </c>
      <c r="C106" t="str">
        <f>INDEX(TrustList[Name],MATCH(MaternityServiceList[[#This Row],[TrustCode]],TrustList[Code],0),1)</f>
        <v>SURREY AND SUSSEX HEALTHCARE NHS TRUST</v>
      </c>
      <c r="F106" t="s">
        <v>290</v>
      </c>
      <c r="G106" t="s">
        <v>291</v>
      </c>
      <c r="H106" t="s">
        <v>84</v>
      </c>
      <c r="I106" t="s">
        <v>68</v>
      </c>
      <c r="J106" t="s">
        <v>69</v>
      </c>
      <c r="N106" t="s">
        <v>74</v>
      </c>
      <c r="O106" t="s">
        <v>75</v>
      </c>
      <c r="P106" t="str">
        <f>SUBSTITUTE(TrustList[[#This Row],[National Grouping Name]]," COMMISSIONING REGION","")</f>
        <v>NORTH EAST AND YORKSHIRE</v>
      </c>
    </row>
    <row r="107" spans="1:16" x14ac:dyDescent="0.35">
      <c r="A107" t="s">
        <v>1066</v>
      </c>
      <c r="B107" t="s">
        <v>390</v>
      </c>
      <c r="C107" t="str">
        <f>INDEX(TrustList[Name],MATCH(MaternityServiceList[[#This Row],[TrustCode]],TrustList[Code],0),1)</f>
        <v>TAMESIDE AND GLOSSOP INTEGRATED CARE NHS FOUNDATION TRUST</v>
      </c>
      <c r="F107" t="s">
        <v>292</v>
      </c>
      <c r="G107" t="s">
        <v>293</v>
      </c>
      <c r="H107" t="s">
        <v>84</v>
      </c>
      <c r="I107" t="s">
        <v>68</v>
      </c>
      <c r="J107" t="s">
        <v>69</v>
      </c>
      <c r="N107" t="s">
        <v>74</v>
      </c>
      <c r="O107" t="s">
        <v>75</v>
      </c>
      <c r="P107" t="str">
        <f>SUBSTITUTE(TrustList[[#This Row],[National Grouping Name]]," COMMISSIONING REGION","")</f>
        <v>NORTH EAST AND YORKSHIRE</v>
      </c>
    </row>
    <row r="108" spans="1:16" x14ac:dyDescent="0.35">
      <c r="A108" t="s">
        <v>1022</v>
      </c>
      <c r="B108" t="s">
        <v>248</v>
      </c>
      <c r="C108" t="str">
        <f>INDEX(TrustList[Name],MATCH(MaternityServiceList[[#This Row],[TrustCode]],TrustList[Code],0),1)</f>
        <v>THE DUDLEY GROUP NHS FOUNDATION TRUST</v>
      </c>
      <c r="F108" t="s">
        <v>294</v>
      </c>
      <c r="G108" t="s">
        <v>295</v>
      </c>
      <c r="H108" t="s">
        <v>84</v>
      </c>
      <c r="I108" t="s">
        <v>68</v>
      </c>
      <c r="J108" t="s">
        <v>69</v>
      </c>
      <c r="N108" t="s">
        <v>74</v>
      </c>
      <c r="O108" t="s">
        <v>75</v>
      </c>
      <c r="P108" t="str">
        <f>SUBSTITUTE(TrustList[[#This Row],[National Grouping Name]]," COMMISSIONING REGION","")</f>
        <v>NORTH EAST AND YORKSHIRE</v>
      </c>
    </row>
    <row r="109" spans="1:16" x14ac:dyDescent="0.35">
      <c r="A109" t="s">
        <v>1010</v>
      </c>
      <c r="B109" t="s">
        <v>188</v>
      </c>
      <c r="C109" t="str">
        <f>INDEX(TrustList[Name],MATCH(MaternityServiceList[[#This Row],[TrustCode]],TrustList[Code],0),1)</f>
        <v>THE HILLINGDON HOSPITALS NHS FOUNDATION TRUST</v>
      </c>
      <c r="F109" t="s">
        <v>296</v>
      </c>
      <c r="G109" t="s">
        <v>297</v>
      </c>
      <c r="H109" t="s">
        <v>84</v>
      </c>
      <c r="I109" t="s">
        <v>68</v>
      </c>
      <c r="J109" t="s">
        <v>69</v>
      </c>
      <c r="N109" t="s">
        <v>74</v>
      </c>
      <c r="O109" t="s">
        <v>75</v>
      </c>
      <c r="P109" t="str">
        <f>SUBSTITUTE(TrustList[[#This Row],[National Grouping Name]]," COMMISSIONING REGION","")</f>
        <v>NORTH EAST AND YORKSHIRE</v>
      </c>
    </row>
    <row r="110" spans="1:16" x14ac:dyDescent="0.35">
      <c r="A110" t="s">
        <v>1052</v>
      </c>
      <c r="B110" t="s">
        <v>332</v>
      </c>
      <c r="C110" t="str">
        <f>INDEX(TrustList[Name],MATCH(MaternityServiceList[[#This Row],[TrustCode]],TrustList[Code],0),1)</f>
        <v>THE NEWCASTLE UPON TYNE HOSPITALS NHS FOUNDATION TRUST</v>
      </c>
      <c r="F110" t="s">
        <v>298</v>
      </c>
      <c r="G110" t="s">
        <v>299</v>
      </c>
      <c r="H110" t="s">
        <v>84</v>
      </c>
      <c r="I110" t="s">
        <v>68</v>
      </c>
      <c r="J110" t="s">
        <v>69</v>
      </c>
      <c r="N110" t="s">
        <v>74</v>
      </c>
      <c r="O110" t="s">
        <v>75</v>
      </c>
      <c r="P110" t="str">
        <f>SUBSTITUTE(TrustList[[#This Row],[National Grouping Name]]," COMMISSIONING REGION","")</f>
        <v>NORTH EAST AND YORKSHIRE</v>
      </c>
    </row>
    <row r="111" spans="1:16" x14ac:dyDescent="0.35">
      <c r="A111" t="s">
        <v>983</v>
      </c>
      <c r="B111" t="s">
        <v>119</v>
      </c>
      <c r="C111" t="str">
        <f>INDEX(TrustList[Name],MATCH(MaternityServiceList[[#This Row],[TrustCode]],TrustList[Code],0),1)</f>
        <v>THE PRINCESS ALEXANDRA HOSPITAL NHS TRUST</v>
      </c>
      <c r="F111" t="s">
        <v>300</v>
      </c>
      <c r="G111" t="s">
        <v>301</v>
      </c>
      <c r="H111" t="s">
        <v>84</v>
      </c>
      <c r="I111" t="s">
        <v>68</v>
      </c>
      <c r="J111" t="s">
        <v>69</v>
      </c>
      <c r="N111" t="s">
        <v>74</v>
      </c>
      <c r="O111" t="s">
        <v>75</v>
      </c>
      <c r="P111" t="str">
        <f>SUBSTITUTE(TrustList[[#This Row],[National Grouping Name]]," COMMISSIONING REGION","")</f>
        <v>NORTH EAST AND YORKSHIRE</v>
      </c>
    </row>
    <row r="112" spans="1:16" x14ac:dyDescent="0.35">
      <c r="A112" t="s">
        <v>984</v>
      </c>
      <c r="B112" t="s">
        <v>121</v>
      </c>
      <c r="C112" t="str">
        <f>INDEX(TrustList[Name],MATCH(MaternityServiceList[[#This Row],[TrustCode]],TrustList[Code],0),1)</f>
        <v>THE QUEEN ELIZABETH HOSPITAL, KING'S LYNN, NHS FOUNDATION TRUST</v>
      </c>
      <c r="F112" t="s">
        <v>302</v>
      </c>
      <c r="G112" t="s">
        <v>303</v>
      </c>
      <c r="H112" t="s">
        <v>84</v>
      </c>
      <c r="I112" t="s">
        <v>68</v>
      </c>
      <c r="J112" t="s">
        <v>69</v>
      </c>
      <c r="N112" t="s">
        <v>74</v>
      </c>
      <c r="O112" t="s">
        <v>75</v>
      </c>
      <c r="P112" t="str">
        <f>SUBSTITUTE(TrustList[[#This Row],[National Grouping Name]]," COMMISSIONING REGION","")</f>
        <v>NORTH EAST AND YORKSHIRE</v>
      </c>
    </row>
    <row r="113" spans="1:16" x14ac:dyDescent="0.35">
      <c r="A113" t="s">
        <v>1053</v>
      </c>
      <c r="B113" t="s">
        <v>334</v>
      </c>
      <c r="C113" t="str">
        <f>INDEX(TrustList[Name],MATCH(MaternityServiceList[[#This Row],[TrustCode]],TrustList[Code],0),1)</f>
        <v>THE ROTHERHAM NHS FOUNDATION TRUST</v>
      </c>
      <c r="F113" t="s">
        <v>304</v>
      </c>
      <c r="G113" t="s">
        <v>305</v>
      </c>
      <c r="H113" t="s">
        <v>84</v>
      </c>
      <c r="I113" t="s">
        <v>68</v>
      </c>
      <c r="J113" t="s">
        <v>69</v>
      </c>
      <c r="N113" t="s">
        <v>74</v>
      </c>
      <c r="O113" t="s">
        <v>75</v>
      </c>
      <c r="P113" t="str">
        <f>SUBSTITUTE(TrustList[[#This Row],[National Grouping Name]]," COMMISSIONING REGION","")</f>
        <v>NORTH EAST AND YORKSHIRE</v>
      </c>
    </row>
    <row r="114" spans="1:16" x14ac:dyDescent="0.35">
      <c r="A114" t="s">
        <v>1023</v>
      </c>
      <c r="B114" t="s">
        <v>254</v>
      </c>
      <c r="C114" t="str">
        <f>INDEX(TrustList[Name],MATCH(MaternityServiceList[[#This Row],[TrustCode]],TrustList[Code],0),1)</f>
        <v>THE ROYAL WOLVERHAMPTON NHS TRUST</v>
      </c>
      <c r="F114" t="s">
        <v>306</v>
      </c>
      <c r="G114" t="s">
        <v>307</v>
      </c>
      <c r="H114" t="s">
        <v>84</v>
      </c>
      <c r="I114" t="s">
        <v>68</v>
      </c>
      <c r="J114" t="s">
        <v>69</v>
      </c>
      <c r="N114" t="s">
        <v>74</v>
      </c>
      <c r="O114" t="s">
        <v>75</v>
      </c>
      <c r="P114" t="str">
        <f>SUBSTITUTE(TrustList[[#This Row],[National Grouping Name]]," COMMISSIONING REGION","")</f>
        <v>NORTH EAST AND YORKSHIRE</v>
      </c>
    </row>
    <row r="115" spans="1:16" x14ac:dyDescent="0.35">
      <c r="A115" t="s">
        <v>1024</v>
      </c>
      <c r="B115" t="s">
        <v>256</v>
      </c>
      <c r="C115" t="str">
        <f>INDEX(TrustList[Name],MATCH(MaternityServiceList[[#This Row],[TrustCode]],TrustList[Code],0),1)</f>
        <v>THE SHREWSBURY AND TELFORD HOSPITAL NHS TRUST</v>
      </c>
      <c r="F115" t="s">
        <v>308</v>
      </c>
      <c r="G115" t="s">
        <v>309</v>
      </c>
      <c r="H115" t="s">
        <v>84</v>
      </c>
      <c r="I115" t="s">
        <v>68</v>
      </c>
      <c r="J115" t="s">
        <v>69</v>
      </c>
      <c r="N115" t="s">
        <v>74</v>
      </c>
      <c r="O115" t="s">
        <v>75</v>
      </c>
      <c r="P115" t="str">
        <f>SUBSTITUTE(TrustList[[#This Row],[National Grouping Name]]," COMMISSIONING REGION","")</f>
        <v>NORTH EAST AND YORKSHIRE</v>
      </c>
    </row>
    <row r="116" spans="1:16" x14ac:dyDescent="0.35">
      <c r="A116" t="s">
        <v>1099</v>
      </c>
      <c r="B116" t="s">
        <v>504</v>
      </c>
      <c r="C116" t="str">
        <f>INDEX(TrustList[Name],MATCH(MaternityServiceList[[#This Row],[TrustCode]],TrustList[Code],0),1)</f>
        <v>TORBAY AND SOUTH DEVON NHS FOUNDATION TRUST</v>
      </c>
      <c r="F116" t="s">
        <v>310</v>
      </c>
      <c r="G116" t="s">
        <v>311</v>
      </c>
      <c r="H116" t="s">
        <v>84</v>
      </c>
      <c r="I116" t="s">
        <v>68</v>
      </c>
      <c r="J116" t="s">
        <v>69</v>
      </c>
      <c r="N116" t="s">
        <v>74</v>
      </c>
      <c r="O116" t="s">
        <v>75</v>
      </c>
      <c r="P116" t="str">
        <f>SUBSTITUTE(TrustList[[#This Row],[National Grouping Name]]," COMMISSIONING REGION","")</f>
        <v>NORTH EAST AND YORKSHIRE</v>
      </c>
    </row>
    <row r="117" spans="1:16" x14ac:dyDescent="0.35">
      <c r="A117" t="s">
        <v>1025</v>
      </c>
      <c r="B117" t="s">
        <v>258</v>
      </c>
      <c r="C117" t="str">
        <f>INDEX(TrustList[Name],MATCH(MaternityServiceList[[#This Row],[TrustCode]],TrustList[Code],0),1)</f>
        <v>UNITED LINCOLNSHIRE HOSPITALS NHS TRUST</v>
      </c>
      <c r="F117" t="s">
        <v>312</v>
      </c>
      <c r="G117" t="s">
        <v>313</v>
      </c>
      <c r="H117" t="s">
        <v>84</v>
      </c>
      <c r="I117" t="s">
        <v>68</v>
      </c>
      <c r="J117" t="s">
        <v>69</v>
      </c>
      <c r="N117" t="s">
        <v>74</v>
      </c>
      <c r="O117" t="s">
        <v>75</v>
      </c>
      <c r="P117" t="str">
        <f>SUBSTITUTE(TrustList[[#This Row],[National Grouping Name]]," COMMISSIONING REGION","")</f>
        <v>NORTH EAST AND YORKSHIRE</v>
      </c>
    </row>
    <row r="118" spans="1:16" x14ac:dyDescent="0.35">
      <c r="A118" t="s">
        <v>1011</v>
      </c>
      <c r="B118" t="s">
        <v>192</v>
      </c>
      <c r="C118" t="str">
        <f>INDEX(TrustList[Name],MATCH(MaternityServiceList[[#This Row],[TrustCode]],TrustList[Code],0),1)</f>
        <v>UNIVERSITY COLLEGE LONDON HOSPITALS NHS FOUNDATION TRUST</v>
      </c>
      <c r="F118" t="s">
        <v>314</v>
      </c>
      <c r="G118" t="s">
        <v>315</v>
      </c>
      <c r="H118" t="s">
        <v>84</v>
      </c>
      <c r="I118" t="s">
        <v>68</v>
      </c>
      <c r="J118" t="s">
        <v>69</v>
      </c>
      <c r="N118" t="s">
        <v>74</v>
      </c>
      <c r="O118" t="s">
        <v>75</v>
      </c>
      <c r="P118" t="str">
        <f>SUBSTITUTE(TrustList[[#This Row],[National Grouping Name]]," COMMISSIONING REGION","")</f>
        <v>NORTH EAST AND YORKSHIRE</v>
      </c>
    </row>
    <row r="119" spans="1:16" x14ac:dyDescent="0.35">
      <c r="A119" t="s">
        <v>1087</v>
      </c>
      <c r="B119" t="s">
        <v>464</v>
      </c>
      <c r="C119" t="str">
        <f>INDEX(TrustList[Name],MATCH(MaternityServiceList[[#This Row],[TrustCode]],TrustList[Code],0),1)</f>
        <v>UNIVERSITY HOSPITAL SOUTHAMPTON NHS FOUNDATION TRUST</v>
      </c>
      <c r="F119" t="s">
        <v>316</v>
      </c>
      <c r="G119" t="s">
        <v>317</v>
      </c>
      <c r="H119" t="s">
        <v>84</v>
      </c>
      <c r="I119" t="s">
        <v>68</v>
      </c>
      <c r="J119" t="s">
        <v>69</v>
      </c>
      <c r="N119" t="s">
        <v>74</v>
      </c>
      <c r="O119" t="s">
        <v>75</v>
      </c>
      <c r="P119" t="str">
        <f>SUBSTITUTE(TrustList[[#This Row],[National Grouping Name]]," COMMISSIONING REGION","")</f>
        <v>NORTH EAST AND YORKSHIRE</v>
      </c>
    </row>
    <row r="120" spans="1:16" x14ac:dyDescent="0.35">
      <c r="A120" t="s">
        <v>1026</v>
      </c>
      <c r="B120" t="s">
        <v>260</v>
      </c>
      <c r="C120" t="str">
        <f>INDEX(TrustList[Name],MATCH(MaternityServiceList[[#This Row],[TrustCode]],TrustList[Code],0),1)</f>
        <v>UNIVERSITY HOSPITALS BIRMINGHAM NHS FOUNDATION TRUST</v>
      </c>
      <c r="F120" t="s">
        <v>318</v>
      </c>
      <c r="G120" t="s">
        <v>319</v>
      </c>
      <c r="H120" t="s">
        <v>84</v>
      </c>
      <c r="I120" t="s">
        <v>68</v>
      </c>
      <c r="J120" t="s">
        <v>69</v>
      </c>
      <c r="N120" t="s">
        <v>74</v>
      </c>
      <c r="O120" t="s">
        <v>75</v>
      </c>
      <c r="P120" t="str">
        <f>SUBSTITUTE(TrustList[[#This Row],[National Grouping Name]]," COMMISSIONING REGION","")</f>
        <v>NORTH EAST AND YORKSHIRE</v>
      </c>
    </row>
    <row r="121" spans="1:16" x14ac:dyDescent="0.35">
      <c r="A121" t="s">
        <v>1100</v>
      </c>
      <c r="B121" t="s">
        <v>506</v>
      </c>
      <c r="C121" t="str">
        <f>INDEX(TrustList[Name],MATCH(MaternityServiceList[[#This Row],[TrustCode]],TrustList[Code],0),1)</f>
        <v>UNIVERSITY HOSPITALS BRISTOL AND WESTON NHS FOUNDATION TRUST</v>
      </c>
      <c r="F121" t="s">
        <v>320</v>
      </c>
      <c r="G121" t="s">
        <v>321</v>
      </c>
      <c r="H121" t="s">
        <v>84</v>
      </c>
      <c r="I121" t="s">
        <v>68</v>
      </c>
      <c r="J121" t="s">
        <v>69</v>
      </c>
      <c r="N121" t="s">
        <v>74</v>
      </c>
      <c r="O121" t="s">
        <v>75</v>
      </c>
      <c r="P121" t="str">
        <f>SUBSTITUTE(TrustList[[#This Row],[National Grouping Name]]," COMMISSIONING REGION","")</f>
        <v>NORTH EAST AND YORKSHIRE</v>
      </c>
    </row>
    <row r="122" spans="1:16" x14ac:dyDescent="0.35">
      <c r="A122" t="s">
        <v>1027</v>
      </c>
      <c r="B122" t="s">
        <v>262</v>
      </c>
      <c r="C122" t="str">
        <f>INDEX(TrustList[Name],MATCH(MaternityServiceList[[#This Row],[TrustCode]],TrustList[Code],0),1)</f>
        <v>UNIVERSITY HOSPITALS COVENTRY AND WARWICKSHIRE NHS TRUST</v>
      </c>
      <c r="F122" t="s">
        <v>322</v>
      </c>
      <c r="G122" t="s">
        <v>323</v>
      </c>
      <c r="H122" t="s">
        <v>84</v>
      </c>
      <c r="I122" t="s">
        <v>68</v>
      </c>
      <c r="J122" t="s">
        <v>69</v>
      </c>
      <c r="N122" t="s">
        <v>74</v>
      </c>
      <c r="O122" t="s">
        <v>75</v>
      </c>
      <c r="P122" t="str">
        <f>SUBSTITUTE(TrustList[[#This Row],[National Grouping Name]]," COMMISSIONING REGION","")</f>
        <v>NORTH EAST AND YORKSHIRE</v>
      </c>
    </row>
    <row r="123" spans="1:16" x14ac:dyDescent="0.35">
      <c r="A123" s="8" t="s">
        <v>1101</v>
      </c>
      <c r="B123" t="s">
        <v>508</v>
      </c>
      <c r="C123" t="str">
        <f>INDEX(TrustList[Name],MATCH(MaternityServiceList[[#This Row],[TrustCode]],TrustList[Code],0),1)</f>
        <v>UNIVERSITY HOSPITALS DORSET NHS FOUNDATION TRUST</v>
      </c>
      <c r="F123" t="s">
        <v>324</v>
      </c>
      <c r="G123" t="s">
        <v>325</v>
      </c>
      <c r="H123" t="s">
        <v>84</v>
      </c>
      <c r="I123" t="s">
        <v>68</v>
      </c>
      <c r="J123" t="s">
        <v>69</v>
      </c>
      <c r="N123" t="s">
        <v>74</v>
      </c>
      <c r="O123" t="s">
        <v>75</v>
      </c>
      <c r="P123" t="str">
        <f>SUBSTITUTE(TrustList[[#This Row],[National Grouping Name]]," COMMISSIONING REGION","")</f>
        <v>NORTH EAST AND YORKSHIRE</v>
      </c>
    </row>
    <row r="124" spans="1:16" x14ac:dyDescent="0.35">
      <c r="A124" t="s">
        <v>1028</v>
      </c>
      <c r="B124" t="s">
        <v>264</v>
      </c>
      <c r="C124" t="str">
        <f>INDEX(TrustList[Name],MATCH(MaternityServiceList[[#This Row],[TrustCode]],TrustList[Code],0),1)</f>
        <v>UNIVERSITY HOSPITALS OF DERBY AND BURTON NHS FOUNDATION TRUST</v>
      </c>
      <c r="F124" t="s">
        <v>326</v>
      </c>
      <c r="G124" t="s">
        <v>327</v>
      </c>
      <c r="H124" t="s">
        <v>84</v>
      </c>
      <c r="I124" t="s">
        <v>68</v>
      </c>
      <c r="J124" t="s">
        <v>69</v>
      </c>
      <c r="N124" t="s">
        <v>74</v>
      </c>
      <c r="O124" t="s">
        <v>75</v>
      </c>
      <c r="P124" t="str">
        <f>SUBSTITUTE(TrustList[[#This Row],[National Grouping Name]]," COMMISSIONING REGION","")</f>
        <v>NORTH EAST AND YORKSHIRE</v>
      </c>
    </row>
    <row r="125" spans="1:16" x14ac:dyDescent="0.35">
      <c r="A125" t="s">
        <v>1029</v>
      </c>
      <c r="B125" t="s">
        <v>264</v>
      </c>
      <c r="C125" t="str">
        <f>INDEX(TrustList[Name],MATCH(MaternityServiceList[[#This Row],[TrustCode]],TrustList[Code],0),1)</f>
        <v>UNIVERSITY HOSPITALS OF DERBY AND BURTON NHS FOUNDATION TRUST</v>
      </c>
      <c r="F125" t="s">
        <v>328</v>
      </c>
      <c r="G125" t="s">
        <v>329</v>
      </c>
      <c r="H125" t="s">
        <v>84</v>
      </c>
      <c r="I125" t="s">
        <v>68</v>
      </c>
      <c r="J125" t="s">
        <v>69</v>
      </c>
      <c r="N125" t="s">
        <v>74</v>
      </c>
      <c r="O125" t="s">
        <v>75</v>
      </c>
      <c r="P125" t="str">
        <f>SUBSTITUTE(TrustList[[#This Row],[National Grouping Name]]," COMMISSIONING REGION","")</f>
        <v>NORTH EAST AND YORKSHIRE</v>
      </c>
    </row>
    <row r="126" spans="1:16" x14ac:dyDescent="0.35">
      <c r="A126" t="s">
        <v>1030</v>
      </c>
      <c r="B126" t="s">
        <v>266</v>
      </c>
      <c r="C126" t="str">
        <f>INDEX(TrustList[Name],MATCH(MaternityServiceList[[#This Row],[TrustCode]],TrustList[Code],0),1)</f>
        <v>UNIVERSITY HOSPITALS OF LEICESTER NHS TRUST</v>
      </c>
      <c r="F126" t="s">
        <v>330</v>
      </c>
      <c r="G126" t="s">
        <v>331</v>
      </c>
      <c r="H126" t="s">
        <v>84</v>
      </c>
      <c r="I126" t="s">
        <v>68</v>
      </c>
      <c r="J126" t="s">
        <v>69</v>
      </c>
      <c r="N126" t="s">
        <v>74</v>
      </c>
      <c r="O126" t="s">
        <v>75</v>
      </c>
      <c r="P126" t="str">
        <f>SUBSTITUTE(TrustList[[#This Row],[National Grouping Name]]," COMMISSIONING REGION","")</f>
        <v>NORTH EAST AND YORKSHIRE</v>
      </c>
    </row>
    <row r="127" spans="1:16" x14ac:dyDescent="0.35">
      <c r="A127" t="s">
        <v>1067</v>
      </c>
      <c r="B127" t="s">
        <v>398</v>
      </c>
      <c r="C127" t="str">
        <f>INDEX(TrustList[Name],MATCH(MaternityServiceList[[#This Row],[TrustCode]],TrustList[Code],0),1)</f>
        <v>UNIVERSITY HOSPITALS OF MORECAMBE BAY NHS FOUNDATION TRUST</v>
      </c>
      <c r="F127" t="s">
        <v>332</v>
      </c>
      <c r="G127" t="s">
        <v>333</v>
      </c>
      <c r="H127" t="s">
        <v>84</v>
      </c>
      <c r="I127" t="s">
        <v>68</v>
      </c>
      <c r="J127" t="s">
        <v>69</v>
      </c>
      <c r="N127" t="s">
        <v>74</v>
      </c>
      <c r="O127" t="s">
        <v>75</v>
      </c>
      <c r="P127" t="str">
        <f>SUBSTITUTE(TrustList[[#This Row],[National Grouping Name]]," COMMISSIONING REGION","")</f>
        <v>NORTH EAST AND YORKSHIRE</v>
      </c>
    </row>
    <row r="128" spans="1:16" x14ac:dyDescent="0.35">
      <c r="A128" t="s">
        <v>1031</v>
      </c>
      <c r="B128" t="s">
        <v>268</v>
      </c>
      <c r="C128" t="str">
        <f>INDEX(TrustList[Name],MATCH(MaternityServiceList[[#This Row],[TrustCode]],TrustList[Code],0),1)</f>
        <v>UNIVERSITY HOSPITALS OF NORTH MIDLANDS NHS TRUST</v>
      </c>
      <c r="F128" t="s">
        <v>334</v>
      </c>
      <c r="G128" t="s">
        <v>335</v>
      </c>
      <c r="H128" t="s">
        <v>84</v>
      </c>
      <c r="I128" t="s">
        <v>68</v>
      </c>
      <c r="J128" t="s">
        <v>69</v>
      </c>
      <c r="N128" t="s">
        <v>74</v>
      </c>
      <c r="O128" t="s">
        <v>75</v>
      </c>
      <c r="P128" t="str">
        <f>SUBSTITUTE(TrustList[[#This Row],[National Grouping Name]]," COMMISSIONING REGION","")</f>
        <v>NORTH EAST AND YORKSHIRE</v>
      </c>
    </row>
    <row r="129" spans="1:16" x14ac:dyDescent="0.35">
      <c r="A129" t="s">
        <v>1102</v>
      </c>
      <c r="B129" t="s">
        <v>510</v>
      </c>
      <c r="C129" t="str">
        <f>INDEX(TrustList[Name],MATCH(MaternityServiceList[[#This Row],[TrustCode]],TrustList[Code],0),1)</f>
        <v>UNIVERSITY HOSPITALS PLYMOUTH NHS TRUST</v>
      </c>
      <c r="F129" t="s">
        <v>336</v>
      </c>
      <c r="G129" t="s">
        <v>337</v>
      </c>
      <c r="H129" t="s">
        <v>84</v>
      </c>
      <c r="I129" t="s">
        <v>68</v>
      </c>
      <c r="J129" t="s">
        <v>69</v>
      </c>
      <c r="N129" t="s">
        <v>74</v>
      </c>
      <c r="O129" t="s">
        <v>75</v>
      </c>
      <c r="P129" t="str">
        <f>SUBSTITUTE(TrustList[[#This Row],[National Grouping Name]]," COMMISSIONING REGION","")</f>
        <v>NORTH EAST AND YORKSHIRE</v>
      </c>
    </row>
    <row r="130" spans="1:16" x14ac:dyDescent="0.35">
      <c r="A130" t="s">
        <v>1088</v>
      </c>
      <c r="B130" t="s">
        <v>466</v>
      </c>
      <c r="C130" t="str">
        <f>INDEX(TrustList[Name],MATCH(MaternityServiceList[[#This Row],[TrustCode]],TrustList[Code],0),1)</f>
        <v>UNIVERSITY HOSPITALS SUSSEX NHS FOUNDATION TRUST</v>
      </c>
      <c r="F130" t="s">
        <v>338</v>
      </c>
      <c r="G130" t="s">
        <v>339</v>
      </c>
      <c r="H130" t="s">
        <v>84</v>
      </c>
      <c r="I130" t="s">
        <v>68</v>
      </c>
      <c r="J130" t="s">
        <v>69</v>
      </c>
      <c r="N130" t="s">
        <v>74</v>
      </c>
      <c r="O130" t="s">
        <v>75</v>
      </c>
      <c r="P130" t="str">
        <f>SUBSTITUTE(TrustList[[#This Row],[National Grouping Name]]," COMMISSIONING REGION","")</f>
        <v>NORTH EAST AND YORKSHIRE</v>
      </c>
    </row>
    <row r="131" spans="1:16" x14ac:dyDescent="0.35">
      <c r="A131" t="s">
        <v>1089</v>
      </c>
      <c r="B131" t="s">
        <v>466</v>
      </c>
      <c r="C131" t="str">
        <f>INDEX(TrustList[Name],MATCH(MaternityServiceList[[#This Row],[TrustCode]],TrustList[Code],0),1)</f>
        <v>UNIVERSITY HOSPITALS SUSSEX NHS FOUNDATION TRUST</v>
      </c>
      <c r="F131" t="s">
        <v>340</v>
      </c>
      <c r="G131" t="s">
        <v>341</v>
      </c>
      <c r="H131" t="s">
        <v>84</v>
      </c>
      <c r="I131" t="s">
        <v>68</v>
      </c>
      <c r="J131" t="s">
        <v>69</v>
      </c>
      <c r="N131" t="s">
        <v>76</v>
      </c>
      <c r="O131" t="s">
        <v>77</v>
      </c>
      <c r="P131" t="str">
        <f>SUBSTITUTE(TrustList[[#This Row],[National Grouping Name]]," COMMISSIONING REGION","")</f>
        <v>NORTH WEST</v>
      </c>
    </row>
    <row r="132" spans="1:16" x14ac:dyDescent="0.35">
      <c r="A132" t="s">
        <v>1032</v>
      </c>
      <c r="B132" t="s">
        <v>270</v>
      </c>
      <c r="C132" t="str">
        <f>INDEX(TrustList[Name],MATCH(MaternityServiceList[[#This Row],[TrustCode]],TrustList[Code],0),1)</f>
        <v>WALSALL HEALTHCARE NHS TRUST</v>
      </c>
      <c r="F132" t="s">
        <v>342</v>
      </c>
      <c r="G132" t="s">
        <v>343</v>
      </c>
      <c r="H132" t="s">
        <v>84</v>
      </c>
      <c r="I132" t="s">
        <v>68</v>
      </c>
      <c r="J132" t="s">
        <v>69</v>
      </c>
      <c r="N132" t="s">
        <v>76</v>
      </c>
      <c r="O132" t="s">
        <v>77</v>
      </c>
      <c r="P132" t="str">
        <f>SUBSTITUTE(TrustList[[#This Row],[National Grouping Name]]," COMMISSIONING REGION","")</f>
        <v>NORTH WEST</v>
      </c>
    </row>
    <row r="133" spans="1:16" x14ac:dyDescent="0.35">
      <c r="A133" t="s">
        <v>1068</v>
      </c>
      <c r="B133" t="s">
        <v>400</v>
      </c>
      <c r="C133" t="str">
        <f>INDEX(TrustList[Name],MATCH(MaternityServiceList[[#This Row],[TrustCode]],TrustList[Code],0),1)</f>
        <v>WARRINGTON AND HALTON TEACHING HOSPITALS NHS FOUNDATION TRUST</v>
      </c>
      <c r="F133" t="s">
        <v>344</v>
      </c>
      <c r="G133" t="s">
        <v>345</v>
      </c>
      <c r="H133" t="s">
        <v>84</v>
      </c>
      <c r="I133" t="s">
        <v>68</v>
      </c>
      <c r="J133" t="s">
        <v>69</v>
      </c>
      <c r="N133" t="s">
        <v>76</v>
      </c>
      <c r="O133" t="s">
        <v>77</v>
      </c>
      <c r="P133" t="str">
        <f>SUBSTITUTE(TrustList[[#This Row],[National Grouping Name]]," COMMISSIONING REGION","")</f>
        <v>NORTH WEST</v>
      </c>
    </row>
    <row r="134" spans="1:16" x14ac:dyDescent="0.35">
      <c r="A134" s="8" t="s">
        <v>985</v>
      </c>
      <c r="B134" t="s">
        <v>123</v>
      </c>
      <c r="C134" t="str">
        <f>INDEX(TrustList[Name],MATCH(MaternityServiceList[[#This Row],[TrustCode]],TrustList[Code],0),1)</f>
        <v>WEST HERTFORDSHIRE TEACHING HOSPITALS NHS TRUST</v>
      </c>
      <c r="F134" t="s">
        <v>346</v>
      </c>
      <c r="G134" t="s">
        <v>347</v>
      </c>
      <c r="H134" t="s">
        <v>84</v>
      </c>
      <c r="I134" t="s">
        <v>68</v>
      </c>
      <c r="J134" t="s">
        <v>69</v>
      </c>
      <c r="N134" t="s">
        <v>76</v>
      </c>
      <c r="O134" t="s">
        <v>77</v>
      </c>
      <c r="P134" t="str">
        <f>SUBSTITUTE(TrustList[[#This Row],[National Grouping Name]]," COMMISSIONING REGION","")</f>
        <v>NORTH WEST</v>
      </c>
    </row>
    <row r="135" spans="1:16" x14ac:dyDescent="0.35">
      <c r="A135" t="s">
        <v>986</v>
      </c>
      <c r="B135" t="s">
        <v>125</v>
      </c>
      <c r="C135" t="str">
        <f>INDEX(TrustList[Name],MATCH(MaternityServiceList[[#This Row],[TrustCode]],TrustList[Code],0),1)</f>
        <v>WEST SUFFOLK NHS FOUNDATION TRUST</v>
      </c>
      <c r="F135" t="s">
        <v>348</v>
      </c>
      <c r="G135" t="s">
        <v>349</v>
      </c>
      <c r="H135" t="s">
        <v>84</v>
      </c>
      <c r="I135" t="s">
        <v>68</v>
      </c>
      <c r="J135" t="s">
        <v>69</v>
      </c>
      <c r="N135" t="s">
        <v>76</v>
      </c>
      <c r="O135" t="s">
        <v>77</v>
      </c>
      <c r="P135" t="str">
        <f>SUBSTITUTE(TrustList[[#This Row],[National Grouping Name]]," COMMISSIONING REGION","")</f>
        <v>NORTH WEST</v>
      </c>
    </row>
    <row r="136" spans="1:16" x14ac:dyDescent="0.35">
      <c r="A136" t="s">
        <v>1012</v>
      </c>
      <c r="B136" t="s">
        <v>196</v>
      </c>
      <c r="C136" t="str">
        <f>INDEX(TrustList[Name],MATCH(MaternityServiceList[[#This Row],[TrustCode]],TrustList[Code],0),1)</f>
        <v>WHITTINGTON HEALTH NHS TRUST</v>
      </c>
      <c r="F136" t="s">
        <v>350</v>
      </c>
      <c r="G136" t="s">
        <v>351</v>
      </c>
      <c r="H136" t="s">
        <v>84</v>
      </c>
      <c r="I136" t="s">
        <v>68</v>
      </c>
      <c r="J136" t="s">
        <v>69</v>
      </c>
      <c r="N136" t="s">
        <v>76</v>
      </c>
      <c r="O136" t="s">
        <v>77</v>
      </c>
      <c r="P136" t="str">
        <f>SUBSTITUTE(TrustList[[#This Row],[National Grouping Name]]," COMMISSIONING REGION","")</f>
        <v>NORTH WEST</v>
      </c>
    </row>
    <row r="137" spans="1:16" x14ac:dyDescent="0.35">
      <c r="A137" t="s">
        <v>1069</v>
      </c>
      <c r="B137" t="s">
        <v>404</v>
      </c>
      <c r="C137" t="str">
        <f>INDEX(TrustList[Name],MATCH(MaternityServiceList[[#This Row],[TrustCode]],TrustList[Code],0),1)</f>
        <v>WIRRAL UNIVERSITY TEACHING HOSPITAL NHS FOUNDATION TRUST</v>
      </c>
      <c r="F137" t="s">
        <v>352</v>
      </c>
      <c r="G137" t="s">
        <v>353</v>
      </c>
      <c r="H137" t="s">
        <v>84</v>
      </c>
      <c r="I137" t="s">
        <v>68</v>
      </c>
      <c r="J137" t="s">
        <v>69</v>
      </c>
      <c r="N137" t="s">
        <v>76</v>
      </c>
      <c r="O137" t="s">
        <v>77</v>
      </c>
      <c r="P137" t="str">
        <f>SUBSTITUTE(TrustList[[#This Row],[National Grouping Name]]," COMMISSIONING REGION","")</f>
        <v>NORTH WEST</v>
      </c>
    </row>
    <row r="138" spans="1:16" x14ac:dyDescent="0.35">
      <c r="A138" t="s">
        <v>1033</v>
      </c>
      <c r="B138" t="s">
        <v>274</v>
      </c>
      <c r="C138" t="str">
        <f>INDEX(TrustList[Name],MATCH(MaternityServiceList[[#This Row],[TrustCode]],TrustList[Code],0),1)</f>
        <v>WORCESTERSHIRE ACUTE HOSPITALS NHS TRUST</v>
      </c>
      <c r="F138" t="s">
        <v>354</v>
      </c>
      <c r="G138" t="s">
        <v>355</v>
      </c>
      <c r="H138" t="s">
        <v>84</v>
      </c>
      <c r="I138" t="s">
        <v>68</v>
      </c>
      <c r="J138" t="s">
        <v>69</v>
      </c>
      <c r="N138" t="s">
        <v>76</v>
      </c>
      <c r="O138" t="s">
        <v>77</v>
      </c>
      <c r="P138" t="str">
        <f>SUBSTITUTE(TrustList[[#This Row],[National Grouping Name]]," COMMISSIONING REGION","")</f>
        <v>NORTH WEST</v>
      </c>
    </row>
    <row r="139" spans="1:16" x14ac:dyDescent="0.35">
      <c r="A139" t="s">
        <v>1070</v>
      </c>
      <c r="B139" t="s">
        <v>406</v>
      </c>
      <c r="C139" t="str">
        <f>INDEX(TrustList[Name],MATCH(MaternityServiceList[[#This Row],[TrustCode]],TrustList[Code],0),1)</f>
        <v>WRIGHTINGTON, WIGAN AND LEIGH NHS FOUNDATION TRUST</v>
      </c>
      <c r="F139" t="s">
        <v>356</v>
      </c>
      <c r="G139" t="s">
        <v>357</v>
      </c>
      <c r="H139" t="s">
        <v>84</v>
      </c>
      <c r="I139" t="s">
        <v>68</v>
      </c>
      <c r="J139" t="s">
        <v>69</v>
      </c>
      <c r="N139" t="s">
        <v>76</v>
      </c>
      <c r="O139" t="s">
        <v>77</v>
      </c>
      <c r="P139" t="str">
        <f>SUBSTITUTE(TrustList[[#This Row],[National Grouping Name]]," COMMISSIONING REGION","")</f>
        <v>NORTH WEST</v>
      </c>
    </row>
    <row r="140" spans="1:16" x14ac:dyDescent="0.35">
      <c r="A140" t="s">
        <v>1034</v>
      </c>
      <c r="B140" t="s">
        <v>276</v>
      </c>
      <c r="C140" t="str">
        <f>INDEX(TrustList[Name],MATCH(MaternityServiceList[[#This Row],[TrustCode]],TrustList[Code],0),1)</f>
        <v>WYE VALLEY NHS TRUST</v>
      </c>
      <c r="F140" t="s">
        <v>358</v>
      </c>
      <c r="G140" t="s">
        <v>359</v>
      </c>
      <c r="H140" t="s">
        <v>84</v>
      </c>
      <c r="I140" t="s">
        <v>68</v>
      </c>
      <c r="J140" t="s">
        <v>69</v>
      </c>
      <c r="N140" t="s">
        <v>76</v>
      </c>
      <c r="O140" t="s">
        <v>77</v>
      </c>
      <c r="P140" t="str">
        <f>SUBSTITUTE(TrustList[[#This Row],[National Grouping Name]]," COMMISSIONING REGION","")</f>
        <v>NORTH WEST</v>
      </c>
    </row>
    <row r="141" spans="1:16" x14ac:dyDescent="0.35">
      <c r="A141" t="s">
        <v>1054</v>
      </c>
      <c r="B141" t="s">
        <v>336</v>
      </c>
      <c r="C141" t="str">
        <f>INDEX(TrustList[Name],MATCH(MaternityServiceList[[#This Row],[TrustCode]],TrustList[Code],0),1)</f>
        <v>YORK AND SCARBOROUGH TEACHING HOSPITALS NHS FOUNDATION TRUST</v>
      </c>
      <c r="F141" t="s">
        <v>360</v>
      </c>
      <c r="G141" t="s">
        <v>361</v>
      </c>
      <c r="H141" t="s">
        <v>84</v>
      </c>
      <c r="I141" t="s">
        <v>68</v>
      </c>
      <c r="J141" t="s">
        <v>69</v>
      </c>
      <c r="N141" t="s">
        <v>76</v>
      </c>
      <c r="O141" t="s">
        <v>77</v>
      </c>
      <c r="P141" t="str">
        <f>SUBSTITUTE(TrustList[[#This Row],[National Grouping Name]]," COMMISSIONING REGION","")</f>
        <v>NORTH WEST</v>
      </c>
    </row>
    <row r="142" spans="1:16" x14ac:dyDescent="0.35">
      <c r="F142" t="s">
        <v>362</v>
      </c>
      <c r="G142" t="s">
        <v>363</v>
      </c>
      <c r="H142" t="s">
        <v>84</v>
      </c>
      <c r="I142" t="s">
        <v>68</v>
      </c>
      <c r="J142" t="s">
        <v>69</v>
      </c>
      <c r="N142" t="s">
        <v>76</v>
      </c>
      <c r="O142" t="s">
        <v>77</v>
      </c>
      <c r="P142" t="str">
        <f>SUBSTITUTE(TrustList[[#This Row],[National Grouping Name]]," COMMISSIONING REGION","")</f>
        <v>NORTH WEST</v>
      </c>
    </row>
    <row r="143" spans="1:16" x14ac:dyDescent="0.35">
      <c r="F143" t="s">
        <v>364</v>
      </c>
      <c r="G143" t="s">
        <v>365</v>
      </c>
      <c r="H143" t="s">
        <v>84</v>
      </c>
      <c r="I143" t="s">
        <v>68</v>
      </c>
      <c r="J143" t="s">
        <v>69</v>
      </c>
      <c r="N143" t="s">
        <v>76</v>
      </c>
      <c r="O143" t="s">
        <v>77</v>
      </c>
      <c r="P143" t="str">
        <f>SUBSTITUTE(TrustList[[#This Row],[National Grouping Name]]," COMMISSIONING REGION","")</f>
        <v>NORTH WEST</v>
      </c>
    </row>
    <row r="144" spans="1:16" x14ac:dyDescent="0.35">
      <c r="F144" t="s">
        <v>366</v>
      </c>
      <c r="G144" t="s">
        <v>367</v>
      </c>
      <c r="H144" t="s">
        <v>84</v>
      </c>
      <c r="I144" t="s">
        <v>68</v>
      </c>
      <c r="J144" t="s">
        <v>69</v>
      </c>
      <c r="N144" t="s">
        <v>76</v>
      </c>
      <c r="O144" t="s">
        <v>77</v>
      </c>
      <c r="P144" t="str">
        <f>SUBSTITUTE(TrustList[[#This Row],[National Grouping Name]]," COMMISSIONING REGION","")</f>
        <v>NORTH WEST</v>
      </c>
    </row>
    <row r="145" spans="6:16" x14ac:dyDescent="0.35">
      <c r="F145" t="s">
        <v>368</v>
      </c>
      <c r="G145" t="s">
        <v>369</v>
      </c>
      <c r="H145" t="s">
        <v>84</v>
      </c>
      <c r="I145" t="s">
        <v>68</v>
      </c>
      <c r="J145" t="s">
        <v>69</v>
      </c>
      <c r="N145" t="s">
        <v>76</v>
      </c>
      <c r="O145" t="s">
        <v>77</v>
      </c>
      <c r="P145" t="str">
        <f>SUBSTITUTE(TrustList[[#This Row],[National Grouping Name]]," COMMISSIONING REGION","")</f>
        <v>NORTH WEST</v>
      </c>
    </row>
    <row r="146" spans="6:16" x14ac:dyDescent="0.35">
      <c r="F146" t="s">
        <v>370</v>
      </c>
      <c r="G146" t="s">
        <v>371</v>
      </c>
      <c r="H146" t="s">
        <v>84</v>
      </c>
      <c r="I146" t="s">
        <v>68</v>
      </c>
      <c r="J146" t="s">
        <v>69</v>
      </c>
      <c r="N146" t="s">
        <v>76</v>
      </c>
      <c r="O146" t="s">
        <v>77</v>
      </c>
      <c r="P146" t="str">
        <f>SUBSTITUTE(TrustList[[#This Row],[National Grouping Name]]," COMMISSIONING REGION","")</f>
        <v>NORTH WEST</v>
      </c>
    </row>
    <row r="147" spans="6:16" x14ac:dyDescent="0.35">
      <c r="F147" t="s">
        <v>372</v>
      </c>
      <c r="G147" t="s">
        <v>373</v>
      </c>
      <c r="H147" t="s">
        <v>84</v>
      </c>
      <c r="I147" t="s">
        <v>68</v>
      </c>
      <c r="J147" t="s">
        <v>69</v>
      </c>
      <c r="N147" t="s">
        <v>76</v>
      </c>
      <c r="O147" t="s">
        <v>77</v>
      </c>
      <c r="P147" t="str">
        <f>SUBSTITUTE(TrustList[[#This Row],[National Grouping Name]]," COMMISSIONING REGION","")</f>
        <v>NORTH WEST</v>
      </c>
    </row>
    <row r="148" spans="6:16" x14ac:dyDescent="0.35">
      <c r="F148" t="s">
        <v>374</v>
      </c>
      <c r="G148" t="s">
        <v>375</v>
      </c>
      <c r="H148" t="s">
        <v>84</v>
      </c>
      <c r="I148" t="s">
        <v>68</v>
      </c>
      <c r="J148" t="s">
        <v>69</v>
      </c>
      <c r="N148" t="s">
        <v>76</v>
      </c>
      <c r="O148" t="s">
        <v>77</v>
      </c>
      <c r="P148" t="str">
        <f>SUBSTITUTE(TrustList[[#This Row],[National Grouping Name]]," COMMISSIONING REGION","")</f>
        <v>NORTH WEST</v>
      </c>
    </row>
    <row r="149" spans="6:16" x14ac:dyDescent="0.35">
      <c r="F149" t="s">
        <v>376</v>
      </c>
      <c r="G149" t="s">
        <v>377</v>
      </c>
      <c r="H149" t="s">
        <v>84</v>
      </c>
      <c r="I149" t="s">
        <v>68</v>
      </c>
      <c r="J149" t="s">
        <v>69</v>
      </c>
      <c r="N149" t="s">
        <v>76</v>
      </c>
      <c r="O149" t="s">
        <v>77</v>
      </c>
      <c r="P149" t="str">
        <f>SUBSTITUTE(TrustList[[#This Row],[National Grouping Name]]," COMMISSIONING REGION","")</f>
        <v>NORTH WEST</v>
      </c>
    </row>
    <row r="150" spans="6:16" x14ac:dyDescent="0.35">
      <c r="F150" t="s">
        <v>378</v>
      </c>
      <c r="G150" t="s">
        <v>379</v>
      </c>
      <c r="H150" t="s">
        <v>84</v>
      </c>
      <c r="I150" t="s">
        <v>175</v>
      </c>
      <c r="J150" t="s">
        <v>69</v>
      </c>
      <c r="N150" t="s">
        <v>76</v>
      </c>
      <c r="O150" t="s">
        <v>77</v>
      </c>
      <c r="P150" t="str">
        <f>SUBSTITUTE(TrustList[[#This Row],[National Grouping Name]]," COMMISSIONING REGION","")</f>
        <v>NORTH WEST</v>
      </c>
    </row>
    <row r="151" spans="6:16" x14ac:dyDescent="0.35">
      <c r="F151" t="s">
        <v>380</v>
      </c>
      <c r="G151" t="s">
        <v>381</v>
      </c>
      <c r="H151" t="s">
        <v>84</v>
      </c>
      <c r="I151" t="s">
        <v>68</v>
      </c>
      <c r="J151" t="s">
        <v>69</v>
      </c>
      <c r="N151" t="s">
        <v>76</v>
      </c>
      <c r="O151" t="s">
        <v>77</v>
      </c>
      <c r="P151" t="str">
        <f>SUBSTITUTE(TrustList[[#This Row],[National Grouping Name]]," COMMISSIONING REGION","")</f>
        <v>NORTH WEST</v>
      </c>
    </row>
    <row r="152" spans="6:16" x14ac:dyDescent="0.35">
      <c r="F152" t="s">
        <v>382</v>
      </c>
      <c r="G152" t="s">
        <v>383</v>
      </c>
      <c r="H152" t="s">
        <v>84</v>
      </c>
      <c r="I152" t="s">
        <v>175</v>
      </c>
      <c r="J152" t="s">
        <v>69</v>
      </c>
      <c r="N152" t="s">
        <v>76</v>
      </c>
      <c r="O152" t="s">
        <v>77</v>
      </c>
      <c r="P152" t="str">
        <f>SUBSTITUTE(TrustList[[#This Row],[National Grouping Name]]," COMMISSIONING REGION","")</f>
        <v>NORTH WEST</v>
      </c>
    </row>
    <row r="153" spans="6:16" x14ac:dyDescent="0.35">
      <c r="F153" t="s">
        <v>384</v>
      </c>
      <c r="G153" t="s">
        <v>385</v>
      </c>
      <c r="H153" t="s">
        <v>84</v>
      </c>
      <c r="I153" t="s">
        <v>68</v>
      </c>
      <c r="J153" t="s">
        <v>69</v>
      </c>
      <c r="N153" t="s">
        <v>76</v>
      </c>
      <c r="O153" t="s">
        <v>77</v>
      </c>
      <c r="P153" t="str">
        <f>SUBSTITUTE(TrustList[[#This Row],[National Grouping Name]]," COMMISSIONING REGION","")</f>
        <v>NORTH WEST</v>
      </c>
    </row>
    <row r="154" spans="6:16" x14ac:dyDescent="0.35">
      <c r="F154" t="s">
        <v>386</v>
      </c>
      <c r="G154" t="s">
        <v>387</v>
      </c>
      <c r="H154" t="s">
        <v>84</v>
      </c>
      <c r="I154" t="s">
        <v>175</v>
      </c>
      <c r="J154" t="s">
        <v>69</v>
      </c>
      <c r="N154" t="s">
        <v>76</v>
      </c>
      <c r="O154" t="s">
        <v>77</v>
      </c>
      <c r="P154" t="str">
        <f>SUBSTITUTE(TrustList[[#This Row],[National Grouping Name]]," COMMISSIONING REGION","")</f>
        <v>NORTH WEST</v>
      </c>
    </row>
    <row r="155" spans="6:16" x14ac:dyDescent="0.35">
      <c r="F155" t="s">
        <v>388</v>
      </c>
      <c r="G155" t="s">
        <v>389</v>
      </c>
      <c r="H155" t="s">
        <v>84</v>
      </c>
      <c r="I155" t="s">
        <v>68</v>
      </c>
      <c r="J155" t="s">
        <v>69</v>
      </c>
      <c r="N155" t="s">
        <v>76</v>
      </c>
      <c r="O155" t="s">
        <v>77</v>
      </c>
      <c r="P155" t="str">
        <f>SUBSTITUTE(TrustList[[#This Row],[National Grouping Name]]," COMMISSIONING REGION","")</f>
        <v>NORTH WEST</v>
      </c>
    </row>
    <row r="156" spans="6:16" x14ac:dyDescent="0.35">
      <c r="F156" t="s">
        <v>390</v>
      </c>
      <c r="G156" t="s">
        <v>391</v>
      </c>
      <c r="H156" t="s">
        <v>84</v>
      </c>
      <c r="I156" t="s">
        <v>68</v>
      </c>
      <c r="J156" t="s">
        <v>69</v>
      </c>
      <c r="N156" t="s">
        <v>76</v>
      </c>
      <c r="O156" t="s">
        <v>77</v>
      </c>
      <c r="P156" t="str">
        <f>SUBSTITUTE(TrustList[[#This Row],[National Grouping Name]]," COMMISSIONING REGION","")</f>
        <v>NORTH WEST</v>
      </c>
    </row>
    <row r="157" spans="6:16" x14ac:dyDescent="0.35">
      <c r="F157" t="s">
        <v>392</v>
      </c>
      <c r="G157" t="s">
        <v>393</v>
      </c>
      <c r="H157" t="s">
        <v>84</v>
      </c>
      <c r="I157" t="s">
        <v>68</v>
      </c>
      <c r="J157" t="s">
        <v>69</v>
      </c>
      <c r="N157" t="s">
        <v>76</v>
      </c>
      <c r="O157" t="s">
        <v>77</v>
      </c>
      <c r="P157" t="str">
        <f>SUBSTITUTE(TrustList[[#This Row],[National Grouping Name]]," COMMISSIONING REGION","")</f>
        <v>NORTH WEST</v>
      </c>
    </row>
    <row r="158" spans="6:16" x14ac:dyDescent="0.35">
      <c r="F158" t="s">
        <v>394</v>
      </c>
      <c r="G158" t="s">
        <v>395</v>
      </c>
      <c r="H158" t="s">
        <v>84</v>
      </c>
      <c r="I158" t="s">
        <v>68</v>
      </c>
      <c r="J158" t="s">
        <v>69</v>
      </c>
      <c r="N158" t="s">
        <v>76</v>
      </c>
      <c r="O158" t="s">
        <v>77</v>
      </c>
      <c r="P158" t="str">
        <f>SUBSTITUTE(TrustList[[#This Row],[National Grouping Name]]," COMMISSIONING REGION","")</f>
        <v>NORTH WEST</v>
      </c>
    </row>
    <row r="159" spans="6:16" x14ac:dyDescent="0.35">
      <c r="F159" t="s">
        <v>396</v>
      </c>
      <c r="G159" t="s">
        <v>397</v>
      </c>
      <c r="H159" t="s">
        <v>84</v>
      </c>
      <c r="I159" t="s">
        <v>68</v>
      </c>
      <c r="J159" t="s">
        <v>69</v>
      </c>
      <c r="N159" t="s">
        <v>76</v>
      </c>
      <c r="O159" t="s">
        <v>77</v>
      </c>
      <c r="P159" t="str">
        <f>SUBSTITUTE(TrustList[[#This Row],[National Grouping Name]]," COMMISSIONING REGION","")</f>
        <v>NORTH WEST</v>
      </c>
    </row>
    <row r="160" spans="6:16" x14ac:dyDescent="0.35">
      <c r="F160" t="s">
        <v>398</v>
      </c>
      <c r="G160" t="s">
        <v>399</v>
      </c>
      <c r="H160" t="s">
        <v>84</v>
      </c>
      <c r="I160" t="s">
        <v>68</v>
      </c>
      <c r="J160" t="s">
        <v>69</v>
      </c>
      <c r="N160" t="s">
        <v>76</v>
      </c>
      <c r="O160" t="s">
        <v>77</v>
      </c>
      <c r="P160" t="str">
        <f>SUBSTITUTE(TrustList[[#This Row],[National Grouping Name]]," COMMISSIONING REGION","")</f>
        <v>NORTH WEST</v>
      </c>
    </row>
    <row r="161" spans="6:16" x14ac:dyDescent="0.35">
      <c r="F161" t="s">
        <v>400</v>
      </c>
      <c r="G161" t="s">
        <v>401</v>
      </c>
      <c r="H161" t="s">
        <v>84</v>
      </c>
      <c r="I161" t="s">
        <v>68</v>
      </c>
      <c r="J161" t="s">
        <v>69</v>
      </c>
      <c r="N161" t="s">
        <v>76</v>
      </c>
      <c r="O161" t="s">
        <v>77</v>
      </c>
      <c r="P161" t="str">
        <f>SUBSTITUTE(TrustList[[#This Row],[National Grouping Name]]," COMMISSIONING REGION","")</f>
        <v>NORTH WEST</v>
      </c>
    </row>
    <row r="162" spans="6:16" x14ac:dyDescent="0.35">
      <c r="F162" t="s">
        <v>402</v>
      </c>
      <c r="G162" t="s">
        <v>403</v>
      </c>
      <c r="H162" t="s">
        <v>84</v>
      </c>
      <c r="I162" t="s">
        <v>68</v>
      </c>
      <c r="J162" t="s">
        <v>69</v>
      </c>
      <c r="N162" t="s">
        <v>76</v>
      </c>
      <c r="O162" t="s">
        <v>77</v>
      </c>
      <c r="P162" t="str">
        <f>SUBSTITUTE(TrustList[[#This Row],[National Grouping Name]]," COMMISSIONING REGION","")</f>
        <v>NORTH WEST</v>
      </c>
    </row>
    <row r="163" spans="6:16" x14ac:dyDescent="0.35">
      <c r="F163" t="s">
        <v>404</v>
      </c>
      <c r="G163" t="s">
        <v>405</v>
      </c>
      <c r="H163" t="s">
        <v>84</v>
      </c>
      <c r="I163" t="s">
        <v>68</v>
      </c>
      <c r="J163" t="s">
        <v>69</v>
      </c>
      <c r="N163" t="s">
        <v>76</v>
      </c>
      <c r="O163" t="s">
        <v>77</v>
      </c>
      <c r="P163" t="str">
        <f>SUBSTITUTE(TrustList[[#This Row],[National Grouping Name]]," COMMISSIONING REGION","")</f>
        <v>NORTH WEST</v>
      </c>
    </row>
    <row r="164" spans="6:16" x14ac:dyDescent="0.35">
      <c r="F164" t="s">
        <v>406</v>
      </c>
      <c r="G164" t="s">
        <v>407</v>
      </c>
      <c r="H164" t="s">
        <v>84</v>
      </c>
      <c r="I164" t="s">
        <v>68</v>
      </c>
      <c r="J164" t="s">
        <v>69</v>
      </c>
      <c r="N164" t="s">
        <v>76</v>
      </c>
      <c r="O164" t="s">
        <v>77</v>
      </c>
      <c r="P164" t="str">
        <f>SUBSTITUTE(TrustList[[#This Row],[National Grouping Name]]," COMMISSIONING REGION","")</f>
        <v>NORTH WEST</v>
      </c>
    </row>
    <row r="165" spans="6:16" x14ac:dyDescent="0.35">
      <c r="F165" t="s">
        <v>408</v>
      </c>
      <c r="G165" t="s">
        <v>409</v>
      </c>
      <c r="H165" t="s">
        <v>84</v>
      </c>
      <c r="I165" t="s">
        <v>68</v>
      </c>
      <c r="J165" t="s">
        <v>69</v>
      </c>
      <c r="N165" t="s">
        <v>78</v>
      </c>
      <c r="O165" t="s">
        <v>79</v>
      </c>
      <c r="P165" t="str">
        <f>SUBSTITUTE(TrustList[[#This Row],[National Grouping Name]]," COMMISSIONING REGION","")</f>
        <v>SOUTH EAST</v>
      </c>
    </row>
    <row r="166" spans="6:16" x14ac:dyDescent="0.35">
      <c r="F166" t="s">
        <v>410</v>
      </c>
      <c r="G166" t="s">
        <v>411</v>
      </c>
      <c r="H166" t="s">
        <v>84</v>
      </c>
      <c r="I166" t="s">
        <v>68</v>
      </c>
      <c r="J166" t="s">
        <v>69</v>
      </c>
      <c r="N166" t="s">
        <v>78</v>
      </c>
      <c r="O166" t="s">
        <v>79</v>
      </c>
      <c r="P166" t="str">
        <f>SUBSTITUTE(TrustList[[#This Row],[National Grouping Name]]," COMMISSIONING REGION","")</f>
        <v>SOUTH EAST</v>
      </c>
    </row>
    <row r="167" spans="6:16" x14ac:dyDescent="0.35">
      <c r="F167" t="s">
        <v>412</v>
      </c>
      <c r="G167" t="s">
        <v>413</v>
      </c>
      <c r="H167" t="s">
        <v>84</v>
      </c>
      <c r="I167" t="s">
        <v>175</v>
      </c>
      <c r="J167" t="s">
        <v>69</v>
      </c>
      <c r="N167" t="s">
        <v>78</v>
      </c>
      <c r="O167" t="s">
        <v>79</v>
      </c>
      <c r="P167" t="str">
        <f>SUBSTITUTE(TrustList[[#This Row],[National Grouping Name]]," COMMISSIONING REGION","")</f>
        <v>SOUTH EAST</v>
      </c>
    </row>
    <row r="168" spans="6:16" x14ac:dyDescent="0.35">
      <c r="F168" t="s">
        <v>414</v>
      </c>
      <c r="G168" t="s">
        <v>415</v>
      </c>
      <c r="H168" t="s">
        <v>84</v>
      </c>
      <c r="I168" t="s">
        <v>68</v>
      </c>
      <c r="J168" t="s">
        <v>69</v>
      </c>
      <c r="N168" t="s">
        <v>78</v>
      </c>
      <c r="O168" t="s">
        <v>79</v>
      </c>
      <c r="P168" t="str">
        <f>SUBSTITUTE(TrustList[[#This Row],[National Grouping Name]]," COMMISSIONING REGION","")</f>
        <v>SOUTH EAST</v>
      </c>
    </row>
    <row r="169" spans="6:16" x14ac:dyDescent="0.35">
      <c r="F169" t="s">
        <v>416</v>
      </c>
      <c r="G169" t="s">
        <v>417</v>
      </c>
      <c r="H169" t="s">
        <v>84</v>
      </c>
      <c r="I169" t="s">
        <v>68</v>
      </c>
      <c r="J169" t="s">
        <v>69</v>
      </c>
      <c r="N169" t="s">
        <v>78</v>
      </c>
      <c r="O169" t="s">
        <v>79</v>
      </c>
      <c r="P169" t="str">
        <f>SUBSTITUTE(TrustList[[#This Row],[National Grouping Name]]," COMMISSIONING REGION","")</f>
        <v>SOUTH EAST</v>
      </c>
    </row>
    <row r="170" spans="6:16" x14ac:dyDescent="0.35">
      <c r="F170" t="s">
        <v>418</v>
      </c>
      <c r="G170" t="s">
        <v>419</v>
      </c>
      <c r="H170" t="s">
        <v>84</v>
      </c>
      <c r="I170" t="s">
        <v>68</v>
      </c>
      <c r="J170" t="s">
        <v>69</v>
      </c>
      <c r="N170" t="s">
        <v>78</v>
      </c>
      <c r="O170" t="s">
        <v>79</v>
      </c>
      <c r="P170" t="str">
        <f>SUBSTITUTE(TrustList[[#This Row],[National Grouping Name]]," COMMISSIONING REGION","")</f>
        <v>SOUTH EAST</v>
      </c>
    </row>
    <row r="171" spans="6:16" x14ac:dyDescent="0.35">
      <c r="F171" t="s">
        <v>420</v>
      </c>
      <c r="G171" t="s">
        <v>421</v>
      </c>
      <c r="H171" t="s">
        <v>84</v>
      </c>
      <c r="I171" t="s">
        <v>68</v>
      </c>
      <c r="J171" t="s">
        <v>69</v>
      </c>
      <c r="N171" t="s">
        <v>78</v>
      </c>
      <c r="O171" t="s">
        <v>79</v>
      </c>
      <c r="P171" t="str">
        <f>SUBSTITUTE(TrustList[[#This Row],[National Grouping Name]]," COMMISSIONING REGION","")</f>
        <v>SOUTH EAST</v>
      </c>
    </row>
    <row r="172" spans="6:16" x14ac:dyDescent="0.35">
      <c r="F172" t="s">
        <v>422</v>
      </c>
      <c r="G172" t="s">
        <v>423</v>
      </c>
      <c r="H172" t="s">
        <v>84</v>
      </c>
      <c r="I172" t="s">
        <v>68</v>
      </c>
      <c r="J172" t="s">
        <v>69</v>
      </c>
      <c r="N172" t="s">
        <v>78</v>
      </c>
      <c r="O172" t="s">
        <v>79</v>
      </c>
      <c r="P172" t="str">
        <f>SUBSTITUTE(TrustList[[#This Row],[National Grouping Name]]," COMMISSIONING REGION","")</f>
        <v>SOUTH EAST</v>
      </c>
    </row>
    <row r="173" spans="6:16" x14ac:dyDescent="0.35">
      <c r="F173" t="s">
        <v>424</v>
      </c>
      <c r="G173" t="s">
        <v>425</v>
      </c>
      <c r="H173" t="s">
        <v>84</v>
      </c>
      <c r="I173" t="s">
        <v>68</v>
      </c>
      <c r="J173" t="s">
        <v>69</v>
      </c>
      <c r="N173" t="s">
        <v>78</v>
      </c>
      <c r="O173" t="s">
        <v>79</v>
      </c>
      <c r="P173" t="str">
        <f>SUBSTITUTE(TrustList[[#This Row],[National Grouping Name]]," COMMISSIONING REGION","")</f>
        <v>SOUTH EAST</v>
      </c>
    </row>
    <row r="174" spans="6:16" x14ac:dyDescent="0.35">
      <c r="F174" t="s">
        <v>426</v>
      </c>
      <c r="G174" t="s">
        <v>427</v>
      </c>
      <c r="H174" t="s">
        <v>84</v>
      </c>
      <c r="I174" t="s">
        <v>68</v>
      </c>
      <c r="J174" t="s">
        <v>69</v>
      </c>
      <c r="N174" t="s">
        <v>78</v>
      </c>
      <c r="O174" t="s">
        <v>79</v>
      </c>
      <c r="P174" t="str">
        <f>SUBSTITUTE(TrustList[[#This Row],[National Grouping Name]]," COMMISSIONING REGION","")</f>
        <v>SOUTH EAST</v>
      </c>
    </row>
    <row r="175" spans="6:16" x14ac:dyDescent="0.35">
      <c r="F175" t="s">
        <v>428</v>
      </c>
      <c r="G175" t="s">
        <v>429</v>
      </c>
      <c r="H175" t="s">
        <v>84</v>
      </c>
      <c r="I175" t="s">
        <v>68</v>
      </c>
      <c r="J175" t="s">
        <v>69</v>
      </c>
      <c r="N175" t="s">
        <v>78</v>
      </c>
      <c r="O175" t="s">
        <v>79</v>
      </c>
      <c r="P175" t="str">
        <f>SUBSTITUTE(TrustList[[#This Row],[National Grouping Name]]," COMMISSIONING REGION","")</f>
        <v>SOUTH EAST</v>
      </c>
    </row>
    <row r="176" spans="6:16" x14ac:dyDescent="0.35">
      <c r="F176" t="s">
        <v>430</v>
      </c>
      <c r="G176" t="s">
        <v>431</v>
      </c>
      <c r="H176" t="s">
        <v>84</v>
      </c>
      <c r="I176" t="s">
        <v>68</v>
      </c>
      <c r="J176" t="s">
        <v>69</v>
      </c>
      <c r="N176" t="s">
        <v>78</v>
      </c>
      <c r="O176" t="s">
        <v>79</v>
      </c>
      <c r="P176" t="str">
        <f>SUBSTITUTE(TrustList[[#This Row],[National Grouping Name]]," COMMISSIONING REGION","")</f>
        <v>SOUTH EAST</v>
      </c>
    </row>
    <row r="177" spans="6:16" x14ac:dyDescent="0.35">
      <c r="F177" t="s">
        <v>432</v>
      </c>
      <c r="G177" t="s">
        <v>433</v>
      </c>
      <c r="H177" t="s">
        <v>84</v>
      </c>
      <c r="I177" t="s">
        <v>68</v>
      </c>
      <c r="J177" t="s">
        <v>69</v>
      </c>
      <c r="N177" t="s">
        <v>78</v>
      </c>
      <c r="O177" t="s">
        <v>79</v>
      </c>
      <c r="P177" t="str">
        <f>SUBSTITUTE(TrustList[[#This Row],[National Grouping Name]]," COMMISSIONING REGION","")</f>
        <v>SOUTH EAST</v>
      </c>
    </row>
    <row r="178" spans="6:16" x14ac:dyDescent="0.35">
      <c r="F178" t="s">
        <v>434</v>
      </c>
      <c r="G178" t="s">
        <v>435</v>
      </c>
      <c r="H178" t="s">
        <v>84</v>
      </c>
      <c r="I178" t="s">
        <v>68</v>
      </c>
      <c r="J178" t="s">
        <v>69</v>
      </c>
      <c r="N178" t="s">
        <v>78</v>
      </c>
      <c r="O178" t="s">
        <v>79</v>
      </c>
      <c r="P178" t="str">
        <f>SUBSTITUTE(TrustList[[#This Row],[National Grouping Name]]," COMMISSIONING REGION","")</f>
        <v>SOUTH EAST</v>
      </c>
    </row>
    <row r="179" spans="6:16" x14ac:dyDescent="0.35">
      <c r="F179" t="s">
        <v>436</v>
      </c>
      <c r="G179" t="s">
        <v>437</v>
      </c>
      <c r="H179" t="s">
        <v>84</v>
      </c>
      <c r="I179" t="s">
        <v>68</v>
      </c>
      <c r="J179" t="s">
        <v>69</v>
      </c>
      <c r="N179" t="s">
        <v>78</v>
      </c>
      <c r="O179" t="s">
        <v>79</v>
      </c>
      <c r="P179" t="str">
        <f>SUBSTITUTE(TrustList[[#This Row],[National Grouping Name]]," COMMISSIONING REGION","")</f>
        <v>SOUTH EAST</v>
      </c>
    </row>
    <row r="180" spans="6:16" x14ac:dyDescent="0.35">
      <c r="F180" t="s">
        <v>438</v>
      </c>
      <c r="G180" t="s">
        <v>439</v>
      </c>
      <c r="H180" t="s">
        <v>84</v>
      </c>
      <c r="I180" t="s">
        <v>68</v>
      </c>
      <c r="J180" t="s">
        <v>69</v>
      </c>
      <c r="N180" t="s">
        <v>78</v>
      </c>
      <c r="O180" t="s">
        <v>79</v>
      </c>
      <c r="P180" t="str">
        <f>SUBSTITUTE(TrustList[[#This Row],[National Grouping Name]]," COMMISSIONING REGION","")</f>
        <v>SOUTH EAST</v>
      </c>
    </row>
    <row r="181" spans="6:16" x14ac:dyDescent="0.35">
      <c r="F181" t="s">
        <v>440</v>
      </c>
      <c r="G181" t="s">
        <v>441</v>
      </c>
      <c r="H181" t="s">
        <v>84</v>
      </c>
      <c r="I181" t="s">
        <v>68</v>
      </c>
      <c r="J181" t="s">
        <v>69</v>
      </c>
      <c r="N181" t="s">
        <v>78</v>
      </c>
      <c r="O181" t="s">
        <v>79</v>
      </c>
      <c r="P181" t="str">
        <f>SUBSTITUTE(TrustList[[#This Row],[National Grouping Name]]," COMMISSIONING REGION","")</f>
        <v>SOUTH EAST</v>
      </c>
    </row>
    <row r="182" spans="6:16" x14ac:dyDescent="0.35">
      <c r="F182" t="s">
        <v>442</v>
      </c>
      <c r="G182" t="s">
        <v>443</v>
      </c>
      <c r="H182" t="s">
        <v>84</v>
      </c>
      <c r="I182" t="s">
        <v>68</v>
      </c>
      <c r="J182" t="s">
        <v>69</v>
      </c>
      <c r="N182" t="s">
        <v>78</v>
      </c>
      <c r="O182" t="s">
        <v>79</v>
      </c>
      <c r="P182" t="str">
        <f>SUBSTITUTE(TrustList[[#This Row],[National Grouping Name]]," COMMISSIONING REGION","")</f>
        <v>SOUTH EAST</v>
      </c>
    </row>
    <row r="183" spans="6:16" x14ac:dyDescent="0.35">
      <c r="F183" t="s">
        <v>444</v>
      </c>
      <c r="G183" t="s">
        <v>445</v>
      </c>
      <c r="H183" t="s">
        <v>84</v>
      </c>
      <c r="I183" t="s">
        <v>68</v>
      </c>
      <c r="J183" t="s">
        <v>69</v>
      </c>
      <c r="N183" t="s">
        <v>78</v>
      </c>
      <c r="O183" t="s">
        <v>79</v>
      </c>
      <c r="P183" t="str">
        <f>SUBSTITUTE(TrustList[[#This Row],[National Grouping Name]]," COMMISSIONING REGION","")</f>
        <v>SOUTH EAST</v>
      </c>
    </row>
    <row r="184" spans="6:16" x14ac:dyDescent="0.35">
      <c r="F184" t="s">
        <v>446</v>
      </c>
      <c r="G184" t="s">
        <v>447</v>
      </c>
      <c r="H184" t="s">
        <v>84</v>
      </c>
      <c r="I184" t="s">
        <v>68</v>
      </c>
      <c r="J184" t="s">
        <v>69</v>
      </c>
      <c r="N184" t="s">
        <v>78</v>
      </c>
      <c r="O184" t="s">
        <v>79</v>
      </c>
      <c r="P184" t="str">
        <f>SUBSTITUTE(TrustList[[#This Row],[National Grouping Name]]," COMMISSIONING REGION","")</f>
        <v>SOUTH EAST</v>
      </c>
    </row>
    <row r="185" spans="6:16" x14ac:dyDescent="0.35">
      <c r="F185" t="s">
        <v>448</v>
      </c>
      <c r="G185" t="s">
        <v>449</v>
      </c>
      <c r="H185" t="s">
        <v>84</v>
      </c>
      <c r="I185" t="s">
        <v>68</v>
      </c>
      <c r="J185" t="s">
        <v>69</v>
      </c>
      <c r="N185" t="s">
        <v>78</v>
      </c>
      <c r="O185" t="s">
        <v>79</v>
      </c>
      <c r="P185" t="str">
        <f>SUBSTITUTE(TrustList[[#This Row],[National Grouping Name]]," COMMISSIONING REGION","")</f>
        <v>SOUTH EAST</v>
      </c>
    </row>
    <row r="186" spans="6:16" x14ac:dyDescent="0.35">
      <c r="F186" t="s">
        <v>450</v>
      </c>
      <c r="G186" t="s">
        <v>451</v>
      </c>
      <c r="H186" t="s">
        <v>84</v>
      </c>
      <c r="I186" t="s">
        <v>68</v>
      </c>
      <c r="J186" t="s">
        <v>69</v>
      </c>
      <c r="N186" t="s">
        <v>78</v>
      </c>
      <c r="O186" t="s">
        <v>79</v>
      </c>
      <c r="P186" t="str">
        <f>SUBSTITUTE(TrustList[[#This Row],[National Grouping Name]]," COMMISSIONING REGION","")</f>
        <v>SOUTH EAST</v>
      </c>
    </row>
    <row r="187" spans="6:16" x14ac:dyDescent="0.35">
      <c r="F187" t="s">
        <v>452</v>
      </c>
      <c r="G187" t="s">
        <v>453</v>
      </c>
      <c r="H187" t="s">
        <v>84</v>
      </c>
      <c r="I187" t="s">
        <v>68</v>
      </c>
      <c r="J187" t="s">
        <v>69</v>
      </c>
      <c r="N187" t="s">
        <v>78</v>
      </c>
      <c r="O187" t="s">
        <v>79</v>
      </c>
      <c r="P187" t="str">
        <f>SUBSTITUTE(TrustList[[#This Row],[National Grouping Name]]," COMMISSIONING REGION","")</f>
        <v>SOUTH EAST</v>
      </c>
    </row>
    <row r="188" spans="6:16" x14ac:dyDescent="0.35">
      <c r="F188" t="s">
        <v>454</v>
      </c>
      <c r="G188" t="s">
        <v>455</v>
      </c>
      <c r="H188" t="s">
        <v>84</v>
      </c>
      <c r="I188" t="s">
        <v>68</v>
      </c>
      <c r="J188" t="s">
        <v>69</v>
      </c>
      <c r="N188" t="s">
        <v>78</v>
      </c>
      <c r="O188" t="s">
        <v>79</v>
      </c>
      <c r="P188" t="str">
        <f>SUBSTITUTE(TrustList[[#This Row],[National Grouping Name]]," COMMISSIONING REGION","")</f>
        <v>SOUTH EAST</v>
      </c>
    </row>
    <row r="189" spans="6:16" x14ac:dyDescent="0.35">
      <c r="F189" t="s">
        <v>456</v>
      </c>
      <c r="G189" t="s">
        <v>457</v>
      </c>
      <c r="H189" t="s">
        <v>84</v>
      </c>
      <c r="I189" t="s">
        <v>68</v>
      </c>
      <c r="J189" t="s">
        <v>69</v>
      </c>
      <c r="N189" t="s">
        <v>78</v>
      </c>
      <c r="O189" t="s">
        <v>79</v>
      </c>
      <c r="P189" t="str">
        <f>SUBSTITUTE(TrustList[[#This Row],[National Grouping Name]]," COMMISSIONING REGION","")</f>
        <v>SOUTH EAST</v>
      </c>
    </row>
    <row r="190" spans="6:16" x14ac:dyDescent="0.35">
      <c r="F190" t="s">
        <v>458</v>
      </c>
      <c r="G190" t="s">
        <v>459</v>
      </c>
      <c r="H190" t="s">
        <v>84</v>
      </c>
      <c r="I190" t="s">
        <v>68</v>
      </c>
      <c r="J190" t="s">
        <v>69</v>
      </c>
      <c r="N190" t="s">
        <v>78</v>
      </c>
      <c r="O190" t="s">
        <v>79</v>
      </c>
      <c r="P190" t="str">
        <f>SUBSTITUTE(TrustList[[#This Row],[National Grouping Name]]," COMMISSIONING REGION","")</f>
        <v>SOUTH EAST</v>
      </c>
    </row>
    <row r="191" spans="6:16" x14ac:dyDescent="0.35">
      <c r="F191" t="s">
        <v>460</v>
      </c>
      <c r="G191" t="s">
        <v>461</v>
      </c>
      <c r="H191" t="s">
        <v>84</v>
      </c>
      <c r="I191" t="s">
        <v>68</v>
      </c>
      <c r="J191" t="s">
        <v>69</v>
      </c>
      <c r="N191" t="s">
        <v>78</v>
      </c>
      <c r="O191" t="s">
        <v>79</v>
      </c>
      <c r="P191" t="str">
        <f>SUBSTITUTE(TrustList[[#This Row],[National Grouping Name]]," COMMISSIONING REGION","")</f>
        <v>SOUTH EAST</v>
      </c>
    </row>
    <row r="192" spans="6:16" x14ac:dyDescent="0.35">
      <c r="F192" t="s">
        <v>462</v>
      </c>
      <c r="G192" t="s">
        <v>463</v>
      </c>
      <c r="H192" t="s">
        <v>84</v>
      </c>
      <c r="I192" t="s">
        <v>68</v>
      </c>
      <c r="J192" t="s">
        <v>69</v>
      </c>
      <c r="N192" t="s">
        <v>78</v>
      </c>
      <c r="O192" t="s">
        <v>79</v>
      </c>
      <c r="P192" t="str">
        <f>SUBSTITUTE(TrustList[[#This Row],[National Grouping Name]]," COMMISSIONING REGION","")</f>
        <v>SOUTH EAST</v>
      </c>
    </row>
    <row r="193" spans="6:16" x14ac:dyDescent="0.35">
      <c r="F193" t="s">
        <v>464</v>
      </c>
      <c r="G193" t="s">
        <v>465</v>
      </c>
      <c r="H193" t="s">
        <v>84</v>
      </c>
      <c r="I193" t="s">
        <v>68</v>
      </c>
      <c r="J193" t="s">
        <v>69</v>
      </c>
      <c r="N193" t="s">
        <v>78</v>
      </c>
      <c r="O193" t="s">
        <v>79</v>
      </c>
      <c r="P193" t="str">
        <f>SUBSTITUTE(TrustList[[#This Row],[National Grouping Name]]," COMMISSIONING REGION","")</f>
        <v>SOUTH EAST</v>
      </c>
    </row>
    <row r="194" spans="6:16" x14ac:dyDescent="0.35">
      <c r="F194" t="s">
        <v>466</v>
      </c>
      <c r="G194" t="s">
        <v>467</v>
      </c>
      <c r="H194" t="s">
        <v>84</v>
      </c>
      <c r="I194" t="s">
        <v>68</v>
      </c>
      <c r="J194" t="s">
        <v>69</v>
      </c>
      <c r="N194" t="s">
        <v>78</v>
      </c>
      <c r="O194" t="s">
        <v>79</v>
      </c>
      <c r="P194" t="str">
        <f>SUBSTITUTE(TrustList[[#This Row],[National Grouping Name]]," COMMISSIONING REGION","")</f>
        <v>SOUTH EAST</v>
      </c>
    </row>
    <row r="195" spans="6:16" x14ac:dyDescent="0.35">
      <c r="F195" t="s">
        <v>468</v>
      </c>
      <c r="G195" t="s">
        <v>469</v>
      </c>
      <c r="H195" t="s">
        <v>84</v>
      </c>
      <c r="I195" t="s">
        <v>68</v>
      </c>
      <c r="J195" t="s">
        <v>69</v>
      </c>
      <c r="N195" t="s">
        <v>80</v>
      </c>
      <c r="O195" t="s">
        <v>81</v>
      </c>
      <c r="P195" t="str">
        <f>SUBSTITUTE(TrustList[[#This Row],[National Grouping Name]]," COMMISSIONING REGION","")</f>
        <v>SOUTH WEST</v>
      </c>
    </row>
    <row r="196" spans="6:16" x14ac:dyDescent="0.35">
      <c r="F196" t="s">
        <v>470</v>
      </c>
      <c r="G196" t="s">
        <v>471</v>
      </c>
      <c r="H196" t="s">
        <v>84</v>
      </c>
      <c r="I196" t="s">
        <v>68</v>
      </c>
      <c r="J196" t="s">
        <v>69</v>
      </c>
      <c r="N196" t="s">
        <v>80</v>
      </c>
      <c r="O196" t="s">
        <v>81</v>
      </c>
      <c r="P196" t="str">
        <f>SUBSTITUTE(TrustList[[#This Row],[National Grouping Name]]," COMMISSIONING REGION","")</f>
        <v>SOUTH WEST</v>
      </c>
    </row>
    <row r="197" spans="6:16" x14ac:dyDescent="0.35">
      <c r="F197" t="s">
        <v>472</v>
      </c>
      <c r="G197" t="s">
        <v>473</v>
      </c>
      <c r="H197" t="s">
        <v>84</v>
      </c>
      <c r="I197" t="s">
        <v>68</v>
      </c>
      <c r="J197" t="s">
        <v>69</v>
      </c>
      <c r="N197" t="s">
        <v>80</v>
      </c>
      <c r="O197" t="s">
        <v>81</v>
      </c>
      <c r="P197" t="str">
        <f>SUBSTITUTE(TrustList[[#This Row],[National Grouping Name]]," COMMISSIONING REGION","")</f>
        <v>SOUTH WEST</v>
      </c>
    </row>
    <row r="198" spans="6:16" x14ac:dyDescent="0.35">
      <c r="F198" t="s">
        <v>474</v>
      </c>
      <c r="G198" t="s">
        <v>475</v>
      </c>
      <c r="H198" t="s">
        <v>84</v>
      </c>
      <c r="I198" t="s">
        <v>68</v>
      </c>
      <c r="J198" t="s">
        <v>69</v>
      </c>
      <c r="N198" t="s">
        <v>80</v>
      </c>
      <c r="O198" t="s">
        <v>81</v>
      </c>
      <c r="P198" t="str">
        <f>SUBSTITUTE(TrustList[[#This Row],[National Grouping Name]]," COMMISSIONING REGION","")</f>
        <v>SOUTH WEST</v>
      </c>
    </row>
    <row r="199" spans="6:16" x14ac:dyDescent="0.35">
      <c r="F199" t="s">
        <v>476</v>
      </c>
      <c r="G199" t="s">
        <v>477</v>
      </c>
      <c r="H199" t="s">
        <v>84</v>
      </c>
      <c r="I199" t="s">
        <v>68</v>
      </c>
      <c r="J199" t="s">
        <v>69</v>
      </c>
      <c r="N199" t="s">
        <v>80</v>
      </c>
      <c r="O199" t="s">
        <v>81</v>
      </c>
      <c r="P199" t="str">
        <f>SUBSTITUTE(TrustList[[#This Row],[National Grouping Name]]," COMMISSIONING REGION","")</f>
        <v>SOUTH WEST</v>
      </c>
    </row>
    <row r="200" spans="6:16" x14ac:dyDescent="0.35">
      <c r="F200" t="s">
        <v>478</v>
      </c>
      <c r="G200" t="s">
        <v>479</v>
      </c>
      <c r="H200" t="s">
        <v>84</v>
      </c>
      <c r="I200" t="s">
        <v>68</v>
      </c>
      <c r="J200" t="s">
        <v>69</v>
      </c>
      <c r="N200" t="s">
        <v>80</v>
      </c>
      <c r="O200" t="s">
        <v>81</v>
      </c>
      <c r="P200" t="str">
        <f>SUBSTITUTE(TrustList[[#This Row],[National Grouping Name]]," COMMISSIONING REGION","")</f>
        <v>SOUTH WEST</v>
      </c>
    </row>
    <row r="201" spans="6:16" x14ac:dyDescent="0.35">
      <c r="F201" t="s">
        <v>480</v>
      </c>
      <c r="G201" t="s">
        <v>481</v>
      </c>
      <c r="H201" t="s">
        <v>84</v>
      </c>
      <c r="I201" t="s">
        <v>68</v>
      </c>
      <c r="J201" t="s">
        <v>69</v>
      </c>
      <c r="N201" t="s">
        <v>80</v>
      </c>
      <c r="O201" t="s">
        <v>81</v>
      </c>
      <c r="P201" t="str">
        <f>SUBSTITUTE(TrustList[[#This Row],[National Grouping Name]]," COMMISSIONING REGION","")</f>
        <v>SOUTH WEST</v>
      </c>
    </row>
    <row r="202" spans="6:16" x14ac:dyDescent="0.35">
      <c r="F202" t="s">
        <v>482</v>
      </c>
      <c r="G202" t="s">
        <v>483</v>
      </c>
      <c r="H202" t="s">
        <v>84</v>
      </c>
      <c r="I202" t="s">
        <v>68</v>
      </c>
      <c r="J202" t="s">
        <v>69</v>
      </c>
      <c r="N202" t="s">
        <v>80</v>
      </c>
      <c r="O202" t="s">
        <v>81</v>
      </c>
      <c r="P202" t="str">
        <f>SUBSTITUTE(TrustList[[#This Row],[National Grouping Name]]," COMMISSIONING REGION","")</f>
        <v>SOUTH WEST</v>
      </c>
    </row>
    <row r="203" spans="6:16" x14ac:dyDescent="0.35">
      <c r="F203" t="s">
        <v>484</v>
      </c>
      <c r="G203" t="s">
        <v>485</v>
      </c>
      <c r="H203" t="s">
        <v>84</v>
      </c>
      <c r="I203" t="s">
        <v>68</v>
      </c>
      <c r="J203" t="s">
        <v>69</v>
      </c>
      <c r="N203" t="s">
        <v>80</v>
      </c>
      <c r="O203" t="s">
        <v>81</v>
      </c>
      <c r="P203" t="str">
        <f>SUBSTITUTE(TrustList[[#This Row],[National Grouping Name]]," COMMISSIONING REGION","")</f>
        <v>SOUTH WEST</v>
      </c>
    </row>
    <row r="204" spans="6:16" x14ac:dyDescent="0.35">
      <c r="F204" t="s">
        <v>486</v>
      </c>
      <c r="G204" t="s">
        <v>487</v>
      </c>
      <c r="H204" t="s">
        <v>84</v>
      </c>
      <c r="I204" t="s">
        <v>175</v>
      </c>
      <c r="J204" t="s">
        <v>69</v>
      </c>
      <c r="N204" t="s">
        <v>80</v>
      </c>
      <c r="O204" t="s">
        <v>81</v>
      </c>
      <c r="P204" t="str">
        <f>SUBSTITUTE(TrustList[[#This Row],[National Grouping Name]]," COMMISSIONING REGION","")</f>
        <v>SOUTH WEST</v>
      </c>
    </row>
    <row r="205" spans="6:16" x14ac:dyDescent="0.35">
      <c r="F205" t="s">
        <v>488</v>
      </c>
      <c r="G205" t="s">
        <v>489</v>
      </c>
      <c r="H205" t="s">
        <v>84</v>
      </c>
      <c r="I205" t="s">
        <v>175</v>
      </c>
      <c r="J205" t="s">
        <v>69</v>
      </c>
      <c r="N205" t="s">
        <v>80</v>
      </c>
      <c r="O205" t="s">
        <v>81</v>
      </c>
      <c r="P205" t="str">
        <f>SUBSTITUTE(TrustList[[#This Row],[National Grouping Name]]," COMMISSIONING REGION","")</f>
        <v>SOUTH WEST</v>
      </c>
    </row>
    <row r="206" spans="6:16" x14ac:dyDescent="0.35">
      <c r="F206" t="s">
        <v>490</v>
      </c>
      <c r="G206" t="s">
        <v>491</v>
      </c>
      <c r="H206" t="s">
        <v>84</v>
      </c>
      <c r="I206" t="s">
        <v>68</v>
      </c>
      <c r="J206" t="s">
        <v>69</v>
      </c>
      <c r="N206" t="s">
        <v>80</v>
      </c>
      <c r="O206" t="s">
        <v>81</v>
      </c>
      <c r="P206" t="str">
        <f>SUBSTITUTE(TrustList[[#This Row],[National Grouping Name]]," COMMISSIONING REGION","")</f>
        <v>SOUTH WEST</v>
      </c>
    </row>
    <row r="207" spans="6:16" x14ac:dyDescent="0.35">
      <c r="F207" t="s">
        <v>492</v>
      </c>
      <c r="G207" t="s">
        <v>493</v>
      </c>
      <c r="H207" t="s">
        <v>84</v>
      </c>
      <c r="I207" t="s">
        <v>68</v>
      </c>
      <c r="J207" t="s">
        <v>69</v>
      </c>
      <c r="N207" t="s">
        <v>80</v>
      </c>
      <c r="O207" t="s">
        <v>81</v>
      </c>
      <c r="P207" t="str">
        <f>SUBSTITUTE(TrustList[[#This Row],[National Grouping Name]]," COMMISSIONING REGION","")</f>
        <v>SOUTH WEST</v>
      </c>
    </row>
    <row r="208" spans="6:16" x14ac:dyDescent="0.35">
      <c r="F208" t="s">
        <v>494</v>
      </c>
      <c r="G208" t="s">
        <v>495</v>
      </c>
      <c r="H208" t="s">
        <v>84</v>
      </c>
      <c r="I208" t="s">
        <v>68</v>
      </c>
      <c r="J208" t="s">
        <v>69</v>
      </c>
      <c r="N208" t="s">
        <v>80</v>
      </c>
      <c r="O208" t="s">
        <v>81</v>
      </c>
      <c r="P208" t="str">
        <f>SUBSTITUTE(TrustList[[#This Row],[National Grouping Name]]," COMMISSIONING REGION","")</f>
        <v>SOUTH WEST</v>
      </c>
    </row>
    <row r="209" spans="6:16" x14ac:dyDescent="0.35">
      <c r="F209" t="s">
        <v>496</v>
      </c>
      <c r="G209" t="s">
        <v>497</v>
      </c>
      <c r="H209" t="s">
        <v>84</v>
      </c>
      <c r="I209" t="s">
        <v>68</v>
      </c>
      <c r="J209" t="s">
        <v>69</v>
      </c>
      <c r="N209" t="s">
        <v>80</v>
      </c>
      <c r="O209" t="s">
        <v>81</v>
      </c>
      <c r="P209" t="str">
        <f>SUBSTITUTE(TrustList[[#This Row],[National Grouping Name]]," COMMISSIONING REGION","")</f>
        <v>SOUTH WEST</v>
      </c>
    </row>
    <row r="210" spans="6:16" x14ac:dyDescent="0.35">
      <c r="F210" t="s">
        <v>498</v>
      </c>
      <c r="G210" t="s">
        <v>499</v>
      </c>
      <c r="H210" t="s">
        <v>84</v>
      </c>
      <c r="I210" t="s">
        <v>68</v>
      </c>
      <c r="J210" t="s">
        <v>69</v>
      </c>
      <c r="N210" t="s">
        <v>80</v>
      </c>
      <c r="O210" t="s">
        <v>81</v>
      </c>
      <c r="P210" t="str">
        <f>SUBSTITUTE(TrustList[[#This Row],[National Grouping Name]]," COMMISSIONING REGION","")</f>
        <v>SOUTH WEST</v>
      </c>
    </row>
    <row r="211" spans="6:16" x14ac:dyDescent="0.35">
      <c r="F211" t="s">
        <v>500</v>
      </c>
      <c r="G211" t="s">
        <v>501</v>
      </c>
      <c r="H211" t="s">
        <v>84</v>
      </c>
      <c r="I211" t="s">
        <v>68</v>
      </c>
      <c r="J211" t="s">
        <v>69</v>
      </c>
      <c r="N211" t="s">
        <v>80</v>
      </c>
      <c r="O211" t="s">
        <v>81</v>
      </c>
      <c r="P211" t="str">
        <f>SUBSTITUTE(TrustList[[#This Row],[National Grouping Name]]," COMMISSIONING REGION","")</f>
        <v>SOUTH WEST</v>
      </c>
    </row>
    <row r="212" spans="6:16" x14ac:dyDescent="0.35">
      <c r="F212" t="s">
        <v>502</v>
      </c>
      <c r="G212" t="s">
        <v>503</v>
      </c>
      <c r="H212" t="s">
        <v>84</v>
      </c>
      <c r="I212" t="s">
        <v>175</v>
      </c>
      <c r="J212" t="s">
        <v>69</v>
      </c>
      <c r="N212" t="s">
        <v>80</v>
      </c>
      <c r="O212" t="s">
        <v>81</v>
      </c>
      <c r="P212" t="str">
        <f>SUBSTITUTE(TrustList[[#This Row],[National Grouping Name]]," COMMISSIONING REGION","")</f>
        <v>SOUTH WEST</v>
      </c>
    </row>
    <row r="213" spans="6:16" x14ac:dyDescent="0.35">
      <c r="F213" t="s">
        <v>504</v>
      </c>
      <c r="G213" t="s">
        <v>505</v>
      </c>
      <c r="H213" t="s">
        <v>84</v>
      </c>
      <c r="I213" t="s">
        <v>68</v>
      </c>
      <c r="J213" t="s">
        <v>69</v>
      </c>
      <c r="N213" t="s">
        <v>80</v>
      </c>
      <c r="O213" t="s">
        <v>81</v>
      </c>
      <c r="P213" t="str">
        <f>SUBSTITUTE(TrustList[[#This Row],[National Grouping Name]]," COMMISSIONING REGION","")</f>
        <v>SOUTH WEST</v>
      </c>
    </row>
    <row r="214" spans="6:16" x14ac:dyDescent="0.35">
      <c r="F214" t="s">
        <v>506</v>
      </c>
      <c r="G214" t="s">
        <v>507</v>
      </c>
      <c r="H214" t="s">
        <v>84</v>
      </c>
      <c r="I214" t="s">
        <v>68</v>
      </c>
      <c r="J214" t="s">
        <v>69</v>
      </c>
      <c r="N214" t="s">
        <v>80</v>
      </c>
      <c r="O214" t="s">
        <v>81</v>
      </c>
      <c r="P214" t="str">
        <f>SUBSTITUTE(TrustList[[#This Row],[National Grouping Name]]," COMMISSIONING REGION","")</f>
        <v>SOUTH WEST</v>
      </c>
    </row>
    <row r="215" spans="6:16" x14ac:dyDescent="0.35">
      <c r="F215" t="s">
        <v>508</v>
      </c>
      <c r="G215" t="s">
        <v>509</v>
      </c>
      <c r="H215" t="s">
        <v>84</v>
      </c>
      <c r="I215" t="s">
        <v>68</v>
      </c>
      <c r="J215" t="s">
        <v>69</v>
      </c>
      <c r="N215" t="s">
        <v>80</v>
      </c>
      <c r="O215" t="s">
        <v>81</v>
      </c>
      <c r="P215" t="str">
        <f>SUBSTITUTE(TrustList[[#This Row],[National Grouping Name]]," COMMISSIONING REGION","")</f>
        <v>SOUTH WEST</v>
      </c>
    </row>
    <row r="216" spans="6:16" x14ac:dyDescent="0.35">
      <c r="F216" t="s">
        <v>510</v>
      </c>
      <c r="G216" t="s">
        <v>511</v>
      </c>
      <c r="H216" t="s">
        <v>84</v>
      </c>
      <c r="I216" t="s">
        <v>68</v>
      </c>
      <c r="J216" t="s">
        <v>69</v>
      </c>
      <c r="N216" t="s">
        <v>80</v>
      </c>
      <c r="O216" t="s">
        <v>81</v>
      </c>
      <c r="P216" t="str">
        <f>SUBSTITUTE(TrustList[[#This Row],[National Grouping Name]]," COMMISSIONING REGION","")</f>
        <v>SOUTH WEST</v>
      </c>
    </row>
    <row r="217" spans="6:16" x14ac:dyDescent="0.35">
      <c r="F217" t="s">
        <v>512</v>
      </c>
      <c r="G217" t="s">
        <v>513</v>
      </c>
      <c r="H217" t="s">
        <v>84</v>
      </c>
      <c r="I217" t="s">
        <v>175</v>
      </c>
      <c r="J217" t="s">
        <v>69</v>
      </c>
      <c r="N217" t="s">
        <v>80</v>
      </c>
      <c r="O217" t="s">
        <v>81</v>
      </c>
      <c r="P217" t="str">
        <f>SUBSTITUTE(TrustList[[#This Row],[National Grouping Name]]," COMMISSIONING REGION","")</f>
        <v>SOUTH WEST</v>
      </c>
    </row>
    <row r="218" spans="6:16" x14ac:dyDescent="0.35">
      <c r="F218" t="s">
        <v>514</v>
      </c>
      <c r="G218" t="s">
        <v>515</v>
      </c>
      <c r="H218" t="s">
        <v>84</v>
      </c>
      <c r="I218" t="s">
        <v>68</v>
      </c>
      <c r="J218" t="s">
        <v>516</v>
      </c>
      <c r="N218" t="s">
        <v>517</v>
      </c>
      <c r="O218" t="s">
        <v>518</v>
      </c>
      <c r="P218" t="str">
        <f>SUBSTITUTE(TrustList[[#This Row],[National Grouping Name]]," COMMISSIONING REGION","")</f>
        <v>DIGITAL HEALTH AND CARE WALES</v>
      </c>
    </row>
    <row r="219" spans="6:16" x14ac:dyDescent="0.35">
      <c r="F219" t="s">
        <v>519</v>
      </c>
      <c r="G219" t="s">
        <v>520</v>
      </c>
      <c r="H219" t="s">
        <v>84</v>
      </c>
      <c r="I219" t="s">
        <v>68</v>
      </c>
      <c r="J219" t="s">
        <v>516</v>
      </c>
      <c r="N219" t="s">
        <v>517</v>
      </c>
      <c r="O219" t="s">
        <v>518</v>
      </c>
      <c r="P219" t="str">
        <f>SUBSTITUTE(TrustList[[#This Row],[National Grouping Name]]," COMMISSIONING REGION","")</f>
        <v>DIGITAL HEALTH AND CARE WALES</v>
      </c>
    </row>
    <row r="220" spans="6:16" x14ac:dyDescent="0.35">
      <c r="F220" t="s">
        <v>521</v>
      </c>
      <c r="G220" t="s">
        <v>522</v>
      </c>
      <c r="H220" t="s">
        <v>84</v>
      </c>
      <c r="I220" t="s">
        <v>68</v>
      </c>
      <c r="J220" t="s">
        <v>516</v>
      </c>
      <c r="N220" t="s">
        <v>517</v>
      </c>
      <c r="O220" t="s">
        <v>518</v>
      </c>
      <c r="P220" t="str">
        <f>SUBSTITUTE(TrustList[[#This Row],[National Grouping Name]]," COMMISSIONING REGION","")</f>
        <v>DIGITAL HEALTH AND CARE WALES</v>
      </c>
    </row>
  </sheetData>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BC39-4137-4500-9E72-E6790F9FFBA2}">
  <dimension ref="A1:O291"/>
  <sheetViews>
    <sheetView zoomScale="107" workbookViewId="0">
      <selection activeCell="A22" sqref="A22"/>
    </sheetView>
  </sheetViews>
  <sheetFormatPr defaultRowHeight="14.5" x14ac:dyDescent="0.35"/>
  <cols>
    <col min="1" max="1" width="134.26953125" bestFit="1" customWidth="1"/>
    <col min="2" max="2" width="11.81640625" bestFit="1" customWidth="1"/>
    <col min="4" max="4" width="13.81640625" style="10" customWidth="1"/>
    <col min="5" max="5" width="86.7265625" bestFit="1" customWidth="1"/>
    <col min="6" max="6" width="20.1796875" customWidth="1"/>
    <col min="7" max="7" width="13.54296875" customWidth="1"/>
    <col min="8" max="8" width="10.1796875" customWidth="1"/>
    <col min="9" max="9" width="21.26953125" customWidth="1"/>
    <col min="10" max="10" width="71.1796875" bestFit="1" customWidth="1"/>
    <col min="11" max="11" width="33.7265625" customWidth="1"/>
    <col min="12" max="12" width="24.453125" customWidth="1"/>
    <col min="13" max="13" width="51" bestFit="1" customWidth="1"/>
    <col min="14" max="14" width="27.1796875" bestFit="1" customWidth="1"/>
    <col min="15" max="15" width="133.7265625" bestFit="1" customWidth="1"/>
  </cols>
  <sheetData>
    <row r="1" spans="1:15" x14ac:dyDescent="0.35">
      <c r="A1" t="s">
        <v>1140</v>
      </c>
      <c r="D1" s="12" t="s">
        <v>1143</v>
      </c>
    </row>
    <row r="2" spans="1:15" x14ac:dyDescent="0.35">
      <c r="D2" s="10" t="s">
        <v>57</v>
      </c>
      <c r="E2" t="s">
        <v>27</v>
      </c>
      <c r="F2" t="s">
        <v>58</v>
      </c>
      <c r="G2" t="s">
        <v>59</v>
      </c>
      <c r="H2" t="s">
        <v>60</v>
      </c>
      <c r="I2" t="s">
        <v>61</v>
      </c>
      <c r="J2" t="s">
        <v>62</v>
      </c>
      <c r="K2" t="s">
        <v>63</v>
      </c>
      <c r="L2" t="s">
        <v>64</v>
      </c>
      <c r="M2" t="s">
        <v>65</v>
      </c>
      <c r="N2" s="11" t="s">
        <v>1142</v>
      </c>
      <c r="O2" t="s">
        <v>1296</v>
      </c>
    </row>
    <row r="3" spans="1:15" x14ac:dyDescent="0.35">
      <c r="A3">
        <f>COUNTA(A7:A1000)</f>
        <v>280</v>
      </c>
      <c r="B3" t="s">
        <v>1141</v>
      </c>
      <c r="D3" s="10" t="s">
        <v>723</v>
      </c>
      <c r="E3" t="s">
        <v>724</v>
      </c>
      <c r="F3" t="s">
        <v>1260</v>
      </c>
      <c r="G3" t="s">
        <v>68</v>
      </c>
      <c r="H3" t="s">
        <v>69</v>
      </c>
      <c r="I3" t="s">
        <v>1266</v>
      </c>
      <c r="J3" t="s">
        <v>1267</v>
      </c>
      <c r="K3" t="s">
        <v>1263</v>
      </c>
      <c r="L3" t="s">
        <v>74</v>
      </c>
      <c r="M3" t="s">
        <v>75</v>
      </c>
      <c r="N3" t="str">
        <f>SUBSTITUTE(LabList[[#This Row],[National Grouping Name]]," COMMISSIONING REGION", "")</f>
        <v>NORTH EAST AND YORKSHIRE</v>
      </c>
      <c r="O3" t="str">
        <f>IF(LabList[[#This Row],[Is Directed By - Primary Role Name]]="NHS TRUST", LabList[[#This Row],[Is Directed By - Name]]&amp;" - "&amp;LabList[[#This Row],[Name]],LabList[[#This Row],[Name]])</f>
        <v>ACCULABS DIAGNOSTICS UK LTD</v>
      </c>
    </row>
    <row r="4" spans="1:15" x14ac:dyDescent="0.35">
      <c r="D4" s="10" t="s">
        <v>725</v>
      </c>
      <c r="E4" t="s">
        <v>726</v>
      </c>
      <c r="F4" t="s">
        <v>1260</v>
      </c>
      <c r="G4" t="s">
        <v>68</v>
      </c>
      <c r="H4" t="s">
        <v>69</v>
      </c>
      <c r="I4" t="s">
        <v>278</v>
      </c>
      <c r="J4" t="s">
        <v>279</v>
      </c>
      <c r="K4" t="s">
        <v>84</v>
      </c>
      <c r="L4" t="s">
        <v>74</v>
      </c>
      <c r="M4" t="s">
        <v>75</v>
      </c>
      <c r="N4" t="str">
        <f>SUBSTITUTE(LabList[[#This Row],[National Grouping Name]]," COMMISSIONING REGION", "")</f>
        <v>NORTH EAST AND YORKSHIRE</v>
      </c>
      <c r="O4" t="str">
        <f>IF(LabList[[#This Row],[Is Directed By - Primary Role Name]]="NHS TRUST", LabList[[#This Row],[Is Directed By - Name]]&amp;" - "&amp;LabList[[#This Row],[Name]],LabList[[#This Row],[Name]])</f>
        <v>AIREDALE NHS FOUNDATION TRUST - AIREDALE NHS FOUNDATION TRUST LABORATORY</v>
      </c>
    </row>
    <row r="5" spans="1:15" x14ac:dyDescent="0.35">
      <c r="A5" s="4" t="s">
        <v>59</v>
      </c>
      <c r="B5" t="s">
        <v>68</v>
      </c>
      <c r="D5" s="10" t="s">
        <v>752</v>
      </c>
      <c r="E5" t="s">
        <v>753</v>
      </c>
      <c r="F5" t="s">
        <v>1260</v>
      </c>
      <c r="G5" t="s">
        <v>68</v>
      </c>
      <c r="H5" t="s">
        <v>69</v>
      </c>
      <c r="I5" t="s">
        <v>278</v>
      </c>
      <c r="J5" t="s">
        <v>279</v>
      </c>
      <c r="K5" t="s">
        <v>84</v>
      </c>
      <c r="L5" t="s">
        <v>74</v>
      </c>
      <c r="M5" t="s">
        <v>75</v>
      </c>
      <c r="N5" t="str">
        <f>SUBSTITUTE(LabList[[#This Row],[National Grouping Name]]," COMMISSIONING REGION", "")</f>
        <v>NORTH EAST AND YORKSHIRE</v>
      </c>
      <c r="O5" t="str">
        <f>IF(LabList[[#This Row],[Is Directed By - Primary Role Name]]="NHS TRUST", LabList[[#This Row],[Is Directed By - Name]]&amp;" - "&amp;LabList[[#This Row],[Name]],LabList[[#This Row],[Name]])</f>
        <v>AIREDALE NHS FOUNDATION TRUST - INTEGRATED PATHOLOGY SOLUTIONS LLP</v>
      </c>
    </row>
    <row r="6" spans="1:15" x14ac:dyDescent="0.35">
      <c r="A6" s="4" t="s">
        <v>60</v>
      </c>
      <c r="B6" t="s">
        <v>69</v>
      </c>
      <c r="D6" s="10">
        <v>69480</v>
      </c>
      <c r="E6" t="s">
        <v>805</v>
      </c>
      <c r="F6" t="s">
        <v>1260</v>
      </c>
      <c r="G6" t="s">
        <v>68</v>
      </c>
      <c r="H6" t="s">
        <v>69</v>
      </c>
      <c r="I6" t="s">
        <v>340</v>
      </c>
      <c r="J6" t="s">
        <v>341</v>
      </c>
      <c r="K6" t="s">
        <v>84</v>
      </c>
      <c r="L6" t="s">
        <v>76</v>
      </c>
      <c r="M6" t="s">
        <v>77</v>
      </c>
      <c r="N6" t="str">
        <f>SUBSTITUTE(LabList[[#This Row],[National Grouping Name]]," COMMISSIONING REGION", "")</f>
        <v>NORTH WEST</v>
      </c>
      <c r="O6" t="str">
        <f>IF(LabList[[#This Row],[Is Directed By - Primary Role Name]]="NHS TRUST", LabList[[#This Row],[Is Directed By - Name]]&amp;" - "&amp;LabList[[#This Row],[Name]],LabList[[#This Row],[Name]])</f>
        <v>ALDER HEY CHILDREN'S NHS FOUNDATION TRUST - ALDER HEY CHILDREN'S NHS FOUNDATION TRUST LABORATORY</v>
      </c>
    </row>
    <row r="7" spans="1:15" x14ac:dyDescent="0.35">
      <c r="A7" s="6" t="s">
        <v>1297</v>
      </c>
      <c r="D7" s="10">
        <v>69050</v>
      </c>
      <c r="E7" t="s">
        <v>871</v>
      </c>
      <c r="F7" t="s">
        <v>1260</v>
      </c>
      <c r="G7" t="s">
        <v>68</v>
      </c>
      <c r="H7" t="s">
        <v>69</v>
      </c>
      <c r="I7" t="s">
        <v>408</v>
      </c>
      <c r="J7" t="s">
        <v>409</v>
      </c>
      <c r="K7" t="s">
        <v>84</v>
      </c>
      <c r="L7" t="s">
        <v>78</v>
      </c>
      <c r="M7" t="s">
        <v>79</v>
      </c>
      <c r="N7" t="str">
        <f>SUBSTITUTE(LabList[[#This Row],[National Grouping Name]]," COMMISSIONING REGION", "")</f>
        <v>SOUTH EAST</v>
      </c>
      <c r="O7" t="str">
        <f>IF(LabList[[#This Row],[Is Directed By - Primary Role Name]]="NHS TRUST", LabList[[#This Row],[Is Directed By - Name]]&amp;" - "&amp;LabList[[#This Row],[Name]],LabList[[#This Row],[Name]])</f>
        <v>ASHFORD AND ST PETER'S HOSPITALS NHS FOUNDATION TRUST - ASHFORD &amp; ST PETER'S HOSPITAL LABORATORY</v>
      </c>
    </row>
    <row r="8" spans="1:15" x14ac:dyDescent="0.35">
      <c r="A8" s="10" t="s">
        <v>724</v>
      </c>
      <c r="D8" s="10">
        <v>69560</v>
      </c>
      <c r="E8" t="s">
        <v>913</v>
      </c>
      <c r="F8" t="s">
        <v>1260</v>
      </c>
      <c r="G8" t="s">
        <v>68</v>
      </c>
      <c r="H8" t="s">
        <v>69</v>
      </c>
      <c r="I8" t="s">
        <v>408</v>
      </c>
      <c r="J8" t="s">
        <v>409</v>
      </c>
      <c r="K8" t="s">
        <v>84</v>
      </c>
      <c r="L8" t="s">
        <v>78</v>
      </c>
      <c r="M8" t="s">
        <v>79</v>
      </c>
      <c r="N8" t="str">
        <f>SUBSTITUTE(LabList[[#This Row],[National Grouping Name]]," COMMISSIONING REGION", "")</f>
        <v>SOUTH EAST</v>
      </c>
      <c r="O8" t="str">
        <f>IF(LabList[[#This Row],[Is Directed By - Primary Role Name]]="NHS TRUST", LabList[[#This Row],[Is Directed By - Name]]&amp;" - "&amp;LabList[[#This Row],[Name]],LabList[[#This Row],[Name]])</f>
        <v>ASHFORD AND ST PETER'S HOSPITALS NHS FOUNDATION TRUST - ST PETER'S HOSPITAL LABORATORY</v>
      </c>
    </row>
    <row r="9" spans="1:15" x14ac:dyDescent="0.35">
      <c r="A9" s="10" t="s">
        <v>1298</v>
      </c>
      <c r="D9" s="10" t="s">
        <v>592</v>
      </c>
      <c r="E9" t="s">
        <v>593</v>
      </c>
      <c r="F9" t="s">
        <v>1260</v>
      </c>
      <c r="G9" t="s">
        <v>68</v>
      </c>
      <c r="H9" t="s">
        <v>69</v>
      </c>
      <c r="I9" t="s">
        <v>127</v>
      </c>
      <c r="J9" t="s">
        <v>128</v>
      </c>
      <c r="K9" t="s">
        <v>84</v>
      </c>
      <c r="L9" t="s">
        <v>70</v>
      </c>
      <c r="M9" t="s">
        <v>71</v>
      </c>
      <c r="N9" t="str">
        <f>SUBSTITUTE(LabList[[#This Row],[National Grouping Name]]," COMMISSIONING REGION", "")</f>
        <v>LONDON</v>
      </c>
      <c r="O9" t="str">
        <f>IF(LabList[[#This Row],[Is Directed By - Primary Role Name]]="NHS TRUST", LabList[[#This Row],[Is Directed By - Name]]&amp;" - "&amp;LabList[[#This Row],[Name]],LabList[[#This Row],[Name]])</f>
        <v>BARKING, HAVERING AND REDBRIDGE UNIVERSITY HOSPITALS NHS TRUST - KING GEORGE HOSPITAL LABORATORY</v>
      </c>
    </row>
    <row r="10" spans="1:15" x14ac:dyDescent="0.35">
      <c r="A10" s="10" t="s">
        <v>1299</v>
      </c>
      <c r="D10" s="10" t="s">
        <v>631</v>
      </c>
      <c r="E10" t="s">
        <v>632</v>
      </c>
      <c r="F10" t="s">
        <v>1260</v>
      </c>
      <c r="G10" t="s">
        <v>68</v>
      </c>
      <c r="H10" t="s">
        <v>69</v>
      </c>
      <c r="I10" t="s">
        <v>127</v>
      </c>
      <c r="J10" t="s">
        <v>128</v>
      </c>
      <c r="K10" t="s">
        <v>84</v>
      </c>
      <c r="L10" t="s">
        <v>70</v>
      </c>
      <c r="M10" t="s">
        <v>71</v>
      </c>
      <c r="N10" t="str">
        <f>SUBSTITUTE(LabList[[#This Row],[National Grouping Name]]," COMMISSIONING REGION", "")</f>
        <v>LONDON</v>
      </c>
      <c r="O10" t="str">
        <f>IF(LabList[[#This Row],[Is Directed By - Primary Role Name]]="NHS TRUST", LabList[[#This Row],[Is Directed By - Name]]&amp;" - "&amp;LabList[[#This Row],[Name]],LabList[[#This Row],[Name]])</f>
        <v>BARKING, HAVERING AND REDBRIDGE UNIVERSITY HOSPITALS NHS TRUST - QUEENS HOSPITAL LABORATORY</v>
      </c>
    </row>
    <row r="11" spans="1:15" x14ac:dyDescent="0.35">
      <c r="A11" s="10" t="s">
        <v>1300</v>
      </c>
      <c r="D11" s="10">
        <v>69060</v>
      </c>
      <c r="E11" t="s">
        <v>727</v>
      </c>
      <c r="F11" t="s">
        <v>1260</v>
      </c>
      <c r="G11" t="s">
        <v>68</v>
      </c>
      <c r="H11" t="s">
        <v>69</v>
      </c>
      <c r="I11" t="s">
        <v>280</v>
      </c>
      <c r="J11" t="s">
        <v>281</v>
      </c>
      <c r="K11" t="s">
        <v>84</v>
      </c>
      <c r="L11" t="s">
        <v>74</v>
      </c>
      <c r="M11" t="s">
        <v>75</v>
      </c>
      <c r="N11" t="str">
        <f>SUBSTITUTE(LabList[[#This Row],[National Grouping Name]]," COMMISSIONING REGION", "")</f>
        <v>NORTH EAST AND YORKSHIRE</v>
      </c>
      <c r="O11" t="str">
        <f>IF(LabList[[#This Row],[Is Directed By - Primary Role Name]]="NHS TRUST", LabList[[#This Row],[Is Directed By - Name]]&amp;" - "&amp;LabList[[#This Row],[Name]],LabList[[#This Row],[Name]])</f>
        <v>BARNSLEY HOSPITAL NHS FOUNDATION TRUST - BARNSLEY DISTRICT GENERAL HOSPITAL LABORATORY</v>
      </c>
    </row>
    <row r="12" spans="1:15" x14ac:dyDescent="0.35">
      <c r="A12" s="10" t="s">
        <v>1301</v>
      </c>
      <c r="D12" s="10" t="s">
        <v>584</v>
      </c>
      <c r="E12" t="s">
        <v>585</v>
      </c>
      <c r="F12" t="s">
        <v>1260</v>
      </c>
      <c r="G12" t="s">
        <v>68</v>
      </c>
      <c r="H12" t="s">
        <v>69</v>
      </c>
      <c r="I12" t="s">
        <v>131</v>
      </c>
      <c r="J12" t="s">
        <v>132</v>
      </c>
      <c r="K12" t="s">
        <v>84</v>
      </c>
      <c r="L12" t="s">
        <v>70</v>
      </c>
      <c r="M12" t="s">
        <v>71</v>
      </c>
      <c r="N12" t="str">
        <f>SUBSTITUTE(LabList[[#This Row],[National Grouping Name]]," COMMISSIONING REGION", "")</f>
        <v>LONDON</v>
      </c>
      <c r="O12" t="str">
        <f>IF(LabList[[#This Row],[Is Directed By - Primary Role Name]]="NHS TRUST", LabList[[#This Row],[Is Directed By - Name]]&amp;" - "&amp;LabList[[#This Row],[Name]],LabList[[#This Row],[Name]])</f>
        <v>BARTS HEALTH NHS TRUST - FOREST HEALTHCARE LABORATORY</v>
      </c>
    </row>
    <row r="13" spans="1:15" x14ac:dyDescent="0.35">
      <c r="A13" s="10" t="s">
        <v>1302</v>
      </c>
      <c r="D13" s="10">
        <v>69320</v>
      </c>
      <c r="E13" t="s">
        <v>621</v>
      </c>
      <c r="F13" t="s">
        <v>1260</v>
      </c>
      <c r="G13" t="s">
        <v>68</v>
      </c>
      <c r="H13" t="s">
        <v>69</v>
      </c>
      <c r="I13" t="s">
        <v>131</v>
      </c>
      <c r="J13" t="s">
        <v>132</v>
      </c>
      <c r="K13" t="s">
        <v>84</v>
      </c>
      <c r="L13" t="s">
        <v>70</v>
      </c>
      <c r="M13" t="s">
        <v>71</v>
      </c>
      <c r="N13" t="str">
        <f>SUBSTITUTE(LabList[[#This Row],[National Grouping Name]]," COMMISSIONING REGION", "")</f>
        <v>LONDON</v>
      </c>
      <c r="O13" t="str">
        <f>IF(LabList[[#This Row],[Is Directed By - Primary Role Name]]="NHS TRUST", LabList[[#This Row],[Is Directed By - Name]]&amp;" - "&amp;LabList[[#This Row],[Name]],LabList[[#This Row],[Name]])</f>
        <v>BARTS HEALTH NHS TRUST - NEWHAM HEALTHCARE LABORATORY</v>
      </c>
    </row>
    <row r="14" spans="1:15" x14ac:dyDescent="0.35">
      <c r="A14" s="10" t="s">
        <v>1303</v>
      </c>
      <c r="D14" s="10" t="s">
        <v>646</v>
      </c>
      <c r="E14" t="s">
        <v>647</v>
      </c>
      <c r="F14" t="s">
        <v>1260</v>
      </c>
      <c r="G14" t="s">
        <v>68</v>
      </c>
      <c r="H14" t="s">
        <v>69</v>
      </c>
      <c r="I14" t="s">
        <v>131</v>
      </c>
      <c r="J14" t="s">
        <v>132</v>
      </c>
      <c r="K14" t="s">
        <v>84</v>
      </c>
      <c r="L14" t="s">
        <v>70</v>
      </c>
      <c r="M14" t="s">
        <v>71</v>
      </c>
      <c r="N14" t="str">
        <f>SUBSTITUTE(LabList[[#This Row],[National Grouping Name]]," COMMISSIONING REGION", "")</f>
        <v>LONDON</v>
      </c>
      <c r="O14" t="str">
        <f>IF(LabList[[#This Row],[Is Directed By - Primary Role Name]]="NHS TRUST", LabList[[#This Row],[Is Directed By - Name]]&amp;" - "&amp;LabList[[#This Row],[Name]],LabList[[#This Row],[Name]])</f>
        <v>BARTS HEALTH NHS TRUST - THE ROYAL LONDON HOSPITAL LABORATORY</v>
      </c>
    </row>
    <row r="15" spans="1:15" x14ac:dyDescent="0.35">
      <c r="A15" s="10" t="s">
        <v>1304</v>
      </c>
      <c r="D15" s="10" t="s">
        <v>543</v>
      </c>
      <c r="E15" t="s">
        <v>544</v>
      </c>
      <c r="F15" t="s">
        <v>1260</v>
      </c>
      <c r="G15" t="s">
        <v>68</v>
      </c>
      <c r="H15" t="s">
        <v>69</v>
      </c>
      <c r="I15" t="s">
        <v>82</v>
      </c>
      <c r="J15" t="s">
        <v>83</v>
      </c>
      <c r="K15" t="s">
        <v>84</v>
      </c>
      <c r="L15" t="s">
        <v>66</v>
      </c>
      <c r="M15" t="s">
        <v>67</v>
      </c>
      <c r="N15" t="str">
        <f>SUBSTITUTE(LabList[[#This Row],[National Grouping Name]]," COMMISSIONING REGION", "")</f>
        <v>EAST OF ENGLAND</v>
      </c>
      <c r="O15" t="str">
        <f>IF(LabList[[#This Row],[Is Directed By - Primary Role Name]]="NHS TRUST", LabList[[#This Row],[Is Directed By - Name]]&amp;" - "&amp;LabList[[#This Row],[Name]],LabList[[#This Row],[Name]])</f>
        <v>BEDFORDSHIRE HOSPITALS NHS FOUNDATION TRUST - LUTON &amp; DUNSTABLE HOSPITAL LABORATORY</v>
      </c>
    </row>
    <row r="16" spans="1:15" x14ac:dyDescent="0.35">
      <c r="A16" s="10" t="s">
        <v>1305</v>
      </c>
      <c r="D16" s="10">
        <v>69680</v>
      </c>
      <c r="E16" t="s">
        <v>563</v>
      </c>
      <c r="F16" t="s">
        <v>1260</v>
      </c>
      <c r="G16" t="s">
        <v>68</v>
      </c>
      <c r="H16" t="s">
        <v>69</v>
      </c>
      <c r="I16" t="s">
        <v>82</v>
      </c>
      <c r="J16" t="s">
        <v>83</v>
      </c>
      <c r="K16" t="s">
        <v>84</v>
      </c>
      <c r="L16" t="s">
        <v>66</v>
      </c>
      <c r="M16" t="s">
        <v>67</v>
      </c>
      <c r="N16" t="str">
        <f>SUBSTITUTE(LabList[[#This Row],[National Grouping Name]]," COMMISSIONING REGION", "")</f>
        <v>EAST OF ENGLAND</v>
      </c>
      <c r="O16" t="str">
        <f>IF(LabList[[#This Row],[Is Directed By - Primary Role Name]]="NHS TRUST", LabList[[#This Row],[Is Directed By - Name]]&amp;" - "&amp;LabList[[#This Row],[Name]],LabList[[#This Row],[Name]])</f>
        <v>BEDFORDSHIRE HOSPITALS NHS FOUNDATION TRUST - VIAPATH ANALYTICS LLP (BEDFORD HOSPITAL)</v>
      </c>
    </row>
    <row r="17" spans="1:15" x14ac:dyDescent="0.35">
      <c r="A17" s="10" t="s">
        <v>1306</v>
      </c>
      <c r="D17" s="10" t="s">
        <v>661</v>
      </c>
      <c r="E17" t="s">
        <v>662</v>
      </c>
      <c r="F17" t="s">
        <v>1260</v>
      </c>
      <c r="G17" t="s">
        <v>68</v>
      </c>
      <c r="H17" t="s">
        <v>69</v>
      </c>
      <c r="I17" t="s">
        <v>202</v>
      </c>
      <c r="J17" t="s">
        <v>203</v>
      </c>
      <c r="K17" t="s">
        <v>84</v>
      </c>
      <c r="L17" t="s">
        <v>72</v>
      </c>
      <c r="M17" t="s">
        <v>73</v>
      </c>
      <c r="N17" t="str">
        <f>SUBSTITUTE(LabList[[#This Row],[National Grouping Name]]," COMMISSIONING REGION", "")</f>
        <v>MIDLANDS</v>
      </c>
      <c r="O17" t="str">
        <f>IF(LabList[[#This Row],[Is Directed By - Primary Role Name]]="NHS TRUST", LabList[[#This Row],[Is Directed By - Name]]&amp;" - "&amp;LabList[[#This Row],[Name]],LabList[[#This Row],[Name]])</f>
        <v>BIRMINGHAM WOMEN'S AND CHILDREN'S NHS FOUNDATION TRUST - BIRMINGHAM WOMEN'S LABORATORY</v>
      </c>
    </row>
    <row r="18" spans="1:15" x14ac:dyDescent="0.35">
      <c r="A18" s="10" t="s">
        <v>1307</v>
      </c>
      <c r="D18" s="10">
        <v>69740</v>
      </c>
      <c r="E18" t="s">
        <v>673</v>
      </c>
      <c r="F18" t="s">
        <v>1260</v>
      </c>
      <c r="G18" t="s">
        <v>68</v>
      </c>
      <c r="H18" t="s">
        <v>69</v>
      </c>
      <c r="I18" t="s">
        <v>202</v>
      </c>
      <c r="J18" t="s">
        <v>203</v>
      </c>
      <c r="K18" t="s">
        <v>84</v>
      </c>
      <c r="L18" t="s">
        <v>72</v>
      </c>
      <c r="M18" t="s">
        <v>73</v>
      </c>
      <c r="N18" t="str">
        <f>SUBSTITUTE(LabList[[#This Row],[National Grouping Name]]," COMMISSIONING REGION", "")</f>
        <v>MIDLANDS</v>
      </c>
      <c r="O18" t="str">
        <f>IF(LabList[[#This Row],[Is Directed By - Primary Role Name]]="NHS TRUST", LabList[[#This Row],[Is Directed By - Name]]&amp;" - "&amp;LabList[[#This Row],[Name]],LabList[[#This Row],[Name]])</f>
        <v>BIRMINGHAM WOMEN'S AND CHILDREN'S NHS FOUNDATION TRUST - DEPARTMENT OF MICROBIOLOGY</v>
      </c>
    </row>
    <row r="19" spans="1:15" x14ac:dyDescent="0.35">
      <c r="A19" s="10" t="s">
        <v>1308</v>
      </c>
      <c r="D19" s="10" t="s">
        <v>879</v>
      </c>
      <c r="E19" t="s">
        <v>673</v>
      </c>
      <c r="F19" t="s">
        <v>1260</v>
      </c>
      <c r="G19" t="s">
        <v>68</v>
      </c>
      <c r="H19" t="s">
        <v>69</v>
      </c>
      <c r="I19" t="s">
        <v>202</v>
      </c>
      <c r="J19" t="s">
        <v>203</v>
      </c>
      <c r="K19" t="s">
        <v>84</v>
      </c>
      <c r="L19" t="s">
        <v>72</v>
      </c>
      <c r="M19" t="s">
        <v>73</v>
      </c>
      <c r="N19" t="str">
        <f>SUBSTITUTE(LabList[[#This Row],[National Grouping Name]]," COMMISSIONING REGION", "")</f>
        <v>MIDLANDS</v>
      </c>
      <c r="O19" t="str">
        <f>IF(LabList[[#This Row],[Is Directed By - Primary Role Name]]="NHS TRUST", LabList[[#This Row],[Is Directed By - Name]]&amp;" - "&amp;LabList[[#This Row],[Name]],LabList[[#This Row],[Name]])</f>
        <v>BIRMINGHAM WOMEN'S AND CHILDREN'S NHS FOUNDATION TRUST - DEPARTMENT OF MICROBIOLOGY</v>
      </c>
    </row>
    <row r="20" spans="1:15" x14ac:dyDescent="0.35">
      <c r="A20" s="10" t="s">
        <v>1309</v>
      </c>
      <c r="D20" s="10" t="s">
        <v>718</v>
      </c>
      <c r="E20" t="s">
        <v>719</v>
      </c>
      <c r="F20" t="s">
        <v>1260</v>
      </c>
      <c r="G20" t="s">
        <v>68</v>
      </c>
      <c r="H20" t="s">
        <v>69</v>
      </c>
      <c r="I20" t="s">
        <v>202</v>
      </c>
      <c r="J20" t="s">
        <v>203</v>
      </c>
      <c r="K20" t="s">
        <v>84</v>
      </c>
      <c r="L20" t="s">
        <v>72</v>
      </c>
      <c r="M20" t="s">
        <v>73</v>
      </c>
      <c r="N20" t="str">
        <f>SUBSTITUTE(LabList[[#This Row],[National Grouping Name]]," COMMISSIONING REGION", "")</f>
        <v>MIDLANDS</v>
      </c>
      <c r="O20" t="str">
        <f>IF(LabList[[#This Row],[Is Directed By - Primary Role Name]]="NHS TRUST", LabList[[#This Row],[Is Directed By - Name]]&amp;" - "&amp;LabList[[#This Row],[Name]],LabList[[#This Row],[Name]])</f>
        <v>BIRMINGHAM WOMEN'S AND CHILDREN'S NHS FOUNDATION TRUST - WEST MIDLANDS REGIONAL GENETICS LABORATORY</v>
      </c>
    </row>
    <row r="21" spans="1:15" x14ac:dyDescent="0.35">
      <c r="A21" s="10" t="s">
        <v>1310</v>
      </c>
      <c r="D21" s="10" t="s">
        <v>720</v>
      </c>
      <c r="E21" t="s">
        <v>721</v>
      </c>
      <c r="F21" t="s">
        <v>1260</v>
      </c>
      <c r="G21" t="s">
        <v>68</v>
      </c>
      <c r="H21" t="s">
        <v>69</v>
      </c>
      <c r="I21" t="s">
        <v>202</v>
      </c>
      <c r="J21" t="s">
        <v>203</v>
      </c>
      <c r="K21" t="s">
        <v>84</v>
      </c>
      <c r="L21" t="s">
        <v>72</v>
      </c>
      <c r="M21" t="s">
        <v>73</v>
      </c>
      <c r="N21" t="str">
        <f>SUBSTITUTE(LabList[[#This Row],[National Grouping Name]]," COMMISSIONING REGION", "")</f>
        <v>MIDLANDS</v>
      </c>
      <c r="O21" t="str">
        <f>IF(LabList[[#This Row],[Is Directed By - Primary Role Name]]="NHS TRUST", LabList[[#This Row],[Is Directed By - Name]]&amp;" - "&amp;LabList[[#This Row],[Name]],LabList[[#This Row],[Name]])</f>
        <v>BIRMINGHAM WOMEN'S AND CHILDREN'S NHS FOUNDATION TRUST - WEST MIDLANDS, OXFORD AND WESSEX GENOMIC LABORATORY HUB</v>
      </c>
    </row>
    <row r="22" spans="1:15" x14ac:dyDescent="0.35">
      <c r="A22" s="10" t="s">
        <v>1311</v>
      </c>
      <c r="D22" s="10" t="s">
        <v>663</v>
      </c>
      <c r="E22" t="s">
        <v>664</v>
      </c>
      <c r="F22" t="s">
        <v>1260</v>
      </c>
      <c r="G22" t="s">
        <v>68</v>
      </c>
      <c r="H22" t="s">
        <v>69</v>
      </c>
      <c r="I22" t="s">
        <v>1284</v>
      </c>
      <c r="J22" t="s">
        <v>1285</v>
      </c>
      <c r="K22" t="s">
        <v>1277</v>
      </c>
      <c r="L22" t="s">
        <v>72</v>
      </c>
      <c r="M22" t="s">
        <v>73</v>
      </c>
      <c r="N22" t="str">
        <f>SUBSTITUTE(LabList[[#This Row],[National Grouping Name]]," COMMISSIONING REGION", "")</f>
        <v>MIDLANDS</v>
      </c>
      <c r="O22" t="str">
        <f>IF(LabList[[#This Row],[Is Directed By - Primary Role Name]]="NHS TRUST", LabList[[#This Row],[Is Directed By - Name]]&amp;" - "&amp;LabList[[#This Row],[Name]],LabList[[#This Row],[Name]])</f>
        <v>BITTESWELL</v>
      </c>
    </row>
    <row r="23" spans="1:15" x14ac:dyDescent="0.35">
      <c r="A23" s="10" t="s">
        <v>1312</v>
      </c>
      <c r="D23" s="10" t="s">
        <v>808</v>
      </c>
      <c r="E23" t="s">
        <v>809</v>
      </c>
      <c r="F23" t="s">
        <v>1260</v>
      </c>
      <c r="G23" t="s">
        <v>68</v>
      </c>
      <c r="H23" t="s">
        <v>69</v>
      </c>
      <c r="I23" t="s">
        <v>342</v>
      </c>
      <c r="J23" t="s">
        <v>343</v>
      </c>
      <c r="K23" t="s">
        <v>84</v>
      </c>
      <c r="L23" t="s">
        <v>76</v>
      </c>
      <c r="M23" t="s">
        <v>77</v>
      </c>
      <c r="N23" t="str">
        <f>SUBSTITUTE(LabList[[#This Row],[National Grouping Name]]," COMMISSIONING REGION", "")</f>
        <v>NORTH WEST</v>
      </c>
      <c r="O23" t="str">
        <f>IF(LabList[[#This Row],[Is Directed By - Primary Role Name]]="NHS TRUST", LabList[[#This Row],[Is Directed By - Name]]&amp;" - "&amp;LabList[[#This Row],[Name]],LabList[[#This Row],[Name]])</f>
        <v>BLACKPOOL TEACHING HOSPITALS NHS FOUNDATION TRUST - BLACKPOOL TEACHING HOSPITALS - PATHOLOGY</v>
      </c>
    </row>
    <row r="24" spans="1:15" x14ac:dyDescent="0.35">
      <c r="A24" s="10" t="s">
        <v>1313</v>
      </c>
      <c r="D24" s="10" t="s">
        <v>1133</v>
      </c>
      <c r="E24" t="s">
        <v>810</v>
      </c>
      <c r="F24" t="s">
        <v>1260</v>
      </c>
      <c r="G24" t="s">
        <v>68</v>
      </c>
      <c r="H24" t="s">
        <v>69</v>
      </c>
      <c r="I24" t="s">
        <v>342</v>
      </c>
      <c r="J24" t="s">
        <v>343</v>
      </c>
      <c r="K24" t="s">
        <v>84</v>
      </c>
      <c r="L24" t="s">
        <v>76</v>
      </c>
      <c r="M24" t="s">
        <v>77</v>
      </c>
      <c r="N24" t="str">
        <f>SUBSTITUTE(LabList[[#This Row],[National Grouping Name]]," COMMISSIONING REGION", "")</f>
        <v>NORTH WEST</v>
      </c>
      <c r="O24" t="str">
        <f>IF(LabList[[#This Row],[Is Directed By - Primary Role Name]]="NHS TRUST", LabList[[#This Row],[Is Directed By - Name]]&amp;" - "&amp;LabList[[#This Row],[Name]],LabList[[#This Row],[Name]])</f>
        <v>BLACKPOOL TEACHING HOSPITALS NHS FOUNDATION TRUST - BLACKPOOL VICTORIA HOSPITAL LABORATORY</v>
      </c>
    </row>
    <row r="25" spans="1:15" x14ac:dyDescent="0.35">
      <c r="A25" s="10" t="s">
        <v>1314</v>
      </c>
      <c r="D25" s="10" t="s">
        <v>855</v>
      </c>
      <c r="E25" t="s">
        <v>856</v>
      </c>
      <c r="F25" t="s">
        <v>1260</v>
      </c>
      <c r="G25" t="s">
        <v>68</v>
      </c>
      <c r="H25" t="s">
        <v>69</v>
      </c>
      <c r="I25" t="s">
        <v>344</v>
      </c>
      <c r="J25" t="s">
        <v>345</v>
      </c>
      <c r="K25" t="s">
        <v>84</v>
      </c>
      <c r="L25" t="s">
        <v>76</v>
      </c>
      <c r="M25" t="s">
        <v>77</v>
      </c>
      <c r="N25" t="str">
        <f>SUBSTITUTE(LabList[[#This Row],[National Grouping Name]]," COMMISSIONING REGION", "")</f>
        <v>NORTH WEST</v>
      </c>
      <c r="O25" t="str">
        <f>IF(LabList[[#This Row],[Is Directed By - Primary Role Name]]="NHS TRUST", LabList[[#This Row],[Is Directed By - Name]]&amp;" - "&amp;LabList[[#This Row],[Name]],LabList[[#This Row],[Name]])</f>
        <v>BOLTON NHS FOUNDATION TRUST - THE ROYAL BOLTON HOSPITAL LABORATORY</v>
      </c>
    </row>
    <row r="26" spans="1:15" x14ac:dyDescent="0.35">
      <c r="A26" s="10" t="s">
        <v>664</v>
      </c>
      <c r="D26" s="10" t="s">
        <v>729</v>
      </c>
      <c r="E26" t="s">
        <v>730</v>
      </c>
      <c r="F26" t="s">
        <v>1260</v>
      </c>
      <c r="G26" t="s">
        <v>68</v>
      </c>
      <c r="H26" t="s">
        <v>69</v>
      </c>
      <c r="I26" t="s">
        <v>282</v>
      </c>
      <c r="J26" t="s">
        <v>283</v>
      </c>
      <c r="K26" t="s">
        <v>84</v>
      </c>
      <c r="L26" t="s">
        <v>74</v>
      </c>
      <c r="M26" t="s">
        <v>75</v>
      </c>
      <c r="N26" t="str">
        <f>SUBSTITUTE(LabList[[#This Row],[National Grouping Name]]," COMMISSIONING REGION", "")</f>
        <v>NORTH EAST AND YORKSHIRE</v>
      </c>
      <c r="O26" t="str">
        <f>IF(LabList[[#This Row],[Is Directed By - Primary Role Name]]="NHS TRUST", LabList[[#This Row],[Is Directed By - Name]]&amp;" - "&amp;LabList[[#This Row],[Name]],LabList[[#This Row],[Name]])</f>
        <v>BRADFORD TEACHING HOSPITALS NHS FOUNDATION TRUST - BRADFORD ROYAL INFIRMARY LABORATORY</v>
      </c>
    </row>
    <row r="27" spans="1:15" x14ac:dyDescent="0.35">
      <c r="A27" s="10" t="s">
        <v>1316</v>
      </c>
      <c r="D27" s="10" t="s">
        <v>909</v>
      </c>
      <c r="E27" t="s">
        <v>910</v>
      </c>
      <c r="F27" t="s">
        <v>1260</v>
      </c>
      <c r="G27" t="s">
        <v>68</v>
      </c>
      <c r="H27" t="s">
        <v>69</v>
      </c>
      <c r="I27" t="s">
        <v>414</v>
      </c>
      <c r="J27" t="s">
        <v>415</v>
      </c>
      <c r="K27" t="s">
        <v>84</v>
      </c>
      <c r="L27" t="s">
        <v>78</v>
      </c>
      <c r="M27" t="s">
        <v>79</v>
      </c>
      <c r="N27" t="str">
        <f>SUBSTITUTE(LabList[[#This Row],[National Grouping Name]]," COMMISSIONING REGION", "")</f>
        <v>SOUTH EAST</v>
      </c>
      <c r="O27" t="str">
        <f>IF(LabList[[#This Row],[Is Directed By - Primary Role Name]]="NHS TRUST", LabList[[#This Row],[Is Directed By - Name]]&amp;" - "&amp;LabList[[#This Row],[Name]],LabList[[#This Row],[Name]])</f>
        <v>BUCKINGHAMSHIRE HEALTHCARE NHS TRUST - SOUTH BUCKINGHAMSHIRE LABORATORY</v>
      </c>
    </row>
    <row r="28" spans="1:15" x14ac:dyDescent="0.35">
      <c r="A28" s="10" t="s">
        <v>1315</v>
      </c>
      <c r="D28" s="10">
        <v>69580</v>
      </c>
      <c r="E28" t="s">
        <v>916</v>
      </c>
      <c r="F28" t="s">
        <v>1260</v>
      </c>
      <c r="G28" t="s">
        <v>68</v>
      </c>
      <c r="H28" t="s">
        <v>69</v>
      </c>
      <c r="I28" t="s">
        <v>414</v>
      </c>
      <c r="J28" t="s">
        <v>415</v>
      </c>
      <c r="K28" t="s">
        <v>84</v>
      </c>
      <c r="L28" t="s">
        <v>78</v>
      </c>
      <c r="M28" t="s">
        <v>79</v>
      </c>
      <c r="N28" t="str">
        <f>SUBSTITUTE(LabList[[#This Row],[National Grouping Name]]," COMMISSIONING REGION", "")</f>
        <v>SOUTH EAST</v>
      </c>
      <c r="O28" t="str">
        <f>IF(LabList[[#This Row],[Is Directed By - Primary Role Name]]="NHS TRUST", LabList[[#This Row],[Is Directed By - Name]]&amp;" - "&amp;LabList[[#This Row],[Name]],LabList[[#This Row],[Name]])</f>
        <v>BUCKINGHAMSHIRE HEALTHCARE NHS TRUST - STOKE MANDEVILLE HOSPITAL LABORATORY</v>
      </c>
    </row>
    <row r="29" spans="1:15" x14ac:dyDescent="0.35">
      <c r="A29" s="10" t="s">
        <v>1317</v>
      </c>
      <c r="D29" s="10" t="s">
        <v>731</v>
      </c>
      <c r="E29" t="s">
        <v>732</v>
      </c>
      <c r="F29" t="s">
        <v>1260</v>
      </c>
      <c r="G29" t="s">
        <v>68</v>
      </c>
      <c r="H29" t="s">
        <v>69</v>
      </c>
      <c r="I29" t="s">
        <v>284</v>
      </c>
      <c r="J29" t="s">
        <v>285</v>
      </c>
      <c r="K29" t="s">
        <v>84</v>
      </c>
      <c r="L29" t="s">
        <v>74</v>
      </c>
      <c r="M29" t="s">
        <v>75</v>
      </c>
      <c r="N29" t="str">
        <f>SUBSTITUTE(LabList[[#This Row],[National Grouping Name]]," COMMISSIONING REGION", "")</f>
        <v>NORTH EAST AND YORKSHIRE</v>
      </c>
      <c r="O29" t="str">
        <f>IF(LabList[[#This Row],[Is Directed By - Primary Role Name]]="NHS TRUST", LabList[[#This Row],[Is Directed By - Name]]&amp;" - "&amp;LabList[[#This Row],[Name]],LabList[[#This Row],[Name]])</f>
        <v>CALDERDALE AND HUDDERSFIELD NHS FOUNDATION TRUST - CALDERDALE ROYAL PATHOLOGY LABORATORY</v>
      </c>
    </row>
    <row r="30" spans="1:15" x14ac:dyDescent="0.35">
      <c r="A30" s="10" t="s">
        <v>1318</v>
      </c>
      <c r="D30" s="10">
        <v>69290</v>
      </c>
      <c r="E30" t="s">
        <v>750</v>
      </c>
      <c r="F30" t="s">
        <v>1260</v>
      </c>
      <c r="G30" t="s">
        <v>68</v>
      </c>
      <c r="H30" t="s">
        <v>69</v>
      </c>
      <c r="I30" t="s">
        <v>284</v>
      </c>
      <c r="J30" t="s">
        <v>285</v>
      </c>
      <c r="K30" t="s">
        <v>84</v>
      </c>
      <c r="L30" t="s">
        <v>74</v>
      </c>
      <c r="M30" t="s">
        <v>75</v>
      </c>
      <c r="N30" t="str">
        <f>SUBSTITUTE(LabList[[#This Row],[National Grouping Name]]," COMMISSIONING REGION", "")</f>
        <v>NORTH EAST AND YORKSHIRE</v>
      </c>
      <c r="O30" t="str">
        <f>IF(LabList[[#This Row],[Is Directed By - Primary Role Name]]="NHS TRUST", LabList[[#This Row],[Is Directed By - Name]]&amp;" - "&amp;LabList[[#This Row],[Name]],LabList[[#This Row],[Name]])</f>
        <v>CALDERDALE AND HUDDERSFIELD NHS FOUNDATION TRUST - HUDDERSFIELD ROYAL INFIRMARY PATHOLOGY LABORATORY</v>
      </c>
    </row>
    <row r="31" spans="1:15" x14ac:dyDescent="0.35">
      <c r="A31" s="10" t="s">
        <v>1319</v>
      </c>
      <c r="D31" s="10">
        <v>69010</v>
      </c>
      <c r="E31" t="s">
        <v>523</v>
      </c>
      <c r="F31" t="s">
        <v>1260</v>
      </c>
      <c r="G31" t="s">
        <v>68</v>
      </c>
      <c r="H31" t="s">
        <v>69</v>
      </c>
      <c r="I31" t="s">
        <v>85</v>
      </c>
      <c r="J31" t="s">
        <v>86</v>
      </c>
      <c r="K31" t="s">
        <v>84</v>
      </c>
      <c r="L31" t="s">
        <v>66</v>
      </c>
      <c r="M31" t="s">
        <v>67</v>
      </c>
      <c r="N31" t="str">
        <f>SUBSTITUTE(LabList[[#This Row],[National Grouping Name]]," COMMISSIONING REGION", "")</f>
        <v>EAST OF ENGLAND</v>
      </c>
      <c r="O31" t="str">
        <f>IF(LabList[[#This Row],[Is Directed By - Primary Role Name]]="NHS TRUST", LabList[[#This Row],[Is Directed By - Name]]&amp;" - "&amp;LabList[[#This Row],[Name]],LabList[[#This Row],[Name]])</f>
        <v>CAMBRIDGE UNIVERSITY HOSPITALS NHS FOUNDATION TRUST - ADDENBROOKE'S HOSPITAL LABORATORY</v>
      </c>
    </row>
    <row r="32" spans="1:15" x14ac:dyDescent="0.35">
      <c r="A32" s="10" t="s">
        <v>1320</v>
      </c>
      <c r="D32" s="10" t="s">
        <v>527</v>
      </c>
      <c r="E32" t="s">
        <v>528</v>
      </c>
      <c r="F32" t="s">
        <v>1260</v>
      </c>
      <c r="G32" t="s">
        <v>68</v>
      </c>
      <c r="H32" t="s">
        <v>69</v>
      </c>
      <c r="I32" t="s">
        <v>85</v>
      </c>
      <c r="J32" t="s">
        <v>86</v>
      </c>
      <c r="K32" t="s">
        <v>84</v>
      </c>
      <c r="L32" t="s">
        <v>66</v>
      </c>
      <c r="M32" t="s">
        <v>67</v>
      </c>
      <c r="N32" t="str">
        <f>SUBSTITUTE(LabList[[#This Row],[National Grouping Name]]," COMMISSIONING REGION", "")</f>
        <v>EAST OF ENGLAND</v>
      </c>
      <c r="O32" t="str">
        <f>IF(LabList[[#This Row],[Is Directed By - Primary Role Name]]="NHS TRUST", LabList[[#This Row],[Is Directed By - Name]]&amp;" - "&amp;LabList[[#This Row],[Name]],LabList[[#This Row],[Name]])</f>
        <v>CAMBRIDGE UNIVERSITY HOSPITALS NHS FOUNDATION TRUST - CANCER MOLECULAR DIAGNOSTICS LABORATORY (CMDL)</v>
      </c>
    </row>
    <row r="33" spans="1:15" x14ac:dyDescent="0.35">
      <c r="A33" s="10" t="s">
        <v>1322</v>
      </c>
      <c r="D33" s="10" t="s">
        <v>531</v>
      </c>
      <c r="E33" t="s">
        <v>532</v>
      </c>
      <c r="F33" t="s">
        <v>1260</v>
      </c>
      <c r="G33" t="s">
        <v>68</v>
      </c>
      <c r="H33" t="s">
        <v>69</v>
      </c>
      <c r="I33" t="s">
        <v>85</v>
      </c>
      <c r="J33" t="s">
        <v>86</v>
      </c>
      <c r="K33" t="s">
        <v>84</v>
      </c>
      <c r="L33" t="s">
        <v>66</v>
      </c>
      <c r="M33" t="s">
        <v>67</v>
      </c>
      <c r="N33" t="str">
        <f>SUBSTITUTE(LabList[[#This Row],[National Grouping Name]]," COMMISSIONING REGION", "")</f>
        <v>EAST OF ENGLAND</v>
      </c>
      <c r="O33" t="str">
        <f>IF(LabList[[#This Row],[Is Directed By - Primary Role Name]]="NHS TRUST", LabList[[#This Row],[Is Directed By - Name]]&amp;" - "&amp;LabList[[#This Row],[Name]],LabList[[#This Row],[Name]])</f>
        <v>CAMBRIDGE UNIVERSITY HOSPITALS NHS FOUNDATION TRUST - HEALTH PROTECTION AGENCY PHL AND CLINICAL MICROBIOLOGY</v>
      </c>
    </row>
    <row r="34" spans="1:15" x14ac:dyDescent="0.35">
      <c r="A34" s="10" t="s">
        <v>1321</v>
      </c>
      <c r="D34" s="10" t="s">
        <v>536</v>
      </c>
      <c r="E34" t="s">
        <v>537</v>
      </c>
      <c r="F34" t="s">
        <v>1260</v>
      </c>
      <c r="G34" t="s">
        <v>68</v>
      </c>
      <c r="H34" t="s">
        <v>69</v>
      </c>
      <c r="I34" t="s">
        <v>85</v>
      </c>
      <c r="J34" t="s">
        <v>86</v>
      </c>
      <c r="K34" t="s">
        <v>84</v>
      </c>
      <c r="L34" t="s">
        <v>66</v>
      </c>
      <c r="M34" t="s">
        <v>67</v>
      </c>
      <c r="N34" t="str">
        <f>SUBSTITUTE(LabList[[#This Row],[National Grouping Name]]," COMMISSIONING REGION", "")</f>
        <v>EAST OF ENGLAND</v>
      </c>
      <c r="O34" t="str">
        <f>IF(LabList[[#This Row],[Is Directed By - Primary Role Name]]="NHS TRUST", LabList[[#This Row],[Is Directed By - Name]]&amp;" - "&amp;LabList[[#This Row],[Name]],LabList[[#This Row],[Name]])</f>
        <v>CAMBRIDGE UNIVERSITY HOSPITALS NHS FOUNDATION TRUST - HUMAN RESEARCH TISSUE BANK</v>
      </c>
    </row>
    <row r="35" spans="1:15" x14ac:dyDescent="0.35">
      <c r="A35" s="10" t="s">
        <v>1323</v>
      </c>
      <c r="D35" s="10" t="s">
        <v>547</v>
      </c>
      <c r="E35" t="s">
        <v>548</v>
      </c>
      <c r="F35" t="s">
        <v>1260</v>
      </c>
      <c r="G35" t="s">
        <v>68</v>
      </c>
      <c r="H35" t="s">
        <v>69</v>
      </c>
      <c r="I35" t="s">
        <v>85</v>
      </c>
      <c r="J35" t="s">
        <v>86</v>
      </c>
      <c r="K35" t="s">
        <v>84</v>
      </c>
      <c r="L35" t="s">
        <v>66</v>
      </c>
      <c r="M35" t="s">
        <v>67</v>
      </c>
      <c r="N35" t="str">
        <f>SUBSTITUTE(LabList[[#This Row],[National Grouping Name]]," COMMISSIONING REGION", "")</f>
        <v>EAST OF ENGLAND</v>
      </c>
      <c r="O35" t="str">
        <f>IF(LabList[[#This Row],[Is Directed By - Primary Role Name]]="NHS TRUST", LabList[[#This Row],[Is Directed By - Name]]&amp;" - "&amp;LabList[[#This Row],[Name]],LabList[[#This Row],[Name]])</f>
        <v>CAMBRIDGE UNIVERSITY HOSPITALS NHS FOUNDATION TRUST - NHS EAST GENOMIC LABORATORY HUB</v>
      </c>
    </row>
    <row r="36" spans="1:15" x14ac:dyDescent="0.35">
      <c r="A36" s="10" t="s">
        <v>1326</v>
      </c>
      <c r="D36" s="10" t="s">
        <v>575</v>
      </c>
      <c r="E36" t="s">
        <v>576</v>
      </c>
      <c r="F36" t="s">
        <v>1260</v>
      </c>
      <c r="G36" t="s">
        <v>68</v>
      </c>
      <c r="H36" t="s">
        <v>69</v>
      </c>
      <c r="I36" t="s">
        <v>137</v>
      </c>
      <c r="J36" t="s">
        <v>138</v>
      </c>
      <c r="K36" t="s">
        <v>84</v>
      </c>
      <c r="L36" t="s">
        <v>70</v>
      </c>
      <c r="M36" t="s">
        <v>71</v>
      </c>
      <c r="N36" t="str">
        <f>SUBSTITUTE(LabList[[#This Row],[National Grouping Name]]," COMMISSIONING REGION", "")</f>
        <v>LONDON</v>
      </c>
      <c r="O36" t="str">
        <f>IF(LabList[[#This Row],[Is Directed By - Primary Role Name]]="NHS TRUST", LabList[[#This Row],[Is Directed By - Name]]&amp;" - "&amp;LabList[[#This Row],[Name]],LabList[[#This Row],[Name]])</f>
        <v>CHELSEA AND WESTMINSTER HOSPITAL NHS FOUNDATION TRUST - CHELSEA &amp; WESTMINSTER HOSPITAL LABORATORY</v>
      </c>
    </row>
    <row r="37" spans="1:15" x14ac:dyDescent="0.35">
      <c r="A37" s="10" t="s">
        <v>1324</v>
      </c>
      <c r="D37" s="10" t="s">
        <v>659</v>
      </c>
      <c r="E37" t="s">
        <v>660</v>
      </c>
      <c r="F37" t="s">
        <v>1260</v>
      </c>
      <c r="G37" t="s">
        <v>68</v>
      </c>
      <c r="H37" t="s">
        <v>69</v>
      </c>
      <c r="I37" t="s">
        <v>137</v>
      </c>
      <c r="J37" t="s">
        <v>138</v>
      </c>
      <c r="K37" t="s">
        <v>84</v>
      </c>
      <c r="L37" t="s">
        <v>70</v>
      </c>
      <c r="M37" t="s">
        <v>71</v>
      </c>
      <c r="N37" t="str">
        <f>SUBSTITUTE(LabList[[#This Row],[National Grouping Name]]," COMMISSIONING REGION", "")</f>
        <v>LONDON</v>
      </c>
      <c r="O37" t="str">
        <f>IF(LabList[[#This Row],[Is Directed By - Primary Role Name]]="NHS TRUST", LabList[[#This Row],[Is Directed By - Name]]&amp;" - "&amp;LabList[[#This Row],[Name]],LabList[[#This Row],[Name]])</f>
        <v>CHELSEA AND WESTMINSTER HOSPITAL NHS FOUNDATION TRUST - WEST MIDDLESEX UNIVERSITY LABORATORY</v>
      </c>
    </row>
    <row r="38" spans="1:15" x14ac:dyDescent="0.35">
      <c r="A38" s="10" t="s">
        <v>1325</v>
      </c>
      <c r="D38" s="10" t="s">
        <v>667</v>
      </c>
      <c r="E38" t="s">
        <v>668</v>
      </c>
      <c r="F38" t="s">
        <v>1260</v>
      </c>
      <c r="G38" t="s">
        <v>68</v>
      </c>
      <c r="H38" t="s">
        <v>69</v>
      </c>
      <c r="I38" t="s">
        <v>204</v>
      </c>
      <c r="J38" t="s">
        <v>205</v>
      </c>
      <c r="K38" t="s">
        <v>84</v>
      </c>
      <c r="L38" t="s">
        <v>72</v>
      </c>
      <c r="M38" t="s">
        <v>73</v>
      </c>
      <c r="N38" t="str">
        <f>SUBSTITUTE(LabList[[#This Row],[National Grouping Name]]," COMMISSIONING REGION", "")</f>
        <v>MIDLANDS</v>
      </c>
      <c r="O38" t="str">
        <f>IF(LabList[[#This Row],[Is Directed By - Primary Role Name]]="NHS TRUST", LabList[[#This Row],[Is Directed By - Name]]&amp;" - "&amp;LabList[[#This Row],[Name]],LabList[[#This Row],[Name]])</f>
        <v>CHESTERFIELD ROYAL HOSPITAL NHS FOUNDATION TRUST - CHESTERFIELD &amp; NORTH DERBYSHIRE ROYAL HOSPITAL LABORATORY</v>
      </c>
    </row>
    <row r="39" spans="1:15" x14ac:dyDescent="0.35">
      <c r="A39" s="10" t="s">
        <v>1327</v>
      </c>
      <c r="D39" s="10" t="s">
        <v>815</v>
      </c>
      <c r="E39" t="s">
        <v>816</v>
      </c>
      <c r="F39" t="s">
        <v>1260</v>
      </c>
      <c r="G39" t="s">
        <v>68</v>
      </c>
      <c r="H39" t="s">
        <v>69</v>
      </c>
      <c r="I39" t="s">
        <v>350</v>
      </c>
      <c r="J39" t="s">
        <v>351</v>
      </c>
      <c r="K39" t="s">
        <v>84</v>
      </c>
      <c r="L39" t="s">
        <v>76</v>
      </c>
      <c r="M39" t="s">
        <v>77</v>
      </c>
      <c r="N39" t="str">
        <f>SUBSTITUTE(LabList[[#This Row],[National Grouping Name]]," COMMISSIONING REGION", "")</f>
        <v>NORTH WEST</v>
      </c>
      <c r="O39" t="str">
        <f>IF(LabList[[#This Row],[Is Directed By - Primary Role Name]]="NHS TRUST", LabList[[#This Row],[Is Directed By - Name]]&amp;" - "&amp;LabList[[#This Row],[Name]],LabList[[#This Row],[Name]])</f>
        <v>COUNTESS OF CHESTER HOSPITAL NHS FOUNDATION TRUST - CHESTER &amp; WIRRAL NHS MICROBIOLOGY SERVICES</v>
      </c>
    </row>
    <row r="40" spans="1:15" x14ac:dyDescent="0.35">
      <c r="A40" s="10" t="s">
        <v>1328</v>
      </c>
      <c r="D40" s="10">
        <v>69120</v>
      </c>
      <c r="E40" t="s">
        <v>819</v>
      </c>
      <c r="F40" t="s">
        <v>1260</v>
      </c>
      <c r="G40" t="s">
        <v>68</v>
      </c>
      <c r="H40" t="s">
        <v>69</v>
      </c>
      <c r="I40" t="s">
        <v>350</v>
      </c>
      <c r="J40" t="s">
        <v>351</v>
      </c>
      <c r="K40" t="s">
        <v>84</v>
      </c>
      <c r="L40" t="s">
        <v>76</v>
      </c>
      <c r="M40" t="s">
        <v>77</v>
      </c>
      <c r="N40" t="str">
        <f>SUBSTITUTE(LabList[[#This Row],[National Grouping Name]]," COMMISSIONING REGION", "")</f>
        <v>NORTH WEST</v>
      </c>
      <c r="O40" t="str">
        <f>IF(LabList[[#This Row],[Is Directed By - Primary Role Name]]="NHS TRUST", LabList[[#This Row],[Is Directed By - Name]]&amp;" - "&amp;LabList[[#This Row],[Name]],LabList[[#This Row],[Name]])</f>
        <v>COUNTESS OF CHESTER HOSPITAL NHS FOUNDATION TRUST - COUNTESS OF CHESTER HOSPITAL LABORATORY</v>
      </c>
    </row>
    <row r="41" spans="1:15" x14ac:dyDescent="0.35">
      <c r="A41" s="10" t="s">
        <v>1329</v>
      </c>
      <c r="D41" s="10">
        <v>69140</v>
      </c>
      <c r="E41" t="s">
        <v>766</v>
      </c>
      <c r="F41" t="s">
        <v>1260</v>
      </c>
      <c r="G41" t="s">
        <v>68</v>
      </c>
      <c r="H41" t="s">
        <v>69</v>
      </c>
      <c r="I41" t="s">
        <v>286</v>
      </c>
      <c r="J41" t="s">
        <v>287</v>
      </c>
      <c r="K41" t="s">
        <v>84</v>
      </c>
      <c r="L41" t="s">
        <v>74</v>
      </c>
      <c r="M41" t="s">
        <v>75</v>
      </c>
      <c r="N41" t="str">
        <f>SUBSTITUTE(LabList[[#This Row],[National Grouping Name]]," COMMISSIONING REGION", "")</f>
        <v>NORTH EAST AND YORKSHIRE</v>
      </c>
      <c r="O41" t="str">
        <f>IF(LabList[[#This Row],[Is Directed By - Primary Role Name]]="NHS TRUST", LabList[[#This Row],[Is Directed By - Name]]&amp;" - "&amp;LabList[[#This Row],[Name]],LabList[[#This Row],[Name]])</f>
        <v>COUNTY DURHAM AND DARLINGTON NHS FOUNDATION TRUST - PATHOLOGY LAB - COUNTY DURHAM AND DARLINGTON NHS FOUNDATION TRUST</v>
      </c>
    </row>
    <row r="42" spans="1:15" x14ac:dyDescent="0.35">
      <c r="A42" s="10" t="s">
        <v>1330</v>
      </c>
      <c r="D42" s="10" t="s">
        <v>579</v>
      </c>
      <c r="E42" t="s">
        <v>580</v>
      </c>
      <c r="F42" t="s">
        <v>1260</v>
      </c>
      <c r="G42" t="s">
        <v>68</v>
      </c>
      <c r="H42" t="s">
        <v>69</v>
      </c>
      <c r="I42" t="s">
        <v>139</v>
      </c>
      <c r="J42" t="s">
        <v>140</v>
      </c>
      <c r="K42" t="s">
        <v>84</v>
      </c>
      <c r="L42" t="s">
        <v>70</v>
      </c>
      <c r="M42" t="s">
        <v>71</v>
      </c>
      <c r="N42" t="str">
        <f>SUBSTITUTE(LabList[[#This Row],[National Grouping Name]]," COMMISSIONING REGION", "")</f>
        <v>LONDON</v>
      </c>
      <c r="O42" t="str">
        <f>IF(LabList[[#This Row],[Is Directed By - Primary Role Name]]="NHS TRUST", LabList[[#This Row],[Is Directed By - Name]]&amp;" - "&amp;LabList[[#This Row],[Name]],LabList[[#This Row],[Name]])</f>
        <v>CROYDON HEALTH SERVICES NHS TRUST - CROYDON UNIVERSITY HOSPITAL LABORATORY</v>
      </c>
    </row>
    <row r="43" spans="1:15" x14ac:dyDescent="0.35">
      <c r="A43" s="10" t="s">
        <v>1332</v>
      </c>
      <c r="D43" s="10" t="s">
        <v>877</v>
      </c>
      <c r="E43" t="s">
        <v>878</v>
      </c>
      <c r="F43" t="s">
        <v>1260</v>
      </c>
      <c r="G43" t="s">
        <v>68</v>
      </c>
      <c r="H43" t="s">
        <v>69</v>
      </c>
      <c r="I43" t="s">
        <v>416</v>
      </c>
      <c r="J43" t="s">
        <v>417</v>
      </c>
      <c r="K43" t="s">
        <v>84</v>
      </c>
      <c r="L43" t="s">
        <v>78</v>
      </c>
      <c r="M43" t="s">
        <v>79</v>
      </c>
      <c r="N43" t="str">
        <f>SUBSTITUTE(LabList[[#This Row],[National Grouping Name]]," COMMISSIONING REGION", "")</f>
        <v>SOUTH EAST</v>
      </c>
      <c r="O43" t="str">
        <f>IF(LabList[[#This Row],[Is Directed By - Primary Role Name]]="NHS TRUST", LabList[[#This Row],[Is Directed By - Name]]&amp;" - "&amp;LabList[[#This Row],[Name]],LabList[[#This Row],[Name]])</f>
        <v>DARTFORD AND GRAVESHAM NHS TRUST - DARENT VALLEY HOSPITAL LABORATORY</v>
      </c>
    </row>
    <row r="44" spans="1:15" x14ac:dyDescent="0.35">
      <c r="A44" s="10" t="s">
        <v>1331</v>
      </c>
      <c r="D44" s="10">
        <v>69080</v>
      </c>
      <c r="E44" t="s">
        <v>728</v>
      </c>
      <c r="F44" t="s">
        <v>1260</v>
      </c>
      <c r="G44" t="s">
        <v>68</v>
      </c>
      <c r="H44" t="s">
        <v>69</v>
      </c>
      <c r="I44" t="s">
        <v>290</v>
      </c>
      <c r="J44" t="s">
        <v>291</v>
      </c>
      <c r="K44" t="s">
        <v>84</v>
      </c>
      <c r="L44" t="s">
        <v>74</v>
      </c>
      <c r="M44" t="s">
        <v>75</v>
      </c>
      <c r="N44" t="str">
        <f>SUBSTITUTE(LabList[[#This Row],[National Grouping Name]]," COMMISSIONING REGION", "")</f>
        <v>NORTH EAST AND YORKSHIRE</v>
      </c>
      <c r="O44" t="str">
        <f>IF(LabList[[#This Row],[Is Directed By - Primary Role Name]]="NHS TRUST", LabList[[#This Row],[Is Directed By - Name]]&amp;" - "&amp;LabList[[#This Row],[Name]],LabList[[#This Row],[Name]])</f>
        <v>DONCASTER AND BASSETLAW TEACHING HOSPITALS NHS FOUNDATION TRUST - BASSETLAW DIST GEN HOSP LABORATORY</v>
      </c>
    </row>
    <row r="45" spans="1:15" x14ac:dyDescent="0.35">
      <c r="A45" s="10" t="s">
        <v>1333</v>
      </c>
      <c r="D45" s="10">
        <v>69180</v>
      </c>
      <c r="E45" t="s">
        <v>739</v>
      </c>
      <c r="F45" t="s">
        <v>1260</v>
      </c>
      <c r="G45" t="s">
        <v>68</v>
      </c>
      <c r="H45" t="s">
        <v>69</v>
      </c>
      <c r="I45" t="s">
        <v>290</v>
      </c>
      <c r="J45" t="s">
        <v>291</v>
      </c>
      <c r="K45" t="s">
        <v>84</v>
      </c>
      <c r="L45" t="s">
        <v>74</v>
      </c>
      <c r="M45" t="s">
        <v>75</v>
      </c>
      <c r="N45" t="str">
        <f>SUBSTITUTE(LabList[[#This Row],[National Grouping Name]]," COMMISSIONING REGION", "")</f>
        <v>NORTH EAST AND YORKSHIRE</v>
      </c>
      <c r="O45" t="str">
        <f>IF(LabList[[#This Row],[Is Directed By - Primary Role Name]]="NHS TRUST", LabList[[#This Row],[Is Directed By - Name]]&amp;" - "&amp;LabList[[#This Row],[Name]],LabList[[#This Row],[Name]])</f>
        <v>DONCASTER AND BASSETLAW TEACHING HOSPITALS NHS FOUNDATION TRUST - DONCASTER ROYAL INFIRMARY LABORATORY</v>
      </c>
    </row>
    <row r="46" spans="1:15" x14ac:dyDescent="0.35">
      <c r="A46" s="10" t="s">
        <v>1334</v>
      </c>
      <c r="D46" s="10" t="s">
        <v>934</v>
      </c>
      <c r="E46" t="s">
        <v>935</v>
      </c>
      <c r="F46" t="s">
        <v>1260</v>
      </c>
      <c r="G46" t="s">
        <v>68</v>
      </c>
      <c r="H46" t="s">
        <v>69</v>
      </c>
      <c r="I46" t="s">
        <v>474</v>
      </c>
      <c r="J46" t="s">
        <v>475</v>
      </c>
      <c r="K46" t="s">
        <v>84</v>
      </c>
      <c r="L46" t="s">
        <v>80</v>
      </c>
      <c r="M46" t="s">
        <v>81</v>
      </c>
      <c r="N46" t="str">
        <f>SUBSTITUTE(LabList[[#This Row],[National Grouping Name]]," COMMISSIONING REGION", "")</f>
        <v>SOUTH WEST</v>
      </c>
      <c r="O46" t="str">
        <f>IF(LabList[[#This Row],[Is Directed By - Primary Role Name]]="NHS TRUST", LabList[[#This Row],[Is Directed By - Name]]&amp;" - "&amp;LabList[[#This Row],[Name]],LabList[[#This Row],[Name]])</f>
        <v>DORSET COUNTY HOSPITAL NHS FOUNDATION TRUST - DORSET COUNTY HOSPITAL LABORATORY</v>
      </c>
    </row>
    <row r="47" spans="1:15" x14ac:dyDescent="0.35">
      <c r="A47" s="10" t="s">
        <v>1335</v>
      </c>
      <c r="D47" s="10">
        <v>69360</v>
      </c>
      <c r="E47" t="s">
        <v>542</v>
      </c>
      <c r="F47" t="s">
        <v>1260</v>
      </c>
      <c r="G47" t="s">
        <v>68</v>
      </c>
      <c r="H47" t="s">
        <v>69</v>
      </c>
      <c r="I47" t="s">
        <v>91</v>
      </c>
      <c r="J47" t="s">
        <v>92</v>
      </c>
      <c r="K47" t="s">
        <v>84</v>
      </c>
      <c r="L47" t="s">
        <v>66</v>
      </c>
      <c r="M47" t="s">
        <v>67</v>
      </c>
      <c r="N47" t="str">
        <f>SUBSTITUTE(LabList[[#This Row],[National Grouping Name]]," COMMISSIONING REGION", "")</f>
        <v>EAST OF ENGLAND</v>
      </c>
      <c r="O47" t="str">
        <f>IF(LabList[[#This Row],[Is Directed By - Primary Role Name]]="NHS TRUST", LabList[[#This Row],[Is Directed By - Name]]&amp;" - "&amp;LabList[[#This Row],[Name]],LabList[[#This Row],[Name]])</f>
        <v>EAST AND NORTH HERTFORDSHIRE NHS TRUST - LISTER HOSPITAL LABORATORY</v>
      </c>
    </row>
    <row r="48" spans="1:15" x14ac:dyDescent="0.35">
      <c r="A48" s="10" t="s">
        <v>1336</v>
      </c>
      <c r="D48" s="10" t="s">
        <v>558</v>
      </c>
      <c r="E48" t="s">
        <v>559</v>
      </c>
      <c r="F48" t="s">
        <v>1260</v>
      </c>
      <c r="G48" t="s">
        <v>68</v>
      </c>
      <c r="H48" t="s">
        <v>69</v>
      </c>
      <c r="I48" t="s">
        <v>91</v>
      </c>
      <c r="J48" t="s">
        <v>92</v>
      </c>
      <c r="K48" t="s">
        <v>84</v>
      </c>
      <c r="L48" t="s">
        <v>66</v>
      </c>
      <c r="M48" t="s">
        <v>67</v>
      </c>
      <c r="N48" t="str">
        <f>SUBSTITUTE(LabList[[#This Row],[National Grouping Name]]," COMMISSIONING REGION", "")</f>
        <v>EAST OF ENGLAND</v>
      </c>
      <c r="O48" t="str">
        <f>IF(LabList[[#This Row],[Is Directed By - Primary Role Name]]="NHS TRUST", LabList[[#This Row],[Is Directed By - Name]]&amp;" - "&amp;LabList[[#This Row],[Name]],LabList[[#This Row],[Name]])</f>
        <v>EAST AND NORTH HERTFORDSHIRE NHS TRUST - QUEEN ELIZABETH II HOSPITAL LABORATORY</v>
      </c>
    </row>
    <row r="49" spans="1:15" x14ac:dyDescent="0.35">
      <c r="A49" s="10" t="s">
        <v>1337</v>
      </c>
      <c r="D49" s="10" t="s">
        <v>823</v>
      </c>
      <c r="E49" t="s">
        <v>824</v>
      </c>
      <c r="F49" t="s">
        <v>1260</v>
      </c>
      <c r="G49" t="s">
        <v>68</v>
      </c>
      <c r="H49" t="s">
        <v>69</v>
      </c>
      <c r="I49" t="s">
        <v>352</v>
      </c>
      <c r="J49" t="s">
        <v>353</v>
      </c>
      <c r="K49" t="s">
        <v>84</v>
      </c>
      <c r="L49" t="s">
        <v>76</v>
      </c>
      <c r="M49" t="s">
        <v>77</v>
      </c>
      <c r="N49" t="str">
        <f>SUBSTITUTE(LabList[[#This Row],[National Grouping Name]]," COMMISSIONING REGION", "")</f>
        <v>NORTH WEST</v>
      </c>
      <c r="O49" t="str">
        <f>IF(LabList[[#This Row],[Is Directed By - Primary Role Name]]="NHS TRUST", LabList[[#This Row],[Is Directed By - Name]]&amp;" - "&amp;LabList[[#This Row],[Name]],LabList[[#This Row],[Name]])</f>
        <v>EAST CHESHIRE NHS TRUST - MACCLESFIELD DISTRICT GENERAL HOSPITAL LABORATORY</v>
      </c>
    </row>
    <row r="50" spans="1:15" x14ac:dyDescent="0.35">
      <c r="A50" s="10" t="s">
        <v>1338</v>
      </c>
      <c r="D50" s="10" t="s">
        <v>891</v>
      </c>
      <c r="E50" t="s">
        <v>892</v>
      </c>
      <c r="F50" t="s">
        <v>1260</v>
      </c>
      <c r="G50" t="s">
        <v>68</v>
      </c>
      <c r="H50" t="s">
        <v>69</v>
      </c>
      <c r="I50" t="s">
        <v>418</v>
      </c>
      <c r="J50" t="s">
        <v>419</v>
      </c>
      <c r="K50" t="s">
        <v>84</v>
      </c>
      <c r="L50" t="s">
        <v>78</v>
      </c>
      <c r="M50" t="s">
        <v>79</v>
      </c>
      <c r="N50" t="str">
        <f>SUBSTITUTE(LabList[[#This Row],[National Grouping Name]]," COMMISSIONING REGION", "")</f>
        <v>SOUTH EAST</v>
      </c>
      <c r="O50" t="str">
        <f>IF(LabList[[#This Row],[Is Directed By - Primary Role Name]]="NHS TRUST", LabList[[#This Row],[Is Directed By - Name]]&amp;" - "&amp;LabList[[#This Row],[Name]],LabList[[#This Row],[Name]])</f>
        <v>EAST KENT HOSPITALS UNIVERSITY NHS FOUNDATION TRUST - KENT &amp; CANTERBURY HOSPITAL LABORATORY</v>
      </c>
    </row>
    <row r="51" spans="1:15" x14ac:dyDescent="0.35">
      <c r="A51" s="10" t="s">
        <v>1340</v>
      </c>
      <c r="D51" s="10" t="s">
        <v>917</v>
      </c>
      <c r="E51" t="s">
        <v>918</v>
      </c>
      <c r="F51" t="s">
        <v>1260</v>
      </c>
      <c r="G51" t="s">
        <v>68</v>
      </c>
      <c r="H51" t="s">
        <v>69</v>
      </c>
      <c r="I51" t="s">
        <v>418</v>
      </c>
      <c r="J51" t="s">
        <v>419</v>
      </c>
      <c r="K51" t="s">
        <v>84</v>
      </c>
      <c r="L51" t="s">
        <v>78</v>
      </c>
      <c r="M51" t="s">
        <v>79</v>
      </c>
      <c r="N51" t="str">
        <f>SUBSTITUTE(LabList[[#This Row],[National Grouping Name]]," COMMISSIONING REGION", "")</f>
        <v>SOUTH EAST</v>
      </c>
      <c r="O51" t="str">
        <f>IF(LabList[[#This Row],[Is Directed By - Primary Role Name]]="NHS TRUST", LabList[[#This Row],[Is Directed By - Name]]&amp;" - "&amp;LabList[[#This Row],[Name]],LabList[[#This Row],[Name]])</f>
        <v>EAST KENT HOSPITALS UNIVERSITY NHS FOUNDATION TRUST - THANET DISTRICT GENERAL HOSPITAL LABORATORY</v>
      </c>
    </row>
    <row r="52" spans="1:15" x14ac:dyDescent="0.35">
      <c r="A52" s="10" t="s">
        <v>1339</v>
      </c>
      <c r="D52" s="10" t="s">
        <v>919</v>
      </c>
      <c r="E52" t="s">
        <v>920</v>
      </c>
      <c r="F52" t="s">
        <v>1260</v>
      </c>
      <c r="G52" t="s">
        <v>68</v>
      </c>
      <c r="H52" t="s">
        <v>69</v>
      </c>
      <c r="I52" t="s">
        <v>418</v>
      </c>
      <c r="J52" t="s">
        <v>419</v>
      </c>
      <c r="K52" t="s">
        <v>84</v>
      </c>
      <c r="L52" t="s">
        <v>78</v>
      </c>
      <c r="M52" t="s">
        <v>79</v>
      </c>
      <c r="N52" t="str">
        <f>SUBSTITUTE(LabList[[#This Row],[National Grouping Name]]," COMMISSIONING REGION", "")</f>
        <v>SOUTH EAST</v>
      </c>
      <c r="O52" t="str">
        <f>IF(LabList[[#This Row],[Is Directed By - Primary Role Name]]="NHS TRUST", LabList[[#This Row],[Is Directed By - Name]]&amp;" - "&amp;LabList[[#This Row],[Name]],LabList[[#This Row],[Name]])</f>
        <v>EAST KENT HOSPITALS UNIVERSITY NHS FOUNDATION TRUST - THE WILLIAM HARVEY HOSPITAL LABORATORY</v>
      </c>
    </row>
    <row r="53" spans="1:15" x14ac:dyDescent="0.35">
      <c r="A53" s="10" t="s">
        <v>1341</v>
      </c>
      <c r="D53" s="10" t="s">
        <v>811</v>
      </c>
      <c r="E53" t="s">
        <v>812</v>
      </c>
      <c r="F53" t="s">
        <v>1260</v>
      </c>
      <c r="G53" t="s">
        <v>68</v>
      </c>
      <c r="H53" t="s">
        <v>69</v>
      </c>
      <c r="I53" t="s">
        <v>354</v>
      </c>
      <c r="J53" t="s">
        <v>355</v>
      </c>
      <c r="K53" t="s">
        <v>84</v>
      </c>
      <c r="L53" t="s">
        <v>76</v>
      </c>
      <c r="M53" t="s">
        <v>77</v>
      </c>
      <c r="N53" t="str">
        <f>SUBSTITUTE(LabList[[#This Row],[National Grouping Name]]," COMMISSIONING REGION", "")</f>
        <v>NORTH WEST</v>
      </c>
      <c r="O53" t="str">
        <f>IF(LabList[[#This Row],[Is Directed By - Primary Role Name]]="NHS TRUST", LabList[[#This Row],[Is Directed By - Name]]&amp;" - "&amp;LabList[[#This Row],[Name]],LabList[[#This Row],[Name]])</f>
        <v>EAST LANCASHIRE HOSPITALS NHS TRUST - BURNLEY GENERAL HOSPITAL LABORATORY</v>
      </c>
    </row>
    <row r="54" spans="1:15" x14ac:dyDescent="0.35">
      <c r="A54" s="10" t="s">
        <v>1342</v>
      </c>
      <c r="D54" s="10" t="s">
        <v>839</v>
      </c>
      <c r="E54" t="s">
        <v>840</v>
      </c>
      <c r="F54" t="s">
        <v>1260</v>
      </c>
      <c r="G54" t="s">
        <v>68</v>
      </c>
      <c r="H54" t="s">
        <v>69</v>
      </c>
      <c r="I54" t="s">
        <v>354</v>
      </c>
      <c r="J54" t="s">
        <v>355</v>
      </c>
      <c r="K54" t="s">
        <v>84</v>
      </c>
      <c r="L54" t="s">
        <v>76</v>
      </c>
      <c r="M54" t="s">
        <v>77</v>
      </c>
      <c r="N54" t="str">
        <f>SUBSTITUTE(LabList[[#This Row],[National Grouping Name]]," COMMISSIONING REGION", "")</f>
        <v>NORTH WEST</v>
      </c>
      <c r="O54" t="str">
        <f>IF(LabList[[#This Row],[Is Directed By - Primary Role Name]]="NHS TRUST", LabList[[#This Row],[Is Directed By - Name]]&amp;" - "&amp;LabList[[#This Row],[Name]],LabList[[#This Row],[Name]])</f>
        <v>EAST LANCASHIRE HOSPITALS NHS TRUST - QUEEN'S PARK HOSPITAL LABORATORY</v>
      </c>
    </row>
    <row r="55" spans="1:15" x14ac:dyDescent="0.35">
      <c r="A55" s="10" t="s">
        <v>1344</v>
      </c>
      <c r="D55" s="10" t="s">
        <v>529</v>
      </c>
      <c r="E55" t="s">
        <v>530</v>
      </c>
      <c r="F55" t="s">
        <v>1260</v>
      </c>
      <c r="G55" t="s">
        <v>68</v>
      </c>
      <c r="H55" t="s">
        <v>69</v>
      </c>
      <c r="I55" t="s">
        <v>95</v>
      </c>
      <c r="J55" t="s">
        <v>96</v>
      </c>
      <c r="K55" t="s">
        <v>84</v>
      </c>
      <c r="L55" t="s">
        <v>66</v>
      </c>
      <c r="M55" t="s">
        <v>67</v>
      </c>
      <c r="N55" t="str">
        <f>SUBSTITUTE(LabList[[#This Row],[National Grouping Name]]," COMMISSIONING REGION", "")</f>
        <v>EAST OF ENGLAND</v>
      </c>
      <c r="O55" t="str">
        <f>IF(LabList[[#This Row],[Is Directed By - Primary Role Name]]="NHS TRUST", LabList[[#This Row],[Is Directed By - Name]]&amp;" - "&amp;LabList[[#This Row],[Name]],LabList[[#This Row],[Name]])</f>
        <v>EAST SUFFOLK AND NORTH ESSEX NHS FOUNDATION TRUST - COLCHESTER GENERAL HOSPITAL LABORATORY</v>
      </c>
    </row>
    <row r="56" spans="1:15" x14ac:dyDescent="0.35">
      <c r="A56" s="10" t="s">
        <v>1343</v>
      </c>
      <c r="D56" s="10" t="s">
        <v>538</v>
      </c>
      <c r="E56" t="s">
        <v>539</v>
      </c>
      <c r="F56" t="s">
        <v>1260</v>
      </c>
      <c r="G56" t="s">
        <v>68</v>
      </c>
      <c r="H56" t="s">
        <v>69</v>
      </c>
      <c r="I56" t="s">
        <v>95</v>
      </c>
      <c r="J56" t="s">
        <v>96</v>
      </c>
      <c r="K56" t="s">
        <v>84</v>
      </c>
      <c r="L56" t="s">
        <v>66</v>
      </c>
      <c r="M56" t="s">
        <v>67</v>
      </c>
      <c r="N56" t="str">
        <f>SUBSTITUTE(LabList[[#This Row],[National Grouping Name]]," COMMISSIONING REGION", "")</f>
        <v>EAST OF ENGLAND</v>
      </c>
      <c r="O56" t="str">
        <f>IF(LabList[[#This Row],[Is Directed By - Primary Role Name]]="NHS TRUST", LabList[[#This Row],[Is Directed By - Name]]&amp;" - "&amp;LabList[[#This Row],[Name]],LabList[[#This Row],[Name]])</f>
        <v>EAST SUFFOLK AND NORTH ESSEX NHS FOUNDATION TRUST - IPSWICH HOSPITAL LABORATORY</v>
      </c>
    </row>
    <row r="57" spans="1:15" x14ac:dyDescent="0.35">
      <c r="A57" s="10" t="s">
        <v>1346</v>
      </c>
      <c r="D57" s="10" t="s">
        <v>882</v>
      </c>
      <c r="E57" t="s">
        <v>883</v>
      </c>
      <c r="F57" t="s">
        <v>1260</v>
      </c>
      <c r="G57" t="s">
        <v>68</v>
      </c>
      <c r="H57" t="s">
        <v>69</v>
      </c>
      <c r="I57" t="s">
        <v>420</v>
      </c>
      <c r="J57" t="s">
        <v>421</v>
      </c>
      <c r="K57" t="s">
        <v>84</v>
      </c>
      <c r="L57" t="s">
        <v>78</v>
      </c>
      <c r="M57" t="s">
        <v>79</v>
      </c>
      <c r="N57" t="str">
        <f>SUBSTITUTE(LabList[[#This Row],[National Grouping Name]]," COMMISSIONING REGION", "")</f>
        <v>SOUTH EAST</v>
      </c>
      <c r="O57" t="str">
        <f>IF(LabList[[#This Row],[Is Directed By - Primary Role Name]]="NHS TRUST", LabList[[#This Row],[Is Directed By - Name]]&amp;" - "&amp;LabList[[#This Row],[Name]],LabList[[#This Row],[Name]])</f>
        <v>EAST SUSSEX HEALTHCARE NHS TRUST - EASTBOURNE DISTRICT GENERAL HOSPITAL LABORATORY</v>
      </c>
    </row>
    <row r="58" spans="1:15" x14ac:dyDescent="0.35">
      <c r="A58" s="10" t="s">
        <v>1345</v>
      </c>
      <c r="D58" s="10">
        <v>69210</v>
      </c>
      <c r="E58" t="s">
        <v>887</v>
      </c>
      <c r="F58" t="s">
        <v>1260</v>
      </c>
      <c r="G58" t="s">
        <v>68</v>
      </c>
      <c r="H58" t="s">
        <v>69</v>
      </c>
      <c r="I58" t="s">
        <v>420</v>
      </c>
      <c r="J58" t="s">
        <v>421</v>
      </c>
      <c r="K58" t="s">
        <v>84</v>
      </c>
      <c r="L58" t="s">
        <v>78</v>
      </c>
      <c r="M58" t="s">
        <v>79</v>
      </c>
      <c r="N58" t="str">
        <f>SUBSTITUTE(LabList[[#This Row],[National Grouping Name]]," COMMISSIONING REGION", "")</f>
        <v>SOUTH EAST</v>
      </c>
      <c r="O58" t="str">
        <f>IF(LabList[[#This Row],[Is Directed By - Primary Role Name]]="NHS TRUST", LabList[[#This Row],[Is Directed By - Name]]&amp;" - "&amp;LabList[[#This Row],[Name]],LabList[[#This Row],[Name]])</f>
        <v>EAST SUSSEX HEALTHCARE NHS TRUST - HASTINGS &amp; ROTHER LABORATORY</v>
      </c>
    </row>
    <row r="59" spans="1:15" x14ac:dyDescent="0.35">
      <c r="A59" s="10" t="s">
        <v>1347</v>
      </c>
      <c r="D59" s="10">
        <v>69760</v>
      </c>
      <c r="E59" t="s">
        <v>583</v>
      </c>
      <c r="F59" t="s">
        <v>1260</v>
      </c>
      <c r="G59" t="s">
        <v>68</v>
      </c>
      <c r="H59" t="s">
        <v>69</v>
      </c>
      <c r="I59" t="s">
        <v>143</v>
      </c>
      <c r="J59" t="s">
        <v>144</v>
      </c>
      <c r="K59" t="s">
        <v>84</v>
      </c>
      <c r="L59" t="s">
        <v>70</v>
      </c>
      <c r="M59" t="s">
        <v>71</v>
      </c>
      <c r="N59" t="str">
        <f>SUBSTITUTE(LabList[[#This Row],[National Grouping Name]]," COMMISSIONING REGION", "")</f>
        <v>LONDON</v>
      </c>
      <c r="O59" t="str">
        <f>IF(LabList[[#This Row],[Is Directed By - Primary Role Name]]="NHS TRUST", LabList[[#This Row],[Is Directed By - Name]]&amp;" - "&amp;LabList[[#This Row],[Name]],LabList[[#This Row],[Name]])</f>
        <v>EPSOM AND ST HELIER UNIVERSITY HOSPITALS NHS TRUST - EPSOM HOSPITAL LABORATORIES</v>
      </c>
    </row>
    <row r="60" spans="1:15" x14ac:dyDescent="0.35">
      <c r="A60" s="10" t="s">
        <v>1348</v>
      </c>
      <c r="D60" s="10">
        <v>69750</v>
      </c>
      <c r="E60" t="s">
        <v>643</v>
      </c>
      <c r="F60" t="s">
        <v>1260</v>
      </c>
      <c r="G60" t="s">
        <v>68</v>
      </c>
      <c r="H60" t="s">
        <v>69</v>
      </c>
      <c r="I60" t="s">
        <v>143</v>
      </c>
      <c r="J60" t="s">
        <v>144</v>
      </c>
      <c r="K60" t="s">
        <v>84</v>
      </c>
      <c r="L60" t="s">
        <v>70</v>
      </c>
      <c r="M60" t="s">
        <v>71</v>
      </c>
      <c r="N60" t="str">
        <f>SUBSTITUTE(LabList[[#This Row],[National Grouping Name]]," COMMISSIONING REGION", "")</f>
        <v>LONDON</v>
      </c>
      <c r="O60" t="str">
        <f>IF(LabList[[#This Row],[Is Directed By - Primary Role Name]]="NHS TRUST", LabList[[#This Row],[Is Directed By - Name]]&amp;" - "&amp;LabList[[#This Row],[Name]],LabList[[#This Row],[Name]])</f>
        <v>EPSOM AND ST HELIER UNIVERSITY HOSPITALS NHS TRUST - ST HELIER PATHOLOGY</v>
      </c>
    </row>
    <row r="61" spans="1:15" x14ac:dyDescent="0.35">
      <c r="A61" s="10" t="s">
        <v>1349</v>
      </c>
      <c r="D61" s="10">
        <v>69990</v>
      </c>
      <c r="E61" t="s">
        <v>873</v>
      </c>
      <c r="F61" t="s">
        <v>1260</v>
      </c>
      <c r="G61" t="s">
        <v>68</v>
      </c>
      <c r="H61" t="s">
        <v>69</v>
      </c>
      <c r="I61" t="s">
        <v>422</v>
      </c>
      <c r="J61" t="s">
        <v>423</v>
      </c>
      <c r="K61" t="s">
        <v>84</v>
      </c>
      <c r="L61" t="s">
        <v>78</v>
      </c>
      <c r="M61" t="s">
        <v>79</v>
      </c>
      <c r="N61" t="str">
        <f>SUBSTITUTE(LabList[[#This Row],[National Grouping Name]]," COMMISSIONING REGION", "")</f>
        <v>SOUTH EAST</v>
      </c>
      <c r="O61" t="str">
        <f>IF(LabList[[#This Row],[Is Directed By - Primary Role Name]]="NHS TRUST", LabList[[#This Row],[Is Directed By - Name]]&amp;" - "&amp;LabList[[#This Row],[Name]],LabList[[#This Row],[Name]])</f>
        <v>FRIMLEY HEALTH NHS FOUNDATION TRUST - BERKSHIRE AND SURREY PATHOLOGY SERVICES (BSPS)</v>
      </c>
    </row>
    <row r="62" spans="1:15" x14ac:dyDescent="0.35">
      <c r="A62" s="10" t="s">
        <v>1350</v>
      </c>
      <c r="D62" s="10" t="s">
        <v>884</v>
      </c>
      <c r="E62" t="s">
        <v>885</v>
      </c>
      <c r="F62" t="s">
        <v>1260</v>
      </c>
      <c r="G62" t="s">
        <v>68</v>
      </c>
      <c r="H62" t="s">
        <v>69</v>
      </c>
      <c r="I62" t="s">
        <v>422</v>
      </c>
      <c r="J62" t="s">
        <v>423</v>
      </c>
      <c r="K62" t="s">
        <v>84</v>
      </c>
      <c r="L62" t="s">
        <v>78</v>
      </c>
      <c r="M62" t="s">
        <v>79</v>
      </c>
      <c r="N62" t="str">
        <f>SUBSTITUTE(LabList[[#This Row],[National Grouping Name]]," COMMISSIONING REGION", "")</f>
        <v>SOUTH EAST</v>
      </c>
      <c r="O62" t="str">
        <f>IF(LabList[[#This Row],[Is Directed By - Primary Role Name]]="NHS TRUST", LabList[[#This Row],[Is Directed By - Name]]&amp;" - "&amp;LabList[[#This Row],[Name]],LabList[[#This Row],[Name]])</f>
        <v>FRIMLEY HEALTH NHS FOUNDATION TRUST - FRIMLEY PARK HOSPITAL LABORATORY</v>
      </c>
    </row>
    <row r="63" spans="1:15" x14ac:dyDescent="0.35">
      <c r="A63" s="10" t="s">
        <v>1352</v>
      </c>
      <c r="D63" s="10">
        <v>69230</v>
      </c>
      <c r="E63" t="s">
        <v>925</v>
      </c>
      <c r="F63" t="s">
        <v>1260</v>
      </c>
      <c r="G63" t="s">
        <v>68</v>
      </c>
      <c r="H63" t="s">
        <v>69</v>
      </c>
      <c r="I63" t="s">
        <v>422</v>
      </c>
      <c r="J63" t="s">
        <v>423</v>
      </c>
      <c r="K63" t="s">
        <v>84</v>
      </c>
      <c r="L63" t="s">
        <v>78</v>
      </c>
      <c r="M63" t="s">
        <v>79</v>
      </c>
      <c r="N63" t="str">
        <f>SUBSTITUTE(LabList[[#This Row],[National Grouping Name]]," COMMISSIONING REGION", "")</f>
        <v>SOUTH EAST</v>
      </c>
      <c r="O63" t="str">
        <f>IF(LabList[[#This Row],[Is Directed By - Primary Role Name]]="NHS TRUST", LabList[[#This Row],[Is Directed By - Name]]&amp;" - "&amp;LabList[[#This Row],[Name]],LabList[[#This Row],[Name]])</f>
        <v>FRIMLEY HEALTH NHS FOUNDATION TRUST - WEXHAM PARK HOSPITAL LABORATORY</v>
      </c>
    </row>
    <row r="64" spans="1:15" x14ac:dyDescent="0.35">
      <c r="A64" s="10" t="s">
        <v>1351</v>
      </c>
      <c r="D64" s="10">
        <v>69980</v>
      </c>
      <c r="E64" t="s">
        <v>886</v>
      </c>
      <c r="F64" t="s">
        <v>1260</v>
      </c>
      <c r="G64" t="s">
        <v>68</v>
      </c>
      <c r="H64" t="s">
        <v>69</v>
      </c>
      <c r="I64" t="s">
        <v>1278</v>
      </c>
      <c r="J64" t="s">
        <v>1279</v>
      </c>
      <c r="K64" t="s">
        <v>1263</v>
      </c>
      <c r="L64" t="s">
        <v>78</v>
      </c>
      <c r="M64" t="s">
        <v>79</v>
      </c>
      <c r="N64" t="str">
        <f>SUBSTITUTE(LabList[[#This Row],[National Grouping Name]]," COMMISSIONING REGION", "")</f>
        <v>SOUTH EAST</v>
      </c>
      <c r="O64" t="str">
        <f>IF(LabList[[#This Row],[Is Directed By - Primary Role Name]]="NHS TRUST", LabList[[#This Row],[Is Directed By - Name]]&amp;" - "&amp;LabList[[#This Row],[Name]],LabList[[#This Row],[Name]])</f>
        <v>FRONTIER PATHOLOGY</v>
      </c>
    </row>
    <row r="65" spans="1:15" x14ac:dyDescent="0.35">
      <c r="A65" s="10" t="s">
        <v>1355</v>
      </c>
      <c r="D65" s="10" t="s">
        <v>744</v>
      </c>
      <c r="E65" t="s">
        <v>745</v>
      </c>
      <c r="F65" t="s">
        <v>1260</v>
      </c>
      <c r="G65" t="s">
        <v>68</v>
      </c>
      <c r="H65" t="s">
        <v>69</v>
      </c>
      <c r="I65" t="s">
        <v>292</v>
      </c>
      <c r="J65" t="s">
        <v>293</v>
      </c>
      <c r="K65" t="s">
        <v>84</v>
      </c>
      <c r="L65" t="s">
        <v>74</v>
      </c>
      <c r="M65" t="s">
        <v>75</v>
      </c>
      <c r="N65" t="str">
        <f>SUBSTITUTE(LabList[[#This Row],[National Grouping Name]]," COMMISSIONING REGION", "")</f>
        <v>NORTH EAST AND YORKSHIRE</v>
      </c>
      <c r="O65" t="str">
        <f>IF(LabList[[#This Row],[Is Directed By - Primary Role Name]]="NHS TRUST", LabList[[#This Row],[Is Directed By - Name]]&amp;" - "&amp;LabList[[#This Row],[Name]],LabList[[#This Row],[Name]])</f>
        <v>GATESHEAD HEALTH NHS FOUNDATION TRUST - GATESHEAD HEALTH NHS FOUNDATION TRUST LABORATORY</v>
      </c>
    </row>
    <row r="66" spans="1:15" x14ac:dyDescent="0.35">
      <c r="A66" s="10" t="s">
        <v>1353</v>
      </c>
      <c r="D66" s="10" t="s">
        <v>1136</v>
      </c>
      <c r="E66" t="s">
        <v>676</v>
      </c>
      <c r="F66" t="s">
        <v>1260</v>
      </c>
      <c r="G66" t="s">
        <v>68</v>
      </c>
      <c r="H66" t="s">
        <v>69</v>
      </c>
      <c r="I66" t="s">
        <v>216</v>
      </c>
      <c r="J66" t="s">
        <v>217</v>
      </c>
      <c r="K66" t="s">
        <v>84</v>
      </c>
      <c r="L66" t="s">
        <v>72</v>
      </c>
      <c r="M66" t="s">
        <v>73</v>
      </c>
      <c r="N66" t="str">
        <f>SUBSTITUTE(LabList[[#This Row],[National Grouping Name]]," COMMISSIONING REGION", "")</f>
        <v>MIDLANDS</v>
      </c>
      <c r="O66" t="str">
        <f>IF(LabList[[#This Row],[Is Directed By - Primary Role Name]]="NHS TRUST", LabList[[#This Row],[Is Directed By - Name]]&amp;" - "&amp;LabList[[#This Row],[Name]],LabList[[#This Row],[Name]])</f>
        <v>GEORGE ELIOT HOSPITAL NHS TRUST - GEORGE ELIOT HOSPITAL LABORATORY</v>
      </c>
    </row>
    <row r="67" spans="1:15" x14ac:dyDescent="0.35">
      <c r="A67" s="10" t="s">
        <v>1354</v>
      </c>
      <c r="D67" s="10" t="s">
        <v>930</v>
      </c>
      <c r="E67" t="s">
        <v>931</v>
      </c>
      <c r="F67" t="s">
        <v>1260</v>
      </c>
      <c r="G67" t="s">
        <v>68</v>
      </c>
      <c r="H67" t="s">
        <v>69</v>
      </c>
      <c r="I67" t="s">
        <v>480</v>
      </c>
      <c r="J67" t="s">
        <v>481</v>
      </c>
      <c r="K67" t="s">
        <v>84</v>
      </c>
      <c r="L67" t="s">
        <v>80</v>
      </c>
      <c r="M67" t="s">
        <v>81</v>
      </c>
      <c r="N67" t="str">
        <f>SUBSTITUTE(LabList[[#This Row],[National Grouping Name]]," COMMISSIONING REGION", "")</f>
        <v>SOUTH WEST</v>
      </c>
      <c r="O67" t="str">
        <f>IF(LabList[[#This Row],[Is Directed By - Primary Role Name]]="NHS TRUST", LabList[[#This Row],[Is Directed By - Name]]&amp;" - "&amp;LabList[[#This Row],[Name]],LabList[[#This Row],[Name]])</f>
        <v>GLOUCESTERSHIRE HOSPITALS NHS FOUNDATION TRUST - CHELTENHAM GENERAL HOSPITAL</v>
      </c>
    </row>
    <row r="68" spans="1:15" x14ac:dyDescent="0.35">
      <c r="A68" s="10" t="s">
        <v>886</v>
      </c>
      <c r="D68" s="10" t="s">
        <v>936</v>
      </c>
      <c r="E68" t="s">
        <v>937</v>
      </c>
      <c r="F68" t="s">
        <v>1260</v>
      </c>
      <c r="G68" t="s">
        <v>68</v>
      </c>
      <c r="H68" t="s">
        <v>69</v>
      </c>
      <c r="I68" t="s">
        <v>480</v>
      </c>
      <c r="J68" t="s">
        <v>481</v>
      </c>
      <c r="K68" t="s">
        <v>84</v>
      </c>
      <c r="L68" t="s">
        <v>80</v>
      </c>
      <c r="M68" t="s">
        <v>81</v>
      </c>
      <c r="N68" t="str">
        <f>SUBSTITUTE(LabList[[#This Row],[National Grouping Name]]," COMMISSIONING REGION", "")</f>
        <v>SOUTH WEST</v>
      </c>
      <c r="O68" t="str">
        <f>IF(LabList[[#This Row],[Is Directed By - Primary Role Name]]="NHS TRUST", LabList[[#This Row],[Is Directed By - Name]]&amp;" - "&amp;LabList[[#This Row],[Name]],LabList[[#This Row],[Name]])</f>
        <v>GLOUCESTERSHIRE HOSPITALS NHS FOUNDATION TRUST - GLOUCESTERSHIRE ROYAL HOSPITAL LABORATORY</v>
      </c>
    </row>
    <row r="69" spans="1:15" x14ac:dyDescent="0.35">
      <c r="A69" s="10" t="s">
        <v>1356</v>
      </c>
      <c r="D69" s="10" t="s">
        <v>586</v>
      </c>
      <c r="E69" t="s">
        <v>587</v>
      </c>
      <c r="F69" t="s">
        <v>1260</v>
      </c>
      <c r="G69" t="s">
        <v>68</v>
      </c>
      <c r="H69" t="s">
        <v>69</v>
      </c>
      <c r="I69" t="s">
        <v>145</v>
      </c>
      <c r="J69" t="s">
        <v>146</v>
      </c>
      <c r="K69" t="s">
        <v>84</v>
      </c>
      <c r="L69" t="s">
        <v>70</v>
      </c>
      <c r="M69" t="s">
        <v>71</v>
      </c>
      <c r="N69" t="str">
        <f>SUBSTITUTE(LabList[[#This Row],[National Grouping Name]]," COMMISSIONING REGION", "")</f>
        <v>LONDON</v>
      </c>
      <c r="O69" t="str">
        <f>IF(LabList[[#This Row],[Is Directed By - Primary Role Name]]="NHS TRUST", LabList[[#This Row],[Is Directed By - Name]]&amp;" - "&amp;LabList[[#This Row],[Name]],LabList[[#This Row],[Name]])</f>
        <v>GREAT ORMOND STREET HOSPITAL FOR CHILDREN NHS FOUNDATION TRUST - GREAT ORMOND STREET HOSPITAL LABORATORY</v>
      </c>
    </row>
    <row r="70" spans="1:15" x14ac:dyDescent="0.35">
      <c r="A70" s="10" t="s">
        <v>1357</v>
      </c>
      <c r="D70" s="10" t="s">
        <v>604</v>
      </c>
      <c r="E70" t="s">
        <v>605</v>
      </c>
      <c r="F70" t="s">
        <v>1260</v>
      </c>
      <c r="G70" t="s">
        <v>68</v>
      </c>
      <c r="H70" t="s">
        <v>69</v>
      </c>
      <c r="I70" t="s">
        <v>145</v>
      </c>
      <c r="J70" t="s">
        <v>146</v>
      </c>
      <c r="K70" t="s">
        <v>84</v>
      </c>
      <c r="L70" t="s">
        <v>70</v>
      </c>
      <c r="M70" t="s">
        <v>71</v>
      </c>
      <c r="N70" t="str">
        <f>SUBSTITUTE(LabList[[#This Row],[National Grouping Name]]," COMMISSIONING REGION", "")</f>
        <v>LONDON</v>
      </c>
      <c r="O70" t="str">
        <f>IF(LabList[[#This Row],[Is Directed By - Primary Role Name]]="NHS TRUST", LabList[[#This Row],[Is Directed By - Name]]&amp;" - "&amp;LabList[[#This Row],[Name]],LabList[[#This Row],[Name]])</f>
        <v>GREAT ORMOND STREET HOSPITAL FOR CHILDREN NHS FOUNDATION TRUST - LONDON NORTH GENOMIC LABORATORY HUB (GLH)</v>
      </c>
    </row>
    <row r="71" spans="1:15" x14ac:dyDescent="0.35">
      <c r="A71" s="10" t="s">
        <v>1358</v>
      </c>
      <c r="D71" s="10">
        <v>69590</v>
      </c>
      <c r="E71" t="s">
        <v>938</v>
      </c>
      <c r="F71" t="s">
        <v>1260</v>
      </c>
      <c r="G71" t="s">
        <v>68</v>
      </c>
      <c r="H71" t="s">
        <v>69</v>
      </c>
      <c r="I71" t="s">
        <v>482</v>
      </c>
      <c r="J71" t="s">
        <v>483</v>
      </c>
      <c r="K71" t="s">
        <v>84</v>
      </c>
      <c r="L71" t="s">
        <v>80</v>
      </c>
      <c r="M71" t="s">
        <v>81</v>
      </c>
      <c r="N71" t="str">
        <f>SUBSTITUTE(LabList[[#This Row],[National Grouping Name]]," COMMISSIONING REGION", "")</f>
        <v>SOUTH WEST</v>
      </c>
      <c r="O71" t="str">
        <f>IF(LabList[[#This Row],[Is Directed By - Primary Role Name]]="NHS TRUST", LabList[[#This Row],[Is Directed By - Name]]&amp;" - "&amp;LabList[[#This Row],[Name]],LabList[[#This Row],[Name]])</f>
        <v>GREAT WESTERN HOSPITALS NHS FOUNDATION TRUST - GREAT WESTERN HOSPITAL LABORATORY</v>
      </c>
    </row>
    <row r="72" spans="1:15" x14ac:dyDescent="0.35">
      <c r="A72" s="10" t="s">
        <v>1359</v>
      </c>
      <c r="D72" s="10" t="s">
        <v>577</v>
      </c>
      <c r="E72" t="s">
        <v>578</v>
      </c>
      <c r="F72" t="s">
        <v>1260</v>
      </c>
      <c r="G72" t="s">
        <v>68</v>
      </c>
      <c r="H72" t="s">
        <v>69</v>
      </c>
      <c r="I72" t="s">
        <v>147</v>
      </c>
      <c r="J72" t="s">
        <v>148</v>
      </c>
      <c r="K72" t="s">
        <v>84</v>
      </c>
      <c r="L72" t="s">
        <v>70</v>
      </c>
      <c r="M72" t="s">
        <v>71</v>
      </c>
      <c r="N72" t="str">
        <f>SUBSTITUTE(LabList[[#This Row],[National Grouping Name]]," COMMISSIONING REGION", "")</f>
        <v>LONDON</v>
      </c>
      <c r="O72" t="str">
        <f>IF(LabList[[#This Row],[Is Directed By - Primary Role Name]]="NHS TRUST", LabList[[#This Row],[Is Directed By - Name]]&amp;" - "&amp;LabList[[#This Row],[Name]],LabList[[#This Row],[Name]])</f>
        <v>GUY'S AND ST THOMAS' NHS FOUNDATION TRUST - CLINICAL GENETICS AND GENOMICS LABORATORY</v>
      </c>
    </row>
    <row r="73" spans="1:15" x14ac:dyDescent="0.35">
      <c r="A73" s="10" t="s">
        <v>1360</v>
      </c>
      <c r="D73" s="10">
        <v>69840</v>
      </c>
      <c r="E73" t="s">
        <v>590</v>
      </c>
      <c r="F73" t="s">
        <v>1260</v>
      </c>
      <c r="G73" t="s">
        <v>68</v>
      </c>
      <c r="H73" t="s">
        <v>69</v>
      </c>
      <c r="I73" t="s">
        <v>147</v>
      </c>
      <c r="J73" t="s">
        <v>148</v>
      </c>
      <c r="K73" t="s">
        <v>84</v>
      </c>
      <c r="L73" t="s">
        <v>70</v>
      </c>
      <c r="M73" t="s">
        <v>71</v>
      </c>
      <c r="N73" t="str">
        <f>SUBSTITUTE(LabList[[#This Row],[National Grouping Name]]," COMMISSIONING REGION", "")</f>
        <v>LONDON</v>
      </c>
      <c r="O73" t="str">
        <f>IF(LabList[[#This Row],[Is Directed By - Primary Role Name]]="NHS TRUST", LabList[[#This Row],[Is Directed By - Name]]&amp;" - "&amp;LabList[[#This Row],[Name]],LabList[[#This Row],[Name]])</f>
        <v>GUY'S AND ST THOMAS' NHS FOUNDATION TRUST - HAREFIELD HOSPITAL LABORATORY MEDICINE DEPT</v>
      </c>
    </row>
    <row r="74" spans="1:15" x14ac:dyDescent="0.35">
      <c r="A74" s="10" t="s">
        <v>1361</v>
      </c>
      <c r="D74" s="10" t="s">
        <v>612</v>
      </c>
      <c r="E74" t="s">
        <v>613</v>
      </c>
      <c r="F74" t="s">
        <v>1260</v>
      </c>
      <c r="G74" t="s">
        <v>68</v>
      </c>
      <c r="H74" t="s">
        <v>69</v>
      </c>
      <c r="I74" t="s">
        <v>147</v>
      </c>
      <c r="J74" t="s">
        <v>148</v>
      </c>
      <c r="K74" t="s">
        <v>84</v>
      </c>
      <c r="L74" t="s">
        <v>70</v>
      </c>
      <c r="M74" t="s">
        <v>71</v>
      </c>
      <c r="N74" t="str">
        <f>SUBSTITUTE(LabList[[#This Row],[National Grouping Name]]," COMMISSIONING REGION", "")</f>
        <v>LONDON</v>
      </c>
      <c r="O74" t="str">
        <f>IF(LabList[[#This Row],[Is Directed By - Primary Role Name]]="NHS TRUST", LabList[[#This Row],[Is Directed By - Name]]&amp;" - "&amp;LabList[[#This Row],[Name]],LabList[[#This Row],[Name]])</f>
        <v>GUY'S AND ST THOMAS' NHS FOUNDATION TRUST - LONDON SOUTH GENOMICS LABORATORY HUB</v>
      </c>
    </row>
    <row r="75" spans="1:15" x14ac:dyDescent="0.35">
      <c r="A75" s="10" t="s">
        <v>1362</v>
      </c>
      <c r="D75" s="10">
        <v>69850</v>
      </c>
      <c r="E75" t="s">
        <v>635</v>
      </c>
      <c r="F75" t="s">
        <v>1260</v>
      </c>
      <c r="G75" t="s">
        <v>68</v>
      </c>
      <c r="H75" t="s">
        <v>69</v>
      </c>
      <c r="I75" t="s">
        <v>147</v>
      </c>
      <c r="J75" t="s">
        <v>148</v>
      </c>
      <c r="K75" t="s">
        <v>84</v>
      </c>
      <c r="L75" t="s">
        <v>70</v>
      </c>
      <c r="M75" t="s">
        <v>71</v>
      </c>
      <c r="N75" t="str">
        <f>SUBSTITUTE(LabList[[#This Row],[National Grouping Name]]," COMMISSIONING REGION", "")</f>
        <v>LONDON</v>
      </c>
      <c r="O75" t="str">
        <f>IF(LabList[[#This Row],[Is Directed By - Primary Role Name]]="NHS TRUST", LabList[[#This Row],[Is Directed By - Name]]&amp;" - "&amp;LabList[[#This Row],[Name]],LabList[[#This Row],[Name]])</f>
        <v>GUY'S AND ST THOMAS' NHS FOUNDATION TRUST - ROYAL BROMPTON HOSPITAL LABORATORY MEDICINE DEPT</v>
      </c>
    </row>
    <row r="76" spans="1:15" x14ac:dyDescent="0.35">
      <c r="A76" s="10" t="s">
        <v>1369</v>
      </c>
      <c r="D76" s="10" t="s">
        <v>654</v>
      </c>
      <c r="E76" t="s">
        <v>655</v>
      </c>
      <c r="F76" t="s">
        <v>1260</v>
      </c>
      <c r="G76" t="s">
        <v>68</v>
      </c>
      <c r="H76" t="s">
        <v>69</v>
      </c>
      <c r="I76" t="s">
        <v>147</v>
      </c>
      <c r="J76" t="s">
        <v>148</v>
      </c>
      <c r="K76" t="s">
        <v>84</v>
      </c>
      <c r="L76" t="s">
        <v>70</v>
      </c>
      <c r="M76" t="s">
        <v>71</v>
      </c>
      <c r="N76" t="str">
        <f>SUBSTITUTE(LabList[[#This Row],[National Grouping Name]]," COMMISSIONING REGION", "")</f>
        <v>LONDON</v>
      </c>
      <c r="O76" t="str">
        <f>IF(LabList[[#This Row],[Is Directed By - Primary Role Name]]="NHS TRUST", LabList[[#This Row],[Is Directed By - Name]]&amp;" - "&amp;LabList[[#This Row],[Name]],LabList[[#This Row],[Name]])</f>
        <v>GUY'S AND ST THOMAS' NHS FOUNDATION TRUST - VIAPATH ANALYTICS LLP (GUY'S HOSPITAL)</v>
      </c>
    </row>
    <row r="77" spans="1:15" x14ac:dyDescent="0.35">
      <c r="A77" s="10" t="s">
        <v>1365</v>
      </c>
      <c r="D77" s="10" t="s">
        <v>656</v>
      </c>
      <c r="E77" t="s">
        <v>657</v>
      </c>
      <c r="F77" t="s">
        <v>1260</v>
      </c>
      <c r="G77" t="s">
        <v>68</v>
      </c>
      <c r="H77" t="s">
        <v>69</v>
      </c>
      <c r="I77" t="s">
        <v>147</v>
      </c>
      <c r="J77" t="s">
        <v>148</v>
      </c>
      <c r="K77" t="s">
        <v>84</v>
      </c>
      <c r="L77" t="s">
        <v>70</v>
      </c>
      <c r="M77" t="s">
        <v>71</v>
      </c>
      <c r="N77" t="str">
        <f>SUBSTITUTE(LabList[[#This Row],[National Grouping Name]]," COMMISSIONING REGION", "")</f>
        <v>LONDON</v>
      </c>
      <c r="O77" t="str">
        <f>IF(LabList[[#This Row],[Is Directed By - Primary Role Name]]="NHS TRUST", LabList[[#This Row],[Is Directed By - Name]]&amp;" - "&amp;LabList[[#This Row],[Name]],LabList[[#This Row],[Name]])</f>
        <v>GUY'S AND ST THOMAS' NHS FOUNDATION TRUST - VIAPATH ANALYTICS LLP (ST THOMAS' HOSPITAL)</v>
      </c>
    </row>
    <row r="78" spans="1:15" x14ac:dyDescent="0.35">
      <c r="A78" s="10" t="s">
        <v>1368</v>
      </c>
      <c r="D78" s="10">
        <v>69920</v>
      </c>
      <c r="E78" t="s">
        <v>658</v>
      </c>
      <c r="F78" t="s">
        <v>1260</v>
      </c>
      <c r="G78" t="s">
        <v>68</v>
      </c>
      <c r="H78" t="s">
        <v>69</v>
      </c>
      <c r="I78" t="s">
        <v>147</v>
      </c>
      <c r="J78" t="s">
        <v>148</v>
      </c>
      <c r="K78" t="s">
        <v>84</v>
      </c>
      <c r="L78" t="s">
        <v>70</v>
      </c>
      <c r="M78" t="s">
        <v>71</v>
      </c>
      <c r="N78" t="str">
        <f>SUBSTITUTE(LabList[[#This Row],[National Grouping Name]]," COMMISSIONING REGION", "")</f>
        <v>LONDON</v>
      </c>
      <c r="O78" t="str">
        <f>IF(LabList[[#This Row],[Is Directed By - Primary Role Name]]="NHS TRUST", LabList[[#This Row],[Is Directed By - Name]]&amp;" - "&amp;LabList[[#This Row],[Name]],LabList[[#This Row],[Name]])</f>
        <v>GUY'S AND ST THOMAS' NHS FOUNDATION TRUST - VIAPATH LLP</v>
      </c>
    </row>
    <row r="79" spans="1:15" x14ac:dyDescent="0.35">
      <c r="A79" s="10" t="s">
        <v>1366</v>
      </c>
      <c r="D79" s="10">
        <v>69350</v>
      </c>
      <c r="E79" t="s">
        <v>872</v>
      </c>
      <c r="F79" t="s">
        <v>1260</v>
      </c>
      <c r="G79" t="s">
        <v>68</v>
      </c>
      <c r="H79" t="s">
        <v>69</v>
      </c>
      <c r="I79" t="s">
        <v>424</v>
      </c>
      <c r="J79" t="s">
        <v>425</v>
      </c>
      <c r="K79" t="s">
        <v>84</v>
      </c>
      <c r="L79" t="s">
        <v>78</v>
      </c>
      <c r="M79" t="s">
        <v>79</v>
      </c>
      <c r="N79" t="str">
        <f>SUBSTITUTE(LabList[[#This Row],[National Grouping Name]]," COMMISSIONING REGION", "")</f>
        <v>SOUTH EAST</v>
      </c>
      <c r="O79" t="str">
        <f>IF(LabList[[#This Row],[Is Directed By - Primary Role Name]]="NHS TRUST", LabList[[#This Row],[Is Directed By - Name]]&amp;" - "&amp;LabList[[#This Row],[Name]],LabList[[#This Row],[Name]])</f>
        <v>HAMPSHIRE HOSPITALS NHS FOUNDATION TRUST - BASINGSTOKE AND NORTH HAMPSHIRE NHS FOUNDATION TRUST LABORATORY</v>
      </c>
    </row>
    <row r="80" spans="1:15" x14ac:dyDescent="0.35">
      <c r="A80" s="10" t="s">
        <v>1364</v>
      </c>
      <c r="D80" s="10">
        <v>69640</v>
      </c>
      <c r="E80" t="s">
        <v>926</v>
      </c>
      <c r="F80" t="s">
        <v>1260</v>
      </c>
      <c r="G80" t="s">
        <v>68</v>
      </c>
      <c r="H80" t="s">
        <v>69</v>
      </c>
      <c r="I80" t="s">
        <v>424</v>
      </c>
      <c r="J80" t="s">
        <v>425</v>
      </c>
      <c r="K80" t="s">
        <v>84</v>
      </c>
      <c r="L80" t="s">
        <v>78</v>
      </c>
      <c r="M80" t="s">
        <v>79</v>
      </c>
      <c r="N80" t="str">
        <f>SUBSTITUTE(LabList[[#This Row],[National Grouping Name]]," COMMISSIONING REGION", "")</f>
        <v>SOUTH EAST</v>
      </c>
      <c r="O80" t="str">
        <f>IF(LabList[[#This Row],[Is Directed By - Primary Role Name]]="NHS TRUST", LabList[[#This Row],[Is Directed By - Name]]&amp;" - "&amp;LabList[[#This Row],[Name]],LabList[[#This Row],[Name]])</f>
        <v>HAMPSHIRE HOSPITALS NHS FOUNDATION TRUST - WINCHESTER &amp; EASTLEIGH HEALTHCARE LABORATORY</v>
      </c>
    </row>
    <row r="81" spans="1:15" x14ac:dyDescent="0.35">
      <c r="A81" s="10" t="s">
        <v>1363</v>
      </c>
      <c r="D81" s="10" t="s">
        <v>746</v>
      </c>
      <c r="E81" t="s">
        <v>747</v>
      </c>
      <c r="F81" t="s">
        <v>1260</v>
      </c>
      <c r="G81" t="s">
        <v>68</v>
      </c>
      <c r="H81" t="s">
        <v>69</v>
      </c>
      <c r="I81" t="s">
        <v>294</v>
      </c>
      <c r="J81" t="s">
        <v>295</v>
      </c>
      <c r="K81" t="s">
        <v>84</v>
      </c>
      <c r="L81" t="s">
        <v>74</v>
      </c>
      <c r="M81" t="s">
        <v>75</v>
      </c>
      <c r="N81" t="str">
        <f>SUBSTITUTE(LabList[[#This Row],[National Grouping Name]]," COMMISSIONING REGION", "")</f>
        <v>NORTH EAST AND YORKSHIRE</v>
      </c>
      <c r="O81" t="str">
        <f>IF(LabList[[#This Row],[Is Directed By - Primary Role Name]]="NHS TRUST", LabList[[#This Row],[Is Directed By - Name]]&amp;" - "&amp;LabList[[#This Row],[Name]],LabList[[#This Row],[Name]])</f>
        <v>HARROGATE AND DISTRICT NHS FOUNDATION TRUST - HARROGATE DISTRICT HOSPITAL LABORATORY</v>
      </c>
    </row>
    <row r="82" spans="1:15" x14ac:dyDescent="0.35">
      <c r="A82" s="10" t="s">
        <v>1367</v>
      </c>
      <c r="D82" s="10">
        <v>69710</v>
      </c>
      <c r="E82" t="s">
        <v>888</v>
      </c>
      <c r="F82" t="s">
        <v>1260</v>
      </c>
      <c r="G82" t="s">
        <v>68</v>
      </c>
      <c r="H82" t="s">
        <v>69</v>
      </c>
      <c r="I82" t="s">
        <v>1261</v>
      </c>
      <c r="J82" t="s">
        <v>1262</v>
      </c>
      <c r="K82" t="s">
        <v>1263</v>
      </c>
      <c r="L82" t="s">
        <v>78</v>
      </c>
      <c r="M82" t="s">
        <v>79</v>
      </c>
      <c r="N82" t="str">
        <f>SUBSTITUTE(LabList[[#This Row],[National Grouping Name]]," COMMISSIONING REGION", "")</f>
        <v>SOUTH EAST</v>
      </c>
      <c r="O82" t="str">
        <f>IF(LabList[[#This Row],[Is Directed By - Primary Role Name]]="NHS TRUST", LabList[[#This Row],[Is Directed By - Name]]&amp;" - "&amp;LabList[[#This Row],[Name]],LabList[[#This Row],[Name]])</f>
        <v>HEALTH PROTECTION AGENCY PUBLIC HEALTH LABORATORY - SOUTHAMPTON</v>
      </c>
    </row>
    <row r="83" spans="1:15" x14ac:dyDescent="0.35">
      <c r="A83" s="10" t="s">
        <v>1370</v>
      </c>
      <c r="D83" s="10" t="s">
        <v>965</v>
      </c>
      <c r="E83" t="s">
        <v>966</v>
      </c>
      <c r="F83" t="s">
        <v>1260</v>
      </c>
      <c r="G83" t="s">
        <v>68</v>
      </c>
      <c r="H83" t="s">
        <v>69</v>
      </c>
      <c r="L83" t="s">
        <v>1271</v>
      </c>
      <c r="N83" t="str">
        <f>SUBSTITUTE(LabList[[#This Row],[National Grouping Name]]," COMMISSIONING REGION", "")</f>
        <v/>
      </c>
      <c r="O83" t="str">
        <f>IF(LabList[[#This Row],[Is Directed By - Primary Role Name]]="NHS TRUST", LabList[[#This Row],[Is Directed By - Name]]&amp;" - "&amp;LabList[[#This Row],[Name]],LabList[[#This Row],[Name]])</f>
        <v>HEALTH SERVICES LABORATORIES</v>
      </c>
    </row>
    <row r="84" spans="1:15" x14ac:dyDescent="0.35">
      <c r="A84" s="10" t="s">
        <v>1371</v>
      </c>
      <c r="D84" s="10">
        <v>69270</v>
      </c>
      <c r="E84" t="s">
        <v>591</v>
      </c>
      <c r="F84" t="s">
        <v>1260</v>
      </c>
      <c r="G84" t="s">
        <v>68</v>
      </c>
      <c r="H84" t="s">
        <v>69</v>
      </c>
      <c r="I84" t="s">
        <v>149</v>
      </c>
      <c r="J84" t="s">
        <v>150</v>
      </c>
      <c r="K84" t="s">
        <v>84</v>
      </c>
      <c r="L84" t="s">
        <v>70</v>
      </c>
      <c r="M84" t="s">
        <v>71</v>
      </c>
      <c r="N84" t="str">
        <f>SUBSTITUTE(LabList[[#This Row],[National Grouping Name]]," COMMISSIONING REGION", "")</f>
        <v>LONDON</v>
      </c>
      <c r="O84" t="str">
        <f>IF(LabList[[#This Row],[Is Directed By - Primary Role Name]]="NHS TRUST", LabList[[#This Row],[Is Directed By - Name]]&amp;" - "&amp;LabList[[#This Row],[Name]],LabList[[#This Row],[Name]])</f>
        <v>HOMERTON HEALTHCARE NHS FOUNDATION TRUST - HOMERTON HOSPITAL LABORATORY</v>
      </c>
    </row>
    <row r="85" spans="1:15" x14ac:dyDescent="0.35">
      <c r="A85" s="10" t="s">
        <v>1372</v>
      </c>
      <c r="D85" s="10">
        <v>69460</v>
      </c>
      <c r="E85" t="s">
        <v>751</v>
      </c>
      <c r="F85" t="s">
        <v>1260</v>
      </c>
      <c r="G85" t="s">
        <v>68</v>
      </c>
      <c r="H85" t="s">
        <v>69</v>
      </c>
      <c r="I85" t="s">
        <v>296</v>
      </c>
      <c r="J85" t="s">
        <v>297</v>
      </c>
      <c r="K85" t="s">
        <v>84</v>
      </c>
      <c r="L85" t="s">
        <v>74</v>
      </c>
      <c r="M85" t="s">
        <v>75</v>
      </c>
      <c r="N85" t="str">
        <f>SUBSTITUTE(LabList[[#This Row],[National Grouping Name]]," COMMISSIONING REGION", "")</f>
        <v>NORTH EAST AND YORKSHIRE</v>
      </c>
      <c r="O85" t="str">
        <f>IF(LabList[[#This Row],[Is Directed By - Primary Role Name]]="NHS TRUST", LabList[[#This Row],[Is Directed By - Name]]&amp;" - "&amp;LabList[[#This Row],[Name]],LabList[[#This Row],[Name]])</f>
        <v>HULL UNIVERSITY TEACHING HOSPITALS NHS TRUST - HULL &amp; EAST YORKSHIRE PATHOLOGY SERVICES</v>
      </c>
    </row>
    <row r="86" spans="1:15" x14ac:dyDescent="0.35">
      <c r="A86" s="10" t="s">
        <v>888</v>
      </c>
      <c r="D86" s="10" t="s">
        <v>571</v>
      </c>
      <c r="E86" t="s">
        <v>572</v>
      </c>
      <c r="F86" t="s">
        <v>1260</v>
      </c>
      <c r="G86" t="s">
        <v>68</v>
      </c>
      <c r="H86" t="s">
        <v>69</v>
      </c>
      <c r="I86" t="s">
        <v>153</v>
      </c>
      <c r="J86" t="s">
        <v>154</v>
      </c>
      <c r="K86" t="s">
        <v>84</v>
      </c>
      <c r="L86" t="s">
        <v>70</v>
      </c>
      <c r="M86" t="s">
        <v>71</v>
      </c>
      <c r="N86" t="str">
        <f>SUBSTITUTE(LabList[[#This Row],[National Grouping Name]]," COMMISSIONING REGION", "")</f>
        <v>LONDON</v>
      </c>
      <c r="O86" t="str">
        <f>IF(LabList[[#This Row],[Is Directed By - Primary Role Name]]="NHS TRUST", LabList[[#This Row],[Is Directed By - Name]]&amp;" - "&amp;LabList[[#This Row],[Name]],LabList[[#This Row],[Name]])</f>
        <v>IMPERIAL COLLEGE HEALTHCARE NHS TRUST - CHARING CROSS LABORATORY</v>
      </c>
    </row>
    <row r="87" spans="1:15" x14ac:dyDescent="0.35">
      <c r="A87" s="10" t="s">
        <v>966</v>
      </c>
      <c r="D87" s="10" t="s">
        <v>588</v>
      </c>
      <c r="E87" t="s">
        <v>589</v>
      </c>
      <c r="F87" t="s">
        <v>1260</v>
      </c>
      <c r="G87" t="s">
        <v>68</v>
      </c>
      <c r="H87" t="s">
        <v>69</v>
      </c>
      <c r="I87" t="s">
        <v>153</v>
      </c>
      <c r="J87" t="s">
        <v>154</v>
      </c>
      <c r="K87" t="s">
        <v>84</v>
      </c>
      <c r="L87" t="s">
        <v>70</v>
      </c>
      <c r="M87" t="s">
        <v>71</v>
      </c>
      <c r="N87" t="str">
        <f>SUBSTITUTE(LabList[[#This Row],[National Grouping Name]]," COMMISSIONING REGION", "")</f>
        <v>LONDON</v>
      </c>
      <c r="O87" t="str">
        <f>IF(LabList[[#This Row],[Is Directed By - Primary Role Name]]="NHS TRUST", LabList[[#This Row],[Is Directed By - Name]]&amp;" - "&amp;LabList[[#This Row],[Name]],LabList[[#This Row],[Name]])</f>
        <v>IMPERIAL COLLEGE HEALTHCARE NHS TRUST - HAMMERSMITH HOSPITAL LABORATORY</v>
      </c>
    </row>
    <row r="88" spans="1:15" x14ac:dyDescent="0.35">
      <c r="A88" s="10" t="s">
        <v>1373</v>
      </c>
      <c r="D88" s="10" t="s">
        <v>606</v>
      </c>
      <c r="E88" t="s">
        <v>607</v>
      </c>
      <c r="F88" t="s">
        <v>1260</v>
      </c>
      <c r="G88" t="s">
        <v>68</v>
      </c>
      <c r="H88" t="s">
        <v>69</v>
      </c>
      <c r="I88" t="s">
        <v>153</v>
      </c>
      <c r="J88" t="s">
        <v>154</v>
      </c>
      <c r="K88" t="s">
        <v>84</v>
      </c>
      <c r="L88" t="s">
        <v>70</v>
      </c>
      <c r="M88" t="s">
        <v>71</v>
      </c>
      <c r="N88" t="str">
        <f>SUBSTITUTE(LabList[[#This Row],[National Grouping Name]]," COMMISSIONING REGION", "")</f>
        <v>LONDON</v>
      </c>
      <c r="O88" t="str">
        <f>IF(LabList[[#This Row],[Is Directed By - Primary Role Name]]="NHS TRUST", LabList[[#This Row],[Is Directed By - Name]]&amp;" - "&amp;LabList[[#This Row],[Name]],LabList[[#This Row],[Name]])</f>
        <v>IMPERIAL COLLEGE HEALTHCARE NHS TRUST - LONDON NORTH GLH (HAMMERSMITH HOSPITAL)</v>
      </c>
    </row>
    <row r="89" spans="1:15" x14ac:dyDescent="0.35">
      <c r="A89" s="10" t="s">
        <v>1374</v>
      </c>
      <c r="D89" s="10">
        <v>69550</v>
      </c>
      <c r="E89" t="s">
        <v>644</v>
      </c>
      <c r="F89" t="s">
        <v>1260</v>
      </c>
      <c r="G89" t="s">
        <v>68</v>
      </c>
      <c r="H89" t="s">
        <v>69</v>
      </c>
      <c r="I89" t="s">
        <v>153</v>
      </c>
      <c r="J89" t="s">
        <v>154</v>
      </c>
      <c r="K89" t="s">
        <v>84</v>
      </c>
      <c r="L89" t="s">
        <v>70</v>
      </c>
      <c r="M89" t="s">
        <v>71</v>
      </c>
      <c r="N89" t="str">
        <f>SUBSTITUTE(LabList[[#This Row],[National Grouping Name]]," COMMISSIONING REGION", "")</f>
        <v>LONDON</v>
      </c>
      <c r="O89" t="str">
        <f>IF(LabList[[#This Row],[Is Directed By - Primary Role Name]]="NHS TRUST", LabList[[#This Row],[Is Directed By - Name]]&amp;" - "&amp;LabList[[#This Row],[Name]],LabList[[#This Row],[Name]])</f>
        <v>IMPERIAL COLLEGE HEALTHCARE NHS TRUST - ST MARY'S HOSPITAL LABORATORY</v>
      </c>
    </row>
    <row r="90" spans="1:15" x14ac:dyDescent="0.35">
      <c r="A90" s="10" t="s">
        <v>1378</v>
      </c>
      <c r="D90" s="10">
        <v>69960</v>
      </c>
      <c r="E90" t="s">
        <v>875</v>
      </c>
      <c r="F90" t="s">
        <v>1260</v>
      </c>
      <c r="G90" t="s">
        <v>68</v>
      </c>
      <c r="H90" t="s">
        <v>69</v>
      </c>
      <c r="I90" t="s">
        <v>426</v>
      </c>
      <c r="J90" t="s">
        <v>427</v>
      </c>
      <c r="K90" t="s">
        <v>84</v>
      </c>
      <c r="L90" t="s">
        <v>78</v>
      </c>
      <c r="M90" t="s">
        <v>79</v>
      </c>
      <c r="N90" t="str">
        <f>SUBSTITUTE(LabList[[#This Row],[National Grouping Name]]," COMMISSIONING REGION", "")</f>
        <v>SOUTH EAST</v>
      </c>
      <c r="O90" t="str">
        <f>IF(LabList[[#This Row],[Is Directed By - Primary Role Name]]="NHS TRUST", LabList[[#This Row],[Is Directed By - Name]]&amp;" - "&amp;LabList[[#This Row],[Name]],LabList[[#This Row],[Name]])</f>
        <v>ISLE OF WIGHT NHS TRUST - BLOOD SCIENCES LABORATORY</v>
      </c>
    </row>
    <row r="91" spans="1:15" x14ac:dyDescent="0.35">
      <c r="A91" s="10" t="s">
        <v>1375</v>
      </c>
      <c r="D91" s="10" t="s">
        <v>540</v>
      </c>
      <c r="E91" t="s">
        <v>541</v>
      </c>
      <c r="F91" t="s">
        <v>1260</v>
      </c>
      <c r="G91" t="s">
        <v>68</v>
      </c>
      <c r="H91" t="s">
        <v>69</v>
      </c>
      <c r="I91" t="s">
        <v>103</v>
      </c>
      <c r="J91" t="s">
        <v>104</v>
      </c>
      <c r="K91" t="s">
        <v>84</v>
      </c>
      <c r="L91" t="s">
        <v>66</v>
      </c>
      <c r="M91" t="s">
        <v>67</v>
      </c>
      <c r="N91" t="str">
        <f>SUBSTITUTE(LabList[[#This Row],[National Grouping Name]]," COMMISSIONING REGION", "")</f>
        <v>EAST OF ENGLAND</v>
      </c>
      <c r="O91" t="str">
        <f>IF(LabList[[#This Row],[Is Directed By - Primary Role Name]]="NHS TRUST", LabList[[#This Row],[Is Directed By - Name]]&amp;" - "&amp;LabList[[#This Row],[Name]],LabList[[#This Row],[Name]])</f>
        <v>JAMES PAGET UNIVERSITY HOSPITALS NHS FOUNDATION TRUST - JAMES PAGET UNIVERSITY HOSPITALS - PATHOLOGY</v>
      </c>
    </row>
    <row r="92" spans="1:15" x14ac:dyDescent="0.35">
      <c r="A92" s="10" t="s">
        <v>1377</v>
      </c>
      <c r="D92" s="10" t="s">
        <v>967</v>
      </c>
      <c r="E92" t="s">
        <v>968</v>
      </c>
      <c r="F92" t="s">
        <v>1260</v>
      </c>
      <c r="G92" t="s">
        <v>68</v>
      </c>
      <c r="H92" t="s">
        <v>1270</v>
      </c>
      <c r="L92" t="s">
        <v>1271</v>
      </c>
      <c r="N92" t="str">
        <f>SUBSTITUTE(LabList[[#This Row],[National Grouping Name]]," COMMISSIONING REGION", "")</f>
        <v/>
      </c>
      <c r="O92" t="str">
        <f>IF(LabList[[#This Row],[Is Directed By - Primary Role Name]]="NHS TRUST", LabList[[#This Row],[Is Directed By - Name]]&amp;" - "&amp;LabList[[#This Row],[Name]],LabList[[#This Row],[Name]])</f>
        <v>JERSEY GENERAL HOSPITAL</v>
      </c>
    </row>
    <row r="93" spans="1:15" x14ac:dyDescent="0.35">
      <c r="A93" s="10" t="s">
        <v>1376</v>
      </c>
      <c r="D93" s="10" t="s">
        <v>679</v>
      </c>
      <c r="E93" t="s">
        <v>680</v>
      </c>
      <c r="F93" t="s">
        <v>1260</v>
      </c>
      <c r="G93" t="s">
        <v>68</v>
      </c>
      <c r="H93" t="s">
        <v>69</v>
      </c>
      <c r="I93" t="s">
        <v>220</v>
      </c>
      <c r="J93" t="s">
        <v>221</v>
      </c>
      <c r="K93" t="s">
        <v>84</v>
      </c>
      <c r="L93" t="s">
        <v>72</v>
      </c>
      <c r="M93" t="s">
        <v>73</v>
      </c>
      <c r="N93" t="str">
        <f>SUBSTITUTE(LabList[[#This Row],[National Grouping Name]]," COMMISSIONING REGION", "")</f>
        <v>MIDLANDS</v>
      </c>
      <c r="O93" t="str">
        <f>IF(LabList[[#This Row],[Is Directed By - Primary Role Name]]="NHS TRUST", LabList[[#This Row],[Is Directed By - Name]]&amp;" - "&amp;LabList[[#This Row],[Name]],LabList[[#This Row],[Name]])</f>
        <v>KETTERING GENERAL HOSPITAL NHS FOUNDATION TRUST - KETTERING GENERAL HOSPITAL LABORATORY</v>
      </c>
    </row>
    <row r="94" spans="1:15" x14ac:dyDescent="0.35">
      <c r="A94" s="10" t="s">
        <v>1379</v>
      </c>
      <c r="D94" s="10" t="s">
        <v>567</v>
      </c>
      <c r="E94" t="s">
        <v>568</v>
      </c>
      <c r="F94" t="s">
        <v>1260</v>
      </c>
      <c r="G94" t="s">
        <v>68</v>
      </c>
      <c r="H94" t="s">
        <v>69</v>
      </c>
      <c r="I94" t="s">
        <v>155</v>
      </c>
      <c r="J94" t="s">
        <v>156</v>
      </c>
      <c r="K94" t="s">
        <v>84</v>
      </c>
      <c r="L94" t="s">
        <v>70</v>
      </c>
      <c r="M94" t="s">
        <v>71</v>
      </c>
      <c r="N94" t="str">
        <f>SUBSTITUTE(LabList[[#This Row],[National Grouping Name]]," COMMISSIONING REGION", "")</f>
        <v>LONDON</v>
      </c>
      <c r="O94" t="str">
        <f>IF(LabList[[#This Row],[Is Directed By - Primary Role Name]]="NHS TRUST", LabList[[#This Row],[Is Directed By - Name]]&amp;" - "&amp;LabList[[#This Row],[Name]],LabList[[#This Row],[Name]])</f>
        <v>KING'S COLLEGE HOSPITAL NHS FOUNDATION TRUST - ADVANCED DIAGNOSTICS LABORATORY</v>
      </c>
    </row>
    <row r="95" spans="1:15" x14ac:dyDescent="0.35">
      <c r="A95" s="10" t="s">
        <v>1380</v>
      </c>
      <c r="D95" s="10" t="s">
        <v>594</v>
      </c>
      <c r="E95" t="s">
        <v>595</v>
      </c>
      <c r="F95" t="s">
        <v>1260</v>
      </c>
      <c r="G95" t="s">
        <v>68</v>
      </c>
      <c r="H95" t="s">
        <v>69</v>
      </c>
      <c r="I95" t="s">
        <v>155</v>
      </c>
      <c r="J95" t="s">
        <v>156</v>
      </c>
      <c r="K95" t="s">
        <v>84</v>
      </c>
      <c r="L95" t="s">
        <v>70</v>
      </c>
      <c r="M95" t="s">
        <v>71</v>
      </c>
      <c r="N95" t="str">
        <f>SUBSTITUTE(LabList[[#This Row],[National Grouping Name]]," COMMISSIONING REGION", "")</f>
        <v>LONDON</v>
      </c>
      <c r="O95" t="str">
        <f>IF(LabList[[#This Row],[Is Directed By - Primary Role Name]]="NHS TRUST", LabList[[#This Row],[Is Directed By - Name]]&amp;" - "&amp;LabList[[#This Row],[Name]],LabList[[#This Row],[Name]])</f>
        <v>KING'S COLLEGE HOSPITAL NHS FOUNDATION TRUST - KINGS HAEMATOLOGICAL MALIGNANCY DIAGNOSTIC CENTRE</v>
      </c>
    </row>
    <row r="96" spans="1:15" x14ac:dyDescent="0.35">
      <c r="A96" s="10" t="s">
        <v>1381</v>
      </c>
      <c r="D96" s="10" t="s">
        <v>602</v>
      </c>
      <c r="E96" t="s">
        <v>603</v>
      </c>
      <c r="F96" t="s">
        <v>1260</v>
      </c>
      <c r="G96" t="s">
        <v>68</v>
      </c>
      <c r="H96" t="s">
        <v>69</v>
      </c>
      <c r="I96" t="s">
        <v>155</v>
      </c>
      <c r="J96" t="s">
        <v>156</v>
      </c>
      <c r="K96" t="s">
        <v>84</v>
      </c>
      <c r="L96" t="s">
        <v>70</v>
      </c>
      <c r="M96" t="s">
        <v>71</v>
      </c>
      <c r="N96" t="str">
        <f>SUBSTITUTE(LabList[[#This Row],[National Grouping Name]]," COMMISSIONING REGION", "")</f>
        <v>LONDON</v>
      </c>
      <c r="O96" t="str">
        <f>IF(LabList[[#This Row],[Is Directed By - Primary Role Name]]="NHS TRUST", LabList[[#This Row],[Is Directed By - Name]]&amp;" - "&amp;LabList[[#This Row],[Name]],LabList[[#This Row],[Name]])</f>
        <v>KING'S COLLEGE HOSPITAL NHS FOUNDATION TRUST - LIVER MOLECULAR GENETICS LAB</v>
      </c>
    </row>
    <row r="97" spans="1:15" x14ac:dyDescent="0.35">
      <c r="A97" s="10" t="s">
        <v>1386</v>
      </c>
      <c r="D97" s="10" t="s">
        <v>617</v>
      </c>
      <c r="E97" t="s">
        <v>618</v>
      </c>
      <c r="F97" t="s">
        <v>1260</v>
      </c>
      <c r="G97" t="s">
        <v>68</v>
      </c>
      <c r="H97" t="s">
        <v>69</v>
      </c>
      <c r="I97" t="s">
        <v>155</v>
      </c>
      <c r="J97" t="s">
        <v>156</v>
      </c>
      <c r="K97" t="s">
        <v>84</v>
      </c>
      <c r="L97" t="s">
        <v>70</v>
      </c>
      <c r="M97" t="s">
        <v>71</v>
      </c>
      <c r="N97" t="str">
        <f>SUBSTITUTE(LabList[[#This Row],[National Grouping Name]]," COMMISSIONING REGION", "")</f>
        <v>LONDON</v>
      </c>
      <c r="O97" t="str">
        <f>IF(LabList[[#This Row],[Is Directed By - Primary Role Name]]="NHS TRUST", LabList[[#This Row],[Is Directed By - Name]]&amp;" - "&amp;LabList[[#This Row],[Name]],LabList[[#This Row],[Name]])</f>
        <v>KING'S COLLEGE HOSPITAL NHS FOUNDATION TRUST - MOLECULAR PATHOLOGY</v>
      </c>
    </row>
    <row r="98" spans="1:15" x14ac:dyDescent="0.35">
      <c r="A98" s="10" t="s">
        <v>1385</v>
      </c>
      <c r="D98" s="10" t="s">
        <v>619</v>
      </c>
      <c r="E98" t="s">
        <v>620</v>
      </c>
      <c r="F98" t="s">
        <v>1260</v>
      </c>
      <c r="G98" t="s">
        <v>68</v>
      </c>
      <c r="H98" t="s">
        <v>69</v>
      </c>
      <c r="I98" t="s">
        <v>155</v>
      </c>
      <c r="J98" t="s">
        <v>156</v>
      </c>
      <c r="K98" t="s">
        <v>84</v>
      </c>
      <c r="L98" t="s">
        <v>70</v>
      </c>
      <c r="M98" t="s">
        <v>71</v>
      </c>
      <c r="N98" t="str">
        <f>SUBSTITUTE(LabList[[#This Row],[National Grouping Name]]," COMMISSIONING REGION", "")</f>
        <v>LONDON</v>
      </c>
      <c r="O98" t="str">
        <f>IF(LabList[[#This Row],[Is Directed By - Primary Role Name]]="NHS TRUST", LabList[[#This Row],[Is Directed By - Name]]&amp;" - "&amp;LabList[[#This Row],[Name]],LabList[[#This Row],[Name]])</f>
        <v>KING'S COLLEGE HOSPITAL NHS FOUNDATION TRUST - NEUROPATHOLOGY LABORATORY</v>
      </c>
    </row>
    <row r="99" spans="1:15" x14ac:dyDescent="0.35">
      <c r="A99" s="10" t="s">
        <v>1384</v>
      </c>
      <c r="D99" s="10" t="s">
        <v>596</v>
      </c>
      <c r="E99" t="s">
        <v>597</v>
      </c>
      <c r="F99" t="s">
        <v>1260</v>
      </c>
      <c r="G99" t="s">
        <v>68</v>
      </c>
      <c r="H99" t="s">
        <v>69</v>
      </c>
      <c r="I99" t="s">
        <v>157</v>
      </c>
      <c r="J99" t="s">
        <v>158</v>
      </c>
      <c r="K99" t="s">
        <v>84</v>
      </c>
      <c r="L99" t="s">
        <v>70</v>
      </c>
      <c r="M99" t="s">
        <v>71</v>
      </c>
      <c r="N99" t="str">
        <f>SUBSTITUTE(LabList[[#This Row],[National Grouping Name]]," COMMISSIONING REGION", "")</f>
        <v>LONDON</v>
      </c>
      <c r="O99" t="str">
        <f>IF(LabList[[#This Row],[Is Directed By - Primary Role Name]]="NHS TRUST", LabList[[#This Row],[Is Directed By - Name]]&amp;" - "&amp;LabList[[#This Row],[Name]],LabList[[#This Row],[Name]])</f>
        <v>KINGSTON HOSPITAL NHS FOUNDATION TRUST - KINGSTON HOSPITAL LABORATORY</v>
      </c>
    </row>
    <row r="100" spans="1:15" x14ac:dyDescent="0.35">
      <c r="A100" s="10" t="s">
        <v>1382</v>
      </c>
      <c r="D100" s="10" t="s">
        <v>846</v>
      </c>
      <c r="E100" t="s">
        <v>847</v>
      </c>
      <c r="F100" t="s">
        <v>1260</v>
      </c>
      <c r="G100" t="s">
        <v>68</v>
      </c>
      <c r="H100" t="s">
        <v>69</v>
      </c>
      <c r="I100" t="s">
        <v>360</v>
      </c>
      <c r="J100" t="s">
        <v>361</v>
      </c>
      <c r="K100" t="s">
        <v>84</v>
      </c>
      <c r="L100" t="s">
        <v>76</v>
      </c>
      <c r="M100" t="s">
        <v>77</v>
      </c>
      <c r="N100" t="str">
        <f>SUBSTITUTE(LabList[[#This Row],[National Grouping Name]]," COMMISSIONING REGION", "")</f>
        <v>NORTH WEST</v>
      </c>
      <c r="O100" t="str">
        <f>IF(LabList[[#This Row],[Is Directed By - Primary Role Name]]="NHS TRUST", LabList[[#This Row],[Is Directed By - Name]]&amp;" - "&amp;LabList[[#This Row],[Name]],LabList[[#This Row],[Name]])</f>
        <v>LANCASHIRE TEACHING HOSPITALS NHS FOUNDATION TRUST - ROYAL PRESTON HOSPITAL LABORATORY</v>
      </c>
    </row>
    <row r="101" spans="1:15" x14ac:dyDescent="0.35">
      <c r="A101" s="10" t="s">
        <v>1383</v>
      </c>
      <c r="D101" s="10" t="s">
        <v>598</v>
      </c>
      <c r="E101" t="s">
        <v>599</v>
      </c>
      <c r="F101" t="s">
        <v>1260</v>
      </c>
      <c r="G101" t="s">
        <v>68</v>
      </c>
      <c r="H101" t="s">
        <v>69</v>
      </c>
      <c r="I101" t="s">
        <v>1280</v>
      </c>
      <c r="J101" t="s">
        <v>599</v>
      </c>
      <c r="K101" t="s">
        <v>1263</v>
      </c>
      <c r="L101" t="s">
        <v>70</v>
      </c>
      <c r="M101" t="s">
        <v>71</v>
      </c>
      <c r="N101" t="str">
        <f>SUBSTITUTE(LabList[[#This Row],[National Grouping Name]]," COMMISSIONING REGION", "")</f>
        <v>LONDON</v>
      </c>
      <c r="O101" t="str">
        <f>IF(LabList[[#This Row],[Is Directed By - Primary Role Name]]="NHS TRUST", LabList[[#This Row],[Is Directed By - Name]]&amp;" - "&amp;LabList[[#This Row],[Name]],LabList[[#This Row],[Name]])</f>
        <v>LDPATH LIMITED</v>
      </c>
    </row>
    <row r="102" spans="1:15" x14ac:dyDescent="0.35">
      <c r="A102" s="10" t="s">
        <v>1387</v>
      </c>
      <c r="D102" s="10" t="s">
        <v>756</v>
      </c>
      <c r="E102" t="s">
        <v>757</v>
      </c>
      <c r="F102" t="s">
        <v>1260</v>
      </c>
      <c r="G102" t="s">
        <v>68</v>
      </c>
      <c r="H102" t="s">
        <v>69</v>
      </c>
      <c r="I102" t="s">
        <v>304</v>
      </c>
      <c r="J102" t="s">
        <v>305</v>
      </c>
      <c r="K102" t="s">
        <v>84</v>
      </c>
      <c r="L102" t="s">
        <v>74</v>
      </c>
      <c r="M102" t="s">
        <v>75</v>
      </c>
      <c r="N102" t="str">
        <f>SUBSTITUTE(LabList[[#This Row],[National Grouping Name]]," COMMISSIONING REGION", "")</f>
        <v>NORTH EAST AND YORKSHIRE</v>
      </c>
      <c r="O102" t="str">
        <f>IF(LabList[[#This Row],[Is Directed By - Primary Role Name]]="NHS TRUST", LabList[[#This Row],[Is Directed By - Name]]&amp;" - "&amp;LabList[[#This Row],[Name]],LabList[[#This Row],[Name]])</f>
        <v>LEEDS TEACHING HOSPITALS NHS TRUST - LEEDS GENERAL INFIRMARY LABORATORY</v>
      </c>
    </row>
    <row r="103" spans="1:15" x14ac:dyDescent="0.35">
      <c r="A103" s="10" t="s">
        <v>1388</v>
      </c>
      <c r="D103" s="10" t="s">
        <v>781</v>
      </c>
      <c r="E103" t="s">
        <v>782</v>
      </c>
      <c r="F103" t="s">
        <v>1260</v>
      </c>
      <c r="G103" t="s">
        <v>68</v>
      </c>
      <c r="H103" t="s">
        <v>69</v>
      </c>
      <c r="I103" t="s">
        <v>304</v>
      </c>
      <c r="J103" t="s">
        <v>305</v>
      </c>
      <c r="K103" t="s">
        <v>84</v>
      </c>
      <c r="L103" t="s">
        <v>74</v>
      </c>
      <c r="M103" t="s">
        <v>75</v>
      </c>
      <c r="N103" t="str">
        <f>SUBSTITUTE(LabList[[#This Row],[National Grouping Name]]," COMMISSIONING REGION", "")</f>
        <v>NORTH EAST AND YORKSHIRE</v>
      </c>
      <c r="O103" t="str">
        <f>IF(LabList[[#This Row],[Is Directed By - Primary Role Name]]="NHS TRUST", LabList[[#This Row],[Is Directed By - Name]]&amp;" - "&amp;LabList[[#This Row],[Name]],LabList[[#This Row],[Name]])</f>
        <v>LEEDS TEACHING HOSPITALS NHS TRUST - ST JAMES'S UNIVERSITY HOSP LABORATORY</v>
      </c>
    </row>
    <row r="104" spans="1:15" x14ac:dyDescent="0.35">
      <c r="A104" s="10" t="s">
        <v>599</v>
      </c>
      <c r="D104" s="10" t="s">
        <v>786</v>
      </c>
      <c r="E104" t="s">
        <v>787</v>
      </c>
      <c r="F104" t="s">
        <v>1260</v>
      </c>
      <c r="G104" t="s">
        <v>68</v>
      </c>
      <c r="H104" t="s">
        <v>69</v>
      </c>
      <c r="I104" t="s">
        <v>304</v>
      </c>
      <c r="J104" t="s">
        <v>305</v>
      </c>
      <c r="K104" t="s">
        <v>84</v>
      </c>
      <c r="L104" t="s">
        <v>74</v>
      </c>
      <c r="M104" t="s">
        <v>75</v>
      </c>
      <c r="N104" t="str">
        <f>SUBSTITUTE(LabList[[#This Row],[National Grouping Name]]," COMMISSIONING REGION", "")</f>
        <v>NORTH EAST AND YORKSHIRE</v>
      </c>
      <c r="O104" t="str">
        <f>IF(LabList[[#This Row],[Is Directed By - Primary Role Name]]="NHS TRUST", LabList[[#This Row],[Is Directed By - Name]]&amp;" - "&amp;LabList[[#This Row],[Name]],LabList[[#This Row],[Name]])</f>
        <v>LEEDS TEACHING HOSPITALS NHS TRUST - THE LEEDS GENETICS LABORATORY</v>
      </c>
    </row>
    <row r="105" spans="1:15" x14ac:dyDescent="0.35">
      <c r="A105" s="10" t="s">
        <v>1389</v>
      </c>
      <c r="D105" s="10" t="s">
        <v>600</v>
      </c>
      <c r="E105" t="s">
        <v>601</v>
      </c>
      <c r="F105" t="s">
        <v>1260</v>
      </c>
      <c r="G105" t="s">
        <v>68</v>
      </c>
      <c r="H105" t="s">
        <v>69</v>
      </c>
      <c r="I105" t="s">
        <v>159</v>
      </c>
      <c r="J105" t="s">
        <v>160</v>
      </c>
      <c r="K105" t="s">
        <v>84</v>
      </c>
      <c r="L105" t="s">
        <v>70</v>
      </c>
      <c r="M105" t="s">
        <v>71</v>
      </c>
      <c r="N105" t="str">
        <f>SUBSTITUTE(LabList[[#This Row],[National Grouping Name]]," COMMISSIONING REGION", "")</f>
        <v>LONDON</v>
      </c>
      <c r="O105" t="str">
        <f>IF(LabList[[#This Row],[Is Directed By - Primary Role Name]]="NHS TRUST", LabList[[#This Row],[Is Directed By - Name]]&amp;" - "&amp;LabList[[#This Row],[Name]],LabList[[#This Row],[Name]])</f>
        <v>LEWISHAM AND GREENWICH NHS TRUST - LEWISHAM HOSPITAL LABORATORY</v>
      </c>
    </row>
    <row r="106" spans="1:15" x14ac:dyDescent="0.35">
      <c r="A106" s="10" t="s">
        <v>1390</v>
      </c>
      <c r="D106" s="10" t="s">
        <v>629</v>
      </c>
      <c r="E106" t="s">
        <v>630</v>
      </c>
      <c r="F106" t="s">
        <v>1260</v>
      </c>
      <c r="G106" t="s">
        <v>68</v>
      </c>
      <c r="H106" t="s">
        <v>69</v>
      </c>
      <c r="I106" t="s">
        <v>159</v>
      </c>
      <c r="J106" t="s">
        <v>160</v>
      </c>
      <c r="K106" t="s">
        <v>84</v>
      </c>
      <c r="L106" t="s">
        <v>70</v>
      </c>
      <c r="M106" t="s">
        <v>71</v>
      </c>
      <c r="N106" t="str">
        <f>SUBSTITUTE(LabList[[#This Row],[National Grouping Name]]," COMMISSIONING REGION", "")</f>
        <v>LONDON</v>
      </c>
      <c r="O106" t="str">
        <f>IF(LabList[[#This Row],[Is Directed By - Primary Role Name]]="NHS TRUST", LabList[[#This Row],[Is Directed By - Name]]&amp;" - "&amp;LabList[[#This Row],[Name]],LabList[[#This Row],[Name]])</f>
        <v>LEWISHAM AND GREENWICH NHS TRUST - QUEEN ELIZABETH HOSPITAL PATHOLOGY LABORATORY</v>
      </c>
    </row>
    <row r="107" spans="1:15" x14ac:dyDescent="0.35">
      <c r="A107" s="10" t="s">
        <v>1391</v>
      </c>
      <c r="D107" s="10" t="s">
        <v>689</v>
      </c>
      <c r="E107" t="s">
        <v>690</v>
      </c>
      <c r="F107" t="s">
        <v>1260</v>
      </c>
      <c r="G107" t="s">
        <v>68</v>
      </c>
      <c r="H107" t="s">
        <v>69</v>
      </c>
      <c r="I107" t="s">
        <v>224</v>
      </c>
      <c r="J107" t="s">
        <v>225</v>
      </c>
      <c r="K107" t="s">
        <v>84</v>
      </c>
      <c r="L107" t="s">
        <v>72</v>
      </c>
      <c r="M107" t="s">
        <v>73</v>
      </c>
      <c r="N107" t="str">
        <f>SUBSTITUTE(LabList[[#This Row],[National Grouping Name]]," COMMISSIONING REGION", "")</f>
        <v>MIDLANDS</v>
      </c>
      <c r="O107" t="str">
        <f>IF(LabList[[#This Row],[Is Directed By - Primary Role Name]]="NHS TRUST", LabList[[#This Row],[Is Directed By - Name]]&amp;" - "&amp;LabList[[#This Row],[Name]],LabList[[#This Row],[Name]])</f>
        <v>LINCOLNSHIRE COMMUNITY HEALTH SERVICES NHS TRUST - LINCOLNSHIRE COMMUNITY PODIATRY SERVICE</v>
      </c>
    </row>
    <row r="108" spans="1:15" x14ac:dyDescent="0.35">
      <c r="A108" s="10" t="s">
        <v>1392</v>
      </c>
      <c r="D108" s="10">
        <v>69020</v>
      </c>
      <c r="E108" t="s">
        <v>820</v>
      </c>
      <c r="F108" t="s">
        <v>1260</v>
      </c>
      <c r="G108" t="s">
        <v>68</v>
      </c>
      <c r="H108" t="s">
        <v>69</v>
      </c>
      <c r="I108" t="s">
        <v>364</v>
      </c>
      <c r="J108" t="s">
        <v>365</v>
      </c>
      <c r="K108" t="s">
        <v>84</v>
      </c>
      <c r="L108" t="s">
        <v>76</v>
      </c>
      <c r="M108" t="s">
        <v>77</v>
      </c>
      <c r="N108" t="str">
        <f>SUBSTITUTE(LabList[[#This Row],[National Grouping Name]]," COMMISSIONING REGION", "")</f>
        <v>NORTH WEST</v>
      </c>
      <c r="O108" t="str">
        <f>IF(LabList[[#This Row],[Is Directed By - Primary Role Name]]="NHS TRUST", LabList[[#This Row],[Is Directed By - Name]]&amp;" - "&amp;LabList[[#This Row],[Name]],LabList[[#This Row],[Name]])</f>
        <v>LIVERPOOL UNIVERSITY HOSPITALS NHS FOUNDATION TRUST - FAZAKERLEY HOSPITAL LABORATORY</v>
      </c>
    </row>
    <row r="109" spans="1:15" x14ac:dyDescent="0.35">
      <c r="A109" s="10" t="s">
        <v>1393</v>
      </c>
      <c r="D109" s="10">
        <v>69470</v>
      </c>
      <c r="E109" t="s">
        <v>845</v>
      </c>
      <c r="F109" t="s">
        <v>1260</v>
      </c>
      <c r="G109" t="s">
        <v>68</v>
      </c>
      <c r="H109" t="s">
        <v>69</v>
      </c>
      <c r="I109" t="s">
        <v>364</v>
      </c>
      <c r="J109" t="s">
        <v>365</v>
      </c>
      <c r="K109" t="s">
        <v>84</v>
      </c>
      <c r="L109" t="s">
        <v>76</v>
      </c>
      <c r="M109" t="s">
        <v>77</v>
      </c>
      <c r="N109" t="str">
        <f>SUBSTITUTE(LabList[[#This Row],[National Grouping Name]]," COMMISSIONING REGION", "")</f>
        <v>NORTH WEST</v>
      </c>
      <c r="O109" t="str">
        <f>IF(LabList[[#This Row],[Is Directed By - Primary Role Name]]="NHS TRUST", LabList[[#This Row],[Is Directed By - Name]]&amp;" - "&amp;LabList[[#This Row],[Name]],LabList[[#This Row],[Name]])</f>
        <v>LIVERPOOL UNIVERSITY HOSPITALS NHS FOUNDATION TRUST - ROYAL LIVERPOOL UNIVERSITY HOSPITAL LABORATORY</v>
      </c>
    </row>
    <row r="110" spans="1:15" x14ac:dyDescent="0.35">
      <c r="A110" s="10" t="s">
        <v>1394</v>
      </c>
      <c r="D110" s="10" t="s">
        <v>581</v>
      </c>
      <c r="E110" t="s">
        <v>582</v>
      </c>
      <c r="F110" t="s">
        <v>1260</v>
      </c>
      <c r="G110" t="s">
        <v>68</v>
      </c>
      <c r="H110" t="s">
        <v>69</v>
      </c>
      <c r="I110" t="s">
        <v>163</v>
      </c>
      <c r="J110" t="s">
        <v>164</v>
      </c>
      <c r="K110" t="s">
        <v>84</v>
      </c>
      <c r="L110" t="s">
        <v>70</v>
      </c>
      <c r="M110" t="s">
        <v>71</v>
      </c>
      <c r="N110" t="str">
        <f>SUBSTITUTE(LabList[[#This Row],[National Grouping Name]]," COMMISSIONING REGION", "")</f>
        <v>LONDON</v>
      </c>
      <c r="O110" t="str">
        <f>IF(LabList[[#This Row],[Is Directed By - Primary Role Name]]="NHS TRUST", LabList[[#This Row],[Is Directed By - Name]]&amp;" - "&amp;LabList[[#This Row],[Name]],LabList[[#This Row],[Name]])</f>
        <v>LONDON NORTH WEST UNIVERSITY HEALTHCARE NHS TRUST - EALING HOSPITAL LABORATORY</v>
      </c>
    </row>
    <row r="111" spans="1:15" x14ac:dyDescent="0.35">
      <c r="A111" s="10" t="s">
        <v>1395</v>
      </c>
      <c r="D111" s="10" t="s">
        <v>623</v>
      </c>
      <c r="E111" t="s">
        <v>624</v>
      </c>
      <c r="F111" t="s">
        <v>1260</v>
      </c>
      <c r="G111" t="s">
        <v>68</v>
      </c>
      <c r="H111" t="s">
        <v>69</v>
      </c>
      <c r="I111" t="s">
        <v>163</v>
      </c>
      <c r="J111" t="s">
        <v>164</v>
      </c>
      <c r="K111" t="s">
        <v>84</v>
      </c>
      <c r="L111" t="s">
        <v>70</v>
      </c>
      <c r="M111" t="s">
        <v>71</v>
      </c>
      <c r="N111" t="str">
        <f>SUBSTITUTE(LabList[[#This Row],[National Grouping Name]]," COMMISSIONING REGION", "")</f>
        <v>LONDON</v>
      </c>
      <c r="O111" t="str">
        <f>IF(LabList[[#This Row],[Is Directed By - Primary Role Name]]="NHS TRUST", LabList[[#This Row],[Is Directed By - Name]]&amp;" - "&amp;LabList[[#This Row],[Name]],LabList[[#This Row],[Name]])</f>
        <v>LONDON NORTH WEST UNIVERSITY HEALTHCARE NHS TRUST - NORTHWICK PARK &amp; ST MARKS HOSPITAL MICROBIOLOGY LABORATORY</v>
      </c>
    </row>
    <row r="112" spans="1:15" x14ac:dyDescent="0.35">
      <c r="A112" s="10" t="s">
        <v>1396</v>
      </c>
      <c r="D112" s="10">
        <v>69730</v>
      </c>
      <c r="E112" t="s">
        <v>691</v>
      </c>
      <c r="F112" t="s">
        <v>1260</v>
      </c>
      <c r="G112" t="s">
        <v>68</v>
      </c>
      <c r="H112" t="s">
        <v>69</v>
      </c>
      <c r="L112" t="s">
        <v>72</v>
      </c>
      <c r="M112" t="s">
        <v>73</v>
      </c>
      <c r="N112" t="str">
        <f>SUBSTITUTE(LabList[[#This Row],[National Grouping Name]]," COMMISSIONING REGION", "")</f>
        <v>MIDLANDS</v>
      </c>
      <c r="O112" t="str">
        <f>IF(LabList[[#This Row],[Is Directed By - Primary Role Name]]="NHS TRUST", LabList[[#This Row],[Is Directed By - Name]]&amp;" - "&amp;LabList[[#This Row],[Name]],LabList[[#This Row],[Name]])</f>
        <v>MAGNA LABORATORIES LTD</v>
      </c>
    </row>
    <row r="113" spans="1:15" x14ac:dyDescent="0.35">
      <c r="A113" s="10" t="s">
        <v>1397</v>
      </c>
      <c r="D113" s="10" t="s">
        <v>1134</v>
      </c>
      <c r="E113" t="s">
        <v>893</v>
      </c>
      <c r="F113" t="s">
        <v>1260</v>
      </c>
      <c r="G113" t="s">
        <v>68</v>
      </c>
      <c r="H113" t="s">
        <v>69</v>
      </c>
      <c r="I113" t="s">
        <v>432</v>
      </c>
      <c r="J113" t="s">
        <v>433</v>
      </c>
      <c r="K113" t="s">
        <v>84</v>
      </c>
      <c r="L113" t="s">
        <v>78</v>
      </c>
      <c r="M113" t="s">
        <v>79</v>
      </c>
      <c r="N113" t="str">
        <f>SUBSTITUTE(LabList[[#This Row],[National Grouping Name]]," COMMISSIONING REGION", "")</f>
        <v>SOUTH EAST</v>
      </c>
      <c r="O113" t="str">
        <f>IF(LabList[[#This Row],[Is Directed By - Primary Role Name]]="NHS TRUST", LabList[[#This Row],[Is Directed By - Name]]&amp;" - "&amp;LabList[[#This Row],[Name]],LabList[[#This Row],[Name]])</f>
        <v>MAIDSTONE AND TUNBRIDGE WELLS NHS TRUST - MAIDSTONE HOSPITAL LABORATORY</v>
      </c>
    </row>
    <row r="114" spans="1:15" x14ac:dyDescent="0.35">
      <c r="A114" s="10" t="s">
        <v>1398</v>
      </c>
      <c r="D114" s="10" t="s">
        <v>921</v>
      </c>
      <c r="E114" t="s">
        <v>922</v>
      </c>
      <c r="F114" t="s">
        <v>1260</v>
      </c>
      <c r="G114" t="s">
        <v>68</v>
      </c>
      <c r="H114" t="s">
        <v>69</v>
      </c>
      <c r="I114" t="s">
        <v>432</v>
      </c>
      <c r="J114" t="s">
        <v>433</v>
      </c>
      <c r="K114" t="s">
        <v>84</v>
      </c>
      <c r="L114" t="s">
        <v>78</v>
      </c>
      <c r="M114" t="s">
        <v>79</v>
      </c>
      <c r="N114" t="str">
        <f>SUBSTITUTE(LabList[[#This Row],[National Grouping Name]]," COMMISSIONING REGION", "")</f>
        <v>SOUTH EAST</v>
      </c>
      <c r="O114" t="str">
        <f>IF(LabList[[#This Row],[Is Directed By - Primary Role Name]]="NHS TRUST", LabList[[#This Row],[Is Directed By - Name]]&amp;" - "&amp;LabList[[#This Row],[Name]],LabList[[#This Row],[Name]])</f>
        <v>MAIDSTONE AND TUNBRIDGE WELLS NHS TRUST - TUNBRIDGE WELLS HOSPITAL (PEMBURY) - PATHOLOGY</v>
      </c>
    </row>
    <row r="115" spans="1:15" x14ac:dyDescent="0.35">
      <c r="A115" s="10" t="s">
        <v>691</v>
      </c>
      <c r="D115" s="10" t="s">
        <v>825</v>
      </c>
      <c r="E115" t="s">
        <v>826</v>
      </c>
      <c r="F115" t="s">
        <v>1260</v>
      </c>
      <c r="G115" t="s">
        <v>68</v>
      </c>
      <c r="H115" t="s">
        <v>69</v>
      </c>
      <c r="I115" t="s">
        <v>368</v>
      </c>
      <c r="J115" t="s">
        <v>369</v>
      </c>
      <c r="K115" t="s">
        <v>84</v>
      </c>
      <c r="L115" t="s">
        <v>76</v>
      </c>
      <c r="M115" t="s">
        <v>77</v>
      </c>
      <c r="N115" t="str">
        <f>SUBSTITUTE(LabList[[#This Row],[National Grouping Name]]," COMMISSIONING REGION", "")</f>
        <v>NORTH WEST</v>
      </c>
      <c r="O115" t="str">
        <f>IF(LabList[[#This Row],[Is Directed By - Primary Role Name]]="NHS TRUST", LabList[[#This Row],[Is Directed By - Name]]&amp;" - "&amp;LabList[[#This Row],[Name]],LabList[[#This Row],[Name]])</f>
        <v>MANCHESTER UNIVERSITY NHS FOUNDATION TRUST - MANCHESTER ROYAL INFIRMARY LABORATORY</v>
      </c>
    </row>
    <row r="116" spans="1:15" x14ac:dyDescent="0.35">
      <c r="A116" s="10" t="s">
        <v>1399</v>
      </c>
      <c r="D116" s="10" t="s">
        <v>829</v>
      </c>
      <c r="E116" t="s">
        <v>830</v>
      </c>
      <c r="F116" t="s">
        <v>1260</v>
      </c>
      <c r="G116" t="s">
        <v>68</v>
      </c>
      <c r="H116" t="s">
        <v>69</v>
      </c>
      <c r="I116" t="s">
        <v>368</v>
      </c>
      <c r="J116" t="s">
        <v>369</v>
      </c>
      <c r="K116" t="s">
        <v>84</v>
      </c>
      <c r="L116" t="s">
        <v>76</v>
      </c>
      <c r="M116" t="s">
        <v>77</v>
      </c>
      <c r="N116" t="str">
        <f>SUBSTITUTE(LabList[[#This Row],[National Grouping Name]]," COMMISSIONING REGION", "")</f>
        <v>NORTH WEST</v>
      </c>
      <c r="O116" t="str">
        <f>IF(LabList[[#This Row],[Is Directed By - Primary Role Name]]="NHS TRUST", LabList[[#This Row],[Is Directed By - Name]]&amp;" - "&amp;LabList[[#This Row],[Name]],LabList[[#This Row],[Name]])</f>
        <v>MANCHESTER UNIVERSITY NHS FOUNDATION TRUST - MOLECULAR HAEMATOLOGY SERVICE</v>
      </c>
    </row>
    <row r="117" spans="1:15" x14ac:dyDescent="0.35">
      <c r="A117" s="10" t="s">
        <v>1400</v>
      </c>
      <c r="D117" s="10" t="s">
        <v>833</v>
      </c>
      <c r="E117" t="s">
        <v>834</v>
      </c>
      <c r="F117" t="s">
        <v>1260</v>
      </c>
      <c r="G117" t="s">
        <v>68</v>
      </c>
      <c r="H117" t="s">
        <v>69</v>
      </c>
      <c r="I117" t="s">
        <v>368</v>
      </c>
      <c r="J117" t="s">
        <v>369</v>
      </c>
      <c r="K117" t="s">
        <v>84</v>
      </c>
      <c r="L117" t="s">
        <v>76</v>
      </c>
      <c r="M117" t="s">
        <v>77</v>
      </c>
      <c r="N117" t="str">
        <f>SUBSTITUTE(LabList[[#This Row],[National Grouping Name]]," COMMISSIONING REGION", "")</f>
        <v>NORTH WEST</v>
      </c>
      <c r="O117" t="str">
        <f>IF(LabList[[#This Row],[Is Directed By - Primary Role Name]]="NHS TRUST", LabList[[#This Row],[Is Directed By - Name]]&amp;" - "&amp;LabList[[#This Row],[Name]],LabList[[#This Row],[Name]])</f>
        <v>MANCHESTER UNIVERSITY NHS FOUNDATION TRUST - NORTH WEST GLH LED BY MANCHESTER UNIVERSITY NHS FOUNDATION TRUST</v>
      </c>
    </row>
    <row r="118" spans="1:15" x14ac:dyDescent="0.35">
      <c r="A118" s="10" t="s">
        <v>1401</v>
      </c>
      <c r="D118" s="10" t="s">
        <v>859</v>
      </c>
      <c r="E118" t="s">
        <v>860</v>
      </c>
      <c r="F118" t="s">
        <v>1260</v>
      </c>
      <c r="G118" t="s">
        <v>68</v>
      </c>
      <c r="H118" t="s">
        <v>69</v>
      </c>
      <c r="I118" t="s">
        <v>368</v>
      </c>
      <c r="J118" t="s">
        <v>369</v>
      </c>
      <c r="K118" t="s">
        <v>84</v>
      </c>
      <c r="L118" t="s">
        <v>76</v>
      </c>
      <c r="M118" t="s">
        <v>77</v>
      </c>
      <c r="N118" t="str">
        <f>SUBSTITUTE(LabList[[#This Row],[National Grouping Name]]," COMMISSIONING REGION", "")</f>
        <v>NORTH WEST</v>
      </c>
      <c r="O118" t="str">
        <f>IF(LabList[[#This Row],[Is Directed By - Primary Role Name]]="NHS TRUST", LabList[[#This Row],[Is Directed By - Name]]&amp;" - "&amp;LabList[[#This Row],[Name]],LabList[[#This Row],[Name]])</f>
        <v>MANCHESTER UNIVERSITY NHS FOUNDATION TRUST - TRAFFORD GENERAL HOSPITAL LABORATORY</v>
      </c>
    </row>
    <row r="119" spans="1:15" x14ac:dyDescent="0.35">
      <c r="A119" s="10" t="s">
        <v>1405</v>
      </c>
      <c r="D119" s="10" t="s">
        <v>861</v>
      </c>
      <c r="E119" t="s">
        <v>862</v>
      </c>
      <c r="F119" t="s">
        <v>1260</v>
      </c>
      <c r="G119" t="s">
        <v>68</v>
      </c>
      <c r="H119" t="s">
        <v>69</v>
      </c>
      <c r="I119" t="s">
        <v>368</v>
      </c>
      <c r="J119" t="s">
        <v>369</v>
      </c>
      <c r="K119" t="s">
        <v>84</v>
      </c>
      <c r="L119" t="s">
        <v>76</v>
      </c>
      <c r="M119" t="s">
        <v>77</v>
      </c>
      <c r="N119" t="str">
        <f>SUBSTITUTE(LabList[[#This Row],[National Grouping Name]]," COMMISSIONING REGION", "")</f>
        <v>NORTH WEST</v>
      </c>
      <c r="O119" t="str">
        <f>IF(LabList[[#This Row],[Is Directed By - Primary Role Name]]="NHS TRUST", LabList[[#This Row],[Is Directed By - Name]]&amp;" - "&amp;LabList[[#This Row],[Name]],LabList[[#This Row],[Name]])</f>
        <v>MANCHESTER UNIVERSITY NHS FOUNDATION TRUST - UHSM NHS FOUNDATION TRUST LABORATORY</v>
      </c>
    </row>
    <row r="120" spans="1:15" x14ac:dyDescent="0.35">
      <c r="A120" s="10" t="s">
        <v>1404</v>
      </c>
      <c r="D120" s="10" t="s">
        <v>894</v>
      </c>
      <c r="E120" t="s">
        <v>895</v>
      </c>
      <c r="F120" t="s">
        <v>1260</v>
      </c>
      <c r="G120" t="s">
        <v>68</v>
      </c>
      <c r="H120" t="s">
        <v>69</v>
      </c>
      <c r="I120" t="s">
        <v>434</v>
      </c>
      <c r="J120" t="s">
        <v>435</v>
      </c>
      <c r="K120" t="s">
        <v>84</v>
      </c>
      <c r="L120" t="s">
        <v>78</v>
      </c>
      <c r="M120" t="s">
        <v>79</v>
      </c>
      <c r="N120" t="str">
        <f>SUBSTITUTE(LabList[[#This Row],[National Grouping Name]]," COMMISSIONING REGION", "")</f>
        <v>SOUTH EAST</v>
      </c>
      <c r="O120" t="str">
        <f>IF(LabList[[#This Row],[Is Directed By - Primary Role Name]]="NHS TRUST", LabList[[#This Row],[Is Directed By - Name]]&amp;" - "&amp;LabList[[#This Row],[Name]],LabList[[#This Row],[Name]])</f>
        <v>MEDWAY NHS FOUNDATION TRUST - MEDWAY MARITIME HOSPITAL LABORATORY</v>
      </c>
    </row>
    <row r="121" spans="1:15" x14ac:dyDescent="0.35">
      <c r="A121" s="10" t="s">
        <v>1403</v>
      </c>
      <c r="D121" s="10">
        <v>69530</v>
      </c>
      <c r="E121" t="s">
        <v>868</v>
      </c>
      <c r="F121" t="s">
        <v>1260</v>
      </c>
      <c r="G121" t="s">
        <v>68</v>
      </c>
      <c r="H121" t="s">
        <v>69</v>
      </c>
      <c r="I121" t="s">
        <v>370</v>
      </c>
      <c r="J121" t="s">
        <v>371</v>
      </c>
      <c r="K121" t="s">
        <v>84</v>
      </c>
      <c r="L121" t="s">
        <v>76</v>
      </c>
      <c r="M121" t="s">
        <v>77</v>
      </c>
      <c r="N121" t="str">
        <f>SUBSTITUTE(LabList[[#This Row],[National Grouping Name]]," COMMISSIONING REGION", "")</f>
        <v>NORTH WEST</v>
      </c>
      <c r="O121" t="str">
        <f>IF(LabList[[#This Row],[Is Directed By - Primary Role Name]]="NHS TRUST", LabList[[#This Row],[Is Directed By - Name]]&amp;" - "&amp;LabList[[#This Row],[Name]],LabList[[#This Row],[Name]])</f>
        <v>MERSEY AND WEST LANCASHIRE TEACHING HOSPITALS NHS TRUST - WHISTON HOSPITAL LABORATORY</v>
      </c>
    </row>
    <row r="122" spans="1:15" x14ac:dyDescent="0.35">
      <c r="A122" s="10" t="s">
        <v>1402</v>
      </c>
      <c r="D122" s="10">
        <v>69070</v>
      </c>
      <c r="E122" t="s">
        <v>524</v>
      </c>
      <c r="F122" t="s">
        <v>1260</v>
      </c>
      <c r="G122" t="s">
        <v>68</v>
      </c>
      <c r="H122" t="s">
        <v>69</v>
      </c>
      <c r="I122" t="s">
        <v>105</v>
      </c>
      <c r="J122" t="s">
        <v>106</v>
      </c>
      <c r="K122" t="s">
        <v>84</v>
      </c>
      <c r="L122" t="s">
        <v>66</v>
      </c>
      <c r="M122" t="s">
        <v>67</v>
      </c>
      <c r="N122" t="str">
        <f>SUBSTITUTE(LabList[[#This Row],[National Grouping Name]]," COMMISSIONING REGION", "")</f>
        <v>EAST OF ENGLAND</v>
      </c>
      <c r="O122" t="str">
        <f>IF(LabList[[#This Row],[Is Directed By - Primary Role Name]]="NHS TRUST", LabList[[#This Row],[Is Directed By - Name]]&amp;" - "&amp;LabList[[#This Row],[Name]],LabList[[#This Row],[Name]])</f>
        <v>MID AND SOUTH ESSEX NHS FOUNDATION TRUST - BASILDON HOSPITAL LABORATORY</v>
      </c>
    </row>
    <row r="123" spans="1:15" x14ac:dyDescent="0.35">
      <c r="A123" s="10" t="s">
        <v>1406</v>
      </c>
      <c r="D123" s="10" t="s">
        <v>525</v>
      </c>
      <c r="E123" t="s">
        <v>526</v>
      </c>
      <c r="F123" t="s">
        <v>1260</v>
      </c>
      <c r="G123" t="s">
        <v>68</v>
      </c>
      <c r="H123" t="s">
        <v>69</v>
      </c>
      <c r="I123" t="s">
        <v>105</v>
      </c>
      <c r="J123" t="s">
        <v>106</v>
      </c>
      <c r="K123" t="s">
        <v>84</v>
      </c>
      <c r="L123" t="s">
        <v>66</v>
      </c>
      <c r="M123" t="s">
        <v>67</v>
      </c>
      <c r="N123" t="str">
        <f>SUBSTITUTE(LabList[[#This Row],[National Grouping Name]]," COMMISSIONING REGION", "")</f>
        <v>EAST OF ENGLAND</v>
      </c>
      <c r="O123" t="str">
        <f>IF(LabList[[#This Row],[Is Directed By - Primary Role Name]]="NHS TRUST", LabList[[#This Row],[Is Directed By - Name]]&amp;" - "&amp;LabList[[#This Row],[Name]],LabList[[#This Row],[Name]])</f>
        <v>MID AND SOUTH ESSEX NHS FOUNDATION TRUST - BROOMFIELD HOSPITAL LABORATORY</v>
      </c>
    </row>
    <row r="124" spans="1:15" x14ac:dyDescent="0.35">
      <c r="A124" s="10" t="s">
        <v>1407</v>
      </c>
      <c r="D124" s="10" t="s">
        <v>560</v>
      </c>
      <c r="E124" t="s">
        <v>561</v>
      </c>
      <c r="F124" t="s">
        <v>1260</v>
      </c>
      <c r="G124" t="s">
        <v>68</v>
      </c>
      <c r="H124" t="s">
        <v>69</v>
      </c>
      <c r="I124" t="s">
        <v>105</v>
      </c>
      <c r="J124" t="s">
        <v>106</v>
      </c>
      <c r="K124" t="s">
        <v>84</v>
      </c>
      <c r="L124" t="s">
        <v>66</v>
      </c>
      <c r="M124" t="s">
        <v>67</v>
      </c>
      <c r="N124" t="str">
        <f>SUBSTITUTE(LabList[[#This Row],[National Grouping Name]]," COMMISSIONING REGION", "")</f>
        <v>EAST OF ENGLAND</v>
      </c>
      <c r="O124" t="str">
        <f>IF(LabList[[#This Row],[Is Directed By - Primary Role Name]]="NHS TRUST", LabList[[#This Row],[Is Directed By - Name]]&amp;" - "&amp;LabList[[#This Row],[Name]],LabList[[#This Row],[Name]])</f>
        <v>MID AND SOUTH ESSEX NHS FOUNDATION TRUST - SOUTHEND HOSPITAL LABORATORY</v>
      </c>
    </row>
    <row r="125" spans="1:15" x14ac:dyDescent="0.35">
      <c r="A125" s="10" t="s">
        <v>1408</v>
      </c>
      <c r="D125" s="10" t="s">
        <v>827</v>
      </c>
      <c r="E125" t="s">
        <v>828</v>
      </c>
      <c r="F125" t="s">
        <v>1260</v>
      </c>
      <c r="G125" t="s">
        <v>68</v>
      </c>
      <c r="H125" t="s">
        <v>69</v>
      </c>
      <c r="I125" t="s">
        <v>374</v>
      </c>
      <c r="J125" t="s">
        <v>375</v>
      </c>
      <c r="K125" t="s">
        <v>84</v>
      </c>
      <c r="L125" t="s">
        <v>76</v>
      </c>
      <c r="M125" t="s">
        <v>77</v>
      </c>
      <c r="N125" t="str">
        <f>SUBSTITUTE(LabList[[#This Row],[National Grouping Name]]," COMMISSIONING REGION", "")</f>
        <v>NORTH WEST</v>
      </c>
      <c r="O125" t="str">
        <f>IF(LabList[[#This Row],[Is Directed By - Primary Role Name]]="NHS TRUST", LabList[[#This Row],[Is Directed By - Name]]&amp;" - "&amp;LabList[[#This Row],[Name]],LabList[[#This Row],[Name]])</f>
        <v>MID CHESHIRE HOSPITALS NHS FOUNDATION TRUST - MID CHESHIRE HOSPITALS LABORATORY</v>
      </c>
    </row>
    <row r="126" spans="1:15" x14ac:dyDescent="0.35">
      <c r="A126" s="10" t="s">
        <v>1409</v>
      </c>
      <c r="D126" s="10">
        <v>69170</v>
      </c>
      <c r="E126" t="s">
        <v>736</v>
      </c>
      <c r="F126" t="s">
        <v>1260</v>
      </c>
      <c r="G126" t="s">
        <v>68</v>
      </c>
      <c r="H126" t="s">
        <v>69</v>
      </c>
      <c r="I126" t="s">
        <v>306</v>
      </c>
      <c r="J126" t="s">
        <v>307</v>
      </c>
      <c r="K126" t="s">
        <v>84</v>
      </c>
      <c r="L126" t="s">
        <v>74</v>
      </c>
      <c r="M126" t="s">
        <v>75</v>
      </c>
      <c r="N126" t="str">
        <f>SUBSTITUTE(LabList[[#This Row],[National Grouping Name]]," COMMISSIONING REGION", "")</f>
        <v>NORTH EAST AND YORKSHIRE</v>
      </c>
      <c r="O126" t="str">
        <f>IF(LabList[[#This Row],[Is Directed By - Primary Role Name]]="NHS TRUST", LabList[[#This Row],[Is Directed By - Name]]&amp;" - "&amp;LabList[[#This Row],[Name]],LabList[[#This Row],[Name]])</f>
        <v>MID YORKSHIRE TEACHING NHS TRUST - DEWSBURY &amp; DISTRICT HOSPITAL LABORATORY</v>
      </c>
    </row>
    <row r="127" spans="1:15" x14ac:dyDescent="0.35">
      <c r="A127" s="10" t="s">
        <v>1410</v>
      </c>
      <c r="D127" s="10" t="s">
        <v>788</v>
      </c>
      <c r="E127" t="s">
        <v>789</v>
      </c>
      <c r="F127" t="s">
        <v>1260</v>
      </c>
      <c r="G127" t="s">
        <v>68</v>
      </c>
      <c r="H127" t="s">
        <v>69</v>
      </c>
      <c r="I127" t="s">
        <v>306</v>
      </c>
      <c r="J127" t="s">
        <v>307</v>
      </c>
      <c r="K127" t="s">
        <v>84</v>
      </c>
      <c r="L127" t="s">
        <v>74</v>
      </c>
      <c r="M127" t="s">
        <v>75</v>
      </c>
      <c r="N127" t="str">
        <f>SUBSTITUTE(LabList[[#This Row],[National Grouping Name]]," COMMISSIONING REGION", "")</f>
        <v>NORTH EAST AND YORKSHIRE</v>
      </c>
      <c r="O127" t="str">
        <f>IF(LabList[[#This Row],[Is Directed By - Primary Role Name]]="NHS TRUST", LabList[[#This Row],[Is Directed By - Name]]&amp;" - "&amp;LabList[[#This Row],[Name]],LabList[[#This Row],[Name]])</f>
        <v>MID YORKSHIRE TEACHING NHS TRUST - THE MID YORKSHIRE TEACHING NHS TRUST-PATHOLOGY SERVICES</v>
      </c>
    </row>
    <row r="128" spans="1:15" x14ac:dyDescent="0.35">
      <c r="A128" s="10" t="s">
        <v>1411</v>
      </c>
      <c r="D128" s="10" t="s">
        <v>800</v>
      </c>
      <c r="E128" t="s">
        <v>801</v>
      </c>
      <c r="F128" t="s">
        <v>1260</v>
      </c>
      <c r="G128" t="s">
        <v>68</v>
      </c>
      <c r="H128" t="s">
        <v>69</v>
      </c>
      <c r="I128" t="s">
        <v>306</v>
      </c>
      <c r="J128" t="s">
        <v>307</v>
      </c>
      <c r="K128" t="s">
        <v>84</v>
      </c>
      <c r="L128" t="s">
        <v>74</v>
      </c>
      <c r="M128" t="s">
        <v>75</v>
      </c>
      <c r="N128" t="str">
        <f>SUBSTITUTE(LabList[[#This Row],[National Grouping Name]]," COMMISSIONING REGION", "")</f>
        <v>NORTH EAST AND YORKSHIRE</v>
      </c>
      <c r="O128" t="str">
        <f>IF(LabList[[#This Row],[Is Directed By - Primary Role Name]]="NHS TRUST", LabList[[#This Row],[Is Directed By - Name]]&amp;" - "&amp;LabList[[#This Row],[Name]],LabList[[#This Row],[Name]])</f>
        <v>MID YORKSHIRE TEACHING NHS TRUST - WEST YORKSHIRE &amp; HARROGATE PATHOLOGY NETWORK</v>
      </c>
    </row>
    <row r="129" spans="1:15" x14ac:dyDescent="0.35">
      <c r="A129" s="10" t="s">
        <v>1412</v>
      </c>
      <c r="D129" s="10" t="s">
        <v>545</v>
      </c>
      <c r="E129" t="s">
        <v>546</v>
      </c>
      <c r="F129" t="s">
        <v>1260</v>
      </c>
      <c r="G129" t="s">
        <v>68</v>
      </c>
      <c r="H129" t="s">
        <v>69</v>
      </c>
      <c r="I129" t="s">
        <v>107</v>
      </c>
      <c r="J129" t="s">
        <v>108</v>
      </c>
      <c r="K129" t="s">
        <v>84</v>
      </c>
      <c r="L129" t="s">
        <v>66</v>
      </c>
      <c r="M129" t="s">
        <v>67</v>
      </c>
      <c r="N129" t="str">
        <f>SUBSTITUTE(LabList[[#This Row],[National Grouping Name]]," COMMISSIONING REGION", "")</f>
        <v>EAST OF ENGLAND</v>
      </c>
      <c r="O129" t="str">
        <f>IF(LabList[[#This Row],[Is Directed By - Primary Role Name]]="NHS TRUST", LabList[[#This Row],[Is Directed By - Name]]&amp;" - "&amp;LabList[[#This Row],[Name]],LabList[[#This Row],[Name]])</f>
        <v>MILTON KEYNES UNIVERSITY HOSPITAL NHS FOUNDATION TRUST - MILTON KEYNES GENERAL HOSPITAL LABORATORY</v>
      </c>
    </row>
    <row r="130" spans="1:15" x14ac:dyDescent="0.35">
      <c r="A130" s="10" t="s">
        <v>1413</v>
      </c>
      <c r="D130" s="10">
        <v>69330</v>
      </c>
      <c r="E130" t="s">
        <v>549</v>
      </c>
      <c r="F130" t="s">
        <v>1260</v>
      </c>
      <c r="G130" t="s">
        <v>68</v>
      </c>
      <c r="H130" t="s">
        <v>69</v>
      </c>
      <c r="I130" t="s">
        <v>109</v>
      </c>
      <c r="J130" t="s">
        <v>110</v>
      </c>
      <c r="K130" t="s">
        <v>84</v>
      </c>
      <c r="L130" t="s">
        <v>66</v>
      </c>
      <c r="M130" t="s">
        <v>67</v>
      </c>
      <c r="N130" t="str">
        <f>SUBSTITUTE(LabList[[#This Row],[National Grouping Name]]," COMMISSIONING REGION", "")</f>
        <v>EAST OF ENGLAND</v>
      </c>
      <c r="O130" t="str">
        <f>IF(LabList[[#This Row],[Is Directed By - Primary Role Name]]="NHS TRUST", LabList[[#This Row],[Is Directed By - Name]]&amp;" - "&amp;LabList[[#This Row],[Name]],LabList[[#This Row],[Name]])</f>
        <v>NORFOLK AND NORWICH UNIVERSITY HOSPITALS NHS FOUNDATION TRUST - NORFOLK &amp; NORWICH HOSPITAL LABORATORY</v>
      </c>
    </row>
    <row r="131" spans="1:15" x14ac:dyDescent="0.35">
      <c r="A131" s="10" t="s">
        <v>1414</v>
      </c>
      <c r="D131" s="10">
        <v>69770</v>
      </c>
      <c r="E131" t="s">
        <v>943</v>
      </c>
      <c r="F131" t="s">
        <v>1260</v>
      </c>
      <c r="G131" t="s">
        <v>68</v>
      </c>
      <c r="H131" t="s">
        <v>69</v>
      </c>
      <c r="I131" t="s">
        <v>484</v>
      </c>
      <c r="J131" t="s">
        <v>485</v>
      </c>
      <c r="K131" t="s">
        <v>84</v>
      </c>
      <c r="L131" t="s">
        <v>80</v>
      </c>
      <c r="M131" t="s">
        <v>81</v>
      </c>
      <c r="N131" t="str">
        <f>SUBSTITUTE(LabList[[#This Row],[National Grouping Name]]," COMMISSIONING REGION", "")</f>
        <v>SOUTH WEST</v>
      </c>
      <c r="O131" t="str">
        <f>IF(LabList[[#This Row],[Is Directed By - Primary Role Name]]="NHS TRUST", LabList[[#This Row],[Is Directed By - Name]]&amp;" - "&amp;LabList[[#This Row],[Name]],LabList[[#This Row],[Name]])</f>
        <v>NORTH BRISTOL NHS TRUST - PUBLIC HEALTH LABORATORY BRISTOL HPA</v>
      </c>
    </row>
    <row r="132" spans="1:15" x14ac:dyDescent="0.35">
      <c r="A132" s="10" t="s">
        <v>1415</v>
      </c>
      <c r="D132" s="10" t="s">
        <v>950</v>
      </c>
      <c r="E132" t="s">
        <v>951</v>
      </c>
      <c r="F132" t="s">
        <v>1260</v>
      </c>
      <c r="G132" t="s">
        <v>68</v>
      </c>
      <c r="H132" t="s">
        <v>69</v>
      </c>
      <c r="I132" t="s">
        <v>484</v>
      </c>
      <c r="J132" t="s">
        <v>485</v>
      </c>
      <c r="K132" t="s">
        <v>84</v>
      </c>
      <c r="L132" t="s">
        <v>80</v>
      </c>
      <c r="M132" t="s">
        <v>81</v>
      </c>
      <c r="N132" t="str">
        <f>SUBSTITUTE(LabList[[#This Row],[National Grouping Name]]," COMMISSIONING REGION", "")</f>
        <v>SOUTH WEST</v>
      </c>
      <c r="O132" t="str">
        <f>IF(LabList[[#This Row],[Is Directed By - Primary Role Name]]="NHS TRUST", LabList[[#This Row],[Is Directed By - Name]]&amp;" - "&amp;LabList[[#This Row],[Name]],LabList[[#This Row],[Name]])</f>
        <v>NORTH BRISTOL NHS TRUST - SEVERN PATHOLOGY</v>
      </c>
    </row>
    <row r="133" spans="1:15" x14ac:dyDescent="0.35">
      <c r="A133" s="10" t="s">
        <v>1416</v>
      </c>
      <c r="D133" s="10" t="s">
        <v>734</v>
      </c>
      <c r="E133" t="s">
        <v>735</v>
      </c>
      <c r="F133" t="s">
        <v>1260</v>
      </c>
      <c r="G133" t="s">
        <v>68</v>
      </c>
      <c r="H133" t="s">
        <v>69</v>
      </c>
      <c r="I133" t="s">
        <v>308</v>
      </c>
      <c r="J133" t="s">
        <v>309</v>
      </c>
      <c r="K133" t="s">
        <v>84</v>
      </c>
      <c r="L133" t="s">
        <v>74</v>
      </c>
      <c r="M133" t="s">
        <v>75</v>
      </c>
      <c r="N133" t="str">
        <f>SUBSTITUTE(LabList[[#This Row],[National Grouping Name]]," COMMISSIONING REGION", "")</f>
        <v>NORTH EAST AND YORKSHIRE</v>
      </c>
      <c r="O133" t="str">
        <f>IF(LabList[[#This Row],[Is Directed By - Primary Role Name]]="NHS TRUST", LabList[[#This Row],[Is Directed By - Name]]&amp;" - "&amp;LabList[[#This Row],[Name]],LabList[[#This Row],[Name]])</f>
        <v>NORTH CUMBRIA INTEGRATED CARE NHS FOUNDATION TRUST - CUMBERLAND INFIRMARY LABORATORY</v>
      </c>
    </row>
    <row r="134" spans="1:15" x14ac:dyDescent="0.35">
      <c r="A134" s="10" t="s">
        <v>1417</v>
      </c>
      <c r="D134" s="10" t="s">
        <v>798</v>
      </c>
      <c r="E134" t="s">
        <v>799</v>
      </c>
      <c r="F134" t="s">
        <v>1260</v>
      </c>
      <c r="G134" t="s">
        <v>68</v>
      </c>
      <c r="H134" t="s">
        <v>69</v>
      </c>
      <c r="I134" t="s">
        <v>308</v>
      </c>
      <c r="J134" t="s">
        <v>309</v>
      </c>
      <c r="K134" t="s">
        <v>84</v>
      </c>
      <c r="L134" t="s">
        <v>74</v>
      </c>
      <c r="M134" t="s">
        <v>75</v>
      </c>
      <c r="N134" t="str">
        <f>SUBSTITUTE(LabList[[#This Row],[National Grouping Name]]," COMMISSIONING REGION", "")</f>
        <v>NORTH EAST AND YORKSHIRE</v>
      </c>
      <c r="O134" t="str">
        <f>IF(LabList[[#This Row],[Is Directed By - Primary Role Name]]="NHS TRUST", LabList[[#This Row],[Is Directed By - Name]]&amp;" - "&amp;LabList[[#This Row],[Name]],LabList[[#This Row],[Name]])</f>
        <v>NORTH CUMBRIA INTEGRATED CARE NHS FOUNDATION TRUST - WEST CUMBERLAND HOSPITAL LABORATORY</v>
      </c>
    </row>
    <row r="135" spans="1:15" x14ac:dyDescent="0.35">
      <c r="A135" s="10" t="s">
        <v>1418</v>
      </c>
      <c r="D135" s="10">
        <v>69380</v>
      </c>
      <c r="E135" t="s">
        <v>622</v>
      </c>
      <c r="F135" t="s">
        <v>1260</v>
      </c>
      <c r="G135" t="s">
        <v>68</v>
      </c>
      <c r="H135" t="s">
        <v>69</v>
      </c>
      <c r="I135" t="s">
        <v>169</v>
      </c>
      <c r="J135" t="s">
        <v>170</v>
      </c>
      <c r="K135" t="s">
        <v>84</v>
      </c>
      <c r="L135" t="s">
        <v>70</v>
      </c>
      <c r="M135" t="s">
        <v>71</v>
      </c>
      <c r="N135" t="str">
        <f>SUBSTITUTE(LabList[[#This Row],[National Grouping Name]]," COMMISSIONING REGION", "")</f>
        <v>LONDON</v>
      </c>
      <c r="O135" t="str">
        <f>IF(LabList[[#This Row],[Is Directed By - Primary Role Name]]="NHS TRUST", LabList[[#This Row],[Is Directed By - Name]]&amp;" - "&amp;LabList[[#This Row],[Name]],LabList[[#This Row],[Name]])</f>
        <v>NORTH MIDDLESEX UNIVERSITY HOSPITAL NHS TRUST - NORTH MIDDLESEX HOSPITAL LABORATORY</v>
      </c>
    </row>
    <row r="136" spans="1:15" x14ac:dyDescent="0.35">
      <c r="A136" s="10" t="s">
        <v>1419</v>
      </c>
      <c r="D136" s="10" t="s">
        <v>758</v>
      </c>
      <c r="E136" t="s">
        <v>759</v>
      </c>
      <c r="F136" t="s">
        <v>1260</v>
      </c>
      <c r="G136" t="s">
        <v>175</v>
      </c>
      <c r="H136" t="s">
        <v>69</v>
      </c>
      <c r="I136" t="s">
        <v>1281</v>
      </c>
      <c r="J136" t="s">
        <v>760</v>
      </c>
      <c r="K136" t="s">
        <v>1277</v>
      </c>
      <c r="L136" t="s">
        <v>74</v>
      </c>
      <c r="M136" t="s">
        <v>75</v>
      </c>
      <c r="N136" t="str">
        <f>SUBSTITUTE(LabList[[#This Row],[National Grouping Name]]," COMMISSIONING REGION", "")</f>
        <v>NORTH EAST AND YORKSHIRE</v>
      </c>
      <c r="O136" t="str">
        <f>IF(LabList[[#This Row],[Is Directed By - Primary Role Name]]="NHS TRUST", LabList[[#This Row],[Is Directed By - Name]]&amp;" - "&amp;LabList[[#This Row],[Name]],LabList[[#This Row],[Name]])</f>
        <v>NORTH TEES AND HARTLEPOOL FT</v>
      </c>
    </row>
    <row r="137" spans="1:15" x14ac:dyDescent="0.35">
      <c r="A137" s="10" t="s">
        <v>1420</v>
      </c>
      <c r="D137" s="10" t="s">
        <v>785</v>
      </c>
      <c r="E137" t="s">
        <v>760</v>
      </c>
      <c r="F137" t="s">
        <v>1260</v>
      </c>
      <c r="G137" t="s">
        <v>68</v>
      </c>
      <c r="H137" t="s">
        <v>69</v>
      </c>
      <c r="I137" t="s">
        <v>312</v>
      </c>
      <c r="J137" t="s">
        <v>313</v>
      </c>
      <c r="K137" t="s">
        <v>84</v>
      </c>
      <c r="L137" t="s">
        <v>74</v>
      </c>
      <c r="M137" t="s">
        <v>75</v>
      </c>
      <c r="N137" t="str">
        <f>SUBSTITUTE(LabList[[#This Row],[National Grouping Name]]," COMMISSIONING REGION", "")</f>
        <v>NORTH EAST AND YORKSHIRE</v>
      </c>
      <c r="O137" t="str">
        <f>IF(LabList[[#This Row],[Is Directed By - Primary Role Name]]="NHS TRUST", LabList[[#This Row],[Is Directed By - Name]]&amp;" - "&amp;LabList[[#This Row],[Name]],LabList[[#This Row],[Name]])</f>
        <v>NORTH TEES AND HARTLEPOOL NHS FOUNDATION TRUST - TEES VALLEY LABORATORY SERVICES</v>
      </c>
    </row>
    <row r="138" spans="1:15" x14ac:dyDescent="0.35">
      <c r="A138" s="10" t="s">
        <v>1421</v>
      </c>
      <c r="D138" s="10">
        <v>69200</v>
      </c>
      <c r="E138" t="s">
        <v>793</v>
      </c>
      <c r="F138" t="s">
        <v>1260</v>
      </c>
      <c r="G138" t="s">
        <v>68</v>
      </c>
      <c r="H138" t="s">
        <v>69</v>
      </c>
      <c r="I138" t="s">
        <v>312</v>
      </c>
      <c r="J138" t="s">
        <v>313</v>
      </c>
      <c r="K138" t="s">
        <v>84</v>
      </c>
      <c r="L138" t="s">
        <v>74</v>
      </c>
      <c r="M138" t="s">
        <v>75</v>
      </c>
      <c r="N138" t="str">
        <f>SUBSTITUTE(LabList[[#This Row],[National Grouping Name]]," COMMISSIONING REGION", "")</f>
        <v>NORTH EAST AND YORKSHIRE</v>
      </c>
      <c r="O138" t="str">
        <f>IF(LabList[[#This Row],[Is Directed By - Primary Role Name]]="NHS TRUST", LabList[[#This Row],[Is Directed By - Name]]&amp;" - "&amp;LabList[[#This Row],[Name]],LabList[[#This Row],[Name]])</f>
        <v>NORTH TEES AND HARTLEPOOL NHS FOUNDATION TRUST - UNIVERSITY HOSPITAL OF HARTLEPOOL LABORATORY</v>
      </c>
    </row>
    <row r="139" spans="1:15" x14ac:dyDescent="0.35">
      <c r="A139" s="10" t="s">
        <v>1424</v>
      </c>
      <c r="D139" s="10" t="s">
        <v>794</v>
      </c>
      <c r="E139" t="s">
        <v>795</v>
      </c>
      <c r="F139" t="s">
        <v>1260</v>
      </c>
      <c r="G139" t="s">
        <v>68</v>
      </c>
      <c r="H139" t="s">
        <v>69</v>
      </c>
      <c r="I139" t="s">
        <v>312</v>
      </c>
      <c r="J139" t="s">
        <v>313</v>
      </c>
      <c r="K139" t="s">
        <v>84</v>
      </c>
      <c r="L139" t="s">
        <v>74</v>
      </c>
      <c r="M139" t="s">
        <v>75</v>
      </c>
      <c r="N139" t="str">
        <f>SUBSTITUTE(LabList[[#This Row],[National Grouping Name]]," COMMISSIONING REGION", "")</f>
        <v>NORTH EAST AND YORKSHIRE</v>
      </c>
      <c r="O139" t="str">
        <f>IF(LabList[[#This Row],[Is Directed By - Primary Role Name]]="NHS TRUST", LabList[[#This Row],[Is Directed By - Name]]&amp;" - "&amp;LabList[[#This Row],[Name]],LabList[[#This Row],[Name]])</f>
        <v>NORTH TEES AND HARTLEPOOL NHS FOUNDATION TRUST - UNIVERSITY HOSPITAL OF NORTH TEES LABORATORY</v>
      </c>
    </row>
    <row r="140" spans="1:15" x14ac:dyDescent="0.35">
      <c r="A140" s="10" t="s">
        <v>1422</v>
      </c>
      <c r="D140" s="10" t="s">
        <v>534</v>
      </c>
      <c r="E140" t="s">
        <v>535</v>
      </c>
      <c r="F140" t="s">
        <v>1260</v>
      </c>
      <c r="G140" t="s">
        <v>68</v>
      </c>
      <c r="H140" t="s">
        <v>69</v>
      </c>
      <c r="I140" t="s">
        <v>115</v>
      </c>
      <c r="J140" t="s">
        <v>116</v>
      </c>
      <c r="K140" t="s">
        <v>84</v>
      </c>
      <c r="L140" t="s">
        <v>66</v>
      </c>
      <c r="M140" t="s">
        <v>67</v>
      </c>
      <c r="N140" t="str">
        <f>SUBSTITUTE(LabList[[#This Row],[National Grouping Name]]," COMMISSIONING REGION", "")</f>
        <v>EAST OF ENGLAND</v>
      </c>
      <c r="O140" t="str">
        <f>IF(LabList[[#This Row],[Is Directed By - Primary Role Name]]="NHS TRUST", LabList[[#This Row],[Is Directed By - Name]]&amp;" - "&amp;LabList[[#This Row],[Name]],LabList[[#This Row],[Name]])</f>
        <v>NORTH WEST ANGLIA NHS FOUNDATION TRUST - HINCHINGBROOKE HEALTH CARE NHS TRUST LABORATORY</v>
      </c>
    </row>
    <row r="141" spans="1:15" x14ac:dyDescent="0.35">
      <c r="A141" s="10" t="s">
        <v>1423</v>
      </c>
      <c r="D141" s="10" t="s">
        <v>554</v>
      </c>
      <c r="E141" t="s">
        <v>555</v>
      </c>
      <c r="F141" t="s">
        <v>1260</v>
      </c>
      <c r="G141" t="s">
        <v>68</v>
      </c>
      <c r="H141" t="s">
        <v>69</v>
      </c>
      <c r="I141" t="s">
        <v>115</v>
      </c>
      <c r="J141" t="s">
        <v>116</v>
      </c>
      <c r="K141" t="s">
        <v>84</v>
      </c>
      <c r="L141" t="s">
        <v>66</v>
      </c>
      <c r="M141" t="s">
        <v>67</v>
      </c>
      <c r="N141" t="str">
        <f>SUBSTITUTE(LabList[[#This Row],[National Grouping Name]]," COMMISSIONING REGION", "")</f>
        <v>EAST OF ENGLAND</v>
      </c>
      <c r="O141" t="str">
        <f>IF(LabList[[#This Row],[Is Directed By - Primary Role Name]]="NHS TRUST", LabList[[#This Row],[Is Directed By - Name]]&amp;" - "&amp;LabList[[#This Row],[Name]],LabList[[#This Row],[Name]])</f>
        <v>NORTH WEST ANGLIA NHS FOUNDATION TRUST - PETERBOROUGH HOSPITAL LABORATORY</v>
      </c>
    </row>
    <row r="142" spans="1:15" x14ac:dyDescent="0.35">
      <c r="A142" s="10" t="s">
        <v>1426</v>
      </c>
      <c r="D142" s="10" t="s">
        <v>698</v>
      </c>
      <c r="E142" t="s">
        <v>699</v>
      </c>
      <c r="F142" t="s">
        <v>1260</v>
      </c>
      <c r="G142" t="s">
        <v>68</v>
      </c>
      <c r="H142" t="s">
        <v>69</v>
      </c>
      <c r="I142" t="s">
        <v>232</v>
      </c>
      <c r="J142" t="s">
        <v>233</v>
      </c>
      <c r="K142" t="s">
        <v>84</v>
      </c>
      <c r="L142" t="s">
        <v>72</v>
      </c>
      <c r="M142" t="s">
        <v>73</v>
      </c>
      <c r="N142" t="str">
        <f>SUBSTITUTE(LabList[[#This Row],[National Grouping Name]]," COMMISSIONING REGION", "")</f>
        <v>MIDLANDS</v>
      </c>
      <c r="O142" t="str">
        <f>IF(LabList[[#This Row],[Is Directed By - Primary Role Name]]="NHS TRUST", LabList[[#This Row],[Is Directed By - Name]]&amp;" - "&amp;LabList[[#This Row],[Name]],LabList[[#This Row],[Name]])</f>
        <v>NORTHAMPTON GENERAL HOSPITAL NHS TRUST - NORTHAMPTON GENERAL HOSPITAL LABORATORY</v>
      </c>
    </row>
    <row r="143" spans="1:15" x14ac:dyDescent="0.35">
      <c r="A143" s="10" t="s">
        <v>1425</v>
      </c>
      <c r="D143" s="10" t="s">
        <v>806</v>
      </c>
      <c r="E143" t="s">
        <v>807</v>
      </c>
      <c r="F143" t="s">
        <v>1260</v>
      </c>
      <c r="G143" t="s">
        <v>68</v>
      </c>
      <c r="H143" t="s">
        <v>69</v>
      </c>
      <c r="I143" t="s">
        <v>380</v>
      </c>
      <c r="J143" t="s">
        <v>381</v>
      </c>
      <c r="K143" t="s">
        <v>84</v>
      </c>
      <c r="L143" t="s">
        <v>76</v>
      </c>
      <c r="M143" t="s">
        <v>77</v>
      </c>
      <c r="N143" t="str">
        <f>SUBSTITUTE(LabList[[#This Row],[National Grouping Name]]," COMMISSIONING REGION", "")</f>
        <v>NORTH WEST</v>
      </c>
      <c r="O143" t="str">
        <f>IF(LabList[[#This Row],[Is Directed By - Primary Role Name]]="NHS TRUST", LabList[[#This Row],[Is Directed By - Name]]&amp;" - "&amp;LabList[[#This Row],[Name]],LabList[[#This Row],[Name]])</f>
        <v>NORTHERN CARE ALLIANCE NHS FOUNDATION TRUST - BIRCH HILL HOSPITAL LABORATORY</v>
      </c>
    </row>
    <row r="144" spans="1:15" x14ac:dyDescent="0.35">
      <c r="A144" s="10" t="s">
        <v>1427</v>
      </c>
      <c r="D144" s="10" t="s">
        <v>813</v>
      </c>
      <c r="E144" t="s">
        <v>814</v>
      </c>
      <c r="F144" t="s">
        <v>1260</v>
      </c>
      <c r="G144" t="s">
        <v>68</v>
      </c>
      <c r="H144" t="s">
        <v>69</v>
      </c>
      <c r="I144" t="s">
        <v>380</v>
      </c>
      <c r="J144" t="s">
        <v>381</v>
      </c>
      <c r="K144" t="s">
        <v>84</v>
      </c>
      <c r="L144" t="s">
        <v>76</v>
      </c>
      <c r="M144" t="s">
        <v>77</v>
      </c>
      <c r="N144" t="str">
        <f>SUBSTITUTE(LabList[[#This Row],[National Grouping Name]]," COMMISSIONING REGION", "")</f>
        <v>NORTH WEST</v>
      </c>
      <c r="O144" t="str">
        <f>IF(LabList[[#This Row],[Is Directed By - Primary Role Name]]="NHS TRUST", LabList[[#This Row],[Is Directed By - Name]]&amp;" - "&amp;LabList[[#This Row],[Name]],LabList[[#This Row],[Name]])</f>
        <v>NORTHERN CARE ALLIANCE NHS FOUNDATION TRUST - BURY GENERAL HOSPITAL LABORATORY</v>
      </c>
    </row>
    <row r="145" spans="1:15" x14ac:dyDescent="0.35">
      <c r="A145" s="10" t="s">
        <v>1430</v>
      </c>
      <c r="D145" s="10" t="s">
        <v>831</v>
      </c>
      <c r="E145" t="s">
        <v>832</v>
      </c>
      <c r="F145" t="s">
        <v>1260</v>
      </c>
      <c r="G145" t="s">
        <v>68</v>
      </c>
      <c r="H145" t="s">
        <v>69</v>
      </c>
      <c r="I145" t="s">
        <v>380</v>
      </c>
      <c r="J145" t="s">
        <v>381</v>
      </c>
      <c r="K145" t="s">
        <v>84</v>
      </c>
      <c r="L145" t="s">
        <v>76</v>
      </c>
      <c r="M145" t="s">
        <v>77</v>
      </c>
      <c r="N145" t="str">
        <f>SUBSTITUTE(LabList[[#This Row],[National Grouping Name]]," COMMISSIONING REGION", "")</f>
        <v>NORTH WEST</v>
      </c>
      <c r="O145" t="str">
        <f>IF(LabList[[#This Row],[Is Directed By - Primary Role Name]]="NHS TRUST", LabList[[#This Row],[Is Directed By - Name]]&amp;" - "&amp;LabList[[#This Row],[Name]],LabList[[#This Row],[Name]])</f>
        <v>NORTHERN CARE ALLIANCE NHS FOUNDATION TRUST - NORTH MANCHESTER GENERAL LABORATORY</v>
      </c>
    </row>
    <row r="146" spans="1:15" x14ac:dyDescent="0.35">
      <c r="A146" s="10" t="s">
        <v>1428</v>
      </c>
      <c r="D146" s="10" t="s">
        <v>835</v>
      </c>
      <c r="E146" t="s">
        <v>836</v>
      </c>
      <c r="F146" t="s">
        <v>1260</v>
      </c>
      <c r="G146" t="s">
        <v>68</v>
      </c>
      <c r="H146" t="s">
        <v>69</v>
      </c>
      <c r="I146" t="s">
        <v>380</v>
      </c>
      <c r="J146" t="s">
        <v>381</v>
      </c>
      <c r="K146" t="s">
        <v>84</v>
      </c>
      <c r="L146" t="s">
        <v>76</v>
      </c>
      <c r="M146" t="s">
        <v>77</v>
      </c>
      <c r="N146" t="str">
        <f>SUBSTITUTE(LabList[[#This Row],[National Grouping Name]]," COMMISSIONING REGION", "")</f>
        <v>NORTH WEST</v>
      </c>
      <c r="O146" t="str">
        <f>IF(LabList[[#This Row],[Is Directed By - Primary Role Name]]="NHS TRUST", LabList[[#This Row],[Is Directed By - Name]]&amp;" - "&amp;LabList[[#This Row],[Name]],LabList[[#This Row],[Name]])</f>
        <v>NORTHERN CARE ALLIANCE NHS FOUNDATION TRUST - OLDHAM LABORATORY</v>
      </c>
    </row>
    <row r="147" spans="1:15" x14ac:dyDescent="0.35">
      <c r="A147" s="10" t="s">
        <v>1431</v>
      </c>
      <c r="D147" s="10" t="s">
        <v>837</v>
      </c>
      <c r="E147" t="s">
        <v>838</v>
      </c>
      <c r="F147" t="s">
        <v>1260</v>
      </c>
      <c r="G147" t="s">
        <v>68</v>
      </c>
      <c r="H147" t="s">
        <v>69</v>
      </c>
      <c r="I147" t="s">
        <v>380</v>
      </c>
      <c r="J147" t="s">
        <v>381</v>
      </c>
      <c r="K147" t="s">
        <v>84</v>
      </c>
      <c r="L147" t="s">
        <v>76</v>
      </c>
      <c r="M147" t="s">
        <v>77</v>
      </c>
      <c r="N147" t="str">
        <f>SUBSTITUTE(LabList[[#This Row],[National Grouping Name]]," COMMISSIONING REGION", "")</f>
        <v>NORTH WEST</v>
      </c>
      <c r="O147" t="str">
        <f>IF(LabList[[#This Row],[Is Directed By - Primary Role Name]]="NHS TRUST", LabList[[#This Row],[Is Directed By - Name]]&amp;" - "&amp;LabList[[#This Row],[Name]],LabList[[#This Row],[Name]])</f>
        <v>NORTHERN CARE ALLIANCE NHS FOUNDATION TRUST - OLDHAM PATHOLOGY LABORATORY</v>
      </c>
    </row>
    <row r="148" spans="1:15" x14ac:dyDescent="0.35">
      <c r="A148" s="10" t="s">
        <v>1429</v>
      </c>
      <c r="D148" s="10" t="s">
        <v>848</v>
      </c>
      <c r="E148" t="s">
        <v>849</v>
      </c>
      <c r="F148" t="s">
        <v>1260</v>
      </c>
      <c r="G148" t="s">
        <v>68</v>
      </c>
      <c r="H148" t="s">
        <v>69</v>
      </c>
      <c r="I148" t="s">
        <v>380</v>
      </c>
      <c r="J148" t="s">
        <v>381</v>
      </c>
      <c r="K148" t="s">
        <v>84</v>
      </c>
      <c r="L148" t="s">
        <v>76</v>
      </c>
      <c r="M148" t="s">
        <v>77</v>
      </c>
      <c r="N148" t="str">
        <f>SUBSTITUTE(LabList[[#This Row],[National Grouping Name]]," COMMISSIONING REGION", "")</f>
        <v>NORTH WEST</v>
      </c>
      <c r="O148" t="str">
        <f>IF(LabList[[#This Row],[Is Directed By - Primary Role Name]]="NHS TRUST", LabList[[#This Row],[Is Directed By - Name]]&amp;" - "&amp;LabList[[#This Row],[Name]],LabList[[#This Row],[Name]])</f>
        <v>NORTHERN CARE ALLIANCE NHS FOUNDATION TRUST - SALFORD ROYAL MICROBIOLOGY DEPARTMENT</v>
      </c>
    </row>
    <row r="149" spans="1:15" x14ac:dyDescent="0.35">
      <c r="A149" s="10" t="s">
        <v>1433</v>
      </c>
      <c r="D149" s="10" t="s">
        <v>737</v>
      </c>
      <c r="E149" t="s">
        <v>738</v>
      </c>
      <c r="F149" t="s">
        <v>1260</v>
      </c>
      <c r="G149" t="s">
        <v>68</v>
      </c>
      <c r="H149" t="s">
        <v>69</v>
      </c>
      <c r="I149" t="s">
        <v>314</v>
      </c>
      <c r="J149" t="s">
        <v>315</v>
      </c>
      <c r="K149" t="s">
        <v>84</v>
      </c>
      <c r="L149" t="s">
        <v>74</v>
      </c>
      <c r="M149" t="s">
        <v>75</v>
      </c>
      <c r="N149" t="str">
        <f>SUBSTITUTE(LabList[[#This Row],[National Grouping Name]]," COMMISSIONING REGION", "")</f>
        <v>NORTH EAST AND YORKSHIRE</v>
      </c>
      <c r="O149" t="str">
        <f>IF(LabList[[#This Row],[Is Directed By - Primary Role Name]]="NHS TRUST", LabList[[#This Row],[Is Directed By - Name]]&amp;" - "&amp;LabList[[#This Row],[Name]],LabList[[#This Row],[Name]])</f>
        <v>NORTHERN LINCOLNSHIRE AND GOOLE NHS FOUNDATION TRUST - DIANA, PRINCESS OF WALES HOSPITAL LABORATORY</v>
      </c>
    </row>
    <row r="150" spans="1:15" x14ac:dyDescent="0.35">
      <c r="A150" s="10" t="s">
        <v>1432</v>
      </c>
      <c r="D150" s="10" t="s">
        <v>773</v>
      </c>
      <c r="E150" t="s">
        <v>774</v>
      </c>
      <c r="F150" t="s">
        <v>1260</v>
      </c>
      <c r="G150" t="s">
        <v>68</v>
      </c>
      <c r="H150" t="s">
        <v>69</v>
      </c>
      <c r="I150" t="s">
        <v>314</v>
      </c>
      <c r="J150" t="s">
        <v>315</v>
      </c>
      <c r="K150" t="s">
        <v>84</v>
      </c>
      <c r="L150" t="s">
        <v>74</v>
      </c>
      <c r="M150" t="s">
        <v>75</v>
      </c>
      <c r="N150" t="str">
        <f>SUBSTITUTE(LabList[[#This Row],[National Grouping Name]]," COMMISSIONING REGION", "")</f>
        <v>NORTH EAST AND YORKSHIRE</v>
      </c>
      <c r="O150" t="str">
        <f>IF(LabList[[#This Row],[Is Directed By - Primary Role Name]]="NHS TRUST", LabList[[#This Row],[Is Directed By - Name]]&amp;" - "&amp;LabList[[#This Row],[Name]],LabList[[#This Row],[Name]])</f>
        <v>NORTHERN LINCOLNSHIRE AND GOOLE NHS FOUNDATION TRUST - SCUNTHORPE GENERAL HOSPITAL LABORATORY</v>
      </c>
    </row>
    <row r="151" spans="1:15" x14ac:dyDescent="0.35">
      <c r="A151" s="10" t="s">
        <v>1435</v>
      </c>
      <c r="D151" s="10" t="s">
        <v>748</v>
      </c>
      <c r="E151" t="s">
        <v>749</v>
      </c>
      <c r="F151" t="s">
        <v>1260</v>
      </c>
      <c r="G151" t="s">
        <v>68</v>
      </c>
      <c r="H151" t="s">
        <v>69</v>
      </c>
      <c r="I151" t="s">
        <v>316</v>
      </c>
      <c r="J151" t="s">
        <v>317</v>
      </c>
      <c r="K151" t="s">
        <v>84</v>
      </c>
      <c r="L151" t="s">
        <v>74</v>
      </c>
      <c r="M151" t="s">
        <v>75</v>
      </c>
      <c r="N151" t="str">
        <f>SUBSTITUTE(LabList[[#This Row],[National Grouping Name]]," COMMISSIONING REGION", "")</f>
        <v>NORTH EAST AND YORKSHIRE</v>
      </c>
      <c r="O151" t="str">
        <f>IF(LabList[[#This Row],[Is Directed By - Primary Role Name]]="NHS TRUST", LabList[[#This Row],[Is Directed By - Name]]&amp;" - "&amp;LabList[[#This Row],[Name]],LabList[[#This Row],[Name]])</f>
        <v>NORTHUMBRIA HEALTHCARE NHS FOUNDATION TRUST - HEXHAM GENERAL HOSPITAL</v>
      </c>
    </row>
    <row r="152" spans="1:15" x14ac:dyDescent="0.35">
      <c r="A152" s="10" t="s">
        <v>1434</v>
      </c>
      <c r="D152" s="10" t="s">
        <v>761</v>
      </c>
      <c r="E152" t="s">
        <v>762</v>
      </c>
      <c r="F152" t="s">
        <v>1260</v>
      </c>
      <c r="G152" t="s">
        <v>68</v>
      </c>
      <c r="H152" t="s">
        <v>69</v>
      </c>
      <c r="I152" t="s">
        <v>316</v>
      </c>
      <c r="J152" t="s">
        <v>317</v>
      </c>
      <c r="K152" t="s">
        <v>84</v>
      </c>
      <c r="L152" t="s">
        <v>74</v>
      </c>
      <c r="M152" t="s">
        <v>75</v>
      </c>
      <c r="N152" t="str">
        <f>SUBSTITUTE(LabList[[#This Row],[National Grouping Name]]," COMMISSIONING REGION", "")</f>
        <v>NORTH EAST AND YORKSHIRE</v>
      </c>
      <c r="O152" t="str">
        <f>IF(LabList[[#This Row],[Is Directed By - Primary Role Name]]="NHS TRUST", LabList[[#This Row],[Is Directed By - Name]]&amp;" - "&amp;LabList[[#This Row],[Name]],LabList[[#This Row],[Name]])</f>
        <v>NORTHUMBRIA HEALTHCARE NHS FOUNDATION TRUST - NORTH TYNESIDE GENERAL HOSP LABORATORY</v>
      </c>
    </row>
    <row r="153" spans="1:15" x14ac:dyDescent="0.35">
      <c r="A153" s="10" t="s">
        <v>1439</v>
      </c>
      <c r="D153" s="10" t="s">
        <v>764</v>
      </c>
      <c r="E153" t="s">
        <v>765</v>
      </c>
      <c r="F153" t="s">
        <v>1260</v>
      </c>
      <c r="G153" t="s">
        <v>68</v>
      </c>
      <c r="H153" t="s">
        <v>69</v>
      </c>
      <c r="I153" t="s">
        <v>316</v>
      </c>
      <c r="J153" t="s">
        <v>317</v>
      </c>
      <c r="K153" t="s">
        <v>84</v>
      </c>
      <c r="L153" t="s">
        <v>74</v>
      </c>
      <c r="M153" t="s">
        <v>75</v>
      </c>
      <c r="N153" t="str">
        <f>SUBSTITUTE(LabList[[#This Row],[National Grouping Name]]," COMMISSIONING REGION", "")</f>
        <v>NORTH EAST AND YORKSHIRE</v>
      </c>
      <c r="O153" t="str">
        <f>IF(LabList[[#This Row],[Is Directed By - Primary Role Name]]="NHS TRUST", LabList[[#This Row],[Is Directed By - Name]]&amp;" - "&amp;LabList[[#This Row],[Name]],LabList[[#This Row],[Name]])</f>
        <v>NORTHUMBRIA HEALTHCARE NHS FOUNDATION TRUST - NORTHUMBRIA SPECIALIST EMERGENCY CARE HOSPITAL</v>
      </c>
    </row>
    <row r="154" spans="1:15" x14ac:dyDescent="0.35">
      <c r="A154" s="10" t="s">
        <v>1437</v>
      </c>
      <c r="D154" s="10" t="s">
        <v>796</v>
      </c>
      <c r="E154" t="s">
        <v>797</v>
      </c>
      <c r="F154" t="s">
        <v>1260</v>
      </c>
      <c r="G154" t="s">
        <v>68</v>
      </c>
      <c r="H154" t="s">
        <v>69</v>
      </c>
      <c r="I154" t="s">
        <v>316</v>
      </c>
      <c r="J154" t="s">
        <v>317</v>
      </c>
      <c r="K154" t="s">
        <v>84</v>
      </c>
      <c r="L154" t="s">
        <v>74</v>
      </c>
      <c r="M154" t="s">
        <v>75</v>
      </c>
      <c r="N154" t="str">
        <f>SUBSTITUTE(LabList[[#This Row],[National Grouping Name]]," COMMISSIONING REGION", "")</f>
        <v>NORTH EAST AND YORKSHIRE</v>
      </c>
      <c r="O154" t="str">
        <f>IF(LabList[[#This Row],[Is Directed By - Primary Role Name]]="NHS TRUST", LabList[[#This Row],[Is Directed By - Name]]&amp;" - "&amp;LabList[[#This Row],[Name]],LabList[[#This Row],[Name]])</f>
        <v>NORTHUMBRIA HEALTHCARE NHS FOUNDATION TRUST - WANSBECK HOSPITAL LABORATORY</v>
      </c>
    </row>
    <row r="155" spans="1:15" x14ac:dyDescent="0.35">
      <c r="A155" s="10" t="s">
        <v>1438</v>
      </c>
      <c r="D155" s="10" t="s">
        <v>700</v>
      </c>
      <c r="E155" t="s">
        <v>701</v>
      </c>
      <c r="F155" t="s">
        <v>1260</v>
      </c>
      <c r="G155" t="s">
        <v>68</v>
      </c>
      <c r="H155" t="s">
        <v>69</v>
      </c>
      <c r="I155" t="s">
        <v>236</v>
      </c>
      <c r="J155" t="s">
        <v>237</v>
      </c>
      <c r="K155" t="s">
        <v>84</v>
      </c>
      <c r="L155" t="s">
        <v>72</v>
      </c>
      <c r="M155" t="s">
        <v>73</v>
      </c>
      <c r="N155" t="str">
        <f>SUBSTITUTE(LabList[[#This Row],[National Grouping Name]]," COMMISSIONING REGION", "")</f>
        <v>MIDLANDS</v>
      </c>
      <c r="O155" t="str">
        <f>IF(LabList[[#This Row],[Is Directed By - Primary Role Name]]="NHS TRUST", LabList[[#This Row],[Is Directed By - Name]]&amp;" - "&amp;LabList[[#This Row],[Name]],LabList[[#This Row],[Name]])</f>
        <v>NOTTINGHAM UNIVERSITY HOSPITALS NHS TRUST - NOTTINGHAM UNIVERSITY HOSPITALS BIOBANK LABORATORY</v>
      </c>
    </row>
    <row r="156" spans="1:15" x14ac:dyDescent="0.35">
      <c r="A156" s="10" t="s">
        <v>1436</v>
      </c>
      <c r="D156" s="10">
        <v>69790</v>
      </c>
      <c r="E156" t="s">
        <v>702</v>
      </c>
      <c r="F156" t="s">
        <v>1260</v>
      </c>
      <c r="G156" t="s">
        <v>68</v>
      </c>
      <c r="H156" t="s">
        <v>69</v>
      </c>
      <c r="I156" t="s">
        <v>236</v>
      </c>
      <c r="J156" t="s">
        <v>237</v>
      </c>
      <c r="K156" t="s">
        <v>84</v>
      </c>
      <c r="L156" t="s">
        <v>72</v>
      </c>
      <c r="M156" t="s">
        <v>73</v>
      </c>
      <c r="N156" t="str">
        <f>SUBSTITUTE(LabList[[#This Row],[National Grouping Name]]," COMMISSIONING REGION", "")</f>
        <v>MIDLANDS</v>
      </c>
      <c r="O156" t="str">
        <f>IF(LabList[[#This Row],[Is Directed By - Primary Role Name]]="NHS TRUST", LabList[[#This Row],[Is Directed By - Name]]&amp;" - "&amp;LabList[[#This Row],[Name]],LabList[[#This Row],[Name]])</f>
        <v>NOTTINGHAM UNIVERSITY HOSPITALS NHS TRUST - NOTTINGHAM UNIVERSITY HOSPITALS LABORATORY</v>
      </c>
    </row>
    <row r="157" spans="1:15" x14ac:dyDescent="0.35">
      <c r="A157" s="10" t="s">
        <v>1441</v>
      </c>
      <c r="D157" s="10" t="s">
        <v>550</v>
      </c>
      <c r="E157" t="s">
        <v>551</v>
      </c>
      <c r="F157" t="s">
        <v>1260</v>
      </c>
      <c r="G157" t="s">
        <v>68</v>
      </c>
      <c r="H157" t="s">
        <v>69</v>
      </c>
      <c r="I157" t="s">
        <v>1282</v>
      </c>
      <c r="J157" t="s">
        <v>1283</v>
      </c>
      <c r="K157" t="s">
        <v>1277</v>
      </c>
      <c r="L157" t="s">
        <v>66</v>
      </c>
      <c r="M157" t="s">
        <v>67</v>
      </c>
      <c r="N157" t="str">
        <f>SUBSTITUTE(LabList[[#This Row],[National Grouping Name]]," COMMISSIONING REGION", "")</f>
        <v>EAST OF ENGLAND</v>
      </c>
      <c r="O157" t="str">
        <f>IF(LabList[[#This Row],[Is Directed By - Primary Role Name]]="NHS TRUST", LabList[[#This Row],[Is Directed By - Name]]&amp;" - "&amp;LabList[[#This Row],[Name]],LabList[[#This Row],[Name]])</f>
        <v>ONCOLOGICA UK</v>
      </c>
    </row>
    <row r="158" spans="1:15" x14ac:dyDescent="0.35">
      <c r="A158" s="10" t="s">
        <v>1440</v>
      </c>
      <c r="D158" s="10" t="s">
        <v>896</v>
      </c>
      <c r="E158" t="s">
        <v>897</v>
      </c>
      <c r="F158" t="s">
        <v>1260</v>
      </c>
      <c r="G158" t="s">
        <v>68</v>
      </c>
      <c r="H158" t="s">
        <v>69</v>
      </c>
      <c r="I158" t="s">
        <v>438</v>
      </c>
      <c r="J158" t="s">
        <v>439</v>
      </c>
      <c r="K158" t="s">
        <v>84</v>
      </c>
      <c r="L158" t="s">
        <v>78</v>
      </c>
      <c r="M158" t="s">
        <v>79</v>
      </c>
      <c r="N158" t="str">
        <f>SUBSTITUTE(LabList[[#This Row],[National Grouping Name]]," COMMISSIONING REGION", "")</f>
        <v>SOUTH EAST</v>
      </c>
      <c r="O158" t="str">
        <f>IF(LabList[[#This Row],[Is Directed By - Primary Role Name]]="NHS TRUST", LabList[[#This Row],[Is Directed By - Name]]&amp;" - "&amp;LabList[[#This Row],[Name]],LabList[[#This Row],[Name]])</f>
        <v>OXFORD UNIVERSITY HOSPITALS NHS FOUNDATION TRUST - NUFFIELD ORTHOPAEDIC LABORATORY</v>
      </c>
    </row>
    <row r="159" spans="1:15" x14ac:dyDescent="0.35">
      <c r="A159" s="10" t="s">
        <v>551</v>
      </c>
      <c r="D159" s="10" t="s">
        <v>898</v>
      </c>
      <c r="E159" t="s">
        <v>899</v>
      </c>
      <c r="F159" t="s">
        <v>1260</v>
      </c>
      <c r="G159" t="s">
        <v>68</v>
      </c>
      <c r="H159" t="s">
        <v>69</v>
      </c>
      <c r="I159" t="s">
        <v>438</v>
      </c>
      <c r="J159" t="s">
        <v>439</v>
      </c>
      <c r="K159" t="s">
        <v>84</v>
      </c>
      <c r="L159" t="s">
        <v>78</v>
      </c>
      <c r="M159" t="s">
        <v>79</v>
      </c>
      <c r="N159" t="str">
        <f>SUBSTITUTE(LabList[[#This Row],[National Grouping Name]]," COMMISSIONING REGION", "")</f>
        <v>SOUTH EAST</v>
      </c>
      <c r="O159" t="str">
        <f>IF(LabList[[#This Row],[Is Directed By - Primary Role Name]]="NHS TRUST", LabList[[#This Row],[Is Directed By - Name]]&amp;" - "&amp;LabList[[#This Row],[Name]],LabList[[#This Row],[Name]])</f>
        <v>OXFORD UNIVERSITY HOSPITALS NHS FOUNDATION TRUST - OXFORD MOLECULAR HAEMATOLOGY LABORATORY</v>
      </c>
    </row>
    <row r="160" spans="1:15" x14ac:dyDescent="0.35">
      <c r="A160" s="10" t="s">
        <v>1442</v>
      </c>
      <c r="D160" s="10" t="s">
        <v>900</v>
      </c>
      <c r="E160" t="s">
        <v>901</v>
      </c>
      <c r="F160" t="s">
        <v>1260</v>
      </c>
      <c r="G160" t="s">
        <v>68</v>
      </c>
      <c r="H160" t="s">
        <v>69</v>
      </c>
      <c r="I160" t="s">
        <v>438</v>
      </c>
      <c r="J160" t="s">
        <v>439</v>
      </c>
      <c r="K160" t="s">
        <v>84</v>
      </c>
      <c r="L160" t="s">
        <v>78</v>
      </c>
      <c r="M160" t="s">
        <v>79</v>
      </c>
      <c r="N160" t="str">
        <f>SUBSTITUTE(LabList[[#This Row],[National Grouping Name]]," COMMISSIONING REGION", "")</f>
        <v>SOUTH EAST</v>
      </c>
      <c r="O160" t="str">
        <f>IF(LabList[[#This Row],[Is Directed By - Primary Role Name]]="NHS TRUST", LabList[[#This Row],[Is Directed By - Name]]&amp;" - "&amp;LabList[[#This Row],[Name]],LabList[[#This Row],[Name]])</f>
        <v>OXFORD UNIVERSITY HOSPITALS NHS FOUNDATION TRUST - OXFORD REGIONAL GENETICS LABORATORIES</v>
      </c>
    </row>
    <row r="161" spans="1:15" x14ac:dyDescent="0.35">
      <c r="A161" s="10" t="s">
        <v>1445</v>
      </c>
      <c r="D161" s="10" t="s">
        <v>902</v>
      </c>
      <c r="E161" t="s">
        <v>903</v>
      </c>
      <c r="F161" t="s">
        <v>1260</v>
      </c>
      <c r="G161" t="s">
        <v>68</v>
      </c>
      <c r="H161" t="s">
        <v>69</v>
      </c>
      <c r="I161" t="s">
        <v>438</v>
      </c>
      <c r="J161" t="s">
        <v>439</v>
      </c>
      <c r="K161" t="s">
        <v>84</v>
      </c>
      <c r="L161" t="s">
        <v>78</v>
      </c>
      <c r="M161" t="s">
        <v>79</v>
      </c>
      <c r="N161" t="str">
        <f>SUBSTITUTE(LabList[[#This Row],[National Grouping Name]]," COMMISSIONING REGION", "")</f>
        <v>SOUTH EAST</v>
      </c>
      <c r="O161" t="str">
        <f>IF(LabList[[#This Row],[Is Directed By - Primary Role Name]]="NHS TRUST", LabList[[#This Row],[Is Directed By - Name]]&amp;" - "&amp;LabList[[#This Row],[Name]],LabList[[#This Row],[Name]])</f>
        <v>OXFORD UNIVERSITY HOSPITALS NHS FOUNDATION TRUST - OXFORD UNIVERSITY TRUST MICROBIOLOGY LABORATORY</v>
      </c>
    </row>
    <row r="162" spans="1:15" x14ac:dyDescent="0.35">
      <c r="A162" s="10" t="s">
        <v>1444</v>
      </c>
      <c r="D162" s="10" t="s">
        <v>1137</v>
      </c>
      <c r="E162" t="s">
        <v>904</v>
      </c>
      <c r="F162" t="s">
        <v>1260</v>
      </c>
      <c r="G162" t="s">
        <v>68</v>
      </c>
      <c r="H162" t="s">
        <v>69</v>
      </c>
      <c r="I162" t="s">
        <v>440</v>
      </c>
      <c r="J162" t="s">
        <v>441</v>
      </c>
      <c r="K162" t="s">
        <v>84</v>
      </c>
      <c r="L162" t="s">
        <v>78</v>
      </c>
      <c r="M162" t="s">
        <v>79</v>
      </c>
      <c r="N162" t="str">
        <f>SUBSTITUTE(LabList[[#This Row],[National Grouping Name]]," COMMISSIONING REGION", "")</f>
        <v>SOUTH EAST</v>
      </c>
      <c r="O162" t="str">
        <f>IF(LabList[[#This Row],[Is Directed By - Primary Role Name]]="NHS TRUST", LabList[[#This Row],[Is Directed By - Name]]&amp;" - "&amp;LabList[[#This Row],[Name]],LabList[[#This Row],[Name]])</f>
        <v>PORTSMOUTH HOSPITALS UNIVERSITY NATIONAL HEALTH SERVICE TRUST - PORTSMOUTH PATHOLOGY SERVICE</v>
      </c>
    </row>
    <row r="163" spans="1:15" x14ac:dyDescent="0.35">
      <c r="A163" s="10" t="s">
        <v>1443</v>
      </c>
      <c r="D163" s="10" t="s">
        <v>633</v>
      </c>
      <c r="E163" t="s">
        <v>634</v>
      </c>
      <c r="F163" t="s">
        <v>1260</v>
      </c>
      <c r="G163" t="s">
        <v>68</v>
      </c>
      <c r="H163" t="s">
        <v>69</v>
      </c>
      <c r="I163" t="s">
        <v>1265</v>
      </c>
      <c r="J163" t="s">
        <v>634</v>
      </c>
      <c r="K163" t="s">
        <v>1263</v>
      </c>
      <c r="L163" t="s">
        <v>70</v>
      </c>
      <c r="M163" t="s">
        <v>71</v>
      </c>
      <c r="N163" t="str">
        <f>SUBSTITUTE(LabList[[#This Row],[National Grouping Name]]," COMMISSIONING REGION", "")</f>
        <v>LONDON</v>
      </c>
      <c r="O163" t="str">
        <f>IF(LabList[[#This Row],[Is Directed By - Primary Role Name]]="NHS TRUST", LabList[[#This Row],[Is Directed By - Name]]&amp;" - "&amp;LabList[[#This Row],[Name]],LabList[[#This Row],[Name]])</f>
        <v>QUEST DIAGNOSTICS LTD</v>
      </c>
    </row>
    <row r="164" spans="1:15" x14ac:dyDescent="0.35">
      <c r="A164" s="10" t="s">
        <v>1446</v>
      </c>
      <c r="D164" s="10">
        <v>69400</v>
      </c>
      <c r="E164" t="s">
        <v>874</v>
      </c>
      <c r="F164" t="s">
        <v>1260</v>
      </c>
      <c r="G164" t="s">
        <v>68</v>
      </c>
      <c r="H164" t="s">
        <v>69</v>
      </c>
      <c r="I164" t="s">
        <v>444</v>
      </c>
      <c r="J164" t="s">
        <v>445</v>
      </c>
      <c r="K164" t="s">
        <v>84</v>
      </c>
      <c r="L164" t="s">
        <v>78</v>
      </c>
      <c r="M164" t="s">
        <v>79</v>
      </c>
      <c r="N164" t="str">
        <f>SUBSTITUTE(LabList[[#This Row],[National Grouping Name]]," COMMISSIONING REGION", "")</f>
        <v>SOUTH EAST</v>
      </c>
      <c r="O164" t="str">
        <f>IF(LabList[[#This Row],[Is Directed By - Primary Role Name]]="NHS TRUST", LabList[[#This Row],[Is Directed By - Name]]&amp;" - "&amp;LabList[[#This Row],[Name]],LabList[[#This Row],[Name]])</f>
        <v>ROYAL BERKSHIRE NHS FOUNDATION TRUST - BERKSHIRE AND SURREY PATHOLOGY SERVICES (BSPS) - HPV PRIMARY SCREENING PROGRAMME</v>
      </c>
    </row>
    <row r="165" spans="1:15" x14ac:dyDescent="0.35">
      <c r="A165" s="10" t="s">
        <v>634</v>
      </c>
      <c r="D165" s="10">
        <v>69430</v>
      </c>
      <c r="E165" t="s">
        <v>944</v>
      </c>
      <c r="F165" t="s">
        <v>1260</v>
      </c>
      <c r="G165" t="s">
        <v>68</v>
      </c>
      <c r="H165" t="s">
        <v>69</v>
      </c>
      <c r="I165" t="s">
        <v>490</v>
      </c>
      <c r="J165" t="s">
        <v>491</v>
      </c>
      <c r="K165" t="s">
        <v>84</v>
      </c>
      <c r="L165" t="s">
        <v>80</v>
      </c>
      <c r="M165" t="s">
        <v>81</v>
      </c>
      <c r="N165" t="str">
        <f>SUBSTITUTE(LabList[[#This Row],[National Grouping Name]]," COMMISSIONING REGION", "")</f>
        <v>SOUTH WEST</v>
      </c>
      <c r="O165" t="str">
        <f>IF(LabList[[#This Row],[Is Directed By - Primary Role Name]]="NHS TRUST", LabList[[#This Row],[Is Directed By - Name]]&amp;" - "&amp;LabList[[#This Row],[Name]],LabList[[#This Row],[Name]])</f>
        <v>ROYAL CORNWALL HOSPITALS NHS TRUST - ROYAL CORNWALL HOSPITALS &amp; WEST CORNWALL HOSPITAL LABORATORY</v>
      </c>
    </row>
    <row r="166" spans="1:15" x14ac:dyDescent="0.35">
      <c r="A166" s="10" t="s">
        <v>1447</v>
      </c>
      <c r="D166" s="10" t="s">
        <v>939</v>
      </c>
      <c r="E166" t="s">
        <v>940</v>
      </c>
      <c r="F166" t="s">
        <v>1260</v>
      </c>
      <c r="G166" t="s">
        <v>68</v>
      </c>
      <c r="H166" t="s">
        <v>69</v>
      </c>
      <c r="I166" t="s">
        <v>492</v>
      </c>
      <c r="J166" t="s">
        <v>493</v>
      </c>
      <c r="K166" t="s">
        <v>84</v>
      </c>
      <c r="L166" t="s">
        <v>80</v>
      </c>
      <c r="M166" t="s">
        <v>81</v>
      </c>
      <c r="N166" t="str">
        <f>SUBSTITUTE(LabList[[#This Row],[National Grouping Name]]," COMMISSIONING REGION", "")</f>
        <v>SOUTH WEST</v>
      </c>
      <c r="O166" t="str">
        <f>IF(LabList[[#This Row],[Is Directed By - Primary Role Name]]="NHS TRUST", LabList[[#This Row],[Is Directed By - Name]]&amp;" - "&amp;LabList[[#This Row],[Name]],LabList[[#This Row],[Name]])</f>
        <v>ROYAL DEVON UNIVERSITY HEALTHCARE NHS FOUNDATION TRUST - NORTHERN DEVON DISTRICT HOSPITAL LABORATORY</v>
      </c>
    </row>
    <row r="167" spans="1:15" x14ac:dyDescent="0.35">
      <c r="A167" s="10" t="s">
        <v>1448</v>
      </c>
      <c r="D167" s="10">
        <v>69440</v>
      </c>
      <c r="E167" t="s">
        <v>945</v>
      </c>
      <c r="F167" t="s">
        <v>1260</v>
      </c>
      <c r="G167" t="s">
        <v>68</v>
      </c>
      <c r="H167" t="s">
        <v>69</v>
      </c>
      <c r="I167" t="s">
        <v>492</v>
      </c>
      <c r="J167" t="s">
        <v>493</v>
      </c>
      <c r="K167" t="s">
        <v>84</v>
      </c>
      <c r="L167" t="s">
        <v>80</v>
      </c>
      <c r="M167" t="s">
        <v>81</v>
      </c>
      <c r="N167" t="str">
        <f>SUBSTITUTE(LabList[[#This Row],[National Grouping Name]]," COMMISSIONING REGION", "")</f>
        <v>SOUTH WEST</v>
      </c>
      <c r="O167" t="str">
        <f>IF(LabList[[#This Row],[Is Directed By - Primary Role Name]]="NHS TRUST", LabList[[#This Row],[Is Directed By - Name]]&amp;" - "&amp;LabList[[#This Row],[Name]],LabList[[#This Row],[Name]])</f>
        <v>ROYAL DEVON UNIVERSITY HEALTHCARE NHS FOUNDATION TRUST - ROYAL DEVON &amp; EXETER HOSPITAL (WONFORD) LABORATORY</v>
      </c>
    </row>
    <row r="168" spans="1:15" x14ac:dyDescent="0.35">
      <c r="A168" s="10" t="s">
        <v>1449</v>
      </c>
      <c r="D168" s="10" t="s">
        <v>952</v>
      </c>
      <c r="E168" t="s">
        <v>953</v>
      </c>
      <c r="F168" t="s">
        <v>1260</v>
      </c>
      <c r="G168" t="s">
        <v>68</v>
      </c>
      <c r="H168" t="s">
        <v>69</v>
      </c>
      <c r="I168" t="s">
        <v>492</v>
      </c>
      <c r="J168" t="s">
        <v>493</v>
      </c>
      <c r="K168" t="s">
        <v>84</v>
      </c>
      <c r="L168" t="s">
        <v>80</v>
      </c>
      <c r="M168" t="s">
        <v>81</v>
      </c>
      <c r="N168" t="str">
        <f>SUBSTITUTE(LabList[[#This Row],[National Grouping Name]]," COMMISSIONING REGION", "")</f>
        <v>SOUTH WEST</v>
      </c>
      <c r="O168" t="str">
        <f>IF(LabList[[#This Row],[Is Directed By - Primary Role Name]]="NHS TRUST", LabList[[#This Row],[Is Directed By - Name]]&amp;" - "&amp;LabList[[#This Row],[Name]],LabList[[#This Row],[Name]])</f>
        <v>ROYAL DEVON UNIVERSITY HEALTHCARE NHS FOUNDATION TRUST - SOUTH WEST GENOMICS LABORATORY HUB</v>
      </c>
    </row>
    <row r="169" spans="1:15" x14ac:dyDescent="0.35">
      <c r="A169" s="10" t="s">
        <v>1450</v>
      </c>
      <c r="D169" s="10" t="s">
        <v>569</v>
      </c>
      <c r="E169" t="s">
        <v>570</v>
      </c>
      <c r="F169" t="s">
        <v>1260</v>
      </c>
      <c r="G169" t="s">
        <v>68</v>
      </c>
      <c r="H169" t="s">
        <v>69</v>
      </c>
      <c r="I169" t="s">
        <v>176</v>
      </c>
      <c r="J169" t="s">
        <v>177</v>
      </c>
      <c r="K169" t="s">
        <v>84</v>
      </c>
      <c r="L169" t="s">
        <v>70</v>
      </c>
      <c r="M169" t="s">
        <v>71</v>
      </c>
      <c r="N169" t="str">
        <f>SUBSTITUTE(LabList[[#This Row],[National Grouping Name]]," COMMISSIONING REGION", "")</f>
        <v>LONDON</v>
      </c>
      <c r="O169" t="str">
        <f>IF(LabList[[#This Row],[Is Directed By - Primary Role Name]]="NHS TRUST", LabList[[#This Row],[Is Directed By - Name]]&amp;" - "&amp;LabList[[#This Row],[Name]],LabList[[#This Row],[Name]])</f>
        <v>ROYAL FREE LONDON NHS FOUNDATION TRUST - BARNET GENERAL HOSPITAL LABORATORY</v>
      </c>
    </row>
    <row r="170" spans="1:15" x14ac:dyDescent="0.35">
      <c r="A170" s="10" t="s">
        <v>1451</v>
      </c>
      <c r="D170" s="10" t="s">
        <v>573</v>
      </c>
      <c r="E170" t="s">
        <v>574</v>
      </c>
      <c r="F170" t="s">
        <v>1260</v>
      </c>
      <c r="G170" t="s">
        <v>68</v>
      </c>
      <c r="H170" t="s">
        <v>69</v>
      </c>
      <c r="I170" t="s">
        <v>176</v>
      </c>
      <c r="J170" t="s">
        <v>177</v>
      </c>
      <c r="K170" t="s">
        <v>84</v>
      </c>
      <c r="L170" t="s">
        <v>70</v>
      </c>
      <c r="M170" t="s">
        <v>71</v>
      </c>
      <c r="N170" t="str">
        <f>SUBSTITUTE(LabList[[#This Row],[National Grouping Name]]," COMMISSIONING REGION", "")</f>
        <v>LONDON</v>
      </c>
      <c r="O170" t="str">
        <f>IF(LabList[[#This Row],[Is Directed By - Primary Role Name]]="NHS TRUST", LabList[[#This Row],[Is Directed By - Name]]&amp;" - "&amp;LabList[[#This Row],[Name]],LabList[[#This Row],[Name]])</f>
        <v>ROYAL FREE LONDON NHS FOUNDATION TRUST - CHASE FARM HOSPITALS (ENFIELD ACUTE) LABORATORY</v>
      </c>
    </row>
    <row r="171" spans="1:15" x14ac:dyDescent="0.35">
      <c r="A171" s="10" t="s">
        <v>1455</v>
      </c>
      <c r="D171" s="10" t="s">
        <v>608</v>
      </c>
      <c r="E171" t="s">
        <v>609</v>
      </c>
      <c r="F171" t="s">
        <v>1260</v>
      </c>
      <c r="G171" t="s">
        <v>68</v>
      </c>
      <c r="H171" t="s">
        <v>69</v>
      </c>
      <c r="I171" t="s">
        <v>176</v>
      </c>
      <c r="J171" t="s">
        <v>177</v>
      </c>
      <c r="K171" t="s">
        <v>84</v>
      </c>
      <c r="L171" t="s">
        <v>70</v>
      </c>
      <c r="M171" t="s">
        <v>71</v>
      </c>
      <c r="N171" t="str">
        <f>SUBSTITUTE(LabList[[#This Row],[National Grouping Name]]," COMMISSIONING REGION", "")</f>
        <v>LONDON</v>
      </c>
      <c r="O171" t="str">
        <f>IF(LabList[[#This Row],[Is Directed By - Primary Role Name]]="NHS TRUST", LabList[[#This Row],[Is Directed By - Name]]&amp;" - "&amp;LabList[[#This Row],[Name]],LabList[[#This Row],[Name]])</f>
        <v>ROYAL FREE LONDON NHS FOUNDATION TRUST - LONDON NORTH GLH (ROYAL FREE HOSPITAL)</v>
      </c>
    </row>
    <row r="172" spans="1:15" x14ac:dyDescent="0.35">
      <c r="A172" s="10" t="s">
        <v>1452</v>
      </c>
      <c r="D172" s="10" t="s">
        <v>636</v>
      </c>
      <c r="E172" t="s">
        <v>637</v>
      </c>
      <c r="F172" t="s">
        <v>1260</v>
      </c>
      <c r="G172" t="s">
        <v>68</v>
      </c>
      <c r="H172" t="s">
        <v>69</v>
      </c>
      <c r="I172" t="s">
        <v>176</v>
      </c>
      <c r="J172" t="s">
        <v>177</v>
      </c>
      <c r="K172" t="s">
        <v>84</v>
      </c>
      <c r="L172" t="s">
        <v>70</v>
      </c>
      <c r="M172" t="s">
        <v>71</v>
      </c>
      <c r="N172" t="str">
        <f>SUBSTITUTE(LabList[[#This Row],[National Grouping Name]]," COMMISSIONING REGION", "")</f>
        <v>LONDON</v>
      </c>
      <c r="O172" t="str">
        <f>IF(LabList[[#This Row],[Is Directed By - Primary Role Name]]="NHS TRUST", LabList[[#This Row],[Is Directed By - Name]]&amp;" - "&amp;LabList[[#This Row],[Name]],LabList[[#This Row],[Name]])</f>
        <v>ROYAL FREE LONDON NHS FOUNDATION TRUST - ROYAL FREE HOSPITAL MICROBIOLOGY DEPARTMENT</v>
      </c>
    </row>
    <row r="173" spans="1:15" x14ac:dyDescent="0.35">
      <c r="A173" s="10" t="s">
        <v>1454</v>
      </c>
      <c r="D173" s="10" t="s">
        <v>638</v>
      </c>
      <c r="E173" t="s">
        <v>639</v>
      </c>
      <c r="F173" t="s">
        <v>1260</v>
      </c>
      <c r="G173" t="s">
        <v>68</v>
      </c>
      <c r="H173" t="s">
        <v>69</v>
      </c>
      <c r="I173" t="s">
        <v>178</v>
      </c>
      <c r="J173" t="s">
        <v>179</v>
      </c>
      <c r="K173" t="s">
        <v>84</v>
      </c>
      <c r="L173" t="s">
        <v>70</v>
      </c>
      <c r="M173" t="s">
        <v>71</v>
      </c>
      <c r="N173" t="str">
        <f>SUBSTITUTE(LabList[[#This Row],[National Grouping Name]]," COMMISSIONING REGION", "")</f>
        <v>LONDON</v>
      </c>
      <c r="O173" t="str">
        <f>IF(LabList[[#This Row],[Is Directed By - Primary Role Name]]="NHS TRUST", LabList[[#This Row],[Is Directed By - Name]]&amp;" - "&amp;LabList[[#This Row],[Name]],LabList[[#This Row],[Name]])</f>
        <v>ROYAL NATIONAL ORTHOPAEDIC HOSPITAL NHS TRUST - ROYAL NATIONAL ORTHOPAEDIC HOSPITAL LABORATORY</v>
      </c>
    </row>
    <row r="174" spans="1:15" x14ac:dyDescent="0.35">
      <c r="A174" s="10" t="s">
        <v>1453</v>
      </c>
      <c r="D174" s="10" t="s">
        <v>552</v>
      </c>
      <c r="E174" t="s">
        <v>553</v>
      </c>
      <c r="F174" t="s">
        <v>1260</v>
      </c>
      <c r="G174" t="s">
        <v>68</v>
      </c>
      <c r="H174" t="s">
        <v>69</v>
      </c>
      <c r="I174" t="s">
        <v>117</v>
      </c>
      <c r="J174" t="s">
        <v>118</v>
      </c>
      <c r="K174" t="s">
        <v>84</v>
      </c>
      <c r="L174" t="s">
        <v>66</v>
      </c>
      <c r="M174" t="s">
        <v>67</v>
      </c>
      <c r="N174" t="str">
        <f>SUBSTITUTE(LabList[[#This Row],[National Grouping Name]]," COMMISSIONING REGION", "")</f>
        <v>EAST OF ENGLAND</v>
      </c>
      <c r="O174" t="str">
        <f>IF(LabList[[#This Row],[Is Directed By - Primary Role Name]]="NHS TRUST", LabList[[#This Row],[Is Directed By - Name]]&amp;" - "&amp;LabList[[#This Row],[Name]],LabList[[#This Row],[Name]])</f>
        <v>ROYAL PAPWORTH HOSPITAL NHS FOUNDATION TRUST - PAPWORTH HOSPITAL LABORATORY</v>
      </c>
    </row>
    <row r="175" spans="1:15" x14ac:dyDescent="0.35">
      <c r="A175" s="10" t="s">
        <v>1456</v>
      </c>
      <c r="D175" s="10" t="s">
        <v>905</v>
      </c>
      <c r="E175" t="s">
        <v>906</v>
      </c>
      <c r="F175" t="s">
        <v>1260</v>
      </c>
      <c r="G175" t="s">
        <v>68</v>
      </c>
      <c r="H175" t="s">
        <v>69</v>
      </c>
      <c r="I175" t="s">
        <v>446</v>
      </c>
      <c r="J175" t="s">
        <v>447</v>
      </c>
      <c r="K175" t="s">
        <v>84</v>
      </c>
      <c r="L175" t="s">
        <v>78</v>
      </c>
      <c r="M175" t="s">
        <v>79</v>
      </c>
      <c r="N175" t="str">
        <f>SUBSTITUTE(LabList[[#This Row],[National Grouping Name]]," COMMISSIONING REGION", "")</f>
        <v>SOUTH EAST</v>
      </c>
      <c r="O175" t="str">
        <f>IF(LabList[[#This Row],[Is Directed By - Primary Role Name]]="NHS TRUST", LabList[[#This Row],[Is Directed By - Name]]&amp;" - "&amp;LabList[[#This Row],[Name]],LabList[[#This Row],[Name]])</f>
        <v>ROYAL SURREY COUNTY HOSPITAL NHS FOUNDATION TRUST - ROYAL SURREY COUNTY HOSPITAL LABORATORY</v>
      </c>
    </row>
    <row r="176" spans="1:15" x14ac:dyDescent="0.35">
      <c r="A176" s="10" t="s">
        <v>1457</v>
      </c>
      <c r="D176" s="10" t="s">
        <v>946</v>
      </c>
      <c r="E176" t="s">
        <v>947</v>
      </c>
      <c r="F176" t="s">
        <v>1260</v>
      </c>
      <c r="G176" t="s">
        <v>68</v>
      </c>
      <c r="H176" t="s">
        <v>69</v>
      </c>
      <c r="I176" t="s">
        <v>494</v>
      </c>
      <c r="J176" t="s">
        <v>495</v>
      </c>
      <c r="K176" t="s">
        <v>84</v>
      </c>
      <c r="L176" t="s">
        <v>80</v>
      </c>
      <c r="M176" t="s">
        <v>81</v>
      </c>
      <c r="N176" t="str">
        <f>SUBSTITUTE(LabList[[#This Row],[National Grouping Name]]," COMMISSIONING REGION", "")</f>
        <v>SOUTH WEST</v>
      </c>
      <c r="O176" t="str">
        <f>IF(LabList[[#This Row],[Is Directed By - Primary Role Name]]="NHS TRUST", LabList[[#This Row],[Is Directed By - Name]]&amp;" - "&amp;LabList[[#This Row],[Name]],LabList[[#This Row],[Name]])</f>
        <v>ROYAL UNITED HOSPITALS BATH NHS FOUNDATION TRUST - ROYAL UNITED HOSPITALS BATH - PATHOLOGY SERVICES</v>
      </c>
    </row>
    <row r="177" spans="1:15" x14ac:dyDescent="0.35">
      <c r="A177" s="10" t="s">
        <v>1458</v>
      </c>
      <c r="D177" s="10" t="s">
        <v>948</v>
      </c>
      <c r="E177" t="s">
        <v>949</v>
      </c>
      <c r="F177" t="s">
        <v>1260</v>
      </c>
      <c r="G177" t="s">
        <v>68</v>
      </c>
      <c r="H177" t="s">
        <v>69</v>
      </c>
      <c r="I177" t="s">
        <v>496</v>
      </c>
      <c r="J177" t="s">
        <v>497</v>
      </c>
      <c r="K177" t="s">
        <v>84</v>
      </c>
      <c r="L177" t="s">
        <v>80</v>
      </c>
      <c r="M177" t="s">
        <v>81</v>
      </c>
      <c r="N177" t="str">
        <f>SUBSTITUTE(LabList[[#This Row],[National Grouping Name]]," COMMISSIONING REGION", "")</f>
        <v>SOUTH WEST</v>
      </c>
      <c r="O177" t="str">
        <f>IF(LabList[[#This Row],[Is Directed By - Primary Role Name]]="NHS TRUST", LabList[[#This Row],[Is Directed By - Name]]&amp;" - "&amp;LabList[[#This Row],[Name]],LabList[[#This Row],[Name]])</f>
        <v>SALISBURY NHS FOUNDATION TRUST - SALISBURY DISTRICT HOSPITAL LABORATORY</v>
      </c>
    </row>
    <row r="178" spans="1:15" x14ac:dyDescent="0.35">
      <c r="A178" s="10" t="s">
        <v>1459</v>
      </c>
      <c r="D178" s="10" t="s">
        <v>961</v>
      </c>
      <c r="E178" t="s">
        <v>962</v>
      </c>
      <c r="F178" t="s">
        <v>1260</v>
      </c>
      <c r="G178" t="s">
        <v>68</v>
      </c>
      <c r="H178" t="s">
        <v>69</v>
      </c>
      <c r="I178" t="s">
        <v>496</v>
      </c>
      <c r="J178" t="s">
        <v>497</v>
      </c>
      <c r="K178" t="s">
        <v>84</v>
      </c>
      <c r="L178" t="s">
        <v>80</v>
      </c>
      <c r="M178" t="s">
        <v>81</v>
      </c>
      <c r="N178" t="str">
        <f>SUBSTITUTE(LabList[[#This Row],[National Grouping Name]]," COMMISSIONING REGION", "")</f>
        <v>SOUTH WEST</v>
      </c>
      <c r="O178" t="str">
        <f>IF(LabList[[#This Row],[Is Directed By - Primary Role Name]]="NHS TRUST", LabList[[#This Row],[Is Directed By - Name]]&amp;" - "&amp;LabList[[#This Row],[Name]],LabList[[#This Row],[Name]])</f>
        <v>SALISBURY NHS FOUNDATION TRUST - WESSEX REGIONAL GENETICS LABORATORY</v>
      </c>
    </row>
    <row r="179" spans="1:15" x14ac:dyDescent="0.35">
      <c r="A179" s="10" t="s">
        <v>1460</v>
      </c>
      <c r="D179" s="10">
        <v>69100</v>
      </c>
      <c r="E179" t="s">
        <v>669</v>
      </c>
      <c r="F179" t="s">
        <v>1260</v>
      </c>
      <c r="G179" t="s">
        <v>68</v>
      </c>
      <c r="H179" t="s">
        <v>69</v>
      </c>
      <c r="I179" t="s">
        <v>240</v>
      </c>
      <c r="J179" t="s">
        <v>241</v>
      </c>
      <c r="K179" t="s">
        <v>84</v>
      </c>
      <c r="L179" t="s">
        <v>72</v>
      </c>
      <c r="M179" t="s">
        <v>73</v>
      </c>
      <c r="N179" t="str">
        <f>SUBSTITUTE(LabList[[#This Row],[National Grouping Name]]," COMMISSIONING REGION", "")</f>
        <v>MIDLANDS</v>
      </c>
      <c r="O179" t="str">
        <f>IF(LabList[[#This Row],[Is Directed By - Primary Role Name]]="NHS TRUST", LabList[[#This Row],[Is Directed By - Name]]&amp;" - "&amp;LabList[[#This Row],[Name]],LabList[[#This Row],[Name]])</f>
        <v>SANDWELL AND WEST BIRMINGHAM HOSPITALS NHS TRUST - CITY HOSPITAL NHS TRUST</v>
      </c>
    </row>
    <row r="180" spans="1:15" x14ac:dyDescent="0.35">
      <c r="A180" s="10" t="s">
        <v>1461</v>
      </c>
      <c r="D180" s="10" t="s">
        <v>707</v>
      </c>
      <c r="E180" t="s">
        <v>708</v>
      </c>
      <c r="F180" t="s">
        <v>1260</v>
      </c>
      <c r="G180" t="s">
        <v>68</v>
      </c>
      <c r="H180" t="s">
        <v>69</v>
      </c>
      <c r="I180" t="s">
        <v>240</v>
      </c>
      <c r="J180" t="s">
        <v>241</v>
      </c>
      <c r="K180" t="s">
        <v>84</v>
      </c>
      <c r="L180" t="s">
        <v>72</v>
      </c>
      <c r="M180" t="s">
        <v>73</v>
      </c>
      <c r="N180" t="str">
        <f>SUBSTITUTE(LabList[[#This Row],[National Grouping Name]]," COMMISSIONING REGION", "")</f>
        <v>MIDLANDS</v>
      </c>
      <c r="O180" t="str">
        <f>IF(LabList[[#This Row],[Is Directed By - Primary Role Name]]="NHS TRUST", LabList[[#This Row],[Is Directed By - Name]]&amp;" - "&amp;LabList[[#This Row],[Name]],LabList[[#This Row],[Name]])</f>
        <v>SANDWELL AND WEST BIRMINGHAM HOSPITALS NHS TRUST - SANDWELL GENERAL HOSPITAL LABORATORY</v>
      </c>
    </row>
    <row r="181" spans="1:15" x14ac:dyDescent="0.35">
      <c r="A181" s="10" t="s">
        <v>1462</v>
      </c>
      <c r="D181" s="10" t="s">
        <v>1138</v>
      </c>
      <c r="E181" t="s">
        <v>733</v>
      </c>
      <c r="F181" t="s">
        <v>1260</v>
      </c>
      <c r="G181" t="s">
        <v>68</v>
      </c>
      <c r="H181" t="s">
        <v>69</v>
      </c>
      <c r="I181" t="s">
        <v>320</v>
      </c>
      <c r="J181" t="s">
        <v>321</v>
      </c>
      <c r="K181" t="s">
        <v>84</v>
      </c>
      <c r="L181" t="s">
        <v>74</v>
      </c>
      <c r="M181" t="s">
        <v>75</v>
      </c>
      <c r="N181" t="str">
        <f>SUBSTITUTE(LabList[[#This Row],[National Grouping Name]]," COMMISSIONING REGION", "")</f>
        <v>NORTH EAST AND YORKSHIRE</v>
      </c>
      <c r="O181" t="str">
        <f>IF(LabList[[#This Row],[Is Directed By - Primary Role Name]]="NHS TRUST", LabList[[#This Row],[Is Directed By - Name]]&amp;" - "&amp;LabList[[#This Row],[Name]],LabList[[#This Row],[Name]])</f>
        <v>SHEFFIELD CHILDREN'S NHS FOUNDATION TRUST - CLINICAL CHEMISTRY LABORATORY</v>
      </c>
    </row>
    <row r="182" spans="1:15" x14ac:dyDescent="0.35">
      <c r="A182" s="10" t="s">
        <v>1463</v>
      </c>
      <c r="D182" s="10" t="s">
        <v>775</v>
      </c>
      <c r="E182" t="s">
        <v>776</v>
      </c>
      <c r="F182" t="s">
        <v>1260</v>
      </c>
      <c r="G182" t="s">
        <v>68</v>
      </c>
      <c r="H182" t="s">
        <v>69</v>
      </c>
      <c r="I182" t="s">
        <v>320</v>
      </c>
      <c r="J182" t="s">
        <v>321</v>
      </c>
      <c r="K182" t="s">
        <v>84</v>
      </c>
      <c r="L182" t="s">
        <v>74</v>
      </c>
      <c r="M182" t="s">
        <v>75</v>
      </c>
      <c r="N182" t="str">
        <f>SUBSTITUTE(LabList[[#This Row],[National Grouping Name]]," COMMISSIONING REGION", "")</f>
        <v>NORTH EAST AND YORKSHIRE</v>
      </c>
      <c r="O182" t="str">
        <f>IF(LabList[[#This Row],[Is Directed By - Primary Role Name]]="NHS TRUST", LabList[[#This Row],[Is Directed By - Name]]&amp;" - "&amp;LabList[[#This Row],[Name]],LabList[[#This Row],[Name]])</f>
        <v>SHEFFIELD CHILDREN'S NHS FOUNDATION TRUST - SHEFFIELD DIAGNOSTIC GENETICS SERVICE</v>
      </c>
    </row>
    <row r="183" spans="1:15" x14ac:dyDescent="0.35">
      <c r="A183" s="10" t="s">
        <v>1464</v>
      </c>
      <c r="D183" s="10" t="s">
        <v>1135</v>
      </c>
      <c r="E183" t="s">
        <v>763</v>
      </c>
      <c r="F183" t="s">
        <v>1260</v>
      </c>
      <c r="G183" t="s">
        <v>68</v>
      </c>
      <c r="H183" t="s">
        <v>69</v>
      </c>
      <c r="I183" t="s">
        <v>322</v>
      </c>
      <c r="J183" t="s">
        <v>323</v>
      </c>
      <c r="K183" t="s">
        <v>84</v>
      </c>
      <c r="L183" t="s">
        <v>74</v>
      </c>
      <c r="M183" t="s">
        <v>75</v>
      </c>
      <c r="N183" t="str">
        <f>SUBSTITUTE(LabList[[#This Row],[National Grouping Name]]," COMMISSIONING REGION", "")</f>
        <v>NORTH EAST AND YORKSHIRE</v>
      </c>
      <c r="O183" t="str">
        <f>IF(LabList[[#This Row],[Is Directed By - Primary Role Name]]="NHS TRUST", LabList[[#This Row],[Is Directed By - Name]]&amp;" - "&amp;LabList[[#This Row],[Name]],LabList[[#This Row],[Name]])</f>
        <v>SHEFFIELD TEACHING HOSPITALS NHS FOUNDATION TRUST - NORTHERN GENERAL HOSPITAL LABORATORY</v>
      </c>
    </row>
    <row r="184" spans="1:15" x14ac:dyDescent="0.35">
      <c r="A184" s="10" t="s">
        <v>1465</v>
      </c>
      <c r="D184" s="10" t="s">
        <v>769</v>
      </c>
      <c r="E184" t="s">
        <v>770</v>
      </c>
      <c r="F184" t="s">
        <v>1260</v>
      </c>
      <c r="G184" t="s">
        <v>68</v>
      </c>
      <c r="H184" t="s">
        <v>69</v>
      </c>
      <c r="I184" t="s">
        <v>322</v>
      </c>
      <c r="J184" t="s">
        <v>323</v>
      </c>
      <c r="K184" t="s">
        <v>84</v>
      </c>
      <c r="L184" t="s">
        <v>74</v>
      </c>
      <c r="M184" t="s">
        <v>75</v>
      </c>
      <c r="N184" t="str">
        <f>SUBSTITUTE(LabList[[#This Row],[National Grouping Name]]," COMMISSIONING REGION", "")</f>
        <v>NORTH EAST AND YORKSHIRE</v>
      </c>
      <c r="O184" t="str">
        <f>IF(LabList[[#This Row],[Is Directed By - Primary Role Name]]="NHS TRUST", LabList[[#This Row],[Is Directed By - Name]]&amp;" - "&amp;LabList[[#This Row],[Name]],LabList[[#This Row],[Name]])</f>
        <v>SHEFFIELD TEACHING HOSPITALS NHS FOUNDATION TRUST - ROYAL HALLAMSHIRE HOSPITAL LABORATORY</v>
      </c>
    </row>
    <row r="185" spans="1:15" x14ac:dyDescent="0.35">
      <c r="A185" s="10" t="s">
        <v>1467</v>
      </c>
      <c r="D185" s="10" t="s">
        <v>683</v>
      </c>
      <c r="E185" t="s">
        <v>684</v>
      </c>
      <c r="F185" t="s">
        <v>1260</v>
      </c>
      <c r="G185" t="s">
        <v>68</v>
      </c>
      <c r="H185" t="s">
        <v>69</v>
      </c>
      <c r="I185" t="s">
        <v>242</v>
      </c>
      <c r="J185" t="s">
        <v>243</v>
      </c>
      <c r="K185" t="s">
        <v>84</v>
      </c>
      <c r="L185" t="s">
        <v>72</v>
      </c>
      <c r="M185" t="s">
        <v>73</v>
      </c>
      <c r="N185" t="str">
        <f>SUBSTITUTE(LabList[[#This Row],[National Grouping Name]]," COMMISSIONING REGION", "")</f>
        <v>MIDLANDS</v>
      </c>
      <c r="O185" t="str">
        <f>IF(LabList[[#This Row],[Is Directed By - Primary Role Name]]="NHS TRUST", LabList[[#This Row],[Is Directed By - Name]]&amp;" - "&amp;LabList[[#This Row],[Name]],LabList[[#This Row],[Name]])</f>
        <v>SHERWOOD FOREST HOSPITALS NHS FOUNDATION TRUST - KING'S MILL HOSPITAL LABORATORY</v>
      </c>
    </row>
    <row r="186" spans="1:15" x14ac:dyDescent="0.35">
      <c r="A186" s="10" t="s">
        <v>1466</v>
      </c>
      <c r="D186" s="10" t="s">
        <v>695</v>
      </c>
      <c r="E186" t="s">
        <v>696</v>
      </c>
      <c r="F186" t="s">
        <v>1260</v>
      </c>
      <c r="G186" t="s">
        <v>68</v>
      </c>
      <c r="H186" t="s">
        <v>69</v>
      </c>
      <c r="I186" t="s">
        <v>242</v>
      </c>
      <c r="J186" t="s">
        <v>243</v>
      </c>
      <c r="K186" t="s">
        <v>84</v>
      </c>
      <c r="L186" t="s">
        <v>72</v>
      </c>
      <c r="M186" t="s">
        <v>73</v>
      </c>
      <c r="N186" t="str">
        <f>SUBSTITUTE(LabList[[#This Row],[National Grouping Name]]," COMMISSIONING REGION", "")</f>
        <v>MIDLANDS</v>
      </c>
      <c r="O186" t="str">
        <f>IF(LabList[[#This Row],[Is Directed By - Primary Role Name]]="NHS TRUST", LabList[[#This Row],[Is Directed By - Name]]&amp;" - "&amp;LabList[[#This Row],[Name]],LabList[[#This Row],[Name]])</f>
        <v>SHERWOOD FOREST HOSPITALS NHS FOUNDATION TRUST - NEWARK HOSPITAL LABORATORY</v>
      </c>
    </row>
    <row r="187" spans="1:15" x14ac:dyDescent="0.35">
      <c r="A187" s="10" t="s">
        <v>1468</v>
      </c>
      <c r="D187" s="10" t="s">
        <v>954</v>
      </c>
      <c r="E187" t="s">
        <v>955</v>
      </c>
      <c r="F187" t="s">
        <v>1260</v>
      </c>
      <c r="G187" t="s">
        <v>68</v>
      </c>
      <c r="H187" t="s">
        <v>69</v>
      </c>
      <c r="I187" t="s">
        <v>498</v>
      </c>
      <c r="J187" t="s">
        <v>499</v>
      </c>
      <c r="K187" t="s">
        <v>84</v>
      </c>
      <c r="L187" t="s">
        <v>80</v>
      </c>
      <c r="M187" t="s">
        <v>81</v>
      </c>
      <c r="N187" t="str">
        <f>SUBSTITUTE(LabList[[#This Row],[National Grouping Name]]," COMMISSIONING REGION", "")</f>
        <v>SOUTH WEST</v>
      </c>
      <c r="O187" t="str">
        <f>IF(LabList[[#This Row],[Is Directed By - Primary Role Name]]="NHS TRUST", LabList[[#This Row],[Is Directed By - Name]]&amp;" - "&amp;LabList[[#This Row],[Name]],LabList[[#This Row],[Name]])</f>
        <v>SOMERSET NHS FOUNDATION TRUST - SPS MUSGROVE PARK HOSPITAL</v>
      </c>
    </row>
    <row r="188" spans="1:15" x14ac:dyDescent="0.35">
      <c r="A188" s="10" t="s">
        <v>1469</v>
      </c>
      <c r="D188" s="10" t="s">
        <v>709</v>
      </c>
      <c r="E188" t="s">
        <v>710</v>
      </c>
      <c r="F188" t="s">
        <v>1260</v>
      </c>
      <c r="G188" t="s">
        <v>68</v>
      </c>
      <c r="H188" t="s">
        <v>69</v>
      </c>
      <c r="I188" t="s">
        <v>1268</v>
      </c>
      <c r="J188" t="s">
        <v>1269</v>
      </c>
      <c r="K188" t="s">
        <v>1263</v>
      </c>
      <c r="L188" t="s">
        <v>72</v>
      </c>
      <c r="M188" t="s">
        <v>73</v>
      </c>
      <c r="N188" t="str">
        <f>SUBSTITUTE(LabList[[#This Row],[National Grouping Name]]," COMMISSIONING REGION", "")</f>
        <v>MIDLANDS</v>
      </c>
      <c r="O188" t="str">
        <f>IF(LabList[[#This Row],[Is Directed By - Primary Role Name]]="NHS TRUST", LabList[[#This Row],[Is Directed By - Name]]&amp;" - "&amp;LabList[[#This Row],[Name]],LabList[[#This Row],[Name]])</f>
        <v>SOURCE BIOSCIENCE</v>
      </c>
    </row>
    <row r="189" spans="1:15" x14ac:dyDescent="0.35">
      <c r="A189" s="10" t="s">
        <v>1470</v>
      </c>
      <c r="D189" s="10" t="s">
        <v>742</v>
      </c>
      <c r="E189" t="s">
        <v>743</v>
      </c>
      <c r="F189" t="s">
        <v>1260</v>
      </c>
      <c r="G189" t="s">
        <v>68</v>
      </c>
      <c r="H189" t="s">
        <v>69</v>
      </c>
      <c r="I189" t="s">
        <v>324</v>
      </c>
      <c r="J189" t="s">
        <v>325</v>
      </c>
      <c r="K189" t="s">
        <v>84</v>
      </c>
      <c r="L189" t="s">
        <v>74</v>
      </c>
      <c r="M189" t="s">
        <v>75</v>
      </c>
      <c r="N189" t="str">
        <f>SUBSTITUTE(LabList[[#This Row],[National Grouping Name]]," COMMISSIONING REGION", "")</f>
        <v>NORTH EAST AND YORKSHIRE</v>
      </c>
      <c r="O189" t="str">
        <f>IF(LabList[[#This Row],[Is Directed By - Primary Role Name]]="NHS TRUST", LabList[[#This Row],[Is Directed By - Name]]&amp;" - "&amp;LabList[[#This Row],[Name]],LabList[[#This Row],[Name]])</f>
        <v>SOUTH TEES HOSPITALS NHS FOUNDATION TRUST - FRIARAGE HOSPITAL LABORATORY</v>
      </c>
    </row>
    <row r="190" spans="1:15" x14ac:dyDescent="0.35">
      <c r="A190" s="10" t="s">
        <v>710</v>
      </c>
      <c r="D190" s="10" t="s">
        <v>754</v>
      </c>
      <c r="E190" t="s">
        <v>755</v>
      </c>
      <c r="F190" t="s">
        <v>1260</v>
      </c>
      <c r="G190" t="s">
        <v>68</v>
      </c>
      <c r="H190" t="s">
        <v>69</v>
      </c>
      <c r="I190" t="s">
        <v>324</v>
      </c>
      <c r="J190" t="s">
        <v>325</v>
      </c>
      <c r="K190" t="s">
        <v>84</v>
      </c>
      <c r="L190" t="s">
        <v>74</v>
      </c>
      <c r="M190" t="s">
        <v>75</v>
      </c>
      <c r="N190" t="str">
        <f>SUBSTITUTE(LabList[[#This Row],[National Grouping Name]]," COMMISSIONING REGION", "")</f>
        <v>NORTH EAST AND YORKSHIRE</v>
      </c>
      <c r="O190" t="str">
        <f>IF(LabList[[#This Row],[Is Directed By - Primary Role Name]]="NHS TRUST", LabList[[#This Row],[Is Directed By - Name]]&amp;" - "&amp;LabList[[#This Row],[Name]],LabList[[#This Row],[Name]])</f>
        <v>SOUTH TEES HOSPITALS NHS FOUNDATION TRUST - JAMES COOK UNIVERSITY HOSPITAL LABORATORY</v>
      </c>
    </row>
    <row r="191" spans="1:15" x14ac:dyDescent="0.35">
      <c r="A191" s="10" t="s">
        <v>1472</v>
      </c>
      <c r="D191" s="10" t="s">
        <v>779</v>
      </c>
      <c r="E191" t="s">
        <v>780</v>
      </c>
      <c r="F191" t="s">
        <v>1260</v>
      </c>
      <c r="G191" t="s">
        <v>68</v>
      </c>
      <c r="H191" t="s">
        <v>69</v>
      </c>
      <c r="I191" t="s">
        <v>326</v>
      </c>
      <c r="J191" t="s">
        <v>327</v>
      </c>
      <c r="K191" t="s">
        <v>84</v>
      </c>
      <c r="L191" t="s">
        <v>74</v>
      </c>
      <c r="M191" t="s">
        <v>75</v>
      </c>
      <c r="N191" t="str">
        <f>SUBSTITUTE(LabList[[#This Row],[National Grouping Name]]," COMMISSIONING REGION", "")</f>
        <v>NORTH EAST AND YORKSHIRE</v>
      </c>
      <c r="O191" t="str">
        <f>IF(LabList[[#This Row],[Is Directed By - Primary Role Name]]="NHS TRUST", LabList[[#This Row],[Is Directed By - Name]]&amp;" - "&amp;LabList[[#This Row],[Name]],LabList[[#This Row],[Name]])</f>
        <v>SOUTH TYNESIDE AND SUNDERLAND NHS FOUNDATION TRUST - SOUTH TYNESIDE DISTRICT GENERAL HOSPITAL PATHOLOGY LABORATORY</v>
      </c>
    </row>
    <row r="192" spans="1:15" x14ac:dyDescent="0.35">
      <c r="A192" s="10" t="s">
        <v>1471</v>
      </c>
      <c r="D192" s="10" t="s">
        <v>783</v>
      </c>
      <c r="E192" t="s">
        <v>784</v>
      </c>
      <c r="F192" t="s">
        <v>1260</v>
      </c>
      <c r="G192" t="s">
        <v>68</v>
      </c>
      <c r="H192" t="s">
        <v>69</v>
      </c>
      <c r="I192" t="s">
        <v>326</v>
      </c>
      <c r="J192" t="s">
        <v>327</v>
      </c>
      <c r="K192" t="s">
        <v>84</v>
      </c>
      <c r="L192" t="s">
        <v>74</v>
      </c>
      <c r="M192" t="s">
        <v>75</v>
      </c>
      <c r="N192" t="str">
        <f>SUBSTITUTE(LabList[[#This Row],[National Grouping Name]]," COMMISSIONING REGION", "")</f>
        <v>NORTH EAST AND YORKSHIRE</v>
      </c>
      <c r="O192" t="str">
        <f>IF(LabList[[#This Row],[Is Directed By - Primary Role Name]]="NHS TRUST", LabList[[#This Row],[Is Directed By - Name]]&amp;" - "&amp;LabList[[#This Row],[Name]],LabList[[#This Row],[Name]])</f>
        <v>SOUTH TYNESIDE AND SUNDERLAND NHS FOUNDATION TRUST - SUNDERLAND ROYAL HOSPITAL LABORATORY</v>
      </c>
    </row>
    <row r="193" spans="1:15" x14ac:dyDescent="0.35">
      <c r="A193" s="10" t="s">
        <v>1473</v>
      </c>
      <c r="D193" s="10" t="s">
        <v>711</v>
      </c>
      <c r="E193" t="s">
        <v>712</v>
      </c>
      <c r="F193" t="s">
        <v>1260</v>
      </c>
      <c r="G193" t="s">
        <v>68</v>
      </c>
      <c r="H193" t="s">
        <v>69</v>
      </c>
      <c r="I193" t="s">
        <v>246</v>
      </c>
      <c r="J193" t="s">
        <v>247</v>
      </c>
      <c r="K193" t="s">
        <v>84</v>
      </c>
      <c r="L193" t="s">
        <v>72</v>
      </c>
      <c r="M193" t="s">
        <v>73</v>
      </c>
      <c r="N193" t="str">
        <f>SUBSTITUTE(LabList[[#This Row],[National Grouping Name]]," COMMISSIONING REGION", "")</f>
        <v>MIDLANDS</v>
      </c>
      <c r="O193" t="str">
        <f>IF(LabList[[#This Row],[Is Directed By - Primary Role Name]]="NHS TRUST", LabList[[#This Row],[Is Directed By - Name]]&amp;" - "&amp;LabList[[#This Row],[Name]],LabList[[#This Row],[Name]])</f>
        <v>SOUTH WARWICKSHIRE UNIVERSITY NHS FOUNDATION TRUST - SOUTH WARWICKSHIRE HOSPITAL LABORATORY</v>
      </c>
    </row>
    <row r="194" spans="1:15" x14ac:dyDescent="0.35">
      <c r="A194" s="10" t="s">
        <v>1474</v>
      </c>
      <c r="D194" s="10">
        <v>69500</v>
      </c>
      <c r="E194" t="s">
        <v>850</v>
      </c>
      <c r="F194" t="s">
        <v>1260</v>
      </c>
      <c r="G194" t="s">
        <v>175</v>
      </c>
      <c r="H194" t="s">
        <v>69</v>
      </c>
      <c r="I194" t="s">
        <v>386</v>
      </c>
      <c r="J194" t="s">
        <v>387</v>
      </c>
      <c r="K194" t="s">
        <v>84</v>
      </c>
      <c r="L194" t="s">
        <v>76</v>
      </c>
      <c r="M194" t="s">
        <v>77</v>
      </c>
      <c r="N194" t="str">
        <f>SUBSTITUTE(LabList[[#This Row],[National Grouping Name]]," COMMISSIONING REGION", "")</f>
        <v>NORTH WEST</v>
      </c>
      <c r="O194" t="str">
        <f>IF(LabList[[#This Row],[Is Directed By - Primary Role Name]]="NHS TRUST", LabList[[#This Row],[Is Directed By - Name]]&amp;" - "&amp;LabList[[#This Row],[Name]],LabList[[#This Row],[Name]])</f>
        <v>SOUTHPORT AND ORMSKIRK HOSPITAL NHS TRUST - SOUTHPORT &amp; ORMSKIRK HOSPITAL LABORATORY</v>
      </c>
    </row>
    <row r="195" spans="1:15" x14ac:dyDescent="0.35">
      <c r="A195" s="10" t="s">
        <v>1475</v>
      </c>
      <c r="D195" s="10">
        <v>69970</v>
      </c>
      <c r="E195" t="s">
        <v>640</v>
      </c>
      <c r="F195" t="s">
        <v>1260</v>
      </c>
      <c r="G195" t="s">
        <v>68</v>
      </c>
      <c r="H195" t="s">
        <v>69</v>
      </c>
      <c r="I195" t="s">
        <v>1275</v>
      </c>
      <c r="J195" t="s">
        <v>1276</v>
      </c>
      <c r="K195" t="s">
        <v>1277</v>
      </c>
      <c r="L195" t="s">
        <v>70</v>
      </c>
      <c r="M195" t="s">
        <v>71</v>
      </c>
      <c r="N195" t="str">
        <f>SUBSTITUTE(LabList[[#This Row],[National Grouping Name]]," COMMISSIONING REGION", "")</f>
        <v>LONDON</v>
      </c>
      <c r="O195" t="str">
        <f>IF(LabList[[#This Row],[Is Directed By - Primary Role Name]]="NHS TRUST", LabList[[#This Row],[Is Directed By - Name]]&amp;" - "&amp;LabList[[#This Row],[Name]],LabList[[#This Row],[Name]])</f>
        <v>SPIRE HEALTHCARE GROUP</v>
      </c>
    </row>
    <row r="196" spans="1:15" x14ac:dyDescent="0.35">
      <c r="A196" s="10" t="s">
        <v>640</v>
      </c>
      <c r="D196" s="10" t="s">
        <v>641</v>
      </c>
      <c r="E196" t="s">
        <v>642</v>
      </c>
      <c r="F196" t="s">
        <v>1260</v>
      </c>
      <c r="G196" t="s">
        <v>68</v>
      </c>
      <c r="H196" t="s">
        <v>69</v>
      </c>
      <c r="I196" t="s">
        <v>184</v>
      </c>
      <c r="J196" t="s">
        <v>185</v>
      </c>
      <c r="K196" t="s">
        <v>84</v>
      </c>
      <c r="L196" t="s">
        <v>70</v>
      </c>
      <c r="M196" t="s">
        <v>71</v>
      </c>
      <c r="N196" t="str">
        <f>SUBSTITUTE(LabList[[#This Row],[National Grouping Name]]," COMMISSIONING REGION", "")</f>
        <v>LONDON</v>
      </c>
      <c r="O196" t="str">
        <f>IF(LabList[[#This Row],[Is Directed By - Primary Role Name]]="NHS TRUST", LabList[[#This Row],[Is Directed By - Name]]&amp;" - "&amp;LabList[[#This Row],[Name]],LabList[[#This Row],[Name]])</f>
        <v>ST GEORGE'S UNIVERSITY HOSPITALS NHS FOUNDATION TRUST - ST GEORGES UNIVERSITY HOSPITAL LABORATORY</v>
      </c>
    </row>
    <row r="197" spans="1:15" x14ac:dyDescent="0.35">
      <c r="A197" s="10" t="s">
        <v>1476</v>
      </c>
      <c r="D197" s="10">
        <v>69570</v>
      </c>
      <c r="E197" t="s">
        <v>851</v>
      </c>
      <c r="F197" t="s">
        <v>1260</v>
      </c>
      <c r="G197" t="s">
        <v>68</v>
      </c>
      <c r="H197" t="s">
        <v>69</v>
      </c>
      <c r="I197" t="s">
        <v>388</v>
      </c>
      <c r="J197" t="s">
        <v>389</v>
      </c>
      <c r="K197" t="s">
        <v>84</v>
      </c>
      <c r="L197" t="s">
        <v>76</v>
      </c>
      <c r="M197" t="s">
        <v>77</v>
      </c>
      <c r="N197" t="str">
        <f>SUBSTITUTE(LabList[[#This Row],[National Grouping Name]]," COMMISSIONING REGION", "")</f>
        <v>NORTH WEST</v>
      </c>
      <c r="O197" t="str">
        <f>IF(LabList[[#This Row],[Is Directed By - Primary Role Name]]="NHS TRUST", LabList[[#This Row],[Is Directed By - Name]]&amp;" - "&amp;LabList[[#This Row],[Name]],LabList[[#This Row],[Name]])</f>
        <v>STOCKPORT NHS FOUNDATION TRUST - STEPPING HILL HOSPITAL LABORATORY</v>
      </c>
    </row>
    <row r="198" spans="1:15" x14ac:dyDescent="0.35">
      <c r="A198" s="10" t="s">
        <v>1477</v>
      </c>
      <c r="D198" s="10">
        <v>69130</v>
      </c>
      <c r="E198" t="s">
        <v>876</v>
      </c>
      <c r="F198" t="s">
        <v>1260</v>
      </c>
      <c r="G198" t="s">
        <v>68</v>
      </c>
      <c r="H198" t="s">
        <v>69</v>
      </c>
      <c r="I198" t="s">
        <v>458</v>
      </c>
      <c r="J198" t="s">
        <v>459</v>
      </c>
      <c r="K198" t="s">
        <v>84</v>
      </c>
      <c r="L198" t="s">
        <v>78</v>
      </c>
      <c r="M198" t="s">
        <v>79</v>
      </c>
      <c r="N198" t="str">
        <f>SUBSTITUTE(LabList[[#This Row],[National Grouping Name]]," COMMISSIONING REGION", "")</f>
        <v>SOUTH EAST</v>
      </c>
      <c r="O198" t="str">
        <f>IF(LabList[[#This Row],[Is Directed By - Primary Role Name]]="NHS TRUST", LabList[[#This Row],[Is Directed By - Name]]&amp;" - "&amp;LabList[[#This Row],[Name]],LabList[[#This Row],[Name]])</f>
        <v>SURREY AND SUSSEX HEALTHCARE NHS TRUST - CRAWLEY HOSPITAL LABORATORY</v>
      </c>
    </row>
    <row r="199" spans="1:15" x14ac:dyDescent="0.35">
      <c r="A199" s="10" t="s">
        <v>1478</v>
      </c>
      <c r="D199" s="10" t="s">
        <v>880</v>
      </c>
      <c r="E199" t="s">
        <v>881</v>
      </c>
      <c r="F199" t="s">
        <v>1260</v>
      </c>
      <c r="G199" t="s">
        <v>68</v>
      </c>
      <c r="H199" t="s">
        <v>69</v>
      </c>
      <c r="I199" t="s">
        <v>458</v>
      </c>
      <c r="J199" t="s">
        <v>459</v>
      </c>
      <c r="K199" t="s">
        <v>84</v>
      </c>
      <c r="L199" t="s">
        <v>78</v>
      </c>
      <c r="M199" t="s">
        <v>79</v>
      </c>
      <c r="N199" t="str">
        <f>SUBSTITUTE(LabList[[#This Row],[National Grouping Name]]," COMMISSIONING REGION", "")</f>
        <v>SOUTH EAST</v>
      </c>
      <c r="O199" t="str">
        <f>IF(LabList[[#This Row],[Is Directed By - Primary Role Name]]="NHS TRUST", LabList[[#This Row],[Is Directed By - Name]]&amp;" - "&amp;LabList[[#This Row],[Name]],LabList[[#This Row],[Name]])</f>
        <v>SURREY AND SUSSEX HEALTHCARE NHS TRUST - EAST SURREY HOSPITAL LABORATORY</v>
      </c>
    </row>
    <row r="200" spans="1:15" x14ac:dyDescent="0.35">
      <c r="A200" s="10" t="s">
        <v>1479</v>
      </c>
      <c r="D200" s="10" t="s">
        <v>852</v>
      </c>
      <c r="E200" t="s">
        <v>853</v>
      </c>
      <c r="F200" t="s">
        <v>1260</v>
      </c>
      <c r="G200" t="s">
        <v>68</v>
      </c>
      <c r="H200" t="s">
        <v>69</v>
      </c>
      <c r="I200" t="s">
        <v>390</v>
      </c>
      <c r="J200" t="s">
        <v>391</v>
      </c>
      <c r="K200" t="s">
        <v>84</v>
      </c>
      <c r="L200" t="s">
        <v>76</v>
      </c>
      <c r="M200" t="s">
        <v>77</v>
      </c>
      <c r="N200" t="str">
        <f>SUBSTITUTE(LabList[[#This Row],[National Grouping Name]]," COMMISSIONING REGION", "")</f>
        <v>NORTH WEST</v>
      </c>
      <c r="O200" t="str">
        <f>IF(LabList[[#This Row],[Is Directed By - Primary Role Name]]="NHS TRUST", LabList[[#This Row],[Is Directed By - Name]]&amp;" - "&amp;LabList[[#This Row],[Name]],LabList[[#This Row],[Name]])</f>
        <v>TAMESIDE AND GLOSSOP INTEGRATED CARE NHS FOUNDATION TRUST - TAMESIDE GENERAL HOSPITAL LABORATORY</v>
      </c>
    </row>
    <row r="201" spans="1:15" x14ac:dyDescent="0.35">
      <c r="A201" s="10" t="s">
        <v>1480</v>
      </c>
      <c r="D201" s="10">
        <v>69340</v>
      </c>
      <c r="E201" t="s">
        <v>792</v>
      </c>
      <c r="F201" t="s">
        <v>1260</v>
      </c>
      <c r="G201" t="s">
        <v>68</v>
      </c>
      <c r="H201" t="s">
        <v>69</v>
      </c>
      <c r="I201" t="s">
        <v>330</v>
      </c>
      <c r="J201" t="s">
        <v>331</v>
      </c>
      <c r="K201" t="s">
        <v>84</v>
      </c>
      <c r="L201" t="s">
        <v>74</v>
      </c>
      <c r="M201" t="s">
        <v>75</v>
      </c>
      <c r="N201" t="str">
        <f>SUBSTITUTE(LabList[[#This Row],[National Grouping Name]]," COMMISSIONING REGION", "")</f>
        <v>NORTH EAST AND YORKSHIRE</v>
      </c>
      <c r="O201" t="str">
        <f>IF(LabList[[#This Row],[Is Directed By - Primary Role Name]]="NHS TRUST", LabList[[#This Row],[Is Directed By - Name]]&amp;" - "&amp;LabList[[#This Row],[Name]],LabList[[#This Row],[Name]])</f>
        <v>TEES, ESK AND WEAR VALLEYS NHS FOUNDATION TRUST - UNIVERSITY HOSPITAL LABORATORY</v>
      </c>
    </row>
    <row r="202" spans="1:15" x14ac:dyDescent="0.35">
      <c r="A202" s="10" t="s">
        <v>1481</v>
      </c>
      <c r="D202" s="10" t="s">
        <v>817</v>
      </c>
      <c r="E202" t="s">
        <v>818</v>
      </c>
      <c r="F202" t="s">
        <v>1260</v>
      </c>
      <c r="G202" t="s">
        <v>68</v>
      </c>
      <c r="H202" t="s">
        <v>69</v>
      </c>
      <c r="I202" t="s">
        <v>392</v>
      </c>
      <c r="J202" t="s">
        <v>393</v>
      </c>
      <c r="K202" t="s">
        <v>84</v>
      </c>
      <c r="L202" t="s">
        <v>76</v>
      </c>
      <c r="M202" t="s">
        <v>77</v>
      </c>
      <c r="N202" t="str">
        <f>SUBSTITUTE(LabList[[#This Row],[National Grouping Name]]," COMMISSIONING REGION", "")</f>
        <v>NORTH WEST</v>
      </c>
      <c r="O202" t="str">
        <f>IF(LabList[[#This Row],[Is Directed By - Primary Role Name]]="NHS TRUST", LabList[[#This Row],[Is Directed By - Name]]&amp;" - "&amp;LabList[[#This Row],[Name]],LabList[[#This Row],[Name]])</f>
        <v>THE CHRISTIE NHS FOUNDATION TRUST - CHRISTIE HOSPITAL LABORATORY</v>
      </c>
    </row>
    <row r="203" spans="1:15" x14ac:dyDescent="0.35">
      <c r="A203" s="10" t="s">
        <v>1482</v>
      </c>
      <c r="D203" s="10">
        <v>69940</v>
      </c>
      <c r="E203" t="s">
        <v>854</v>
      </c>
      <c r="F203" t="s">
        <v>1260</v>
      </c>
      <c r="G203" t="s">
        <v>68</v>
      </c>
      <c r="H203" t="s">
        <v>69</v>
      </c>
      <c r="I203" t="s">
        <v>1274</v>
      </c>
      <c r="J203" t="s">
        <v>854</v>
      </c>
      <c r="K203" t="s">
        <v>1263</v>
      </c>
      <c r="L203" t="s">
        <v>76</v>
      </c>
      <c r="M203" t="s">
        <v>77</v>
      </c>
      <c r="N203" t="str">
        <f>SUBSTITUTE(LabList[[#This Row],[National Grouping Name]]," COMMISSIONING REGION", "")</f>
        <v>NORTH WEST</v>
      </c>
      <c r="O203" t="str">
        <f>IF(LabList[[#This Row],[Is Directed By - Primary Role Name]]="NHS TRUST", LabList[[#This Row],[Is Directed By - Name]]&amp;" - "&amp;LabList[[#This Row],[Name]],LabList[[#This Row],[Name]])</f>
        <v>THE CHRISTIE PATHOLOGY PARTNERSHIP</v>
      </c>
    </row>
    <row r="204" spans="1:15" x14ac:dyDescent="0.35">
      <c r="A204" s="10" t="s">
        <v>854</v>
      </c>
      <c r="D204" s="10">
        <v>69720</v>
      </c>
      <c r="E204" t="s">
        <v>645</v>
      </c>
      <c r="F204" t="s">
        <v>1260</v>
      </c>
      <c r="G204" t="s">
        <v>68</v>
      </c>
      <c r="H204" t="s">
        <v>69</v>
      </c>
      <c r="I204" t="s">
        <v>1264</v>
      </c>
      <c r="J204" t="s">
        <v>645</v>
      </c>
      <c r="K204" t="s">
        <v>1263</v>
      </c>
      <c r="L204" t="s">
        <v>70</v>
      </c>
      <c r="M204" t="s">
        <v>71</v>
      </c>
      <c r="N204" t="str">
        <f>SUBSTITUTE(LabList[[#This Row],[National Grouping Name]]," COMMISSIONING REGION", "")</f>
        <v>LONDON</v>
      </c>
      <c r="O204" t="str">
        <f>IF(LabList[[#This Row],[Is Directed By - Primary Role Name]]="NHS TRUST", LabList[[#This Row],[Is Directed By - Name]]&amp;" - "&amp;LabList[[#This Row],[Name]],LabList[[#This Row],[Name]])</f>
        <v>THE DOCTORS LABORATORY</v>
      </c>
    </row>
    <row r="205" spans="1:15" x14ac:dyDescent="0.35">
      <c r="A205" s="10" t="s">
        <v>645</v>
      </c>
      <c r="D205" s="10">
        <v>69190</v>
      </c>
      <c r="E205" t="s">
        <v>674</v>
      </c>
      <c r="F205" t="s">
        <v>1260</v>
      </c>
      <c r="G205" t="s">
        <v>68</v>
      </c>
      <c r="H205" t="s">
        <v>69</v>
      </c>
      <c r="I205" t="s">
        <v>248</v>
      </c>
      <c r="J205" t="s">
        <v>249</v>
      </c>
      <c r="K205" t="s">
        <v>84</v>
      </c>
      <c r="L205" t="s">
        <v>72</v>
      </c>
      <c r="M205" t="s">
        <v>73</v>
      </c>
      <c r="N205" t="str">
        <f>SUBSTITUTE(LabList[[#This Row],[National Grouping Name]]," COMMISSIONING REGION", "")</f>
        <v>MIDLANDS</v>
      </c>
      <c r="O205" t="str">
        <f>IF(LabList[[#This Row],[Is Directed By - Primary Role Name]]="NHS TRUST", LabList[[#This Row],[Is Directed By - Name]]&amp;" - "&amp;LabList[[#This Row],[Name]],LabList[[#This Row],[Name]])</f>
        <v>THE DUDLEY GROUP NHS FOUNDATION TRUST - DEPT OF PATHOLOGY (RUSSELLS HALL HOSP)</v>
      </c>
    </row>
    <row r="206" spans="1:15" x14ac:dyDescent="0.35">
      <c r="A206" s="10" t="s">
        <v>1483</v>
      </c>
      <c r="D206" s="10" t="s">
        <v>614</v>
      </c>
      <c r="E206" t="s">
        <v>615</v>
      </c>
      <c r="F206" t="s">
        <v>1260</v>
      </c>
      <c r="G206" t="s">
        <v>68</v>
      </c>
      <c r="H206" t="s">
        <v>69</v>
      </c>
      <c r="I206" t="s">
        <v>188</v>
      </c>
      <c r="J206" t="s">
        <v>189</v>
      </c>
      <c r="K206" t="s">
        <v>84</v>
      </c>
      <c r="L206" t="s">
        <v>70</v>
      </c>
      <c r="M206" t="s">
        <v>71</v>
      </c>
      <c r="N206" t="str">
        <f>SUBSTITUTE(LabList[[#This Row],[National Grouping Name]]," COMMISSIONING REGION", "")</f>
        <v>LONDON</v>
      </c>
      <c r="O206" t="str">
        <f>IF(LabList[[#This Row],[Is Directed By - Primary Role Name]]="NHS TRUST", LabList[[#This Row],[Is Directed By - Name]]&amp;" - "&amp;LabList[[#This Row],[Name]],LabList[[#This Row],[Name]])</f>
        <v>THE HILLINGDON HOSPITALS NHS FOUNDATION TRUST - MICROBIOLOGY DEPARTMENT</v>
      </c>
    </row>
    <row r="207" spans="1:15" x14ac:dyDescent="0.35">
      <c r="A207" s="10" t="s">
        <v>1484</v>
      </c>
      <c r="D207" s="10" t="s">
        <v>616</v>
      </c>
      <c r="E207" t="s">
        <v>615</v>
      </c>
      <c r="F207" t="s">
        <v>1260</v>
      </c>
      <c r="G207" t="s">
        <v>68</v>
      </c>
      <c r="H207" t="s">
        <v>69</v>
      </c>
      <c r="I207" t="s">
        <v>188</v>
      </c>
      <c r="J207" t="s">
        <v>189</v>
      </c>
      <c r="K207" t="s">
        <v>84</v>
      </c>
      <c r="L207" t="s">
        <v>70</v>
      </c>
      <c r="M207" t="s">
        <v>71</v>
      </c>
      <c r="N207" t="str">
        <f>SUBSTITUTE(LabList[[#This Row],[National Grouping Name]]," COMMISSIONING REGION", "")</f>
        <v>LONDON</v>
      </c>
      <c r="O207" t="str">
        <f>IF(LabList[[#This Row],[Is Directed By - Primary Role Name]]="NHS TRUST", LabList[[#This Row],[Is Directed By - Name]]&amp;" - "&amp;LabList[[#This Row],[Name]],LabList[[#This Row],[Name]])</f>
        <v>THE HILLINGDON HOSPITALS NHS FOUNDATION TRUST - MICROBIOLOGY DEPARTMENT</v>
      </c>
    </row>
    <row r="208" spans="1:15" x14ac:dyDescent="0.35">
      <c r="A208" s="10" t="s">
        <v>1485</v>
      </c>
      <c r="D208" s="10" t="s">
        <v>740</v>
      </c>
      <c r="E208" t="s">
        <v>741</v>
      </c>
      <c r="F208" t="s">
        <v>1260</v>
      </c>
      <c r="G208" t="s">
        <v>68</v>
      </c>
      <c r="H208" t="s">
        <v>69</v>
      </c>
      <c r="I208" t="s">
        <v>332</v>
      </c>
      <c r="J208" t="s">
        <v>333</v>
      </c>
      <c r="K208" t="s">
        <v>84</v>
      </c>
      <c r="L208" t="s">
        <v>74</v>
      </c>
      <c r="M208" t="s">
        <v>75</v>
      </c>
      <c r="N208" t="str">
        <f>SUBSTITUTE(LabList[[#This Row],[National Grouping Name]]," COMMISSIONING REGION", "")</f>
        <v>NORTH EAST AND YORKSHIRE</v>
      </c>
      <c r="O208" t="str">
        <f>IF(LabList[[#This Row],[Is Directed By - Primary Role Name]]="NHS TRUST", LabList[[#This Row],[Is Directed By - Name]]&amp;" - "&amp;LabList[[#This Row],[Name]],LabList[[#This Row],[Name]])</f>
        <v>THE NEWCASTLE UPON TYNE HOSPITALS NHS FOUNDATION TRUST - FREEMAN HOSPITAL LABORATORY</v>
      </c>
    </row>
    <row r="209" spans="1:15" x14ac:dyDescent="0.35">
      <c r="A209" s="10" t="s">
        <v>1486</v>
      </c>
      <c r="D209" s="10" t="s">
        <v>790</v>
      </c>
      <c r="E209" t="s">
        <v>791</v>
      </c>
      <c r="F209" t="s">
        <v>1260</v>
      </c>
      <c r="G209" t="s">
        <v>68</v>
      </c>
      <c r="H209" t="s">
        <v>69</v>
      </c>
      <c r="I209" t="s">
        <v>332</v>
      </c>
      <c r="J209" t="s">
        <v>333</v>
      </c>
      <c r="K209" t="s">
        <v>84</v>
      </c>
      <c r="L209" t="s">
        <v>74</v>
      </c>
      <c r="M209" t="s">
        <v>75</v>
      </c>
      <c r="N209" t="str">
        <f>SUBSTITUTE(LabList[[#This Row],[National Grouping Name]]," COMMISSIONING REGION", "")</f>
        <v>NORTH EAST AND YORKSHIRE</v>
      </c>
      <c r="O209" t="str">
        <f>IF(LabList[[#This Row],[Is Directed By - Primary Role Name]]="NHS TRUST", LabList[[#This Row],[Is Directed By - Name]]&amp;" - "&amp;LabList[[#This Row],[Name]],LabList[[#This Row],[Name]])</f>
        <v>THE NEWCASTLE UPON TYNE HOSPITALS NHS FOUNDATION TRUST - THE NEWCASTLE GENETICS LABORATORY</v>
      </c>
    </row>
    <row r="210" spans="1:15" x14ac:dyDescent="0.35">
      <c r="A210" s="10" t="s">
        <v>1487</v>
      </c>
      <c r="D210" s="10" t="s">
        <v>803</v>
      </c>
      <c r="E210" t="s">
        <v>804</v>
      </c>
      <c r="F210" t="s">
        <v>1260</v>
      </c>
      <c r="G210" t="s">
        <v>68</v>
      </c>
      <c r="H210" t="s">
        <v>69</v>
      </c>
      <c r="I210" t="s">
        <v>332</v>
      </c>
      <c r="J210" t="s">
        <v>333</v>
      </c>
      <c r="K210" t="s">
        <v>84</v>
      </c>
      <c r="L210" t="s">
        <v>74</v>
      </c>
      <c r="M210" t="s">
        <v>75</v>
      </c>
      <c r="N210" t="str">
        <f>SUBSTITUTE(LabList[[#This Row],[National Grouping Name]]," COMMISSIONING REGION", "")</f>
        <v>NORTH EAST AND YORKSHIRE</v>
      </c>
      <c r="O210" t="str">
        <f>IF(LabList[[#This Row],[Is Directed By - Primary Role Name]]="NHS TRUST", LabList[[#This Row],[Is Directed By - Name]]&amp;" - "&amp;LabList[[#This Row],[Name]],LabList[[#This Row],[Name]])</f>
        <v>THE NEWCASTLE UPON TYNE HOSPITALS NHS FOUNDATION TRUST - YORKSHIRE AND NORTH EAST GLH</v>
      </c>
    </row>
    <row r="211" spans="1:15" x14ac:dyDescent="0.35">
      <c r="A211" s="10" t="s">
        <v>1488</v>
      </c>
      <c r="D211" s="10">
        <v>69780</v>
      </c>
      <c r="E211" t="s">
        <v>562</v>
      </c>
      <c r="F211" t="s">
        <v>1260</v>
      </c>
      <c r="G211" t="s">
        <v>68</v>
      </c>
      <c r="H211" t="s">
        <v>69</v>
      </c>
      <c r="I211" t="s">
        <v>119</v>
      </c>
      <c r="J211" t="s">
        <v>120</v>
      </c>
      <c r="K211" t="s">
        <v>84</v>
      </c>
      <c r="L211" t="s">
        <v>66</v>
      </c>
      <c r="M211" t="s">
        <v>67</v>
      </c>
      <c r="N211" t="str">
        <f>SUBSTITUTE(LabList[[#This Row],[National Grouping Name]]," COMMISSIONING REGION", "")</f>
        <v>EAST OF ENGLAND</v>
      </c>
      <c r="O211" t="str">
        <f>IF(LabList[[#This Row],[Is Directed By - Primary Role Name]]="NHS TRUST", LabList[[#This Row],[Is Directed By - Name]]&amp;" - "&amp;LabList[[#This Row],[Name]],LabList[[#This Row],[Name]])</f>
        <v>THE PRINCESS ALEXANDRA HOSPITAL NHS TRUST - THE PRINCESS ALEXANDRA HOSPITAL - PATHOLOGY</v>
      </c>
    </row>
    <row r="212" spans="1:15" x14ac:dyDescent="0.35">
      <c r="A212" s="10" t="s">
        <v>1489</v>
      </c>
      <c r="D212" s="10" t="s">
        <v>556</v>
      </c>
      <c r="E212" t="s">
        <v>557</v>
      </c>
      <c r="F212" t="s">
        <v>1260</v>
      </c>
      <c r="G212" t="s">
        <v>68</v>
      </c>
      <c r="H212" t="s">
        <v>69</v>
      </c>
      <c r="I212" t="s">
        <v>121</v>
      </c>
      <c r="J212" t="s">
        <v>122</v>
      </c>
      <c r="K212" t="s">
        <v>84</v>
      </c>
      <c r="L212" t="s">
        <v>66</v>
      </c>
      <c r="M212" t="s">
        <v>67</v>
      </c>
      <c r="N212" t="str">
        <f>SUBSTITUTE(LabList[[#This Row],[National Grouping Name]]," COMMISSIONING REGION", "")</f>
        <v>EAST OF ENGLAND</v>
      </c>
      <c r="O212" t="str">
        <f>IF(LabList[[#This Row],[Is Directed By - Primary Role Name]]="NHS TRUST", LabList[[#This Row],[Is Directed By - Name]]&amp;" - "&amp;LabList[[#This Row],[Name]],LabList[[#This Row],[Name]])</f>
        <v>THE QUEEN ELIZABETH HOSPITAL, KING'S LYNN, NHS FOUNDATION TRUST - QUEEN ELIZABETH HOSP, NORFOLK LABORATORY</v>
      </c>
    </row>
    <row r="213" spans="1:15" x14ac:dyDescent="0.35">
      <c r="A213" s="10" t="s">
        <v>1490</v>
      </c>
      <c r="D213" s="10" t="s">
        <v>767</v>
      </c>
      <c r="E213" t="s">
        <v>768</v>
      </c>
      <c r="F213" t="s">
        <v>1260</v>
      </c>
      <c r="G213" t="s">
        <v>68</v>
      </c>
      <c r="H213" t="s">
        <v>69</v>
      </c>
      <c r="I213" t="s">
        <v>334</v>
      </c>
      <c r="J213" t="s">
        <v>335</v>
      </c>
      <c r="K213" t="s">
        <v>84</v>
      </c>
      <c r="L213" t="s">
        <v>74</v>
      </c>
      <c r="M213" t="s">
        <v>75</v>
      </c>
      <c r="N213" t="str">
        <f>SUBSTITUTE(LabList[[#This Row],[National Grouping Name]]," COMMISSIONING REGION", "")</f>
        <v>NORTH EAST AND YORKSHIRE</v>
      </c>
      <c r="O213" t="str">
        <f>IF(LabList[[#This Row],[Is Directed By - Primary Role Name]]="NHS TRUST", LabList[[#This Row],[Is Directed By - Name]]&amp;" - "&amp;LabList[[#This Row],[Name]],LabList[[#This Row],[Name]])</f>
        <v>THE ROTHERHAM NHS FOUNDATION TRUST - ROTHERHAM GENERAL HOSPITAL LABORATORY</v>
      </c>
    </row>
    <row r="214" spans="1:15" x14ac:dyDescent="0.35">
      <c r="A214" s="10" t="s">
        <v>1491</v>
      </c>
      <c r="D214" s="10" t="s">
        <v>648</v>
      </c>
      <c r="E214" t="s">
        <v>649</v>
      </c>
      <c r="F214" t="s">
        <v>1260</v>
      </c>
      <c r="G214" t="s">
        <v>68</v>
      </c>
      <c r="H214" t="s">
        <v>69</v>
      </c>
      <c r="I214" t="s">
        <v>190</v>
      </c>
      <c r="J214" t="s">
        <v>191</v>
      </c>
      <c r="K214" t="s">
        <v>84</v>
      </c>
      <c r="L214" t="s">
        <v>70</v>
      </c>
      <c r="M214" t="s">
        <v>71</v>
      </c>
      <c r="N214" t="str">
        <f>SUBSTITUTE(LabList[[#This Row],[National Grouping Name]]," COMMISSIONING REGION", "")</f>
        <v>LONDON</v>
      </c>
      <c r="O214" t="str">
        <f>IF(LabList[[#This Row],[Is Directed By - Primary Role Name]]="NHS TRUST", LabList[[#This Row],[Is Directed By - Name]]&amp;" - "&amp;LabList[[#This Row],[Name]],LabList[[#This Row],[Name]])</f>
        <v>THE ROYAL MARSDEN NHS FOUNDATION TRUST - THE ROYAL MARSDEN HOSPITAL PATHOLOGY SERVICES</v>
      </c>
    </row>
    <row r="215" spans="1:15" x14ac:dyDescent="0.35">
      <c r="A215" s="10" t="s">
        <v>1492</v>
      </c>
      <c r="D215" s="10" t="s">
        <v>693</v>
      </c>
      <c r="E215" t="s">
        <v>694</v>
      </c>
      <c r="F215" t="s">
        <v>1260</v>
      </c>
      <c r="G215" t="s">
        <v>68</v>
      </c>
      <c r="H215" t="s">
        <v>69</v>
      </c>
      <c r="I215" t="s">
        <v>254</v>
      </c>
      <c r="J215" t="s">
        <v>255</v>
      </c>
      <c r="K215" t="s">
        <v>84</v>
      </c>
      <c r="L215" t="s">
        <v>72</v>
      </c>
      <c r="M215" t="s">
        <v>73</v>
      </c>
      <c r="N215" t="str">
        <f>SUBSTITUTE(LabList[[#This Row],[National Grouping Name]]," COMMISSIONING REGION", "")</f>
        <v>MIDLANDS</v>
      </c>
      <c r="O215" t="str">
        <f>IF(LabList[[#This Row],[Is Directed By - Primary Role Name]]="NHS TRUST", LabList[[#This Row],[Is Directed By - Name]]&amp;" - "&amp;LabList[[#This Row],[Name]],LabList[[#This Row],[Name]])</f>
        <v>THE ROYAL WOLVERHAMPTON NHS TRUST - NEW CROSS HOSPITAL PATHOLOGY LABORATORY</v>
      </c>
    </row>
    <row r="216" spans="1:15" x14ac:dyDescent="0.35">
      <c r="A216" s="10" t="s">
        <v>1493</v>
      </c>
      <c r="D216" s="10" t="s">
        <v>705</v>
      </c>
      <c r="E216" t="s">
        <v>706</v>
      </c>
      <c r="F216" t="s">
        <v>1260</v>
      </c>
      <c r="G216" t="s">
        <v>68</v>
      </c>
      <c r="H216" t="s">
        <v>69</v>
      </c>
      <c r="I216" t="s">
        <v>256</v>
      </c>
      <c r="J216" t="s">
        <v>257</v>
      </c>
      <c r="K216" t="s">
        <v>84</v>
      </c>
      <c r="L216" t="s">
        <v>72</v>
      </c>
      <c r="M216" t="s">
        <v>73</v>
      </c>
      <c r="N216" t="str">
        <f>SUBSTITUTE(LabList[[#This Row],[National Grouping Name]]," COMMISSIONING REGION", "")</f>
        <v>MIDLANDS</v>
      </c>
      <c r="O216" t="str">
        <f>IF(LabList[[#This Row],[Is Directed By - Primary Role Name]]="NHS TRUST", LabList[[#This Row],[Is Directed By - Name]]&amp;" - "&amp;LabList[[#This Row],[Name]],LabList[[#This Row],[Name]])</f>
        <v>THE SHREWSBURY AND TELFORD HOSPITAL NHS TRUST - ROYAL SHREWSBURY HOSPITAL LABORATORY</v>
      </c>
    </row>
    <row r="217" spans="1:15" x14ac:dyDescent="0.35">
      <c r="A217" s="10" t="s">
        <v>1494</v>
      </c>
      <c r="D217" s="10" t="s">
        <v>857</v>
      </c>
      <c r="E217" t="s">
        <v>858</v>
      </c>
      <c r="F217" t="s">
        <v>1260</v>
      </c>
      <c r="G217" t="s">
        <v>68</v>
      </c>
      <c r="H217" t="s">
        <v>69</v>
      </c>
      <c r="I217" t="s">
        <v>396</v>
      </c>
      <c r="J217" t="s">
        <v>397</v>
      </c>
      <c r="K217" t="s">
        <v>84</v>
      </c>
      <c r="L217" t="s">
        <v>76</v>
      </c>
      <c r="M217" t="s">
        <v>77</v>
      </c>
      <c r="N217" t="str">
        <f>SUBSTITUTE(LabList[[#This Row],[National Grouping Name]]," COMMISSIONING REGION", "")</f>
        <v>NORTH WEST</v>
      </c>
      <c r="O217" t="str">
        <f>IF(LabList[[#This Row],[Is Directed By - Primary Role Name]]="NHS TRUST", LabList[[#This Row],[Is Directed By - Name]]&amp;" - "&amp;LabList[[#This Row],[Name]],LabList[[#This Row],[Name]])</f>
        <v>THE WALTON CENTRE NHS FOUNDATION TRUST - THE WALTON CENTRE LABORATORY</v>
      </c>
    </row>
    <row r="218" spans="1:15" x14ac:dyDescent="0.35">
      <c r="A218" s="10" t="s">
        <v>1495</v>
      </c>
      <c r="D218" s="10" t="s">
        <v>956</v>
      </c>
      <c r="E218" t="s">
        <v>957</v>
      </c>
      <c r="F218" t="s">
        <v>1260</v>
      </c>
      <c r="G218" t="s">
        <v>68</v>
      </c>
      <c r="H218" t="s">
        <v>69</v>
      </c>
      <c r="I218" t="s">
        <v>504</v>
      </c>
      <c r="J218" t="s">
        <v>505</v>
      </c>
      <c r="K218" t="s">
        <v>84</v>
      </c>
      <c r="L218" t="s">
        <v>80</v>
      </c>
      <c r="M218" t="s">
        <v>81</v>
      </c>
      <c r="N218" t="str">
        <f>SUBSTITUTE(LabList[[#This Row],[National Grouping Name]]," COMMISSIONING REGION", "")</f>
        <v>SOUTH WEST</v>
      </c>
      <c r="O218" t="str">
        <f>IF(LabList[[#This Row],[Is Directed By - Primary Role Name]]="NHS TRUST", LabList[[#This Row],[Is Directed By - Name]]&amp;" - "&amp;LabList[[#This Row],[Name]],LabList[[#This Row],[Name]])</f>
        <v>TORBAY AND SOUTH DEVON NHS FOUNDATION TRUST - TORBAY HOSPITAL LABORATORY</v>
      </c>
    </row>
    <row r="219" spans="1:15" x14ac:dyDescent="0.35">
      <c r="A219" s="10" t="s">
        <v>1496</v>
      </c>
      <c r="D219" s="10" t="s">
        <v>687</v>
      </c>
      <c r="E219" t="s">
        <v>688</v>
      </c>
      <c r="F219" t="s">
        <v>1260</v>
      </c>
      <c r="G219" t="s">
        <v>68</v>
      </c>
      <c r="H219" t="s">
        <v>69</v>
      </c>
      <c r="I219" t="s">
        <v>258</v>
      </c>
      <c r="J219" t="s">
        <v>259</v>
      </c>
      <c r="K219" t="s">
        <v>84</v>
      </c>
      <c r="L219" t="s">
        <v>72</v>
      </c>
      <c r="M219" t="s">
        <v>73</v>
      </c>
      <c r="N219" t="str">
        <f>SUBSTITUTE(LabList[[#This Row],[National Grouping Name]]," COMMISSIONING REGION", "")</f>
        <v>MIDLANDS</v>
      </c>
      <c r="O219" t="str">
        <f>IF(LabList[[#This Row],[Is Directed By - Primary Role Name]]="NHS TRUST", LabList[[#This Row],[Is Directed By - Name]]&amp;" - "&amp;LabList[[#This Row],[Name]],LabList[[#This Row],[Name]])</f>
        <v>UNITED LINCOLNSHIRE HOSPITALS NHS TRUST - LINCOLN COUNTY HOSPITAL LABORATORY</v>
      </c>
    </row>
    <row r="220" spans="1:15" x14ac:dyDescent="0.35">
      <c r="A220" s="10" t="s">
        <v>1497</v>
      </c>
      <c r="D220" s="10" t="s">
        <v>703</v>
      </c>
      <c r="E220" t="s">
        <v>704</v>
      </c>
      <c r="F220" t="s">
        <v>1260</v>
      </c>
      <c r="G220" t="s">
        <v>68</v>
      </c>
      <c r="H220" t="s">
        <v>69</v>
      </c>
      <c r="I220" t="s">
        <v>258</v>
      </c>
      <c r="J220" t="s">
        <v>259</v>
      </c>
      <c r="K220" t="s">
        <v>84</v>
      </c>
      <c r="L220" t="s">
        <v>72</v>
      </c>
      <c r="M220" t="s">
        <v>73</v>
      </c>
      <c r="N220" t="str">
        <f>SUBSTITUTE(LabList[[#This Row],[National Grouping Name]]," COMMISSIONING REGION", "")</f>
        <v>MIDLANDS</v>
      </c>
      <c r="O220" t="str">
        <f>IF(LabList[[#This Row],[Is Directed By - Primary Role Name]]="NHS TRUST", LabList[[#This Row],[Is Directed By - Name]]&amp;" - "&amp;LabList[[#This Row],[Name]],LabList[[#This Row],[Name]])</f>
        <v>UNITED LINCOLNSHIRE HOSPITALS NHS TRUST - PILGRIM HOSPITAL LABORATORY</v>
      </c>
    </row>
    <row r="221" spans="1:15" x14ac:dyDescent="0.35">
      <c r="A221" s="10" t="s">
        <v>1500</v>
      </c>
      <c r="D221" s="10" t="s">
        <v>610</v>
      </c>
      <c r="E221" t="s">
        <v>611</v>
      </c>
      <c r="F221" t="s">
        <v>1260</v>
      </c>
      <c r="G221" t="s">
        <v>68</v>
      </c>
      <c r="H221" t="s">
        <v>69</v>
      </c>
      <c r="I221" t="s">
        <v>192</v>
      </c>
      <c r="J221" t="s">
        <v>193</v>
      </c>
      <c r="K221" t="s">
        <v>84</v>
      </c>
      <c r="L221" t="s">
        <v>70</v>
      </c>
      <c r="M221" t="s">
        <v>71</v>
      </c>
      <c r="N221" t="str">
        <f>SUBSTITUTE(LabList[[#This Row],[National Grouping Name]]," COMMISSIONING REGION", "")</f>
        <v>LONDON</v>
      </c>
      <c r="O221" t="str">
        <f>IF(LabList[[#This Row],[Is Directed By - Primary Role Name]]="NHS TRUST", LabList[[#This Row],[Is Directed By - Name]]&amp;" - "&amp;LabList[[#This Row],[Name]],LabList[[#This Row],[Name]])</f>
        <v>UNIVERSITY COLLEGE LONDON HOSPITALS NHS FOUNDATION TRUST - LONDON NORTH GLH (THE HALO BUILDING)</v>
      </c>
    </row>
    <row r="222" spans="1:15" x14ac:dyDescent="0.35">
      <c r="A222" s="10" t="s">
        <v>1499</v>
      </c>
      <c r="D222" s="10" t="s">
        <v>627</v>
      </c>
      <c r="E222" t="s">
        <v>628</v>
      </c>
      <c r="F222" t="s">
        <v>1260</v>
      </c>
      <c r="G222" t="s">
        <v>68</v>
      </c>
      <c r="H222" t="s">
        <v>69</v>
      </c>
      <c r="I222" t="s">
        <v>192</v>
      </c>
      <c r="J222" t="s">
        <v>193</v>
      </c>
      <c r="K222" t="s">
        <v>84</v>
      </c>
      <c r="L222" t="s">
        <v>70</v>
      </c>
      <c r="M222" t="s">
        <v>71</v>
      </c>
      <c r="N222" t="str">
        <f>SUBSTITUTE(LabList[[#This Row],[National Grouping Name]]," COMMISSIONING REGION", "")</f>
        <v>LONDON</v>
      </c>
      <c r="O222" t="str">
        <f>IF(LabList[[#This Row],[Is Directed By - Primary Role Name]]="NHS TRUST", LabList[[#This Row],[Is Directed By - Name]]&amp;" - "&amp;LabList[[#This Row],[Name]],LabList[[#This Row],[Name]])</f>
        <v>UNIVERSITY COLLEGE LONDON HOSPITALS NHS FOUNDATION TRUST - QSH NEUROPATHOLOGY</v>
      </c>
    </row>
    <row r="223" spans="1:15" x14ac:dyDescent="0.35">
      <c r="A223" s="10" t="s">
        <v>1501</v>
      </c>
      <c r="D223" s="10" t="s">
        <v>650</v>
      </c>
      <c r="E223" t="s">
        <v>651</v>
      </c>
      <c r="F223" t="s">
        <v>1260</v>
      </c>
      <c r="G223" t="s">
        <v>68</v>
      </c>
      <c r="H223" t="s">
        <v>69</v>
      </c>
      <c r="I223" t="s">
        <v>192</v>
      </c>
      <c r="J223" t="s">
        <v>193</v>
      </c>
      <c r="K223" t="s">
        <v>84</v>
      </c>
      <c r="L223" t="s">
        <v>70</v>
      </c>
      <c r="M223" t="s">
        <v>71</v>
      </c>
      <c r="N223" t="str">
        <f>SUBSTITUTE(LabList[[#This Row],[National Grouping Name]]," COMMISSIONING REGION", "")</f>
        <v>LONDON</v>
      </c>
      <c r="O223" t="str">
        <f>IF(LabList[[#This Row],[Is Directed By - Primary Role Name]]="NHS TRUST", LabList[[#This Row],[Is Directed By - Name]]&amp;" - "&amp;LabList[[#This Row],[Name]],LabList[[#This Row],[Name]])</f>
        <v>UNIVERSITY COLLEGE LONDON HOSPITALS NHS FOUNDATION TRUST - UCLH NEUROGENETICS LABORATORY</v>
      </c>
    </row>
    <row r="224" spans="1:15" x14ac:dyDescent="0.35">
      <c r="A224" s="10" t="s">
        <v>1498</v>
      </c>
      <c r="D224" s="10" t="s">
        <v>652</v>
      </c>
      <c r="E224" t="s">
        <v>653</v>
      </c>
      <c r="F224" t="s">
        <v>1260</v>
      </c>
      <c r="G224" t="s">
        <v>68</v>
      </c>
      <c r="H224" t="s">
        <v>69</v>
      </c>
      <c r="I224" t="s">
        <v>192</v>
      </c>
      <c r="J224" t="s">
        <v>193</v>
      </c>
      <c r="K224" t="s">
        <v>84</v>
      </c>
      <c r="L224" t="s">
        <v>70</v>
      </c>
      <c r="M224" t="s">
        <v>71</v>
      </c>
      <c r="N224" t="str">
        <f>SUBSTITUTE(LabList[[#This Row],[National Grouping Name]]," COMMISSIONING REGION", "")</f>
        <v>LONDON</v>
      </c>
      <c r="O224" t="str">
        <f>IF(LabList[[#This Row],[Is Directed By - Primary Role Name]]="NHS TRUST", LabList[[#This Row],[Is Directed By - Name]]&amp;" - "&amp;LabList[[#This Row],[Name]],LabList[[#This Row],[Name]])</f>
        <v>UNIVERSITY COLLEGE LONDON HOSPITALS NHS FOUNDATION TRUST - UCLH PATHOLOGY LABORATORY</v>
      </c>
    </row>
    <row r="225" spans="1:15" x14ac:dyDescent="0.35">
      <c r="A225" s="10" t="s">
        <v>1504</v>
      </c>
      <c r="D225" s="10" t="s">
        <v>889</v>
      </c>
      <c r="E225" t="s">
        <v>890</v>
      </c>
      <c r="F225" t="s">
        <v>1260</v>
      </c>
      <c r="G225" t="s">
        <v>68</v>
      </c>
      <c r="H225" t="s">
        <v>69</v>
      </c>
      <c r="I225" t="s">
        <v>464</v>
      </c>
      <c r="J225" t="s">
        <v>465</v>
      </c>
      <c r="K225" t="s">
        <v>84</v>
      </c>
      <c r="L225" t="s">
        <v>78</v>
      </c>
      <c r="M225" t="s">
        <v>79</v>
      </c>
      <c r="N225" t="str">
        <f>SUBSTITUTE(LabList[[#This Row],[National Grouping Name]]," COMMISSIONING REGION", "")</f>
        <v>SOUTH EAST</v>
      </c>
      <c r="O225" t="str">
        <f>IF(LabList[[#This Row],[Is Directed By - Primary Role Name]]="NHS TRUST", LabList[[#This Row],[Is Directed By - Name]]&amp;" - "&amp;LabList[[#This Row],[Name]],LabList[[#This Row],[Name]])</f>
        <v>UNIVERSITY HOSPITAL SOUTHAMPTON NHS FOUNDATION TRUST - HIOW SALIVA MASS TESTING</v>
      </c>
    </row>
    <row r="226" spans="1:15" x14ac:dyDescent="0.35">
      <c r="A226" s="10" t="s">
        <v>1502</v>
      </c>
      <c r="D226" s="10" t="s">
        <v>911</v>
      </c>
      <c r="E226" t="s">
        <v>912</v>
      </c>
      <c r="F226" t="s">
        <v>1260</v>
      </c>
      <c r="G226" t="s">
        <v>68</v>
      </c>
      <c r="H226" t="s">
        <v>69</v>
      </c>
      <c r="I226" t="s">
        <v>464</v>
      </c>
      <c r="J226" t="s">
        <v>465</v>
      </c>
      <c r="K226" t="s">
        <v>84</v>
      </c>
      <c r="L226" t="s">
        <v>78</v>
      </c>
      <c r="M226" t="s">
        <v>79</v>
      </c>
      <c r="N226" t="str">
        <f>SUBSTITUTE(LabList[[#This Row],[National Grouping Name]]," COMMISSIONING REGION", "")</f>
        <v>SOUTH EAST</v>
      </c>
      <c r="O226" t="str">
        <f>IF(LabList[[#This Row],[Is Directed By - Primary Role Name]]="NHS TRUST", LabList[[#This Row],[Is Directed By - Name]]&amp;" - "&amp;LabList[[#This Row],[Name]],LabList[[#This Row],[Name]])</f>
        <v>UNIVERSITY HOSPITAL SOUTHAMPTON NHS FOUNDATION TRUST - SOUTHAMPTON GENERAL HOSPITAL LABORATORY</v>
      </c>
    </row>
    <row r="227" spans="1:15" x14ac:dyDescent="0.35">
      <c r="A227" s="10" t="s">
        <v>1503</v>
      </c>
      <c r="D227" s="10" t="s">
        <v>923</v>
      </c>
      <c r="E227" t="s">
        <v>924</v>
      </c>
      <c r="F227" t="s">
        <v>1260</v>
      </c>
      <c r="G227" t="s">
        <v>68</v>
      </c>
      <c r="H227" t="s">
        <v>69</v>
      </c>
      <c r="I227" t="s">
        <v>464</v>
      </c>
      <c r="J227" t="s">
        <v>465</v>
      </c>
      <c r="K227" t="s">
        <v>84</v>
      </c>
      <c r="L227" t="s">
        <v>78</v>
      </c>
      <c r="M227" t="s">
        <v>79</v>
      </c>
      <c r="N227" t="str">
        <f>SUBSTITUTE(LabList[[#This Row],[National Grouping Name]]," COMMISSIONING REGION", "")</f>
        <v>SOUTH EAST</v>
      </c>
      <c r="O227" t="str">
        <f>IF(LabList[[#This Row],[Is Directed By - Primary Role Name]]="NHS TRUST", LabList[[#This Row],[Is Directed By - Name]]&amp;" - "&amp;LabList[[#This Row],[Name]],LabList[[#This Row],[Name]])</f>
        <v>UNIVERSITY HOSPITAL SOUTHAMPTON NHS FOUNDATION TRUST - WESSEX MOLECULAR PATHOLOGY</v>
      </c>
    </row>
    <row r="228" spans="1:15" x14ac:dyDescent="0.35">
      <c r="A228" s="10" t="s">
        <v>1505</v>
      </c>
      <c r="D228" s="10" t="s">
        <v>677</v>
      </c>
      <c r="E228" t="s">
        <v>678</v>
      </c>
      <c r="F228" t="s">
        <v>1260</v>
      </c>
      <c r="G228" t="s">
        <v>68</v>
      </c>
      <c r="H228" t="s">
        <v>69</v>
      </c>
      <c r="I228" t="s">
        <v>260</v>
      </c>
      <c r="J228" t="s">
        <v>261</v>
      </c>
      <c r="K228" t="s">
        <v>84</v>
      </c>
      <c r="L228" t="s">
        <v>72</v>
      </c>
      <c r="M228" t="s">
        <v>73</v>
      </c>
      <c r="N228" t="str">
        <f>SUBSTITUTE(LabList[[#This Row],[National Grouping Name]]," COMMISSIONING REGION", "")</f>
        <v>MIDLANDS</v>
      </c>
      <c r="O228" t="str">
        <f>IF(LabList[[#This Row],[Is Directed By - Primary Role Name]]="NHS TRUST", LabList[[#This Row],[Is Directed By - Name]]&amp;" - "&amp;LabList[[#This Row],[Name]],LabList[[#This Row],[Name]])</f>
        <v>UNIVERSITY HOSPITALS BIRMINGHAM NHS FOUNDATION TRUST - HEARTLANDS HOSPITAL LABORATORY</v>
      </c>
    </row>
    <row r="229" spans="1:15" x14ac:dyDescent="0.35">
      <c r="A229" s="10" t="s">
        <v>1507</v>
      </c>
      <c r="D229" s="10" t="s">
        <v>1139</v>
      </c>
      <c r="E229" t="s">
        <v>692</v>
      </c>
      <c r="F229" t="s">
        <v>1260</v>
      </c>
      <c r="G229" t="s">
        <v>68</v>
      </c>
      <c r="H229" t="s">
        <v>69</v>
      </c>
      <c r="I229" t="s">
        <v>260</v>
      </c>
      <c r="J229" t="s">
        <v>261</v>
      </c>
      <c r="K229" t="s">
        <v>84</v>
      </c>
      <c r="L229" t="s">
        <v>72</v>
      </c>
      <c r="M229" t="s">
        <v>73</v>
      </c>
      <c r="N229" t="str">
        <f>SUBSTITUTE(LabList[[#This Row],[National Grouping Name]]," COMMISSIONING REGION", "")</f>
        <v>MIDLANDS</v>
      </c>
      <c r="O229" t="str">
        <f>IF(LabList[[#This Row],[Is Directed By - Primary Role Name]]="NHS TRUST", LabList[[#This Row],[Is Directed By - Name]]&amp;" - "&amp;LabList[[#This Row],[Name]],LabList[[#This Row],[Name]])</f>
        <v>UNIVERSITY HOSPITALS BIRMINGHAM NHS FOUNDATION TRUST - MOLECULAR PATHOLOGY DIAGNOSTIC SERVICE</v>
      </c>
    </row>
    <row r="230" spans="1:15" x14ac:dyDescent="0.35">
      <c r="A230" s="10" t="s">
        <v>1506</v>
      </c>
      <c r="D230" s="10" t="s">
        <v>714</v>
      </c>
      <c r="E230" t="s">
        <v>715</v>
      </c>
      <c r="F230" t="s">
        <v>1260</v>
      </c>
      <c r="G230" t="s">
        <v>68</v>
      </c>
      <c r="H230" t="s">
        <v>69</v>
      </c>
      <c r="I230" t="s">
        <v>260</v>
      </c>
      <c r="J230" t="s">
        <v>261</v>
      </c>
      <c r="K230" t="s">
        <v>84</v>
      </c>
      <c r="L230" t="s">
        <v>72</v>
      </c>
      <c r="M230" t="s">
        <v>73</v>
      </c>
      <c r="N230" t="str">
        <f>SUBSTITUTE(LabList[[#This Row],[National Grouping Name]]," COMMISSIONING REGION", "")</f>
        <v>MIDLANDS</v>
      </c>
      <c r="O230" t="str">
        <f>IF(LabList[[#This Row],[Is Directed By - Primary Role Name]]="NHS TRUST", LabList[[#This Row],[Is Directed By - Name]]&amp;" - "&amp;LabList[[#This Row],[Name]],LabList[[#This Row],[Name]])</f>
        <v>UNIVERSITY HOSPITALS BIRMINGHAM NHS FOUNDATION TRUST - UNIVERSITY HOSP BIRMINGHAM LABORATORY</v>
      </c>
    </row>
    <row r="231" spans="1:15" x14ac:dyDescent="0.35">
      <c r="A231" s="10" t="s">
        <v>1510</v>
      </c>
      <c r="D231" s="10">
        <v>69910</v>
      </c>
      <c r="E231" t="s">
        <v>958</v>
      </c>
      <c r="F231" t="s">
        <v>1260</v>
      </c>
      <c r="G231" t="s">
        <v>68</v>
      </c>
      <c r="H231" t="s">
        <v>69</v>
      </c>
      <c r="I231" t="s">
        <v>506</v>
      </c>
      <c r="J231" t="s">
        <v>507</v>
      </c>
      <c r="K231" t="s">
        <v>84</v>
      </c>
      <c r="L231" t="s">
        <v>80</v>
      </c>
      <c r="M231" t="s">
        <v>81</v>
      </c>
      <c r="N231" t="str">
        <f>SUBSTITUTE(LabList[[#This Row],[National Grouping Name]]," COMMISSIONING REGION", "")</f>
        <v>SOUTH WEST</v>
      </c>
      <c r="O231" t="str">
        <f>IF(LabList[[#This Row],[Is Directed By - Primary Role Name]]="NHS TRUST", LabList[[#This Row],[Is Directed By - Name]]&amp;" - "&amp;LabList[[#This Row],[Name]],LabList[[#This Row],[Name]])</f>
        <v>UNIVERSITY HOSPITALS BRISTOL AND WESTON NHS FOUNDATION TRUST - UNIVERSITY HOSPITALS BRISTOL NHS TRUST - LABORATORY MEDICINE</v>
      </c>
    </row>
    <row r="232" spans="1:15" x14ac:dyDescent="0.35">
      <c r="A232" s="10" t="s">
        <v>1509</v>
      </c>
      <c r="D232" s="10" t="s">
        <v>959</v>
      </c>
      <c r="E232" t="s">
        <v>960</v>
      </c>
      <c r="F232" t="s">
        <v>1260</v>
      </c>
      <c r="G232" t="s">
        <v>68</v>
      </c>
      <c r="H232" t="s">
        <v>69</v>
      </c>
      <c r="I232" t="s">
        <v>506</v>
      </c>
      <c r="J232" t="s">
        <v>507</v>
      </c>
      <c r="K232" t="s">
        <v>84</v>
      </c>
      <c r="L232" t="s">
        <v>80</v>
      </c>
      <c r="M232" t="s">
        <v>81</v>
      </c>
      <c r="N232" t="str">
        <f>SUBSTITUTE(LabList[[#This Row],[National Grouping Name]]," COMMISSIONING REGION", "")</f>
        <v>SOUTH WEST</v>
      </c>
      <c r="O232" t="str">
        <f>IF(LabList[[#This Row],[Is Directed By - Primary Role Name]]="NHS TRUST", LabList[[#This Row],[Is Directed By - Name]]&amp;" - "&amp;LabList[[#This Row],[Name]],LabList[[#This Row],[Name]])</f>
        <v>UNIVERSITY HOSPITALS BRISTOL AND WESTON NHS FOUNDATION TRUST - UNIVERSITY HOSPITALS BRISTOL NHS TRUST - RADIOLOGY</v>
      </c>
    </row>
    <row r="233" spans="1:15" x14ac:dyDescent="0.35">
      <c r="A233" s="10" t="s">
        <v>1508</v>
      </c>
      <c r="D233" s="10" t="s">
        <v>963</v>
      </c>
      <c r="E233" t="s">
        <v>964</v>
      </c>
      <c r="F233" t="s">
        <v>1260</v>
      </c>
      <c r="G233" t="s">
        <v>68</v>
      </c>
      <c r="H233" t="s">
        <v>69</v>
      </c>
      <c r="I233" t="s">
        <v>506</v>
      </c>
      <c r="J233" t="s">
        <v>507</v>
      </c>
      <c r="K233" t="s">
        <v>84</v>
      </c>
      <c r="L233" t="s">
        <v>80</v>
      </c>
      <c r="M233" t="s">
        <v>81</v>
      </c>
      <c r="N233" t="str">
        <f>SUBSTITUTE(LabList[[#This Row],[National Grouping Name]]," COMMISSIONING REGION", "")</f>
        <v>SOUTH WEST</v>
      </c>
      <c r="O233" t="str">
        <f>IF(LabList[[#This Row],[Is Directed By - Primary Role Name]]="NHS TRUST", LabList[[#This Row],[Is Directed By - Name]]&amp;" - "&amp;LabList[[#This Row],[Name]],LabList[[#This Row],[Name]])</f>
        <v>UNIVERSITY HOSPITALS BRISTOL AND WESTON NHS FOUNDATION TRUST - WESTON GENERAL HOSPITAL LABORATORY</v>
      </c>
    </row>
    <row r="234" spans="1:15" x14ac:dyDescent="0.35">
      <c r="A234" s="10" t="s">
        <v>1511</v>
      </c>
      <c r="D234" s="10" t="s">
        <v>671</v>
      </c>
      <c r="E234" t="s">
        <v>672</v>
      </c>
      <c r="F234" t="s">
        <v>1260</v>
      </c>
      <c r="G234" t="s">
        <v>68</v>
      </c>
      <c r="H234" t="s">
        <v>69</v>
      </c>
      <c r="I234" t="s">
        <v>262</v>
      </c>
      <c r="J234" t="s">
        <v>263</v>
      </c>
      <c r="K234" t="s">
        <v>84</v>
      </c>
      <c r="L234" t="s">
        <v>72</v>
      </c>
      <c r="M234" t="s">
        <v>73</v>
      </c>
      <c r="N234" t="str">
        <f>SUBSTITUTE(LabList[[#This Row],[National Grouping Name]]," COMMISSIONING REGION", "")</f>
        <v>MIDLANDS</v>
      </c>
      <c r="O234" t="str">
        <f>IF(LabList[[#This Row],[Is Directed By - Primary Role Name]]="NHS TRUST", LabList[[#This Row],[Is Directed By - Name]]&amp;" - "&amp;LabList[[#This Row],[Name]],LabList[[#This Row],[Name]])</f>
        <v>UNIVERSITY HOSPITALS COVENTRY AND WARWICKSHIRE NHS TRUST - COVENTRY AND WARWICKSHIRE PATHOLOGY SERVICES</v>
      </c>
    </row>
    <row r="235" spans="1:15" x14ac:dyDescent="0.35">
      <c r="A235" s="10" t="s">
        <v>1513</v>
      </c>
      <c r="D235" s="10" t="s">
        <v>928</v>
      </c>
      <c r="E235" t="s">
        <v>929</v>
      </c>
      <c r="F235" t="s">
        <v>1260</v>
      </c>
      <c r="G235" t="s">
        <v>68</v>
      </c>
      <c r="H235" t="s">
        <v>69</v>
      </c>
      <c r="I235" t="s">
        <v>508</v>
      </c>
      <c r="J235" t="s">
        <v>509</v>
      </c>
      <c r="K235" t="s">
        <v>84</v>
      </c>
      <c r="L235" t="s">
        <v>80</v>
      </c>
      <c r="M235" t="s">
        <v>81</v>
      </c>
      <c r="N235" t="str">
        <f>SUBSTITUTE(LabList[[#This Row],[National Grouping Name]]," COMMISSIONING REGION", "")</f>
        <v>SOUTH WEST</v>
      </c>
      <c r="O235" t="str">
        <f>IF(LabList[[#This Row],[Is Directed By - Primary Role Name]]="NHS TRUST", LabList[[#This Row],[Is Directed By - Name]]&amp;" - "&amp;LabList[[#This Row],[Name]],LabList[[#This Row],[Name]])</f>
        <v>UNIVERSITY HOSPITALS DORSET NHS FOUNDATION TRUST - BOURNEMOUTH HOSPITAL MOLECULAR PATHOLOGY LABORATORY</v>
      </c>
    </row>
    <row r="236" spans="1:15" x14ac:dyDescent="0.35">
      <c r="A236" s="10" t="s">
        <v>1512</v>
      </c>
      <c r="D236" s="10" t="s">
        <v>941</v>
      </c>
      <c r="E236" t="s">
        <v>942</v>
      </c>
      <c r="F236" t="s">
        <v>1260</v>
      </c>
      <c r="G236" t="s">
        <v>68</v>
      </c>
      <c r="H236" t="s">
        <v>69</v>
      </c>
      <c r="I236" t="s">
        <v>508</v>
      </c>
      <c r="J236" t="s">
        <v>509</v>
      </c>
      <c r="K236" t="s">
        <v>84</v>
      </c>
      <c r="L236" t="s">
        <v>80</v>
      </c>
      <c r="M236" t="s">
        <v>81</v>
      </c>
      <c r="N236" t="str">
        <f>SUBSTITUTE(LabList[[#This Row],[National Grouping Name]]," COMMISSIONING REGION", "")</f>
        <v>SOUTH WEST</v>
      </c>
      <c r="O236" t="str">
        <f>IF(LabList[[#This Row],[Is Directed By - Primary Role Name]]="NHS TRUST", LabList[[#This Row],[Is Directed By - Name]]&amp;" - "&amp;LabList[[#This Row],[Name]],LabList[[#This Row],[Name]])</f>
        <v>UNIVERSITY HOSPITALS DORSET NHS FOUNDATION TRUST - POOLE GENERAL HOSPITAL LABORATORY</v>
      </c>
    </row>
    <row r="237" spans="1:15" x14ac:dyDescent="0.35">
      <c r="A237" s="10" t="s">
        <v>1514</v>
      </c>
      <c r="D237" s="10" t="s">
        <v>665</v>
      </c>
      <c r="E237" t="s">
        <v>666</v>
      </c>
      <c r="F237" t="s">
        <v>1260</v>
      </c>
      <c r="G237" t="s">
        <v>68</v>
      </c>
      <c r="H237" t="s">
        <v>69</v>
      </c>
      <c r="I237" t="s">
        <v>264</v>
      </c>
      <c r="J237" t="s">
        <v>265</v>
      </c>
      <c r="K237" t="s">
        <v>84</v>
      </c>
      <c r="L237" t="s">
        <v>72</v>
      </c>
      <c r="M237" t="s">
        <v>73</v>
      </c>
      <c r="N237" t="str">
        <f>SUBSTITUTE(LabList[[#This Row],[National Grouping Name]]," COMMISSIONING REGION", "")</f>
        <v>MIDLANDS</v>
      </c>
      <c r="O237" t="str">
        <f>IF(LabList[[#This Row],[Is Directed By - Primary Role Name]]="NHS TRUST", LabList[[#This Row],[Is Directed By - Name]]&amp;" - "&amp;LabList[[#This Row],[Name]],LabList[[#This Row],[Name]])</f>
        <v>UNIVERSITY HOSPITALS OF DERBY AND BURTON NHS FOUNDATION TRUST - BURTON HOSPITALS NHS FT LABORATORY</v>
      </c>
    </row>
    <row r="238" spans="1:15" x14ac:dyDescent="0.35">
      <c r="A238" s="10" t="s">
        <v>1515</v>
      </c>
      <c r="D238" s="10">
        <v>69160</v>
      </c>
      <c r="E238" t="s">
        <v>675</v>
      </c>
      <c r="F238" t="s">
        <v>1260</v>
      </c>
      <c r="G238" t="s">
        <v>68</v>
      </c>
      <c r="H238" t="s">
        <v>69</v>
      </c>
      <c r="I238" t="s">
        <v>264</v>
      </c>
      <c r="J238" t="s">
        <v>265</v>
      </c>
      <c r="K238" t="s">
        <v>84</v>
      </c>
      <c r="L238" t="s">
        <v>72</v>
      </c>
      <c r="M238" t="s">
        <v>73</v>
      </c>
      <c r="N238" t="str">
        <f>SUBSTITUTE(LabList[[#This Row],[National Grouping Name]]," COMMISSIONING REGION", "")</f>
        <v>MIDLANDS</v>
      </c>
      <c r="O238" t="str">
        <f>IF(LabList[[#This Row],[Is Directed By - Primary Role Name]]="NHS TRUST", LabList[[#This Row],[Is Directed By - Name]]&amp;" - "&amp;LabList[[#This Row],[Name]],LabList[[#This Row],[Name]])</f>
        <v>UNIVERSITY HOSPITALS OF DERBY AND BURTON NHS FOUNDATION TRUST - DERBY HOSPITALS LABORATORY</v>
      </c>
    </row>
    <row r="239" spans="1:15" x14ac:dyDescent="0.35">
      <c r="A239" s="10" t="s">
        <v>1516</v>
      </c>
      <c r="D239" s="10" t="s">
        <v>685</v>
      </c>
      <c r="E239" t="s">
        <v>686</v>
      </c>
      <c r="F239" t="s">
        <v>1260</v>
      </c>
      <c r="G239" t="s">
        <v>68</v>
      </c>
      <c r="H239" t="s">
        <v>69</v>
      </c>
      <c r="I239" t="s">
        <v>266</v>
      </c>
      <c r="J239" t="s">
        <v>267</v>
      </c>
      <c r="K239" t="s">
        <v>84</v>
      </c>
      <c r="L239" t="s">
        <v>72</v>
      </c>
      <c r="M239" t="s">
        <v>73</v>
      </c>
      <c r="N239" t="str">
        <f>SUBSTITUTE(LabList[[#This Row],[National Grouping Name]]," COMMISSIONING REGION", "")</f>
        <v>MIDLANDS</v>
      </c>
      <c r="O239" t="str">
        <f>IF(LabList[[#This Row],[Is Directed By - Primary Role Name]]="NHS TRUST", LabList[[#This Row],[Is Directed By - Name]]&amp;" - "&amp;LabList[[#This Row],[Name]],LabList[[#This Row],[Name]])</f>
        <v>UNIVERSITY HOSPITALS OF LEICESTER NHS TRUST - LEICESTER ROYAL INFIRMARY LABORATORY</v>
      </c>
    </row>
    <row r="240" spans="1:15" x14ac:dyDescent="0.35">
      <c r="A240" s="10" t="s">
        <v>1517</v>
      </c>
      <c r="D240" s="10" t="s">
        <v>821</v>
      </c>
      <c r="E240" t="s">
        <v>822</v>
      </c>
      <c r="F240" t="s">
        <v>1260</v>
      </c>
      <c r="G240" t="s">
        <v>68</v>
      </c>
      <c r="H240" t="s">
        <v>69</v>
      </c>
      <c r="I240" t="s">
        <v>398</v>
      </c>
      <c r="J240" t="s">
        <v>399</v>
      </c>
      <c r="K240" t="s">
        <v>84</v>
      </c>
      <c r="L240" t="s">
        <v>76</v>
      </c>
      <c r="M240" t="s">
        <v>77</v>
      </c>
      <c r="N240" t="str">
        <f>SUBSTITUTE(LabList[[#This Row],[National Grouping Name]]," COMMISSIONING REGION", "")</f>
        <v>NORTH WEST</v>
      </c>
      <c r="O240" t="str">
        <f>IF(LabList[[#This Row],[Is Directed By - Primary Role Name]]="NHS TRUST", LabList[[#This Row],[Is Directed By - Name]]&amp;" - "&amp;LabList[[#This Row],[Name]],LabList[[#This Row],[Name]])</f>
        <v>UNIVERSITY HOSPITALS OF MORECAMBE BAY NHS FOUNDATION TRUST - FURNESS GENERAL HOSPITAL LABORATORY</v>
      </c>
    </row>
    <row r="241" spans="1:15" x14ac:dyDescent="0.35">
      <c r="A241" s="10" t="s">
        <v>1519</v>
      </c>
      <c r="D241" s="10" t="s">
        <v>843</v>
      </c>
      <c r="E241" t="s">
        <v>844</v>
      </c>
      <c r="F241" t="s">
        <v>1260</v>
      </c>
      <c r="G241" t="s">
        <v>68</v>
      </c>
      <c r="H241" t="s">
        <v>69</v>
      </c>
      <c r="I241" t="s">
        <v>398</v>
      </c>
      <c r="J241" t="s">
        <v>399</v>
      </c>
      <c r="K241" t="s">
        <v>84</v>
      </c>
      <c r="L241" t="s">
        <v>76</v>
      </c>
      <c r="M241" t="s">
        <v>77</v>
      </c>
      <c r="N241" t="str">
        <f>SUBSTITUTE(LabList[[#This Row],[National Grouping Name]]," COMMISSIONING REGION", "")</f>
        <v>NORTH WEST</v>
      </c>
      <c r="O241" t="str">
        <f>IF(LabList[[#This Row],[Is Directed By - Primary Role Name]]="NHS TRUST", LabList[[#This Row],[Is Directed By - Name]]&amp;" - "&amp;LabList[[#This Row],[Name]],LabList[[#This Row],[Name]])</f>
        <v>UNIVERSITY HOSPITALS OF MORECAMBE BAY NHS FOUNDATION TRUST - ROYAL LANCASTER INFIRMARY LABORATORY</v>
      </c>
    </row>
    <row r="242" spans="1:15" x14ac:dyDescent="0.35">
      <c r="A242" s="10" t="s">
        <v>1518</v>
      </c>
      <c r="D242" s="10" t="s">
        <v>866</v>
      </c>
      <c r="E242" t="s">
        <v>867</v>
      </c>
      <c r="F242" t="s">
        <v>1260</v>
      </c>
      <c r="G242" t="s">
        <v>68</v>
      </c>
      <c r="H242" t="s">
        <v>69</v>
      </c>
      <c r="I242" t="s">
        <v>398</v>
      </c>
      <c r="J242" t="s">
        <v>399</v>
      </c>
      <c r="K242" t="s">
        <v>84</v>
      </c>
      <c r="L242" t="s">
        <v>76</v>
      </c>
      <c r="M242" t="s">
        <v>77</v>
      </c>
      <c r="N242" t="str">
        <f>SUBSTITUTE(LabList[[#This Row],[National Grouping Name]]," COMMISSIONING REGION", "")</f>
        <v>NORTH WEST</v>
      </c>
      <c r="O242" t="str">
        <f>IF(LabList[[#This Row],[Is Directed By - Primary Role Name]]="NHS TRUST", LabList[[#This Row],[Is Directed By - Name]]&amp;" - "&amp;LabList[[#This Row],[Name]],LabList[[#This Row],[Name]])</f>
        <v>UNIVERSITY HOSPITALS OF MORECAMBE BAY NHS FOUNDATION TRUST - WESTMORLAND GENERAL HOSPITAL LABORATORY</v>
      </c>
    </row>
    <row r="243" spans="1:15" x14ac:dyDescent="0.35">
      <c r="A243" s="10" t="s">
        <v>1520</v>
      </c>
      <c r="D243" s="10">
        <v>69390</v>
      </c>
      <c r="E243" t="s">
        <v>697</v>
      </c>
      <c r="F243" t="s">
        <v>1260</v>
      </c>
      <c r="G243" t="s">
        <v>68</v>
      </c>
      <c r="H243" t="s">
        <v>69</v>
      </c>
      <c r="I243" t="s">
        <v>268</v>
      </c>
      <c r="J243" t="s">
        <v>269</v>
      </c>
      <c r="K243" t="s">
        <v>84</v>
      </c>
      <c r="L243" t="s">
        <v>72</v>
      </c>
      <c r="M243" t="s">
        <v>73</v>
      </c>
      <c r="N243" t="str">
        <f>SUBSTITUTE(LabList[[#This Row],[National Grouping Name]]," COMMISSIONING REGION", "")</f>
        <v>MIDLANDS</v>
      </c>
      <c r="O243" t="str">
        <f>IF(LabList[[#This Row],[Is Directed By - Primary Role Name]]="NHS TRUST", LabList[[#This Row],[Is Directed By - Name]]&amp;" - "&amp;LabList[[#This Row],[Name]],LabList[[#This Row],[Name]])</f>
        <v>UNIVERSITY HOSPITALS OF NORTH MIDLANDS NHS TRUST - NORTH STAFFORDSHIRE HOSPITAL LABORATORY</v>
      </c>
    </row>
    <row r="244" spans="1:15" x14ac:dyDescent="0.35">
      <c r="A244" s="10" t="s">
        <v>1521</v>
      </c>
      <c r="D244" s="10" t="s">
        <v>932</v>
      </c>
      <c r="E244" t="s">
        <v>933</v>
      </c>
      <c r="F244" t="s">
        <v>1260</v>
      </c>
      <c r="G244" t="s">
        <v>68</v>
      </c>
      <c r="H244" t="s">
        <v>69</v>
      </c>
      <c r="I244" t="s">
        <v>510</v>
      </c>
      <c r="J244" t="s">
        <v>511</v>
      </c>
      <c r="K244" t="s">
        <v>84</v>
      </c>
      <c r="L244" t="s">
        <v>80</v>
      </c>
      <c r="M244" t="s">
        <v>81</v>
      </c>
      <c r="N244" t="str">
        <f>SUBSTITUTE(LabList[[#This Row],[National Grouping Name]]," COMMISSIONING REGION", "")</f>
        <v>SOUTH WEST</v>
      </c>
      <c r="O244" t="str">
        <f>IF(LabList[[#This Row],[Is Directed By - Primary Role Name]]="NHS TRUST", LabList[[#This Row],[Is Directed By - Name]]&amp;" - "&amp;LabList[[#This Row],[Name]],LabList[[#This Row],[Name]])</f>
        <v>UNIVERSITY HOSPITALS PLYMOUTH NHS TRUST - DERRIFORD HOSPITAL LABORATORY</v>
      </c>
    </row>
    <row r="245" spans="1:15" x14ac:dyDescent="0.35">
      <c r="A245" s="10" t="s">
        <v>1522</v>
      </c>
      <c r="D245" s="10" t="s">
        <v>907</v>
      </c>
      <c r="E245" t="s">
        <v>908</v>
      </c>
      <c r="F245" t="s">
        <v>1260</v>
      </c>
      <c r="G245" t="s">
        <v>68</v>
      </c>
      <c r="H245" t="s">
        <v>69</v>
      </c>
      <c r="I245" t="s">
        <v>466</v>
      </c>
      <c r="J245" t="s">
        <v>467</v>
      </c>
      <c r="K245" t="s">
        <v>84</v>
      </c>
      <c r="L245" t="s">
        <v>78</v>
      </c>
      <c r="M245" t="s">
        <v>79</v>
      </c>
      <c r="N245" t="str">
        <f>SUBSTITUTE(LabList[[#This Row],[National Grouping Name]]," COMMISSIONING REGION", "")</f>
        <v>SOUTH EAST</v>
      </c>
      <c r="O245" t="str">
        <f>IF(LabList[[#This Row],[Is Directed By - Primary Role Name]]="NHS TRUST", LabList[[#This Row],[Is Directed By - Name]]&amp;" - "&amp;LabList[[#This Row],[Name]],LabList[[#This Row],[Name]])</f>
        <v>UNIVERSITY HOSPITALS SUSSEX NHS FOUNDATION TRUST - ROYAL SUSSEX COUNTY HOSPITAL LABORATORY</v>
      </c>
    </row>
    <row r="246" spans="1:15" x14ac:dyDescent="0.35">
      <c r="A246" s="10" t="s">
        <v>1524</v>
      </c>
      <c r="D246" s="10" t="s">
        <v>914</v>
      </c>
      <c r="E246" t="s">
        <v>915</v>
      </c>
      <c r="F246" t="s">
        <v>1260</v>
      </c>
      <c r="G246" t="s">
        <v>68</v>
      </c>
      <c r="H246" t="s">
        <v>69</v>
      </c>
      <c r="I246" t="s">
        <v>466</v>
      </c>
      <c r="J246" t="s">
        <v>467</v>
      </c>
      <c r="K246" t="s">
        <v>84</v>
      </c>
      <c r="L246" t="s">
        <v>78</v>
      </c>
      <c r="M246" t="s">
        <v>79</v>
      </c>
      <c r="N246" t="str">
        <f>SUBSTITUTE(LabList[[#This Row],[National Grouping Name]]," COMMISSIONING REGION", "")</f>
        <v>SOUTH EAST</v>
      </c>
      <c r="O246" t="str">
        <f>IF(LabList[[#This Row],[Is Directed By - Primary Role Name]]="NHS TRUST", LabList[[#This Row],[Is Directed By - Name]]&amp;" - "&amp;LabList[[#This Row],[Name]],LabList[[#This Row],[Name]])</f>
        <v>UNIVERSITY HOSPITALS SUSSEX NHS FOUNDATION TRUST - ST RICHARDS HOSPITAL LABORATORY</v>
      </c>
    </row>
    <row r="247" spans="1:15" x14ac:dyDescent="0.35">
      <c r="A247" s="10" t="s">
        <v>1523</v>
      </c>
      <c r="D247" s="10">
        <v>69660</v>
      </c>
      <c r="E247" t="s">
        <v>927</v>
      </c>
      <c r="F247" t="s">
        <v>1260</v>
      </c>
      <c r="G247" t="s">
        <v>68</v>
      </c>
      <c r="H247" t="s">
        <v>69</v>
      </c>
      <c r="I247" t="s">
        <v>466</v>
      </c>
      <c r="J247" t="s">
        <v>467</v>
      </c>
      <c r="K247" t="s">
        <v>84</v>
      </c>
      <c r="L247" t="s">
        <v>78</v>
      </c>
      <c r="M247" t="s">
        <v>79</v>
      </c>
      <c r="N247" t="str">
        <f>SUBSTITUTE(LabList[[#This Row],[National Grouping Name]]," COMMISSIONING REGION", "")</f>
        <v>SOUTH EAST</v>
      </c>
      <c r="O247" t="str">
        <f>IF(LabList[[#This Row],[Is Directed By - Primary Role Name]]="NHS TRUST", LabList[[#This Row],[Is Directed By - Name]]&amp;" - "&amp;LabList[[#This Row],[Name]],LabList[[#This Row],[Name]])</f>
        <v>UNIVERSITY HOSPITALS SUSSEX NHS FOUNDATION TRUST - WORTHING HOSPITAL LABORATORY</v>
      </c>
    </row>
    <row r="248" spans="1:15" x14ac:dyDescent="0.35">
      <c r="A248" s="10" t="s">
        <v>863</v>
      </c>
      <c r="D248" s="10">
        <v>69930</v>
      </c>
      <c r="E248" t="s">
        <v>863</v>
      </c>
      <c r="F248" t="s">
        <v>1260</v>
      </c>
      <c r="G248" t="s">
        <v>68</v>
      </c>
      <c r="H248" t="s">
        <v>69</v>
      </c>
      <c r="I248" t="s">
        <v>1272</v>
      </c>
      <c r="J248" t="s">
        <v>1273</v>
      </c>
      <c r="K248" t="s">
        <v>1263</v>
      </c>
      <c r="L248" t="s">
        <v>76</v>
      </c>
      <c r="M248" t="s">
        <v>77</v>
      </c>
      <c r="N248" t="str">
        <f>SUBSTITUTE(LabList[[#This Row],[National Grouping Name]]," COMMISSIONING REGION", "")</f>
        <v>NORTH WEST</v>
      </c>
      <c r="O248" t="str">
        <f>IF(LabList[[#This Row],[Is Directed By - Primary Role Name]]="NHS TRUST", LabList[[#This Row],[Is Directed By - Name]]&amp;" - "&amp;LabList[[#This Row],[Name]],LabList[[#This Row],[Name]])</f>
        <v>URALENSIS LTD</v>
      </c>
    </row>
    <row r="249" spans="1:15" x14ac:dyDescent="0.35">
      <c r="A249" s="10" t="s">
        <v>1525</v>
      </c>
      <c r="D249" s="10" t="s">
        <v>716</v>
      </c>
      <c r="E249" t="s">
        <v>717</v>
      </c>
      <c r="F249" t="s">
        <v>1260</v>
      </c>
      <c r="G249" t="s">
        <v>68</v>
      </c>
      <c r="H249" t="s">
        <v>69</v>
      </c>
      <c r="I249" t="s">
        <v>270</v>
      </c>
      <c r="J249" t="s">
        <v>271</v>
      </c>
      <c r="K249" t="s">
        <v>84</v>
      </c>
      <c r="L249" t="s">
        <v>72</v>
      </c>
      <c r="M249" t="s">
        <v>73</v>
      </c>
      <c r="N249" t="str">
        <f>SUBSTITUTE(LabList[[#This Row],[National Grouping Name]]," COMMISSIONING REGION", "")</f>
        <v>MIDLANDS</v>
      </c>
      <c r="O249" t="str">
        <f>IF(LabList[[#This Row],[Is Directed By - Primary Role Name]]="NHS TRUST", LabList[[#This Row],[Is Directed By - Name]]&amp;" - "&amp;LabList[[#This Row],[Name]],LabList[[#This Row],[Name]])</f>
        <v>WALSALL HEALTHCARE NHS TRUST - WALSALL HOSPITALS NHS TRUST LABORATORY</v>
      </c>
    </row>
    <row r="250" spans="1:15" x14ac:dyDescent="0.35">
      <c r="A250" s="10" t="s">
        <v>1526</v>
      </c>
      <c r="D250" s="10" t="s">
        <v>864</v>
      </c>
      <c r="E250" t="s">
        <v>865</v>
      </c>
      <c r="F250" t="s">
        <v>1260</v>
      </c>
      <c r="G250" t="s">
        <v>68</v>
      </c>
      <c r="H250" t="s">
        <v>69</v>
      </c>
      <c r="I250" t="s">
        <v>400</v>
      </c>
      <c r="J250" t="s">
        <v>401</v>
      </c>
      <c r="K250" t="s">
        <v>84</v>
      </c>
      <c r="L250" t="s">
        <v>76</v>
      </c>
      <c r="M250" t="s">
        <v>77</v>
      </c>
      <c r="N250" t="str">
        <f>SUBSTITUTE(LabList[[#This Row],[National Grouping Name]]," COMMISSIONING REGION", "")</f>
        <v>NORTH WEST</v>
      </c>
      <c r="O250" t="str">
        <f>IF(LabList[[#This Row],[Is Directed By - Primary Role Name]]="NHS TRUST", LabList[[#This Row],[Is Directed By - Name]]&amp;" - "&amp;LabList[[#This Row],[Name]],LabList[[#This Row],[Name]])</f>
        <v>WARRINGTON AND HALTON TEACHING HOSPITALS NHS FOUNDATION TRUST - WARRINGTON HOSPITAL LABORATORY</v>
      </c>
    </row>
    <row r="251" spans="1:15" x14ac:dyDescent="0.35">
      <c r="A251" s="10" t="s">
        <v>1528</v>
      </c>
      <c r="D251" s="10">
        <v>69950</v>
      </c>
      <c r="E251" t="s">
        <v>533</v>
      </c>
      <c r="F251" t="s">
        <v>1260</v>
      </c>
      <c r="G251" t="s">
        <v>68</v>
      </c>
      <c r="H251" t="s">
        <v>69</v>
      </c>
      <c r="I251" t="s">
        <v>123</v>
      </c>
      <c r="J251" t="s">
        <v>124</v>
      </c>
      <c r="K251" t="s">
        <v>84</v>
      </c>
      <c r="L251" t="s">
        <v>66</v>
      </c>
      <c r="M251" t="s">
        <v>67</v>
      </c>
      <c r="N251" t="str">
        <f>SUBSTITUTE(LabList[[#This Row],[National Grouping Name]]," COMMISSIONING REGION", "")</f>
        <v>EAST OF ENGLAND</v>
      </c>
      <c r="O251" t="str">
        <f>IF(LabList[[#This Row],[Is Directed By - Primary Role Name]]="NHS TRUST", LabList[[#This Row],[Is Directed By - Name]]&amp;" - "&amp;LabList[[#This Row],[Name]],LabList[[#This Row],[Name]])</f>
        <v>WEST HERTFORDSHIRE TEACHING HOSPITALS NHS TRUST - HEMEL HEMPSTEAD HOSPITAL LABORATORY</v>
      </c>
    </row>
    <row r="252" spans="1:15" x14ac:dyDescent="0.35">
      <c r="A252" s="10" t="s">
        <v>1527</v>
      </c>
      <c r="D252" s="10">
        <v>69510</v>
      </c>
      <c r="E252" t="s">
        <v>564</v>
      </c>
      <c r="F252" t="s">
        <v>1260</v>
      </c>
      <c r="G252" t="s">
        <v>68</v>
      </c>
      <c r="H252" t="s">
        <v>69</v>
      </c>
      <c r="I252" t="s">
        <v>123</v>
      </c>
      <c r="J252" t="s">
        <v>124</v>
      </c>
      <c r="K252" t="s">
        <v>84</v>
      </c>
      <c r="L252" t="s">
        <v>66</v>
      </c>
      <c r="M252" t="s">
        <v>67</v>
      </c>
      <c r="N252" t="str">
        <f>SUBSTITUTE(LabList[[#This Row],[National Grouping Name]]," COMMISSIONING REGION", "")</f>
        <v>EAST OF ENGLAND</v>
      </c>
      <c r="O252" t="str">
        <f>IF(LabList[[#This Row],[Is Directed By - Primary Role Name]]="NHS TRUST", LabList[[#This Row],[Is Directed By - Name]]&amp;" - "&amp;LabList[[#This Row],[Name]],LabList[[#This Row],[Name]])</f>
        <v>WEST HERTFORDSHIRE TEACHING HOSPITALS NHS TRUST - WEST HERTFORDSHIRE HOSPITALS NHS TRUST LABORATORY</v>
      </c>
    </row>
    <row r="253" spans="1:15" x14ac:dyDescent="0.35">
      <c r="A253" s="10" t="s">
        <v>1529</v>
      </c>
      <c r="D253" s="10" t="s">
        <v>565</v>
      </c>
      <c r="E253" t="s">
        <v>566</v>
      </c>
      <c r="F253" t="s">
        <v>1260</v>
      </c>
      <c r="G253" t="s">
        <v>68</v>
      </c>
      <c r="H253" t="s">
        <v>69</v>
      </c>
      <c r="I253" t="s">
        <v>125</v>
      </c>
      <c r="J253" t="s">
        <v>126</v>
      </c>
      <c r="K253" t="s">
        <v>84</v>
      </c>
      <c r="L253" t="s">
        <v>66</v>
      </c>
      <c r="M253" t="s">
        <v>67</v>
      </c>
      <c r="N253" t="str">
        <f>SUBSTITUTE(LabList[[#This Row],[National Grouping Name]]," COMMISSIONING REGION", "")</f>
        <v>EAST OF ENGLAND</v>
      </c>
      <c r="O253" t="str">
        <f>IF(LabList[[#This Row],[Is Directed By - Primary Role Name]]="NHS TRUST", LabList[[#This Row],[Is Directed By - Name]]&amp;" - "&amp;LabList[[#This Row],[Name]],LabList[[#This Row],[Name]])</f>
        <v>WEST SUFFOLK NHS FOUNDATION TRUST - WEST SUFFOLK HOSPITAL LABORATORY</v>
      </c>
    </row>
    <row r="254" spans="1:15" x14ac:dyDescent="0.35">
      <c r="A254" s="10" t="s">
        <v>1530</v>
      </c>
      <c r="D254" s="10" t="s">
        <v>625</v>
      </c>
      <c r="E254" t="s">
        <v>626</v>
      </c>
      <c r="F254" t="s">
        <v>1260</v>
      </c>
      <c r="G254" t="s">
        <v>68</v>
      </c>
      <c r="H254" t="s">
        <v>69</v>
      </c>
      <c r="I254" t="s">
        <v>196</v>
      </c>
      <c r="J254" t="s">
        <v>197</v>
      </c>
      <c r="K254" t="s">
        <v>84</v>
      </c>
      <c r="L254" t="s">
        <v>70</v>
      </c>
      <c r="M254" t="s">
        <v>71</v>
      </c>
      <c r="N254" t="str">
        <f>SUBSTITUTE(LabList[[#This Row],[National Grouping Name]]," COMMISSIONING REGION", "")</f>
        <v>LONDON</v>
      </c>
      <c r="O254" t="str">
        <f>IF(LabList[[#This Row],[Is Directed By - Primary Role Name]]="NHS TRUST", LabList[[#This Row],[Is Directed By - Name]]&amp;" - "&amp;LabList[[#This Row],[Name]],LabList[[#This Row],[Name]])</f>
        <v>WHITTINGTON HEALTH NHS TRUST - PATHOLOGY WHITTINGTON HEALTH</v>
      </c>
    </row>
    <row r="255" spans="1:15" x14ac:dyDescent="0.35">
      <c r="A255" s="10" t="s">
        <v>1531</v>
      </c>
      <c r="D255" s="10" t="s">
        <v>869</v>
      </c>
      <c r="E255" t="s">
        <v>870</v>
      </c>
      <c r="F255" t="s">
        <v>1260</v>
      </c>
      <c r="G255" t="s">
        <v>68</v>
      </c>
      <c r="H255" t="s">
        <v>69</v>
      </c>
      <c r="I255" t="s">
        <v>404</v>
      </c>
      <c r="J255" t="s">
        <v>405</v>
      </c>
      <c r="K255" t="s">
        <v>84</v>
      </c>
      <c r="L255" t="s">
        <v>76</v>
      </c>
      <c r="M255" t="s">
        <v>77</v>
      </c>
      <c r="N255" t="str">
        <f>SUBSTITUTE(LabList[[#This Row],[National Grouping Name]]," COMMISSIONING REGION", "")</f>
        <v>NORTH WEST</v>
      </c>
      <c r="O255" t="str">
        <f>IF(LabList[[#This Row],[Is Directed By - Primary Role Name]]="NHS TRUST", LabList[[#This Row],[Is Directed By - Name]]&amp;" - "&amp;LabList[[#This Row],[Name]],LabList[[#This Row],[Name]])</f>
        <v>WIRRAL UNIVERSITY TEACHING HOSPITAL NHS FOUNDATION TRUST - WIRRAL HOSPITAL DIAGNOSTIC LABORATORIES</v>
      </c>
    </row>
    <row r="256" spans="1:15" x14ac:dyDescent="0.35">
      <c r="A256" s="10" t="s">
        <v>1533</v>
      </c>
      <c r="D256" s="10" t="s">
        <v>681</v>
      </c>
      <c r="E256" t="s">
        <v>682</v>
      </c>
      <c r="F256" t="s">
        <v>1260</v>
      </c>
      <c r="G256" t="s">
        <v>68</v>
      </c>
      <c r="H256" t="s">
        <v>69</v>
      </c>
      <c r="I256" t="s">
        <v>274</v>
      </c>
      <c r="J256" t="s">
        <v>275</v>
      </c>
      <c r="K256" t="s">
        <v>84</v>
      </c>
      <c r="L256" t="s">
        <v>72</v>
      </c>
      <c r="M256" t="s">
        <v>73</v>
      </c>
      <c r="N256" t="str">
        <f>SUBSTITUTE(LabList[[#This Row],[National Grouping Name]]," COMMISSIONING REGION", "")</f>
        <v>MIDLANDS</v>
      </c>
      <c r="O256" t="str">
        <f>IF(LabList[[#This Row],[Is Directed By - Primary Role Name]]="NHS TRUST", LabList[[#This Row],[Is Directed By - Name]]&amp;" - "&amp;LabList[[#This Row],[Name]],LabList[[#This Row],[Name]])</f>
        <v>WORCESTERSHIRE ACUTE HOSPITALS NHS TRUST - KIDDERMINSTER GENERAL HOSPITAL LABORATORY</v>
      </c>
    </row>
    <row r="257" spans="1:15" x14ac:dyDescent="0.35">
      <c r="A257" s="10" t="s">
        <v>1532</v>
      </c>
      <c r="D257" s="10">
        <v>69040</v>
      </c>
      <c r="E257" t="s">
        <v>713</v>
      </c>
      <c r="F257" t="s">
        <v>1260</v>
      </c>
      <c r="G257" t="s">
        <v>68</v>
      </c>
      <c r="H257" t="s">
        <v>69</v>
      </c>
      <c r="I257" t="s">
        <v>274</v>
      </c>
      <c r="J257" t="s">
        <v>275</v>
      </c>
      <c r="K257" t="s">
        <v>84</v>
      </c>
      <c r="L257" t="s">
        <v>72</v>
      </c>
      <c r="M257" t="s">
        <v>73</v>
      </c>
      <c r="N257" t="str">
        <f>SUBSTITUTE(LabList[[#This Row],[National Grouping Name]]," COMMISSIONING REGION", "")</f>
        <v>MIDLANDS</v>
      </c>
      <c r="O257" t="str">
        <f>IF(LabList[[#This Row],[Is Directed By - Primary Role Name]]="NHS TRUST", LabList[[#This Row],[Is Directed By - Name]]&amp;" - "&amp;LabList[[#This Row],[Name]],LabList[[#This Row],[Name]])</f>
        <v>WORCESTERSHIRE ACUTE HOSPITALS NHS TRUST - THE ALEXANDRA HOSPITAL LABORATORY</v>
      </c>
    </row>
    <row r="258" spans="1:15" x14ac:dyDescent="0.35">
      <c r="A258" s="10" t="s">
        <v>1534</v>
      </c>
      <c r="D258" s="10">
        <v>69650</v>
      </c>
      <c r="E258" t="s">
        <v>722</v>
      </c>
      <c r="F258" t="s">
        <v>1260</v>
      </c>
      <c r="G258" t="s">
        <v>68</v>
      </c>
      <c r="H258" t="s">
        <v>69</v>
      </c>
      <c r="I258" t="s">
        <v>274</v>
      </c>
      <c r="J258" t="s">
        <v>275</v>
      </c>
      <c r="K258" t="s">
        <v>84</v>
      </c>
      <c r="L258" t="s">
        <v>72</v>
      </c>
      <c r="M258" t="s">
        <v>73</v>
      </c>
      <c r="N258" t="str">
        <f>SUBSTITUTE(LabList[[#This Row],[National Grouping Name]]," COMMISSIONING REGION", "")</f>
        <v>MIDLANDS</v>
      </c>
      <c r="O258" t="str">
        <f>IF(LabList[[#This Row],[Is Directed By - Primary Role Name]]="NHS TRUST", LabList[[#This Row],[Is Directed By - Name]]&amp;" - "&amp;LabList[[#This Row],[Name]],LabList[[#This Row],[Name]])</f>
        <v>WORCESTERSHIRE ACUTE HOSPITALS NHS TRUST - WORCESTER ROYAL HOSPITAL LABORATORY</v>
      </c>
    </row>
    <row r="259" spans="1:15" x14ac:dyDescent="0.35">
      <c r="A259" s="10" t="s">
        <v>1535</v>
      </c>
      <c r="D259" s="10" t="s">
        <v>841</v>
      </c>
      <c r="E259" t="s">
        <v>842</v>
      </c>
      <c r="F259" t="s">
        <v>1260</v>
      </c>
      <c r="G259" t="s">
        <v>68</v>
      </c>
      <c r="H259" t="s">
        <v>69</v>
      </c>
      <c r="I259" t="s">
        <v>406</v>
      </c>
      <c r="J259" t="s">
        <v>407</v>
      </c>
      <c r="K259" t="s">
        <v>84</v>
      </c>
      <c r="L259" t="s">
        <v>76</v>
      </c>
      <c r="M259" t="s">
        <v>77</v>
      </c>
      <c r="N259" t="str">
        <f>SUBSTITUTE(LabList[[#This Row],[National Grouping Name]]," COMMISSIONING REGION", "")</f>
        <v>NORTH WEST</v>
      </c>
      <c r="O259" t="str">
        <f>IF(LabList[[#This Row],[Is Directed By - Primary Role Name]]="NHS TRUST", LabList[[#This Row],[Is Directed By - Name]]&amp;" - "&amp;LabList[[#This Row],[Name]],LabList[[#This Row],[Name]])</f>
        <v>WRIGHTINGTON, WIGAN AND LEIGH NHS FOUNDATION TRUST - ROYAL ALBERT EDWARD INFIRMARY PATHOLOGY DEPARTMENT</v>
      </c>
    </row>
    <row r="260" spans="1:15" x14ac:dyDescent="0.35">
      <c r="A260" s="10" t="s">
        <v>1536</v>
      </c>
      <c r="D260" s="10">
        <v>69240</v>
      </c>
      <c r="E260" t="s">
        <v>670</v>
      </c>
      <c r="F260" t="s">
        <v>1260</v>
      </c>
      <c r="G260" t="s">
        <v>68</v>
      </c>
      <c r="H260" t="s">
        <v>69</v>
      </c>
      <c r="I260" t="s">
        <v>276</v>
      </c>
      <c r="J260" t="s">
        <v>277</v>
      </c>
      <c r="K260" t="s">
        <v>84</v>
      </c>
      <c r="L260" t="s">
        <v>72</v>
      </c>
      <c r="M260" t="s">
        <v>73</v>
      </c>
      <c r="N260" t="str">
        <f>SUBSTITUTE(LabList[[#This Row],[National Grouping Name]]," COMMISSIONING REGION", "")</f>
        <v>MIDLANDS</v>
      </c>
      <c r="O260" t="str">
        <f>IF(LabList[[#This Row],[Is Directed By - Primary Role Name]]="NHS TRUST", LabList[[#This Row],[Is Directed By - Name]]&amp;" - "&amp;LabList[[#This Row],[Name]],LabList[[#This Row],[Name]])</f>
        <v>WYE VALLEY NHS TRUST - COUNTY HOSPITAL LABORATORY</v>
      </c>
    </row>
    <row r="261" spans="1:15" x14ac:dyDescent="0.35">
      <c r="A261" s="10" t="s">
        <v>1537</v>
      </c>
      <c r="D261" s="10" t="s">
        <v>771</v>
      </c>
      <c r="E261" t="s">
        <v>772</v>
      </c>
      <c r="F261" t="s">
        <v>1260</v>
      </c>
      <c r="G261" t="s">
        <v>68</v>
      </c>
      <c r="H261" t="s">
        <v>69</v>
      </c>
      <c r="I261" t="s">
        <v>336</v>
      </c>
      <c r="J261" t="s">
        <v>337</v>
      </c>
      <c r="K261" t="s">
        <v>84</v>
      </c>
      <c r="L261" t="s">
        <v>74</v>
      </c>
      <c r="M261" t="s">
        <v>75</v>
      </c>
      <c r="N261" t="str">
        <f>SUBSTITUTE(LabList[[#This Row],[National Grouping Name]]," COMMISSIONING REGION", "")</f>
        <v>NORTH EAST AND YORKSHIRE</v>
      </c>
      <c r="O261" t="str">
        <f>IF(LabList[[#This Row],[Is Directed By - Primary Role Name]]="NHS TRUST", LabList[[#This Row],[Is Directed By - Name]]&amp;" - "&amp;LabList[[#This Row],[Name]],LabList[[#This Row],[Name]])</f>
        <v>YORK AND SCARBOROUGH TEACHING HOSPITALS NHS FOUNDATION TRUST - SCARBOROUGH GENERAL HOSPITAL LABORATORY</v>
      </c>
    </row>
    <row r="262" spans="1:15" x14ac:dyDescent="0.35">
      <c r="A262" s="10" t="s">
        <v>1539</v>
      </c>
      <c r="D262" s="10" t="s">
        <v>777</v>
      </c>
      <c r="E262" t="s">
        <v>778</v>
      </c>
      <c r="F262" t="s">
        <v>1260</v>
      </c>
      <c r="G262" t="s">
        <v>68</v>
      </c>
      <c r="H262" t="s">
        <v>69</v>
      </c>
      <c r="I262" t="s">
        <v>336</v>
      </c>
      <c r="J262" t="s">
        <v>337</v>
      </c>
      <c r="K262" t="s">
        <v>84</v>
      </c>
      <c r="L262" t="s">
        <v>74</v>
      </c>
      <c r="M262" t="s">
        <v>75</v>
      </c>
      <c r="N262" t="str">
        <f>SUBSTITUTE(LabList[[#This Row],[National Grouping Name]]," COMMISSIONING REGION", "")</f>
        <v>NORTH EAST AND YORKSHIRE</v>
      </c>
      <c r="O262" t="str">
        <f>IF(LabList[[#This Row],[Is Directed By - Primary Role Name]]="NHS TRUST", LabList[[#This Row],[Is Directed By - Name]]&amp;" - "&amp;LabList[[#This Row],[Name]],LabList[[#This Row],[Name]])</f>
        <v>YORK AND SCARBOROUGH TEACHING HOSPITALS NHS FOUNDATION TRUST - SHYPS PATHOLOGY</v>
      </c>
    </row>
    <row r="263" spans="1:15" x14ac:dyDescent="0.35">
      <c r="A263" s="10" t="s">
        <v>1538</v>
      </c>
      <c r="D263" s="10">
        <v>69670</v>
      </c>
      <c r="E263" t="s">
        <v>802</v>
      </c>
      <c r="F263" t="s">
        <v>1260</v>
      </c>
      <c r="G263" t="s">
        <v>68</v>
      </c>
      <c r="H263" t="s">
        <v>69</v>
      </c>
      <c r="I263" t="s">
        <v>336</v>
      </c>
      <c r="J263" t="s">
        <v>337</v>
      </c>
      <c r="K263" t="s">
        <v>84</v>
      </c>
      <c r="L263" t="s">
        <v>74</v>
      </c>
      <c r="M263" t="s">
        <v>75</v>
      </c>
      <c r="N263" t="str">
        <f>SUBSTITUTE(LabList[[#This Row],[National Grouping Name]]," COMMISSIONING REGION", "")</f>
        <v>NORTH EAST AND YORKSHIRE</v>
      </c>
      <c r="O263" t="str">
        <f>IF(LabList[[#This Row],[Is Directed By - Primary Role Name]]="NHS TRUST", LabList[[#This Row],[Is Directed By - Name]]&amp;" - "&amp;LabList[[#This Row],[Name]],LabList[[#This Row],[Name]])</f>
        <v>YORK AND SCARBOROUGH TEACHING HOSPITALS NHS FOUNDATION TRUST - YORK DISTRICT HOSPITAL LABORATORY</v>
      </c>
    </row>
    <row r="269" spans="1:15" x14ac:dyDescent="0.35">
      <c r="A269" s="3" t="s">
        <v>1168</v>
      </c>
    </row>
    <row r="270" spans="1:15" x14ac:dyDescent="0.35">
      <c r="A270" s="174" t="s">
        <v>43</v>
      </c>
    </row>
    <row r="271" spans="1:15" x14ac:dyDescent="0.35">
      <c r="A271" s="173" t="s">
        <v>1570</v>
      </c>
    </row>
    <row r="272" spans="1:15" x14ac:dyDescent="0.35">
      <c r="A272" s="173" t="s">
        <v>1571</v>
      </c>
    </row>
    <row r="273" spans="1:1" x14ac:dyDescent="0.35">
      <c r="A273" s="173" t="s">
        <v>1572</v>
      </c>
    </row>
    <row r="274" spans="1:1" x14ac:dyDescent="0.35">
      <c r="A274" s="173" t="s">
        <v>1573</v>
      </c>
    </row>
    <row r="275" spans="1:1" x14ac:dyDescent="0.35">
      <c r="A275" s="173" t="s">
        <v>1574</v>
      </c>
    </row>
    <row r="276" spans="1:1" x14ac:dyDescent="0.35">
      <c r="A276" s="173" t="s">
        <v>1575</v>
      </c>
    </row>
    <row r="277" spans="1:1" x14ac:dyDescent="0.35">
      <c r="A277" s="173" t="s">
        <v>1576</v>
      </c>
    </row>
    <row r="278" spans="1:1" x14ac:dyDescent="0.35">
      <c r="A278" s="173" t="s">
        <v>1577</v>
      </c>
    </row>
    <row r="279" spans="1:1" x14ac:dyDescent="0.35">
      <c r="A279" s="173" t="s">
        <v>1578</v>
      </c>
    </row>
    <row r="280" spans="1:1" x14ac:dyDescent="0.35">
      <c r="A280" s="173" t="s">
        <v>1579</v>
      </c>
    </row>
    <row r="281" spans="1:1" x14ac:dyDescent="0.35">
      <c r="A281" s="173" t="s">
        <v>1580</v>
      </c>
    </row>
    <row r="282" spans="1:1" x14ac:dyDescent="0.35">
      <c r="A282" s="173" t="s">
        <v>1581</v>
      </c>
    </row>
    <row r="283" spans="1:1" x14ac:dyDescent="0.35">
      <c r="A283" s="173" t="s">
        <v>1582</v>
      </c>
    </row>
    <row r="284" spans="1:1" x14ac:dyDescent="0.35">
      <c r="A284" s="173" t="s">
        <v>1583</v>
      </c>
    </row>
    <row r="285" spans="1:1" x14ac:dyDescent="0.35">
      <c r="A285" s="173" t="s">
        <v>1584</v>
      </c>
    </row>
    <row r="286" spans="1:1" x14ac:dyDescent="0.35">
      <c r="A286" s="173" t="s">
        <v>1585</v>
      </c>
    </row>
    <row r="287" spans="1:1" x14ac:dyDescent="0.35">
      <c r="A287" s="173" t="s">
        <v>1586</v>
      </c>
    </row>
    <row r="288" spans="1:1" x14ac:dyDescent="0.35">
      <c r="A288" s="173" t="s">
        <v>1587</v>
      </c>
    </row>
    <row r="289" spans="1:1" x14ac:dyDescent="0.35">
      <c r="A289" s="173" t="s">
        <v>1588</v>
      </c>
    </row>
    <row r="290" spans="1:1" x14ac:dyDescent="0.35">
      <c r="A290" s="173" t="s">
        <v>1589</v>
      </c>
    </row>
    <row r="291" spans="1:1" x14ac:dyDescent="0.35">
      <c r="A291" s="173" t="s">
        <v>1590</v>
      </c>
    </row>
  </sheetData>
  <phoneticPr fontId="9" type="noConversion"/>
  <hyperlinks>
    <hyperlink ref="D1" r:id="rId2" display="ODS Download (26/04/2024)" xr:uid="{AB84915B-B836-4F15-950A-EBB0BFC99137}"/>
  </hyperlinks>
  <pageMargins left="0.7" right="0.7" top="0.75" bottom="0.75" header="0.3" footer="0.3"/>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166869c0e4fb052822ac34b055fdd41e">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83300e5b0a675d4476352fc8fdd7d31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cde14c-a1ff-41f1-a210-ce352d4e96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001476-CC4D-4028-8A07-121936C9C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059CFA-645E-48CF-B24F-9D0181D85A8D}">
  <ds:schemaRefs>
    <ds:schemaRef ds:uri="http://schemas.microsoft.com/sharepoint/v3/contenttype/forms"/>
  </ds:schemaRefs>
</ds:datastoreItem>
</file>

<file path=customXml/itemProps3.xml><?xml version="1.0" encoding="utf-8"?>
<ds:datastoreItem xmlns:ds="http://schemas.openxmlformats.org/officeDocument/2006/customXml" ds:itemID="{CDBA4694-63B1-459F-82E0-AEB4F36589B6}">
  <ds:schemaRefs>
    <ds:schemaRef ds:uri="58b241f0-c181-42d5-839a-5e9ae10f42c8"/>
    <ds:schemaRef ds:uri="http://purl.org/dc/elements/1.1/"/>
    <ds:schemaRef ds:uri="http://purl.org/dc/dcmitype/"/>
    <ds:schemaRef ds:uri="http://schemas.microsoft.com/office/2006/documentManagement/types"/>
    <ds:schemaRef ds:uri="http://purl.org/dc/terms/"/>
    <ds:schemaRef ds:uri="http://schemas.microsoft.com/sharepoint/v3"/>
    <ds:schemaRef ds:uri="http://schemas.openxmlformats.org/package/2006/metadata/core-properties"/>
    <ds:schemaRef ds:uri="http://schemas.microsoft.com/office/2006/metadata/properties"/>
    <ds:schemaRef ds:uri="http://schemas.microsoft.com/office/infopath/2007/PartnerControls"/>
    <ds:schemaRef ds:uri="5fcde14c-a1ff-41f1-a210-ce352d4e962b"/>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vt:lpstr>
      <vt:lpstr>Guidance</vt:lpstr>
      <vt:lpstr>IDPS Data Return</vt:lpstr>
      <vt:lpstr>IDPS Output</vt:lpstr>
      <vt:lpstr>FASP Data Return</vt:lpstr>
      <vt:lpstr>FASP Output</vt:lpstr>
      <vt:lpstr>SCT Data Return</vt:lpstr>
      <vt:lpstr>Question Status</vt:lpstr>
      <vt:lpstr>SCT Output</vt:lpstr>
      <vt:lpstr>MaternityServiceList</vt:lpstr>
      <vt:lpstr>LabList</vt:lpstr>
      <vt:lpstr>Cover!MaternityServiceDropDown</vt:lpstr>
      <vt:lpstr>MaternityServiceDropDown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Antenatal Screening Programmes</dc:creator>
  <cp:keywords/>
  <dc:description/>
  <cp:lastModifiedBy>WILDING, Michael (NHS ENGLAND - X24)</cp:lastModifiedBy>
  <cp:revision/>
  <dcterms:created xsi:type="dcterms:W3CDTF">2016-04-22T09:25:15Z</dcterms:created>
  <dcterms:modified xsi:type="dcterms:W3CDTF">2024-07-03T07:36:13Z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