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E04711D9-5732-4107-8C61-DBE748062514}" xr6:coauthVersionLast="47" xr6:coauthVersionMax="47" xr10:uidLastSave="{00000000-0000-0000-0000-000000000000}"/>
  <bookViews>
    <workbookView xWindow="-110" yWindow="-110" windowWidth="19420" windowHeight="10420" tabRatio="675" xr2:uid="{0412523E-2BAC-4B33-8AF3-7FFAED876296}"/>
  </bookViews>
  <sheets>
    <sheet name="Cover Sheet" sheetId="1" r:id="rId1"/>
    <sheet name="Contents" sheetId="5" r:id="rId2"/>
    <sheet name="Notes" sheetId="3" r:id="rId3"/>
    <sheet name="Commentary" sheetId="4" r:id="rId4"/>
    <sheet name="Main Table" sheetId="10" r:id="rId5"/>
    <sheet name="calculation_hide" sheetId="9" state="hidden" r:id="rId6"/>
    <sheet name="Annual" sheetId="6" r:id="rId7"/>
    <sheet name="Quarter" sheetId="7" r:id="rId8"/>
    <sheet name="Month" sheetId="8" r:id="rId9"/>
  </sheets>
  <definedNames>
    <definedName name="_xlnm._FilterDatabase" localSheetId="8" hidden="1">Month!#REF!</definedName>
    <definedName name="INPUT_BOX">#REF!</definedName>
    <definedName name="_xlnm.Print_Area" localSheetId="6">Annual!$A$1:$O$33</definedName>
    <definedName name="_xlnm.Print_Area" localSheetId="4">'Main Table'!$A$1:$O$23</definedName>
    <definedName name="_xlnm.Print_Area" localSheetId="8">Month!$A$1:$O$162</definedName>
    <definedName name="_xlnm.Print_Area" localSheetId="7">Quarter!$B$7:$O$70</definedName>
    <definedName name="_xlnm.Print_Titles" localSheetId="6">Annual!$A:$A,Annual!$1:$5</definedName>
    <definedName name="_xlnm.Print_Titles" localSheetId="8">Month!#REF!,Month!$1:$5</definedName>
    <definedName name="_xlnm.Print_Titles" localSheetId="7">Quarter!#REF!,Quarter!$1:$5</definedName>
    <definedName name="t13full">'Main Table'!$A$4:$O$23</definedName>
    <definedName name="t13short">'Main Table'!$A$24:$O$40</definedName>
    <definedName name="table_13_full">'Main Table'!$A$2:$O$23</definedName>
    <definedName name="table_13_short">'Main Table'!$A$24:$O$40</definedName>
    <definedName name="TABLE_3.2_no_footnotes">'Main Table'!$A$24:$O$31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3" i="7" l="1"/>
  <c r="D123" i="7"/>
  <c r="E123" i="7"/>
  <c r="F123" i="7"/>
  <c r="G123" i="7"/>
  <c r="H123" i="7"/>
  <c r="I123" i="7"/>
  <c r="J123" i="7"/>
  <c r="K123" i="7"/>
  <c r="L123" i="7"/>
  <c r="M123" i="7"/>
  <c r="N123" i="7"/>
  <c r="O123" i="7"/>
  <c r="B123" i="7"/>
  <c r="P360" i="9" l="1"/>
  <c r="P361" i="9" s="1"/>
  <c r="P362" i="9" s="1"/>
  <c r="P363" i="9" s="1"/>
  <c r="O360" i="9"/>
  <c r="O361" i="9" s="1"/>
  <c r="O362" i="9" s="1"/>
  <c r="O363" i="9" s="1"/>
  <c r="N360" i="9"/>
  <c r="N361" i="9" s="1"/>
  <c r="N362" i="9" s="1"/>
  <c r="N363" i="9" s="1"/>
  <c r="M360" i="9"/>
  <c r="M361" i="9" s="1"/>
  <c r="M362" i="9" s="1"/>
  <c r="M363" i="9" s="1"/>
  <c r="L360" i="9"/>
  <c r="L361" i="9" s="1"/>
  <c r="L362" i="9" s="1"/>
  <c r="L363" i="9" s="1"/>
  <c r="K360" i="9"/>
  <c r="K361" i="9" s="1"/>
  <c r="K362" i="9" s="1"/>
  <c r="K363" i="9" s="1"/>
  <c r="J360" i="9"/>
  <c r="J361" i="9" s="1"/>
  <c r="J362" i="9" s="1"/>
  <c r="J363" i="9" s="1"/>
  <c r="I360" i="9"/>
  <c r="I361" i="9" s="1"/>
  <c r="I362" i="9" s="1"/>
  <c r="I363" i="9" s="1"/>
  <c r="H360" i="9"/>
  <c r="H361" i="9" s="1"/>
  <c r="H362" i="9" s="1"/>
  <c r="H363" i="9" s="1"/>
  <c r="G360" i="9"/>
  <c r="G361" i="9" s="1"/>
  <c r="G362" i="9" s="1"/>
  <c r="G363" i="9" s="1"/>
  <c r="F360" i="9"/>
  <c r="F361" i="9" s="1"/>
  <c r="F362" i="9" s="1"/>
  <c r="F363" i="9" s="1"/>
  <c r="E360" i="9"/>
  <c r="E361" i="9" s="1"/>
  <c r="E362" i="9" s="1"/>
  <c r="E363" i="9" s="1"/>
  <c r="D360" i="9"/>
  <c r="D361" i="9" s="1"/>
  <c r="D362" i="9" s="1"/>
  <c r="D363" i="9" s="1"/>
  <c r="C360" i="9"/>
  <c r="C361" i="9" s="1"/>
  <c r="C362" i="9" s="1"/>
  <c r="C363" i="9" s="1"/>
  <c r="C122" i="7"/>
  <c r="D122" i="7"/>
  <c r="E122" i="7"/>
  <c r="F122" i="7"/>
  <c r="G122" i="7"/>
  <c r="H122" i="7"/>
  <c r="I122" i="7"/>
  <c r="J122" i="7"/>
  <c r="K122" i="7"/>
  <c r="L122" i="7"/>
  <c r="M122" i="7"/>
  <c r="N122" i="7"/>
  <c r="O122" i="7"/>
  <c r="B122" i="7"/>
  <c r="A361" i="9"/>
  <c r="A362" i="9" s="1"/>
  <c r="A363" i="9" s="1"/>
  <c r="A364" i="9" s="1"/>
  <c r="A365" i="9" s="1"/>
  <c r="A366" i="9" s="1"/>
  <c r="A367" i="9" s="1"/>
  <c r="A368" i="9" s="1"/>
  <c r="A369" i="9" s="1"/>
  <c r="A370" i="9" s="1"/>
  <c r="A371" i="9" s="1"/>
  <c r="R39" i="9" l="1"/>
  <c r="S39" i="9" s="1"/>
  <c r="O121" i="7"/>
  <c r="N121" i="7"/>
  <c r="M121" i="7"/>
  <c r="L121" i="7"/>
  <c r="K121" i="7"/>
  <c r="J121" i="7"/>
  <c r="I121" i="7"/>
  <c r="H121" i="7"/>
  <c r="G121" i="7"/>
  <c r="F121" i="7"/>
  <c r="E121" i="7"/>
  <c r="D121" i="7"/>
  <c r="C121" i="7"/>
  <c r="B121" i="7"/>
  <c r="C120" i="7"/>
  <c r="D120" i="7"/>
  <c r="E120" i="7"/>
  <c r="F120" i="7"/>
  <c r="G120" i="7"/>
  <c r="H120" i="7"/>
  <c r="I120" i="7"/>
  <c r="J120" i="7"/>
  <c r="K120" i="7"/>
  <c r="L120" i="7"/>
  <c r="M120" i="7"/>
  <c r="N120" i="7"/>
  <c r="O120" i="7"/>
  <c r="B120" i="7"/>
  <c r="O119" i="7"/>
  <c r="N119" i="7"/>
  <c r="M119" i="7"/>
  <c r="L119" i="7"/>
  <c r="K119" i="7"/>
  <c r="J119" i="7"/>
  <c r="I119" i="7"/>
  <c r="H119" i="7"/>
  <c r="G119" i="7"/>
  <c r="F119" i="7"/>
  <c r="E119" i="7"/>
  <c r="D119" i="7"/>
  <c r="C119" i="7"/>
  <c r="B119" i="7"/>
  <c r="M348" i="9"/>
  <c r="L348" i="9"/>
  <c r="L349" i="9" s="1"/>
  <c r="L350" i="9" s="1"/>
  <c r="L351" i="9" s="1"/>
  <c r="L352" i="9" s="1"/>
  <c r="L353" i="9" s="1"/>
  <c r="L354" i="9" s="1"/>
  <c r="L355" i="9" s="1"/>
  <c r="L356" i="9" s="1"/>
  <c r="J348" i="9"/>
  <c r="F348" i="9"/>
  <c r="D348" i="9"/>
  <c r="D349" i="9" s="1"/>
  <c r="D350" i="9" s="1"/>
  <c r="D351" i="9" s="1"/>
  <c r="D352" i="9" s="1"/>
  <c r="D353" i="9" s="1"/>
  <c r="D354" i="9" s="1"/>
  <c r="D355" i="9" s="1"/>
  <c r="D356" i="9" s="1"/>
  <c r="C348" i="9"/>
  <c r="N348" i="9"/>
  <c r="G348" i="9"/>
  <c r="E348" i="9"/>
  <c r="H348" i="9"/>
  <c r="I348" i="9"/>
  <c r="I349" i="9" s="1"/>
  <c r="I350" i="9" s="1"/>
  <c r="I351" i="9" s="1"/>
  <c r="I352" i="9" s="1"/>
  <c r="I353" i="9" s="1"/>
  <c r="I354" i="9" s="1"/>
  <c r="I355" i="9" s="1"/>
  <c r="I356" i="9" s="1"/>
  <c r="K348" i="9"/>
  <c r="K349" i="9" s="1"/>
  <c r="K350" i="9" s="1"/>
  <c r="K351" i="9" s="1"/>
  <c r="K352" i="9" s="1"/>
  <c r="K353" i="9" s="1"/>
  <c r="K354" i="9" s="1"/>
  <c r="K355" i="9" s="1"/>
  <c r="K356" i="9" s="1"/>
  <c r="O348" i="9"/>
  <c r="P348" i="9"/>
  <c r="P349" i="9" s="1"/>
  <c r="P350" i="9" s="1"/>
  <c r="P351" i="9" s="1"/>
  <c r="P352" i="9" s="1"/>
  <c r="P353" i="9" s="1"/>
  <c r="P354" i="9" s="1"/>
  <c r="P355" i="9" s="1"/>
  <c r="P356" i="9" s="1"/>
  <c r="A349" i="9"/>
  <c r="A350" i="9" s="1"/>
  <c r="A351" i="9" s="1"/>
  <c r="A352" i="9" s="1"/>
  <c r="A353" i="9" s="1"/>
  <c r="A354" i="9" s="1"/>
  <c r="A355" i="9" s="1"/>
  <c r="A356" i="9" s="1"/>
  <c r="A357" i="9" s="1"/>
  <c r="A358" i="9" s="1"/>
  <c r="A359" i="9" s="1"/>
  <c r="M35" i="6" l="1"/>
  <c r="C35" i="6"/>
  <c r="O35" i="6"/>
  <c r="I35" i="6"/>
  <c r="B35" i="6"/>
  <c r="J35" i="6"/>
  <c r="F35" i="6"/>
  <c r="H35" i="6"/>
  <c r="N35" i="6"/>
  <c r="D35" i="6"/>
  <c r="G35" i="6"/>
  <c r="K35" i="6"/>
  <c r="L35" i="6"/>
  <c r="E35" i="6"/>
  <c r="D357" i="9"/>
  <c r="D358" i="9" s="1"/>
  <c r="D359" i="9" s="1"/>
  <c r="P357" i="9"/>
  <c r="P358" i="9" s="1"/>
  <c r="P359" i="9" s="1"/>
  <c r="L357" i="9"/>
  <c r="L358" i="9" s="1"/>
  <c r="L359" i="9" s="1"/>
  <c r="K357" i="9"/>
  <c r="K358" i="9" s="1"/>
  <c r="K359" i="9" s="1"/>
  <c r="I357" i="9"/>
  <c r="I358" i="9" s="1"/>
  <c r="I359" i="9" s="1"/>
  <c r="O349" i="9"/>
  <c r="O350" i="9" s="1"/>
  <c r="O351" i="9" s="1"/>
  <c r="O352" i="9" s="1"/>
  <c r="O353" i="9" s="1"/>
  <c r="O354" i="9" s="1"/>
  <c r="O355" i="9" s="1"/>
  <c r="O356" i="9" s="1"/>
  <c r="O357" i="9" s="1"/>
  <c r="O358" i="9" s="1"/>
  <c r="O359" i="9" s="1"/>
  <c r="G349" i="9"/>
  <c r="G350" i="9" s="1"/>
  <c r="G351" i="9" s="1"/>
  <c r="G352" i="9" s="1"/>
  <c r="G353" i="9" s="1"/>
  <c r="G354" i="9" s="1"/>
  <c r="G355" i="9" s="1"/>
  <c r="G356" i="9" s="1"/>
  <c r="H349" i="9"/>
  <c r="H350" i="9" s="1"/>
  <c r="H351" i="9" s="1"/>
  <c r="H352" i="9" s="1"/>
  <c r="H353" i="9" s="1"/>
  <c r="H354" i="9" s="1"/>
  <c r="H355" i="9" s="1"/>
  <c r="H356" i="9" s="1"/>
  <c r="H357" i="9" s="1"/>
  <c r="H358" i="9" s="1"/>
  <c r="H359" i="9" s="1"/>
  <c r="M349" i="9"/>
  <c r="M350" i="9" s="1"/>
  <c r="M351" i="9" s="1"/>
  <c r="M352" i="9" s="1"/>
  <c r="M353" i="9" s="1"/>
  <c r="M354" i="9" s="1"/>
  <c r="M355" i="9" s="1"/>
  <c r="M356" i="9" s="1"/>
  <c r="M357" i="9" s="1"/>
  <c r="M358" i="9" s="1"/>
  <c r="M359" i="9" s="1"/>
  <c r="N349" i="9"/>
  <c r="N350" i="9" s="1"/>
  <c r="N351" i="9" s="1"/>
  <c r="N352" i="9" s="1"/>
  <c r="N353" i="9" s="1"/>
  <c r="N354" i="9" s="1"/>
  <c r="N355" i="9" s="1"/>
  <c r="N356" i="9" s="1"/>
  <c r="N357" i="9" s="1"/>
  <c r="N358" i="9" s="1"/>
  <c r="N359" i="9" s="1"/>
  <c r="F349" i="9"/>
  <c r="F350" i="9" s="1"/>
  <c r="F351" i="9" s="1"/>
  <c r="F352" i="9" s="1"/>
  <c r="F353" i="9" s="1"/>
  <c r="F354" i="9" s="1"/>
  <c r="F355" i="9" s="1"/>
  <c r="F356" i="9" s="1"/>
  <c r="F357" i="9" s="1"/>
  <c r="F358" i="9" s="1"/>
  <c r="F359" i="9" s="1"/>
  <c r="E349" i="9"/>
  <c r="E350" i="9" s="1"/>
  <c r="E351" i="9" s="1"/>
  <c r="E352" i="9" s="1"/>
  <c r="E353" i="9" s="1"/>
  <c r="E354" i="9" s="1"/>
  <c r="E355" i="9" s="1"/>
  <c r="E356" i="9" s="1"/>
  <c r="E357" i="9" s="1"/>
  <c r="E358" i="9" s="1"/>
  <c r="E359" i="9" s="1"/>
  <c r="J349" i="9"/>
  <c r="J350" i="9" s="1"/>
  <c r="J351" i="9" s="1"/>
  <c r="J352" i="9" s="1"/>
  <c r="J353" i="9" s="1"/>
  <c r="J354" i="9" s="1"/>
  <c r="J355" i="9" s="1"/>
  <c r="J356" i="9" s="1"/>
  <c r="J357" i="9" s="1"/>
  <c r="J358" i="9" s="1"/>
  <c r="J359" i="9" s="1"/>
  <c r="C349" i="9"/>
  <c r="C350" i="9" s="1"/>
  <c r="C351" i="9" s="1"/>
  <c r="C352" i="9" s="1"/>
  <c r="C353" i="9" s="1"/>
  <c r="C354" i="9" s="1"/>
  <c r="C355" i="9" s="1"/>
  <c r="C356" i="9" s="1"/>
  <c r="C357" i="9" s="1"/>
  <c r="C358" i="9" s="1"/>
  <c r="C359" i="9" s="1"/>
  <c r="L118" i="7"/>
  <c r="M118" i="7"/>
  <c r="G357" i="9" l="1"/>
  <c r="G358" i="9" s="1"/>
  <c r="G359" i="9" s="1"/>
  <c r="B117" i="7"/>
  <c r="J117" i="7"/>
  <c r="D118" i="7"/>
  <c r="G117" i="7"/>
  <c r="O117" i="7"/>
  <c r="E118" i="7"/>
  <c r="H118" i="7"/>
  <c r="C117" i="7"/>
  <c r="K117" i="7"/>
  <c r="M117" i="7"/>
  <c r="G118" i="7"/>
  <c r="O118" i="7"/>
  <c r="I118" i="7"/>
  <c r="C118" i="7"/>
  <c r="I117" i="7"/>
  <c r="E117" i="7"/>
  <c r="N117" i="7"/>
  <c r="D117" i="7"/>
  <c r="L117" i="7"/>
  <c r="F118" i="7"/>
  <c r="N118" i="7"/>
  <c r="B118" i="7"/>
  <c r="J118" i="7"/>
  <c r="K118" i="7"/>
  <c r="D115" i="7"/>
  <c r="J116" i="7"/>
  <c r="O115" i="7"/>
  <c r="M116" i="7"/>
  <c r="C116" i="7"/>
  <c r="G115" i="7"/>
  <c r="G116" i="7"/>
  <c r="O116" i="7"/>
  <c r="C115" i="7"/>
  <c r="M115" i="7"/>
  <c r="N115" i="7"/>
  <c r="D116" i="7"/>
  <c r="N116" i="7"/>
  <c r="J115" i="7"/>
  <c r="N336" i="9"/>
  <c r="N337" i="9" s="1"/>
  <c r="N338" i="9" s="1"/>
  <c r="N339" i="9" s="1"/>
  <c r="N340" i="9" s="1"/>
  <c r="N341" i="9" s="1"/>
  <c r="K336" i="9"/>
  <c r="K337" i="9" s="1"/>
  <c r="K338" i="9" s="1"/>
  <c r="K339" i="9" s="1"/>
  <c r="K340" i="9" s="1"/>
  <c r="K341" i="9" s="1"/>
  <c r="K342" i="9" s="1"/>
  <c r="K343" i="9" s="1"/>
  <c r="K344" i="9" s="1"/>
  <c r="K345" i="9" s="1"/>
  <c r="K346" i="9" s="1"/>
  <c r="K347" i="9" s="1"/>
  <c r="E336" i="9"/>
  <c r="E337" i="9" s="1"/>
  <c r="E338" i="9" s="1"/>
  <c r="E339" i="9" s="1"/>
  <c r="E340" i="9" s="1"/>
  <c r="E341" i="9" s="1"/>
  <c r="E342" i="9" s="1"/>
  <c r="E343" i="9" s="1"/>
  <c r="E344" i="9" s="1"/>
  <c r="E345" i="9" s="1"/>
  <c r="E346" i="9" s="1"/>
  <c r="E347" i="9" s="1"/>
  <c r="D336" i="9"/>
  <c r="D337" i="9" s="1"/>
  <c r="D338" i="9" s="1"/>
  <c r="D339" i="9" s="1"/>
  <c r="D340" i="9" s="1"/>
  <c r="D341" i="9" s="1"/>
  <c r="D342" i="9" s="1"/>
  <c r="P336" i="9"/>
  <c r="P337" i="9" s="1"/>
  <c r="P338" i="9" s="1"/>
  <c r="P339" i="9" s="1"/>
  <c r="P340" i="9" s="1"/>
  <c r="P341" i="9" s="1"/>
  <c r="O336" i="9"/>
  <c r="O337" i="9" s="1"/>
  <c r="O338" i="9" s="1"/>
  <c r="O339" i="9" s="1"/>
  <c r="O340" i="9" s="1"/>
  <c r="O341" i="9" s="1"/>
  <c r="O342" i="9" s="1"/>
  <c r="H336" i="9"/>
  <c r="H337" i="9" s="1"/>
  <c r="H338" i="9" s="1"/>
  <c r="H339" i="9" s="1"/>
  <c r="H340" i="9" s="1"/>
  <c r="H341" i="9" s="1"/>
  <c r="N114" i="7"/>
  <c r="J114" i="7"/>
  <c r="F114" i="7"/>
  <c r="B114" i="7"/>
  <c r="O114" i="7"/>
  <c r="L114" i="7"/>
  <c r="G114" i="7"/>
  <c r="D114" i="7"/>
  <c r="M114" i="7"/>
  <c r="K114" i="7"/>
  <c r="I114" i="7"/>
  <c r="H114" i="7"/>
  <c r="E114" i="7"/>
  <c r="C114" i="7"/>
  <c r="M34" i="6" l="1"/>
  <c r="D34" i="6"/>
  <c r="J34" i="6"/>
  <c r="G34" i="6"/>
  <c r="N34" i="6"/>
  <c r="O34" i="6"/>
  <c r="C34" i="6"/>
  <c r="H117" i="7"/>
  <c r="P342" i="9"/>
  <c r="P343" i="9" s="1"/>
  <c r="P344" i="9" s="1"/>
  <c r="P345" i="9" s="1"/>
  <c r="P346" i="9" s="1"/>
  <c r="P347" i="9" s="1"/>
  <c r="H342" i="9"/>
  <c r="H343" i="9" s="1"/>
  <c r="H344" i="9" s="1"/>
  <c r="H345" i="9" s="1"/>
  <c r="H346" i="9" s="1"/>
  <c r="H347" i="9" s="1"/>
  <c r="O343" i="9"/>
  <c r="O344" i="9" s="1"/>
  <c r="O345" i="9" s="1"/>
  <c r="O346" i="9" s="1"/>
  <c r="O347" i="9" s="1"/>
  <c r="D343" i="9"/>
  <c r="D344" i="9" s="1"/>
  <c r="D345" i="9" s="1"/>
  <c r="D346" i="9" s="1"/>
  <c r="D347" i="9" s="1"/>
  <c r="N342" i="9"/>
  <c r="N343" i="9" s="1"/>
  <c r="N344" i="9" s="1"/>
  <c r="N345" i="9" s="1"/>
  <c r="N346" i="9" s="1"/>
  <c r="N347" i="9" s="1"/>
  <c r="N113" i="7"/>
  <c r="F113" i="7"/>
  <c r="L113" i="7"/>
  <c r="D113" i="7"/>
  <c r="J113" i="7"/>
  <c r="B113" i="7"/>
  <c r="K113" i="7"/>
  <c r="C113" i="7"/>
  <c r="I113" i="7"/>
  <c r="G113" i="7"/>
  <c r="E113" i="7"/>
  <c r="O113" i="7"/>
  <c r="M113" i="7"/>
  <c r="H113" i="7"/>
  <c r="A337" i="9"/>
  <c r="A338" i="9" s="1"/>
  <c r="A339" i="9" s="1"/>
  <c r="A340" i="9" s="1"/>
  <c r="A341" i="9" s="1"/>
  <c r="A342" i="9" s="1"/>
  <c r="A343" i="9" s="1"/>
  <c r="A344" i="9" s="1"/>
  <c r="A345" i="9" s="1"/>
  <c r="A346" i="9" s="1"/>
  <c r="A347" i="9" s="1"/>
  <c r="F117" i="7" l="1"/>
  <c r="C324" i="9"/>
  <c r="R21" i="9" l="1"/>
  <c r="A12" i="10"/>
  <c r="R40" i="9" l="1"/>
  <c r="B7" i="7"/>
  <c r="C7" i="7"/>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95" i="7"/>
  <c r="C95" i="7"/>
  <c r="B96" i="7"/>
  <c r="C96" i="7"/>
  <c r="B97" i="7"/>
  <c r="C97" i="7"/>
  <c r="B98" i="7"/>
  <c r="C98" i="7"/>
  <c r="B99" i="7"/>
  <c r="C99" i="7"/>
  <c r="B100" i="7"/>
  <c r="C100" i="7"/>
  <c r="B101" i="7"/>
  <c r="C101" i="7"/>
  <c r="B102" i="7"/>
  <c r="C102" i="7"/>
  <c r="B103" i="7"/>
  <c r="C103" i="7"/>
  <c r="B104" i="7"/>
  <c r="C104" i="7"/>
  <c r="B105" i="7"/>
  <c r="C105" i="7"/>
  <c r="B106" i="7"/>
  <c r="C106" i="7"/>
  <c r="B107" i="7"/>
  <c r="C107" i="7"/>
  <c r="B108" i="7"/>
  <c r="C108" i="7"/>
  <c r="B109" i="7"/>
  <c r="C109" i="7"/>
  <c r="B110" i="7"/>
  <c r="C110" i="7"/>
  <c r="B111" i="7"/>
  <c r="C111" i="7"/>
  <c r="B112" i="7"/>
  <c r="C112" i="7"/>
  <c r="S40" i="9" l="1"/>
  <c r="T40" i="9"/>
  <c r="B33" i="6"/>
  <c r="C33" i="6"/>
  <c r="A325" i="9"/>
  <c r="A326" i="9" s="1"/>
  <c r="A327" i="9" s="1"/>
  <c r="A328" i="9" s="1"/>
  <c r="A329" i="9" s="1"/>
  <c r="A330" i="9" s="1"/>
  <c r="A331" i="9" s="1"/>
  <c r="A332" i="9" s="1"/>
  <c r="A333" i="9" s="1"/>
  <c r="A334" i="9" s="1"/>
  <c r="A335" i="9" s="1"/>
  <c r="P324" i="9"/>
  <c r="P325" i="9" s="1"/>
  <c r="P326" i="9" s="1"/>
  <c r="P327" i="9" s="1"/>
  <c r="P328" i="9" s="1"/>
  <c r="P329" i="9" s="1"/>
  <c r="P330" i="9" s="1"/>
  <c r="O324" i="9"/>
  <c r="O325" i="9" s="1"/>
  <c r="O326" i="9" s="1"/>
  <c r="O327" i="9" s="1"/>
  <c r="O328" i="9" s="1"/>
  <c r="O329" i="9" s="1"/>
  <c r="N324" i="9"/>
  <c r="N325" i="9" s="1"/>
  <c r="N326" i="9" s="1"/>
  <c r="N327" i="9" s="1"/>
  <c r="N328" i="9" s="1"/>
  <c r="N329" i="9" s="1"/>
  <c r="M324" i="9"/>
  <c r="M325" i="9" s="1"/>
  <c r="M326" i="9" s="1"/>
  <c r="M327" i="9" s="1"/>
  <c r="M328" i="9" s="1"/>
  <c r="M329" i="9" s="1"/>
  <c r="L324" i="9"/>
  <c r="L325" i="9" s="1"/>
  <c r="L326" i="9" s="1"/>
  <c r="L327" i="9" s="1"/>
  <c r="L328" i="9" s="1"/>
  <c r="L329" i="9" s="1"/>
  <c r="K324" i="9"/>
  <c r="K325" i="9" s="1"/>
  <c r="K326" i="9" s="1"/>
  <c r="K327" i="9" s="1"/>
  <c r="K328" i="9" s="1"/>
  <c r="K329" i="9" s="1"/>
  <c r="J324" i="9"/>
  <c r="J325" i="9" s="1"/>
  <c r="J326" i="9" s="1"/>
  <c r="J327" i="9" s="1"/>
  <c r="J328" i="9" s="1"/>
  <c r="J329" i="9" s="1"/>
  <c r="I324" i="9"/>
  <c r="I325" i="9" s="1"/>
  <c r="I326" i="9" s="1"/>
  <c r="I327" i="9" s="1"/>
  <c r="I328" i="9" s="1"/>
  <c r="I329" i="9" s="1"/>
  <c r="H324" i="9"/>
  <c r="H325" i="9" s="1"/>
  <c r="H326" i="9" s="1"/>
  <c r="H327" i="9" s="1"/>
  <c r="H328" i="9" s="1"/>
  <c r="H329" i="9" s="1"/>
  <c r="H330" i="9" s="1"/>
  <c r="G324" i="9"/>
  <c r="G325" i="9" s="1"/>
  <c r="G326" i="9" s="1"/>
  <c r="G327" i="9" s="1"/>
  <c r="G328" i="9" s="1"/>
  <c r="G329" i="9" s="1"/>
  <c r="F324" i="9"/>
  <c r="F325" i="9" s="1"/>
  <c r="F326" i="9" s="1"/>
  <c r="F327" i="9" s="1"/>
  <c r="F328" i="9" s="1"/>
  <c r="F329" i="9" s="1"/>
  <c r="E324" i="9"/>
  <c r="E325" i="9" s="1"/>
  <c r="E326" i="9" s="1"/>
  <c r="E327" i="9" s="1"/>
  <c r="E328" i="9" s="1"/>
  <c r="E329" i="9" s="1"/>
  <c r="D324" i="9"/>
  <c r="D325" i="9" s="1"/>
  <c r="D326" i="9" s="1"/>
  <c r="D327" i="9" s="1"/>
  <c r="D328" i="9" s="1"/>
  <c r="D329" i="9" s="1"/>
  <c r="C325" i="9"/>
  <c r="C326" i="9" s="1"/>
  <c r="C327" i="9" s="1"/>
  <c r="C328" i="9" s="1"/>
  <c r="C329" i="9" s="1"/>
  <c r="A313" i="9"/>
  <c r="A314" i="9" s="1"/>
  <c r="A315" i="9" s="1"/>
  <c r="A316" i="9" s="1"/>
  <c r="A317" i="9" s="1"/>
  <c r="A318" i="9" s="1"/>
  <c r="A319" i="9" s="1"/>
  <c r="A320" i="9" s="1"/>
  <c r="A321" i="9" s="1"/>
  <c r="A322" i="9" s="1"/>
  <c r="A323" i="9" s="1"/>
  <c r="P312" i="9"/>
  <c r="P313" i="9" s="1"/>
  <c r="P314" i="9" s="1"/>
  <c r="P315" i="9" s="1"/>
  <c r="P316" i="9" s="1"/>
  <c r="P317" i="9" s="1"/>
  <c r="P318" i="9" s="1"/>
  <c r="P319" i="9" s="1"/>
  <c r="P320" i="9" s="1"/>
  <c r="P321" i="9" s="1"/>
  <c r="P322" i="9" s="1"/>
  <c r="P323" i="9" s="1"/>
  <c r="O312" i="9"/>
  <c r="O313" i="9" s="1"/>
  <c r="O314" i="9" s="1"/>
  <c r="O315" i="9" s="1"/>
  <c r="O316" i="9" s="1"/>
  <c r="O317" i="9" s="1"/>
  <c r="O318" i="9" s="1"/>
  <c r="O319" i="9" s="1"/>
  <c r="O320" i="9" s="1"/>
  <c r="O321" i="9" s="1"/>
  <c r="O322" i="9" s="1"/>
  <c r="O323" i="9" s="1"/>
  <c r="N312" i="9"/>
  <c r="N313" i="9" s="1"/>
  <c r="N314" i="9" s="1"/>
  <c r="N315" i="9" s="1"/>
  <c r="N316" i="9" s="1"/>
  <c r="N317" i="9" s="1"/>
  <c r="N318" i="9" s="1"/>
  <c r="N319" i="9" s="1"/>
  <c r="N320" i="9" s="1"/>
  <c r="N321" i="9" s="1"/>
  <c r="N322" i="9" s="1"/>
  <c r="N323" i="9" s="1"/>
  <c r="M312" i="9"/>
  <c r="M313" i="9" s="1"/>
  <c r="M314" i="9" s="1"/>
  <c r="M315" i="9" s="1"/>
  <c r="M316" i="9" s="1"/>
  <c r="M317" i="9" s="1"/>
  <c r="M318" i="9" s="1"/>
  <c r="M319" i="9" s="1"/>
  <c r="M320" i="9" s="1"/>
  <c r="M321" i="9" s="1"/>
  <c r="M322" i="9" s="1"/>
  <c r="M323" i="9" s="1"/>
  <c r="L312" i="9"/>
  <c r="L313" i="9" s="1"/>
  <c r="L314" i="9" s="1"/>
  <c r="L315" i="9" s="1"/>
  <c r="L316" i="9" s="1"/>
  <c r="L317" i="9" s="1"/>
  <c r="L318" i="9" s="1"/>
  <c r="L319" i="9" s="1"/>
  <c r="L320" i="9" s="1"/>
  <c r="L321" i="9" s="1"/>
  <c r="L322" i="9" s="1"/>
  <c r="L323" i="9" s="1"/>
  <c r="K312" i="9"/>
  <c r="K313" i="9" s="1"/>
  <c r="K314" i="9" s="1"/>
  <c r="K315" i="9" s="1"/>
  <c r="K316" i="9" s="1"/>
  <c r="K317" i="9" s="1"/>
  <c r="K318" i="9" s="1"/>
  <c r="K319" i="9" s="1"/>
  <c r="K320" i="9" s="1"/>
  <c r="K321" i="9" s="1"/>
  <c r="K322" i="9" s="1"/>
  <c r="K323" i="9" s="1"/>
  <c r="J312" i="9"/>
  <c r="J313" i="9" s="1"/>
  <c r="J314" i="9" s="1"/>
  <c r="J315" i="9" s="1"/>
  <c r="J316" i="9" s="1"/>
  <c r="J317" i="9" s="1"/>
  <c r="J318" i="9" s="1"/>
  <c r="J319" i="9" s="1"/>
  <c r="J320" i="9" s="1"/>
  <c r="J321" i="9" s="1"/>
  <c r="J322" i="9" s="1"/>
  <c r="J323" i="9" s="1"/>
  <c r="I312" i="9"/>
  <c r="I313" i="9" s="1"/>
  <c r="I314" i="9" s="1"/>
  <c r="I315" i="9" s="1"/>
  <c r="I316" i="9" s="1"/>
  <c r="I317" i="9" s="1"/>
  <c r="I318" i="9" s="1"/>
  <c r="I319" i="9" s="1"/>
  <c r="I320" i="9" s="1"/>
  <c r="I321" i="9" s="1"/>
  <c r="I322" i="9" s="1"/>
  <c r="I323" i="9" s="1"/>
  <c r="H312" i="9"/>
  <c r="H313" i="9" s="1"/>
  <c r="H314" i="9" s="1"/>
  <c r="H315" i="9" s="1"/>
  <c r="H316" i="9" s="1"/>
  <c r="H317" i="9" s="1"/>
  <c r="H318" i="9" s="1"/>
  <c r="H319" i="9" s="1"/>
  <c r="H320" i="9" s="1"/>
  <c r="H321" i="9" s="1"/>
  <c r="H322" i="9" s="1"/>
  <c r="H323" i="9" s="1"/>
  <c r="G312" i="9"/>
  <c r="G313" i="9" s="1"/>
  <c r="G314" i="9" s="1"/>
  <c r="G315" i="9" s="1"/>
  <c r="G316" i="9" s="1"/>
  <c r="G317" i="9" s="1"/>
  <c r="G318" i="9" s="1"/>
  <c r="G319" i="9" s="1"/>
  <c r="G320" i="9" s="1"/>
  <c r="G321" i="9" s="1"/>
  <c r="G322" i="9" s="1"/>
  <c r="G323" i="9" s="1"/>
  <c r="F312" i="9"/>
  <c r="F313" i="9" s="1"/>
  <c r="F314" i="9" s="1"/>
  <c r="F315" i="9" s="1"/>
  <c r="F316" i="9" s="1"/>
  <c r="F317" i="9" s="1"/>
  <c r="F318" i="9" s="1"/>
  <c r="F319" i="9" s="1"/>
  <c r="F320" i="9" s="1"/>
  <c r="F321" i="9" s="1"/>
  <c r="F322" i="9" s="1"/>
  <c r="F323" i="9" s="1"/>
  <c r="E312" i="9"/>
  <c r="E313" i="9" s="1"/>
  <c r="E314" i="9" s="1"/>
  <c r="E315" i="9" s="1"/>
  <c r="E316" i="9" s="1"/>
  <c r="E317" i="9" s="1"/>
  <c r="E318" i="9" s="1"/>
  <c r="E319" i="9" s="1"/>
  <c r="E320" i="9" s="1"/>
  <c r="E321" i="9" s="1"/>
  <c r="E322" i="9" s="1"/>
  <c r="E323" i="9" s="1"/>
  <c r="D312" i="9"/>
  <c r="D313" i="9" s="1"/>
  <c r="D314" i="9" s="1"/>
  <c r="D315" i="9" s="1"/>
  <c r="D316" i="9" s="1"/>
  <c r="D317" i="9" s="1"/>
  <c r="D318" i="9" s="1"/>
  <c r="D319" i="9" s="1"/>
  <c r="D320" i="9" s="1"/>
  <c r="D321" i="9" s="1"/>
  <c r="D322" i="9" s="1"/>
  <c r="D323" i="9" s="1"/>
  <c r="C312" i="9"/>
  <c r="A301" i="9"/>
  <c r="A302" i="9" s="1"/>
  <c r="A303" i="9" s="1"/>
  <c r="A304" i="9" s="1"/>
  <c r="A305" i="9" s="1"/>
  <c r="A306" i="9" s="1"/>
  <c r="A307" i="9" s="1"/>
  <c r="A308" i="9" s="1"/>
  <c r="A309" i="9" s="1"/>
  <c r="A310" i="9" s="1"/>
  <c r="A311" i="9" s="1"/>
  <c r="P300" i="9"/>
  <c r="P301" i="9" s="1"/>
  <c r="P302" i="9" s="1"/>
  <c r="P303" i="9" s="1"/>
  <c r="P304" i="9" s="1"/>
  <c r="P305" i="9" s="1"/>
  <c r="P306" i="9" s="1"/>
  <c r="P307" i="9" s="1"/>
  <c r="P308" i="9" s="1"/>
  <c r="P309" i="9" s="1"/>
  <c r="P310" i="9" s="1"/>
  <c r="P311" i="9" s="1"/>
  <c r="O300" i="9"/>
  <c r="O301" i="9" s="1"/>
  <c r="O302" i="9" s="1"/>
  <c r="O303" i="9" s="1"/>
  <c r="O304" i="9" s="1"/>
  <c r="O305" i="9" s="1"/>
  <c r="O306" i="9" s="1"/>
  <c r="O307" i="9" s="1"/>
  <c r="O308" i="9" s="1"/>
  <c r="O309" i="9" s="1"/>
  <c r="O310" i="9" s="1"/>
  <c r="O311" i="9" s="1"/>
  <c r="N300" i="9"/>
  <c r="N301" i="9" s="1"/>
  <c r="N302" i="9" s="1"/>
  <c r="N303" i="9" s="1"/>
  <c r="N304" i="9" s="1"/>
  <c r="N305" i="9" s="1"/>
  <c r="N306" i="9" s="1"/>
  <c r="N307" i="9" s="1"/>
  <c r="N308" i="9" s="1"/>
  <c r="N309" i="9" s="1"/>
  <c r="N310" i="9" s="1"/>
  <c r="N311" i="9" s="1"/>
  <c r="M300" i="9"/>
  <c r="M301" i="9" s="1"/>
  <c r="M302" i="9" s="1"/>
  <c r="M303" i="9" s="1"/>
  <c r="M304" i="9" s="1"/>
  <c r="M305" i="9" s="1"/>
  <c r="M306" i="9" s="1"/>
  <c r="M307" i="9" s="1"/>
  <c r="M308" i="9" s="1"/>
  <c r="M309" i="9" s="1"/>
  <c r="M310" i="9" s="1"/>
  <c r="M311" i="9" s="1"/>
  <c r="L300" i="9"/>
  <c r="L301" i="9" s="1"/>
  <c r="L302" i="9" s="1"/>
  <c r="L303" i="9" s="1"/>
  <c r="L304" i="9" s="1"/>
  <c r="L305" i="9" s="1"/>
  <c r="L306" i="9" s="1"/>
  <c r="L307" i="9" s="1"/>
  <c r="L308" i="9" s="1"/>
  <c r="L309" i="9" s="1"/>
  <c r="L310" i="9" s="1"/>
  <c r="L311" i="9" s="1"/>
  <c r="K300" i="9"/>
  <c r="K301" i="9" s="1"/>
  <c r="K302" i="9" s="1"/>
  <c r="K303" i="9" s="1"/>
  <c r="K304" i="9" s="1"/>
  <c r="K305" i="9" s="1"/>
  <c r="K306" i="9" s="1"/>
  <c r="K307" i="9" s="1"/>
  <c r="K308" i="9" s="1"/>
  <c r="K309" i="9" s="1"/>
  <c r="K310" i="9" s="1"/>
  <c r="K311" i="9" s="1"/>
  <c r="J300" i="9"/>
  <c r="J301" i="9" s="1"/>
  <c r="J302" i="9" s="1"/>
  <c r="J303" i="9" s="1"/>
  <c r="J304" i="9" s="1"/>
  <c r="J305" i="9" s="1"/>
  <c r="J306" i="9" s="1"/>
  <c r="J307" i="9" s="1"/>
  <c r="J308" i="9" s="1"/>
  <c r="J309" i="9" s="1"/>
  <c r="J310" i="9" s="1"/>
  <c r="J311" i="9" s="1"/>
  <c r="I300" i="9"/>
  <c r="I301" i="9" s="1"/>
  <c r="I302" i="9" s="1"/>
  <c r="I303" i="9" s="1"/>
  <c r="I304" i="9" s="1"/>
  <c r="I305" i="9" s="1"/>
  <c r="I306" i="9" s="1"/>
  <c r="I307" i="9" s="1"/>
  <c r="I308" i="9" s="1"/>
  <c r="I309" i="9" s="1"/>
  <c r="I310" i="9" s="1"/>
  <c r="I311" i="9" s="1"/>
  <c r="H300" i="9"/>
  <c r="H301" i="9" s="1"/>
  <c r="H302" i="9" s="1"/>
  <c r="H303" i="9" s="1"/>
  <c r="H304" i="9" s="1"/>
  <c r="H305" i="9" s="1"/>
  <c r="H306" i="9" s="1"/>
  <c r="H307" i="9" s="1"/>
  <c r="H308" i="9" s="1"/>
  <c r="H309" i="9" s="1"/>
  <c r="H310" i="9" s="1"/>
  <c r="H311" i="9" s="1"/>
  <c r="G300" i="9"/>
  <c r="G301" i="9" s="1"/>
  <c r="G302" i="9" s="1"/>
  <c r="G303" i="9" s="1"/>
  <c r="G304" i="9" s="1"/>
  <c r="G305" i="9" s="1"/>
  <c r="G306" i="9" s="1"/>
  <c r="G307" i="9" s="1"/>
  <c r="G308" i="9" s="1"/>
  <c r="G309" i="9" s="1"/>
  <c r="G310" i="9" s="1"/>
  <c r="G311" i="9" s="1"/>
  <c r="F300" i="9"/>
  <c r="F301" i="9" s="1"/>
  <c r="F302" i="9" s="1"/>
  <c r="F303" i="9" s="1"/>
  <c r="F304" i="9" s="1"/>
  <c r="F305" i="9" s="1"/>
  <c r="F306" i="9" s="1"/>
  <c r="F307" i="9" s="1"/>
  <c r="F308" i="9" s="1"/>
  <c r="F309" i="9" s="1"/>
  <c r="F310" i="9" s="1"/>
  <c r="F311" i="9" s="1"/>
  <c r="E300" i="9"/>
  <c r="E301" i="9" s="1"/>
  <c r="E302" i="9" s="1"/>
  <c r="E303" i="9" s="1"/>
  <c r="E304" i="9" s="1"/>
  <c r="E305" i="9" s="1"/>
  <c r="E306" i="9" s="1"/>
  <c r="E307" i="9" s="1"/>
  <c r="E308" i="9" s="1"/>
  <c r="E309" i="9" s="1"/>
  <c r="E310" i="9" s="1"/>
  <c r="E311" i="9" s="1"/>
  <c r="D300" i="9"/>
  <c r="D301" i="9" s="1"/>
  <c r="D302" i="9" s="1"/>
  <c r="D303" i="9" s="1"/>
  <c r="D304" i="9" s="1"/>
  <c r="D305" i="9" s="1"/>
  <c r="D306" i="9" s="1"/>
  <c r="D307" i="9" s="1"/>
  <c r="D308" i="9" s="1"/>
  <c r="D309" i="9" s="1"/>
  <c r="D310" i="9" s="1"/>
  <c r="D311" i="9" s="1"/>
  <c r="C300" i="9"/>
  <c r="C301" i="9" s="1"/>
  <c r="C302" i="9" s="1"/>
  <c r="C303" i="9" s="1"/>
  <c r="C304" i="9" s="1"/>
  <c r="C305" i="9" s="1"/>
  <c r="C306" i="9" s="1"/>
  <c r="C307" i="9" s="1"/>
  <c r="C308" i="9" s="1"/>
  <c r="C309" i="9" s="1"/>
  <c r="C310" i="9" s="1"/>
  <c r="C311" i="9" s="1"/>
  <c r="A289" i="9"/>
  <c r="A290" i="9" s="1"/>
  <c r="A291" i="9" s="1"/>
  <c r="A292" i="9" s="1"/>
  <c r="A293" i="9" s="1"/>
  <c r="A294" i="9" s="1"/>
  <c r="A295" i="9" s="1"/>
  <c r="A296" i="9" s="1"/>
  <c r="A297" i="9" s="1"/>
  <c r="A298" i="9" s="1"/>
  <c r="A299" i="9" s="1"/>
  <c r="P288" i="9"/>
  <c r="P289" i="9" s="1"/>
  <c r="P290" i="9" s="1"/>
  <c r="P291" i="9" s="1"/>
  <c r="P292" i="9" s="1"/>
  <c r="P293" i="9" s="1"/>
  <c r="P294" i="9" s="1"/>
  <c r="P295" i="9" s="1"/>
  <c r="P296" i="9" s="1"/>
  <c r="P297" i="9" s="1"/>
  <c r="P298" i="9" s="1"/>
  <c r="P299" i="9" s="1"/>
  <c r="O288" i="9"/>
  <c r="O289" i="9" s="1"/>
  <c r="O290" i="9" s="1"/>
  <c r="O291" i="9" s="1"/>
  <c r="O292" i="9" s="1"/>
  <c r="O293" i="9" s="1"/>
  <c r="O294" i="9" s="1"/>
  <c r="O295" i="9" s="1"/>
  <c r="O296" i="9" s="1"/>
  <c r="O297" i="9" s="1"/>
  <c r="O298" i="9" s="1"/>
  <c r="O299" i="9" s="1"/>
  <c r="N288" i="9"/>
  <c r="N289" i="9" s="1"/>
  <c r="N290" i="9" s="1"/>
  <c r="N291" i="9" s="1"/>
  <c r="N292" i="9" s="1"/>
  <c r="N293" i="9" s="1"/>
  <c r="N294" i="9" s="1"/>
  <c r="N295" i="9" s="1"/>
  <c r="N296" i="9" s="1"/>
  <c r="N297" i="9" s="1"/>
  <c r="N298" i="9" s="1"/>
  <c r="N299" i="9" s="1"/>
  <c r="M288" i="9"/>
  <c r="M289" i="9" s="1"/>
  <c r="M290" i="9" s="1"/>
  <c r="M291" i="9" s="1"/>
  <c r="M292" i="9" s="1"/>
  <c r="M293" i="9" s="1"/>
  <c r="M294" i="9" s="1"/>
  <c r="M295" i="9" s="1"/>
  <c r="M296" i="9" s="1"/>
  <c r="M297" i="9" s="1"/>
  <c r="M298" i="9" s="1"/>
  <c r="M299" i="9" s="1"/>
  <c r="L288" i="9"/>
  <c r="L289" i="9" s="1"/>
  <c r="L290" i="9" s="1"/>
  <c r="L291" i="9" s="1"/>
  <c r="L292" i="9" s="1"/>
  <c r="L293" i="9" s="1"/>
  <c r="L294" i="9" s="1"/>
  <c r="L295" i="9" s="1"/>
  <c r="L296" i="9" s="1"/>
  <c r="L297" i="9" s="1"/>
  <c r="L298" i="9" s="1"/>
  <c r="L299" i="9" s="1"/>
  <c r="K288" i="9"/>
  <c r="K289" i="9" s="1"/>
  <c r="K290" i="9" s="1"/>
  <c r="K291" i="9" s="1"/>
  <c r="K292" i="9" s="1"/>
  <c r="K293" i="9" s="1"/>
  <c r="K294" i="9" s="1"/>
  <c r="K295" i="9" s="1"/>
  <c r="K296" i="9" s="1"/>
  <c r="K297" i="9" s="1"/>
  <c r="K298" i="9" s="1"/>
  <c r="K299" i="9" s="1"/>
  <c r="J288" i="9"/>
  <c r="J289" i="9" s="1"/>
  <c r="J290" i="9" s="1"/>
  <c r="J291" i="9" s="1"/>
  <c r="J292" i="9" s="1"/>
  <c r="J293" i="9" s="1"/>
  <c r="J294" i="9" s="1"/>
  <c r="J295" i="9" s="1"/>
  <c r="J296" i="9" s="1"/>
  <c r="J297" i="9" s="1"/>
  <c r="J298" i="9" s="1"/>
  <c r="J299" i="9" s="1"/>
  <c r="I288" i="9"/>
  <c r="I289" i="9" s="1"/>
  <c r="I290" i="9" s="1"/>
  <c r="I291" i="9" s="1"/>
  <c r="I292" i="9" s="1"/>
  <c r="I293" i="9" s="1"/>
  <c r="I294" i="9" s="1"/>
  <c r="I295" i="9" s="1"/>
  <c r="I296" i="9" s="1"/>
  <c r="I297" i="9" s="1"/>
  <c r="I298" i="9" s="1"/>
  <c r="I299" i="9" s="1"/>
  <c r="H288" i="9"/>
  <c r="H289" i="9" s="1"/>
  <c r="H290" i="9" s="1"/>
  <c r="H291" i="9" s="1"/>
  <c r="H292" i="9" s="1"/>
  <c r="H293" i="9" s="1"/>
  <c r="H294" i="9" s="1"/>
  <c r="H295" i="9" s="1"/>
  <c r="H296" i="9" s="1"/>
  <c r="H297" i="9" s="1"/>
  <c r="H298" i="9" s="1"/>
  <c r="H299" i="9" s="1"/>
  <c r="G288" i="9"/>
  <c r="G289" i="9" s="1"/>
  <c r="G290" i="9" s="1"/>
  <c r="G291" i="9" s="1"/>
  <c r="G292" i="9" s="1"/>
  <c r="G293" i="9" s="1"/>
  <c r="G294" i="9" s="1"/>
  <c r="G295" i="9" s="1"/>
  <c r="G296" i="9" s="1"/>
  <c r="G297" i="9" s="1"/>
  <c r="G298" i="9" s="1"/>
  <c r="G299" i="9" s="1"/>
  <c r="F288" i="9"/>
  <c r="F289" i="9" s="1"/>
  <c r="F290" i="9" s="1"/>
  <c r="F291" i="9" s="1"/>
  <c r="F292" i="9" s="1"/>
  <c r="F293" i="9" s="1"/>
  <c r="F294" i="9" s="1"/>
  <c r="F295" i="9" s="1"/>
  <c r="F296" i="9" s="1"/>
  <c r="F297" i="9" s="1"/>
  <c r="F298" i="9" s="1"/>
  <c r="F299" i="9" s="1"/>
  <c r="E288" i="9"/>
  <c r="E289" i="9" s="1"/>
  <c r="E290" i="9" s="1"/>
  <c r="E291" i="9" s="1"/>
  <c r="E292" i="9" s="1"/>
  <c r="E293" i="9" s="1"/>
  <c r="E294" i="9" s="1"/>
  <c r="E295" i="9" s="1"/>
  <c r="E296" i="9" s="1"/>
  <c r="E297" i="9" s="1"/>
  <c r="E298" i="9" s="1"/>
  <c r="E299" i="9" s="1"/>
  <c r="D288" i="9"/>
  <c r="D289" i="9" s="1"/>
  <c r="D290" i="9" s="1"/>
  <c r="D291" i="9" s="1"/>
  <c r="D292" i="9" s="1"/>
  <c r="D293" i="9" s="1"/>
  <c r="D294" i="9" s="1"/>
  <c r="D295" i="9" s="1"/>
  <c r="D296" i="9" s="1"/>
  <c r="D297" i="9" s="1"/>
  <c r="D298" i="9" s="1"/>
  <c r="D299" i="9" s="1"/>
  <c r="C288" i="9"/>
  <c r="C289" i="9" s="1"/>
  <c r="C290" i="9" s="1"/>
  <c r="C291" i="9" s="1"/>
  <c r="C292" i="9" s="1"/>
  <c r="C293" i="9" s="1"/>
  <c r="C294" i="9" s="1"/>
  <c r="C295" i="9" s="1"/>
  <c r="C296" i="9" s="1"/>
  <c r="C297" i="9" s="1"/>
  <c r="C298" i="9" s="1"/>
  <c r="C299" i="9" s="1"/>
  <c r="A277" i="9"/>
  <c r="A278" i="9" s="1"/>
  <c r="A279" i="9" s="1"/>
  <c r="A280" i="9" s="1"/>
  <c r="A281" i="9" s="1"/>
  <c r="A282" i="9" s="1"/>
  <c r="A283" i="9" s="1"/>
  <c r="A284" i="9" s="1"/>
  <c r="A285" i="9" s="1"/>
  <c r="A286" i="9" s="1"/>
  <c r="A287" i="9" s="1"/>
  <c r="P276" i="9"/>
  <c r="P277" i="9" s="1"/>
  <c r="P278" i="9" s="1"/>
  <c r="P279" i="9" s="1"/>
  <c r="P280" i="9" s="1"/>
  <c r="P281" i="9" s="1"/>
  <c r="P282" i="9" s="1"/>
  <c r="P283" i="9" s="1"/>
  <c r="P284" i="9" s="1"/>
  <c r="P285" i="9" s="1"/>
  <c r="P286" i="9" s="1"/>
  <c r="P287" i="9" s="1"/>
  <c r="O276" i="9"/>
  <c r="O277" i="9" s="1"/>
  <c r="O278" i="9" s="1"/>
  <c r="O279" i="9" s="1"/>
  <c r="O280" i="9" s="1"/>
  <c r="O281" i="9" s="1"/>
  <c r="O282" i="9" s="1"/>
  <c r="O283" i="9" s="1"/>
  <c r="O284" i="9" s="1"/>
  <c r="O285" i="9" s="1"/>
  <c r="O286" i="9" s="1"/>
  <c r="O287" i="9" s="1"/>
  <c r="N276" i="9"/>
  <c r="N277" i="9" s="1"/>
  <c r="N278" i="9" s="1"/>
  <c r="N279" i="9" s="1"/>
  <c r="N280" i="9" s="1"/>
  <c r="N281" i="9" s="1"/>
  <c r="N282" i="9" s="1"/>
  <c r="N283" i="9" s="1"/>
  <c r="N284" i="9" s="1"/>
  <c r="N285" i="9" s="1"/>
  <c r="N286" i="9" s="1"/>
  <c r="N287" i="9" s="1"/>
  <c r="M276" i="9"/>
  <c r="M277" i="9" s="1"/>
  <c r="M278" i="9" s="1"/>
  <c r="M279" i="9" s="1"/>
  <c r="M280" i="9" s="1"/>
  <c r="M281" i="9" s="1"/>
  <c r="M282" i="9" s="1"/>
  <c r="M283" i="9" s="1"/>
  <c r="M284" i="9" s="1"/>
  <c r="M285" i="9" s="1"/>
  <c r="M286" i="9" s="1"/>
  <c r="M287" i="9" s="1"/>
  <c r="L276" i="9"/>
  <c r="L277" i="9" s="1"/>
  <c r="L278" i="9" s="1"/>
  <c r="L279" i="9" s="1"/>
  <c r="L280" i="9" s="1"/>
  <c r="L281" i="9" s="1"/>
  <c r="L282" i="9" s="1"/>
  <c r="L283" i="9" s="1"/>
  <c r="L284" i="9" s="1"/>
  <c r="L285" i="9" s="1"/>
  <c r="L286" i="9" s="1"/>
  <c r="L287" i="9" s="1"/>
  <c r="K276" i="9"/>
  <c r="K277" i="9" s="1"/>
  <c r="K278" i="9" s="1"/>
  <c r="K279" i="9" s="1"/>
  <c r="K280" i="9" s="1"/>
  <c r="K281" i="9" s="1"/>
  <c r="K282" i="9" s="1"/>
  <c r="K283" i="9" s="1"/>
  <c r="K284" i="9" s="1"/>
  <c r="K285" i="9" s="1"/>
  <c r="K286" i="9" s="1"/>
  <c r="K287" i="9" s="1"/>
  <c r="J276" i="9"/>
  <c r="J277" i="9" s="1"/>
  <c r="J278" i="9" s="1"/>
  <c r="J279" i="9" s="1"/>
  <c r="J280" i="9" s="1"/>
  <c r="J281" i="9" s="1"/>
  <c r="J282" i="9" s="1"/>
  <c r="J283" i="9" s="1"/>
  <c r="J284" i="9" s="1"/>
  <c r="J285" i="9" s="1"/>
  <c r="J286" i="9" s="1"/>
  <c r="J287" i="9" s="1"/>
  <c r="I276" i="9"/>
  <c r="I277" i="9" s="1"/>
  <c r="I278" i="9" s="1"/>
  <c r="I279" i="9" s="1"/>
  <c r="I280" i="9" s="1"/>
  <c r="I281" i="9" s="1"/>
  <c r="I282" i="9" s="1"/>
  <c r="I283" i="9" s="1"/>
  <c r="I284" i="9" s="1"/>
  <c r="I285" i="9" s="1"/>
  <c r="I286" i="9" s="1"/>
  <c r="I287" i="9" s="1"/>
  <c r="H276" i="9"/>
  <c r="H277" i="9" s="1"/>
  <c r="H278" i="9" s="1"/>
  <c r="H279" i="9" s="1"/>
  <c r="H280" i="9" s="1"/>
  <c r="H281" i="9" s="1"/>
  <c r="H282" i="9" s="1"/>
  <c r="H283" i="9" s="1"/>
  <c r="H284" i="9" s="1"/>
  <c r="H285" i="9" s="1"/>
  <c r="H286" i="9" s="1"/>
  <c r="H287" i="9" s="1"/>
  <c r="G276" i="9"/>
  <c r="G277" i="9" s="1"/>
  <c r="G278" i="9" s="1"/>
  <c r="G279" i="9" s="1"/>
  <c r="G280" i="9" s="1"/>
  <c r="G281" i="9" s="1"/>
  <c r="G282" i="9" s="1"/>
  <c r="G283" i="9" s="1"/>
  <c r="G284" i="9" s="1"/>
  <c r="G285" i="9" s="1"/>
  <c r="G286" i="9" s="1"/>
  <c r="G287" i="9" s="1"/>
  <c r="F276" i="9"/>
  <c r="F277" i="9" s="1"/>
  <c r="F278" i="9" s="1"/>
  <c r="F279" i="9" s="1"/>
  <c r="F280" i="9" s="1"/>
  <c r="F281" i="9" s="1"/>
  <c r="F282" i="9" s="1"/>
  <c r="F283" i="9" s="1"/>
  <c r="F284" i="9" s="1"/>
  <c r="F285" i="9" s="1"/>
  <c r="F286" i="9" s="1"/>
  <c r="F287" i="9" s="1"/>
  <c r="E276" i="9"/>
  <c r="E277" i="9" s="1"/>
  <c r="E278" i="9" s="1"/>
  <c r="E279" i="9" s="1"/>
  <c r="E280" i="9" s="1"/>
  <c r="E281" i="9" s="1"/>
  <c r="E282" i="9" s="1"/>
  <c r="E283" i="9" s="1"/>
  <c r="E284" i="9" s="1"/>
  <c r="E285" i="9" s="1"/>
  <c r="E286" i="9" s="1"/>
  <c r="E287" i="9" s="1"/>
  <c r="D276" i="9"/>
  <c r="D277" i="9" s="1"/>
  <c r="D278" i="9" s="1"/>
  <c r="D279" i="9" s="1"/>
  <c r="D280" i="9" s="1"/>
  <c r="D281" i="9" s="1"/>
  <c r="D282" i="9" s="1"/>
  <c r="D283" i="9" s="1"/>
  <c r="D284" i="9" s="1"/>
  <c r="D285" i="9" s="1"/>
  <c r="D286" i="9" s="1"/>
  <c r="D287" i="9" s="1"/>
  <c r="C276" i="9"/>
  <c r="C277" i="9" s="1"/>
  <c r="C278" i="9" s="1"/>
  <c r="C279" i="9" s="1"/>
  <c r="C280" i="9" s="1"/>
  <c r="C281" i="9" s="1"/>
  <c r="C282" i="9" s="1"/>
  <c r="C283" i="9" s="1"/>
  <c r="C284" i="9" s="1"/>
  <c r="C285" i="9" s="1"/>
  <c r="C286" i="9" s="1"/>
  <c r="C287" i="9" s="1"/>
  <c r="P264" i="9"/>
  <c r="P265" i="9" s="1"/>
  <c r="P266" i="9" s="1"/>
  <c r="P267" i="9" s="1"/>
  <c r="P268" i="9" s="1"/>
  <c r="P269" i="9" s="1"/>
  <c r="P270" i="9" s="1"/>
  <c r="P271" i="9" s="1"/>
  <c r="P272" i="9" s="1"/>
  <c r="P273" i="9" s="1"/>
  <c r="P274" i="9" s="1"/>
  <c r="P275" i="9" s="1"/>
  <c r="O264" i="9"/>
  <c r="O265" i="9" s="1"/>
  <c r="O266" i="9" s="1"/>
  <c r="O267" i="9" s="1"/>
  <c r="O268" i="9" s="1"/>
  <c r="O269" i="9" s="1"/>
  <c r="O270" i="9" s="1"/>
  <c r="O271" i="9" s="1"/>
  <c r="O272" i="9" s="1"/>
  <c r="O273" i="9" s="1"/>
  <c r="O274" i="9" s="1"/>
  <c r="O275" i="9" s="1"/>
  <c r="N264" i="9"/>
  <c r="N265" i="9" s="1"/>
  <c r="N266" i="9" s="1"/>
  <c r="N267" i="9" s="1"/>
  <c r="N268" i="9" s="1"/>
  <c r="N269" i="9" s="1"/>
  <c r="N270" i="9" s="1"/>
  <c r="N271" i="9" s="1"/>
  <c r="N272" i="9" s="1"/>
  <c r="N273" i="9" s="1"/>
  <c r="N274" i="9" s="1"/>
  <c r="N275" i="9" s="1"/>
  <c r="M264" i="9"/>
  <c r="M265" i="9" s="1"/>
  <c r="M266" i="9" s="1"/>
  <c r="M267" i="9" s="1"/>
  <c r="M268" i="9" s="1"/>
  <c r="M269" i="9" s="1"/>
  <c r="M270" i="9" s="1"/>
  <c r="M271" i="9" s="1"/>
  <c r="M272" i="9" s="1"/>
  <c r="M273" i="9" s="1"/>
  <c r="M274" i="9" s="1"/>
  <c r="M275" i="9" s="1"/>
  <c r="L264" i="9"/>
  <c r="L265" i="9" s="1"/>
  <c r="L266" i="9" s="1"/>
  <c r="L267" i="9" s="1"/>
  <c r="L268" i="9" s="1"/>
  <c r="L269" i="9" s="1"/>
  <c r="L270" i="9" s="1"/>
  <c r="L271" i="9" s="1"/>
  <c r="L272" i="9" s="1"/>
  <c r="L273" i="9" s="1"/>
  <c r="L274" i="9" s="1"/>
  <c r="L275" i="9" s="1"/>
  <c r="K264" i="9"/>
  <c r="K265" i="9" s="1"/>
  <c r="K266" i="9" s="1"/>
  <c r="K267" i="9" s="1"/>
  <c r="K268" i="9" s="1"/>
  <c r="K269" i="9" s="1"/>
  <c r="K270" i="9" s="1"/>
  <c r="K271" i="9" s="1"/>
  <c r="K272" i="9" s="1"/>
  <c r="K273" i="9" s="1"/>
  <c r="K274" i="9" s="1"/>
  <c r="K275" i="9" s="1"/>
  <c r="J264" i="9"/>
  <c r="J265" i="9" s="1"/>
  <c r="J266" i="9" s="1"/>
  <c r="J267" i="9" s="1"/>
  <c r="J268" i="9" s="1"/>
  <c r="J269" i="9" s="1"/>
  <c r="J270" i="9" s="1"/>
  <c r="J271" i="9" s="1"/>
  <c r="J272" i="9" s="1"/>
  <c r="J273" i="9" s="1"/>
  <c r="J274" i="9" s="1"/>
  <c r="J275" i="9" s="1"/>
  <c r="I264" i="9"/>
  <c r="I265" i="9" s="1"/>
  <c r="I266" i="9" s="1"/>
  <c r="I267" i="9" s="1"/>
  <c r="I268" i="9" s="1"/>
  <c r="I269" i="9" s="1"/>
  <c r="I270" i="9" s="1"/>
  <c r="I271" i="9" s="1"/>
  <c r="I272" i="9" s="1"/>
  <c r="I273" i="9" s="1"/>
  <c r="I274" i="9" s="1"/>
  <c r="I275" i="9" s="1"/>
  <c r="H264" i="9"/>
  <c r="H265" i="9" s="1"/>
  <c r="H266" i="9" s="1"/>
  <c r="H267" i="9" s="1"/>
  <c r="H268" i="9" s="1"/>
  <c r="H269" i="9" s="1"/>
  <c r="H270" i="9" s="1"/>
  <c r="H271" i="9" s="1"/>
  <c r="H272" i="9" s="1"/>
  <c r="H273" i="9" s="1"/>
  <c r="H274" i="9" s="1"/>
  <c r="H275" i="9" s="1"/>
  <c r="G264" i="9"/>
  <c r="G265" i="9" s="1"/>
  <c r="G266" i="9" s="1"/>
  <c r="G267" i="9" s="1"/>
  <c r="G268" i="9" s="1"/>
  <c r="G269" i="9" s="1"/>
  <c r="G270" i="9" s="1"/>
  <c r="G271" i="9" s="1"/>
  <c r="G272" i="9" s="1"/>
  <c r="G273" i="9" s="1"/>
  <c r="G274" i="9" s="1"/>
  <c r="G275" i="9" s="1"/>
  <c r="F264" i="9"/>
  <c r="F265" i="9" s="1"/>
  <c r="F266" i="9" s="1"/>
  <c r="F267" i="9" s="1"/>
  <c r="F268" i="9" s="1"/>
  <c r="F269" i="9" s="1"/>
  <c r="F270" i="9" s="1"/>
  <c r="F271" i="9" s="1"/>
  <c r="F272" i="9" s="1"/>
  <c r="F273" i="9" s="1"/>
  <c r="F274" i="9" s="1"/>
  <c r="F275" i="9" s="1"/>
  <c r="E264" i="9"/>
  <c r="E265" i="9" s="1"/>
  <c r="E266" i="9" s="1"/>
  <c r="E267" i="9" s="1"/>
  <c r="E268" i="9" s="1"/>
  <c r="E269" i="9" s="1"/>
  <c r="E270" i="9" s="1"/>
  <c r="E271" i="9" s="1"/>
  <c r="E272" i="9" s="1"/>
  <c r="E273" i="9" s="1"/>
  <c r="E274" i="9" s="1"/>
  <c r="E275" i="9" s="1"/>
  <c r="D264" i="9"/>
  <c r="D265" i="9" s="1"/>
  <c r="D266" i="9" s="1"/>
  <c r="D267" i="9" s="1"/>
  <c r="D268" i="9" s="1"/>
  <c r="D269" i="9" s="1"/>
  <c r="D270" i="9" s="1"/>
  <c r="D271" i="9" s="1"/>
  <c r="D272" i="9" s="1"/>
  <c r="D273" i="9" s="1"/>
  <c r="D274" i="9" s="1"/>
  <c r="D275" i="9" s="1"/>
  <c r="C264" i="9"/>
  <c r="C265" i="9" s="1"/>
  <c r="C266" i="9" s="1"/>
  <c r="C267" i="9" s="1"/>
  <c r="C268" i="9" s="1"/>
  <c r="C269" i="9" s="1"/>
  <c r="C270" i="9" s="1"/>
  <c r="C271" i="9" s="1"/>
  <c r="C272" i="9" s="1"/>
  <c r="C273" i="9" s="1"/>
  <c r="C274" i="9" s="1"/>
  <c r="C275" i="9" s="1"/>
  <c r="P252" i="9"/>
  <c r="P253" i="9" s="1"/>
  <c r="P254" i="9" s="1"/>
  <c r="P255" i="9" s="1"/>
  <c r="P256" i="9" s="1"/>
  <c r="P257" i="9" s="1"/>
  <c r="P258" i="9" s="1"/>
  <c r="P259" i="9" s="1"/>
  <c r="P260" i="9" s="1"/>
  <c r="P261" i="9" s="1"/>
  <c r="P262" i="9" s="1"/>
  <c r="P263" i="9" s="1"/>
  <c r="O252" i="9"/>
  <c r="O253" i="9" s="1"/>
  <c r="O254" i="9" s="1"/>
  <c r="O255" i="9" s="1"/>
  <c r="O256" i="9" s="1"/>
  <c r="O257" i="9" s="1"/>
  <c r="O258" i="9" s="1"/>
  <c r="O259" i="9" s="1"/>
  <c r="O260" i="9" s="1"/>
  <c r="O261" i="9" s="1"/>
  <c r="O262" i="9" s="1"/>
  <c r="O263" i="9" s="1"/>
  <c r="N252" i="9"/>
  <c r="N253" i="9" s="1"/>
  <c r="N254" i="9" s="1"/>
  <c r="N255" i="9" s="1"/>
  <c r="N256" i="9" s="1"/>
  <c r="N257" i="9" s="1"/>
  <c r="N258" i="9" s="1"/>
  <c r="N259" i="9" s="1"/>
  <c r="N260" i="9" s="1"/>
  <c r="N261" i="9" s="1"/>
  <c r="N262" i="9" s="1"/>
  <c r="N263" i="9" s="1"/>
  <c r="M252" i="9"/>
  <c r="M253" i="9" s="1"/>
  <c r="M254" i="9" s="1"/>
  <c r="M255" i="9" s="1"/>
  <c r="M256" i="9" s="1"/>
  <c r="M257" i="9" s="1"/>
  <c r="M258" i="9" s="1"/>
  <c r="M259" i="9" s="1"/>
  <c r="M260" i="9" s="1"/>
  <c r="M261" i="9" s="1"/>
  <c r="M262" i="9" s="1"/>
  <c r="M263" i="9" s="1"/>
  <c r="L252" i="9"/>
  <c r="L253" i="9" s="1"/>
  <c r="L254" i="9" s="1"/>
  <c r="L255" i="9" s="1"/>
  <c r="L256" i="9" s="1"/>
  <c r="L257" i="9" s="1"/>
  <c r="L258" i="9" s="1"/>
  <c r="L259" i="9" s="1"/>
  <c r="L260" i="9" s="1"/>
  <c r="L261" i="9" s="1"/>
  <c r="L262" i="9" s="1"/>
  <c r="L263" i="9" s="1"/>
  <c r="K252" i="9"/>
  <c r="K253" i="9" s="1"/>
  <c r="K254" i="9" s="1"/>
  <c r="K255" i="9" s="1"/>
  <c r="K256" i="9" s="1"/>
  <c r="K257" i="9" s="1"/>
  <c r="K258" i="9" s="1"/>
  <c r="K259" i="9" s="1"/>
  <c r="K260" i="9" s="1"/>
  <c r="K261" i="9" s="1"/>
  <c r="K262" i="9" s="1"/>
  <c r="K263" i="9" s="1"/>
  <c r="J252" i="9"/>
  <c r="J253" i="9" s="1"/>
  <c r="J254" i="9" s="1"/>
  <c r="J255" i="9" s="1"/>
  <c r="J256" i="9" s="1"/>
  <c r="J257" i="9" s="1"/>
  <c r="J258" i="9" s="1"/>
  <c r="J259" i="9" s="1"/>
  <c r="J260" i="9" s="1"/>
  <c r="J261" i="9" s="1"/>
  <c r="J262" i="9" s="1"/>
  <c r="J263" i="9" s="1"/>
  <c r="I252" i="9"/>
  <c r="I253" i="9" s="1"/>
  <c r="I254" i="9" s="1"/>
  <c r="I255" i="9" s="1"/>
  <c r="I256" i="9" s="1"/>
  <c r="I257" i="9" s="1"/>
  <c r="I258" i="9" s="1"/>
  <c r="I259" i="9" s="1"/>
  <c r="I260" i="9" s="1"/>
  <c r="I261" i="9" s="1"/>
  <c r="I262" i="9" s="1"/>
  <c r="I263" i="9" s="1"/>
  <c r="H252" i="9"/>
  <c r="H253" i="9" s="1"/>
  <c r="H254" i="9" s="1"/>
  <c r="H255" i="9" s="1"/>
  <c r="H256" i="9" s="1"/>
  <c r="H257" i="9" s="1"/>
  <c r="H258" i="9" s="1"/>
  <c r="H259" i="9" s="1"/>
  <c r="H260" i="9" s="1"/>
  <c r="H261" i="9" s="1"/>
  <c r="H262" i="9" s="1"/>
  <c r="H263" i="9" s="1"/>
  <c r="G252" i="9"/>
  <c r="G253" i="9" s="1"/>
  <c r="G254" i="9" s="1"/>
  <c r="G255" i="9" s="1"/>
  <c r="G256" i="9" s="1"/>
  <c r="G257" i="9" s="1"/>
  <c r="G258" i="9" s="1"/>
  <c r="G259" i="9" s="1"/>
  <c r="G260" i="9" s="1"/>
  <c r="G261" i="9" s="1"/>
  <c r="G262" i="9" s="1"/>
  <c r="G263" i="9" s="1"/>
  <c r="F252" i="9"/>
  <c r="F253" i="9" s="1"/>
  <c r="F254" i="9" s="1"/>
  <c r="F255" i="9" s="1"/>
  <c r="F256" i="9" s="1"/>
  <c r="F257" i="9" s="1"/>
  <c r="F258" i="9" s="1"/>
  <c r="F259" i="9" s="1"/>
  <c r="F260" i="9" s="1"/>
  <c r="F261" i="9" s="1"/>
  <c r="F262" i="9" s="1"/>
  <c r="F263" i="9" s="1"/>
  <c r="E252" i="9"/>
  <c r="E253" i="9" s="1"/>
  <c r="E254" i="9" s="1"/>
  <c r="E255" i="9" s="1"/>
  <c r="E256" i="9" s="1"/>
  <c r="E257" i="9" s="1"/>
  <c r="E258" i="9" s="1"/>
  <c r="E259" i="9" s="1"/>
  <c r="E260" i="9" s="1"/>
  <c r="E261" i="9" s="1"/>
  <c r="E262" i="9" s="1"/>
  <c r="E263" i="9" s="1"/>
  <c r="D252" i="9"/>
  <c r="D253" i="9" s="1"/>
  <c r="D254" i="9" s="1"/>
  <c r="D255" i="9" s="1"/>
  <c r="D256" i="9" s="1"/>
  <c r="D257" i="9" s="1"/>
  <c r="D258" i="9" s="1"/>
  <c r="D259" i="9" s="1"/>
  <c r="D260" i="9" s="1"/>
  <c r="D261" i="9" s="1"/>
  <c r="D262" i="9" s="1"/>
  <c r="D263" i="9" s="1"/>
  <c r="C252" i="9"/>
  <c r="C253" i="9" s="1"/>
  <c r="C254" i="9" s="1"/>
  <c r="C255" i="9" s="1"/>
  <c r="C256" i="9" s="1"/>
  <c r="C257" i="9" s="1"/>
  <c r="C258" i="9" s="1"/>
  <c r="C259" i="9" s="1"/>
  <c r="C260" i="9" s="1"/>
  <c r="C261" i="9" s="1"/>
  <c r="C262" i="9" s="1"/>
  <c r="C263" i="9" s="1"/>
  <c r="P240" i="9"/>
  <c r="P241" i="9" s="1"/>
  <c r="P242" i="9" s="1"/>
  <c r="P243" i="9" s="1"/>
  <c r="P244" i="9" s="1"/>
  <c r="P245" i="9" s="1"/>
  <c r="P246" i="9" s="1"/>
  <c r="P247" i="9" s="1"/>
  <c r="P248" i="9" s="1"/>
  <c r="P249" i="9" s="1"/>
  <c r="P250" i="9" s="1"/>
  <c r="P251" i="9" s="1"/>
  <c r="O240" i="9"/>
  <c r="O241" i="9" s="1"/>
  <c r="O242" i="9" s="1"/>
  <c r="O243" i="9" s="1"/>
  <c r="O244" i="9" s="1"/>
  <c r="O245" i="9" s="1"/>
  <c r="O246" i="9" s="1"/>
  <c r="O247" i="9" s="1"/>
  <c r="O248" i="9" s="1"/>
  <c r="O249" i="9" s="1"/>
  <c r="O250" i="9" s="1"/>
  <c r="O251" i="9" s="1"/>
  <c r="N240" i="9"/>
  <c r="N241" i="9" s="1"/>
  <c r="N242" i="9" s="1"/>
  <c r="N243" i="9" s="1"/>
  <c r="N244" i="9" s="1"/>
  <c r="N245" i="9" s="1"/>
  <c r="N246" i="9" s="1"/>
  <c r="N247" i="9" s="1"/>
  <c r="N248" i="9" s="1"/>
  <c r="N249" i="9" s="1"/>
  <c r="N250" i="9" s="1"/>
  <c r="N251" i="9" s="1"/>
  <c r="M240" i="9"/>
  <c r="M241" i="9" s="1"/>
  <c r="M242" i="9" s="1"/>
  <c r="M243" i="9" s="1"/>
  <c r="M244" i="9" s="1"/>
  <c r="M245" i="9" s="1"/>
  <c r="M246" i="9" s="1"/>
  <c r="M247" i="9" s="1"/>
  <c r="M248" i="9" s="1"/>
  <c r="M249" i="9" s="1"/>
  <c r="M250" i="9" s="1"/>
  <c r="M251" i="9" s="1"/>
  <c r="L240" i="9"/>
  <c r="L241" i="9" s="1"/>
  <c r="L242" i="9" s="1"/>
  <c r="L243" i="9" s="1"/>
  <c r="L244" i="9" s="1"/>
  <c r="L245" i="9" s="1"/>
  <c r="L246" i="9" s="1"/>
  <c r="L247" i="9" s="1"/>
  <c r="L248" i="9" s="1"/>
  <c r="L249" i="9" s="1"/>
  <c r="L250" i="9" s="1"/>
  <c r="L251" i="9" s="1"/>
  <c r="K240" i="9"/>
  <c r="K241" i="9" s="1"/>
  <c r="K242" i="9" s="1"/>
  <c r="K243" i="9" s="1"/>
  <c r="K244" i="9" s="1"/>
  <c r="K245" i="9" s="1"/>
  <c r="K246" i="9" s="1"/>
  <c r="K247" i="9" s="1"/>
  <c r="K248" i="9" s="1"/>
  <c r="K249" i="9" s="1"/>
  <c r="K250" i="9" s="1"/>
  <c r="K251" i="9" s="1"/>
  <c r="J240" i="9"/>
  <c r="J241" i="9" s="1"/>
  <c r="J242" i="9" s="1"/>
  <c r="J243" i="9" s="1"/>
  <c r="J244" i="9" s="1"/>
  <c r="J245" i="9" s="1"/>
  <c r="J246" i="9" s="1"/>
  <c r="J247" i="9" s="1"/>
  <c r="J248" i="9" s="1"/>
  <c r="J249" i="9" s="1"/>
  <c r="J250" i="9" s="1"/>
  <c r="J251" i="9" s="1"/>
  <c r="I240" i="9"/>
  <c r="I241" i="9" s="1"/>
  <c r="I242" i="9" s="1"/>
  <c r="I243" i="9" s="1"/>
  <c r="I244" i="9" s="1"/>
  <c r="I245" i="9" s="1"/>
  <c r="I246" i="9" s="1"/>
  <c r="I247" i="9" s="1"/>
  <c r="I248" i="9" s="1"/>
  <c r="I249" i="9" s="1"/>
  <c r="I250" i="9" s="1"/>
  <c r="I251" i="9" s="1"/>
  <c r="H240" i="9"/>
  <c r="H241" i="9" s="1"/>
  <c r="H242" i="9" s="1"/>
  <c r="H243" i="9" s="1"/>
  <c r="H244" i="9" s="1"/>
  <c r="H245" i="9" s="1"/>
  <c r="H246" i="9" s="1"/>
  <c r="H247" i="9" s="1"/>
  <c r="H248" i="9" s="1"/>
  <c r="H249" i="9" s="1"/>
  <c r="H250" i="9" s="1"/>
  <c r="H251" i="9" s="1"/>
  <c r="G240" i="9"/>
  <c r="G241" i="9" s="1"/>
  <c r="G242" i="9" s="1"/>
  <c r="G243" i="9" s="1"/>
  <c r="G244" i="9" s="1"/>
  <c r="G245" i="9" s="1"/>
  <c r="G246" i="9" s="1"/>
  <c r="G247" i="9" s="1"/>
  <c r="G248" i="9" s="1"/>
  <c r="G249" i="9" s="1"/>
  <c r="G250" i="9" s="1"/>
  <c r="G251" i="9" s="1"/>
  <c r="F240" i="9"/>
  <c r="F241" i="9" s="1"/>
  <c r="F242" i="9" s="1"/>
  <c r="F243" i="9" s="1"/>
  <c r="F244" i="9" s="1"/>
  <c r="F245" i="9" s="1"/>
  <c r="F246" i="9" s="1"/>
  <c r="F247" i="9" s="1"/>
  <c r="F248" i="9" s="1"/>
  <c r="F249" i="9" s="1"/>
  <c r="F250" i="9" s="1"/>
  <c r="F251" i="9" s="1"/>
  <c r="E240" i="9"/>
  <c r="E241" i="9" s="1"/>
  <c r="E242" i="9" s="1"/>
  <c r="E243" i="9" s="1"/>
  <c r="E244" i="9" s="1"/>
  <c r="E245" i="9" s="1"/>
  <c r="E246" i="9" s="1"/>
  <c r="E247" i="9" s="1"/>
  <c r="E248" i="9" s="1"/>
  <c r="E249" i="9" s="1"/>
  <c r="E250" i="9" s="1"/>
  <c r="E251" i="9" s="1"/>
  <c r="D240" i="9"/>
  <c r="D241" i="9" s="1"/>
  <c r="D242" i="9" s="1"/>
  <c r="D243" i="9" s="1"/>
  <c r="D244" i="9" s="1"/>
  <c r="D245" i="9" s="1"/>
  <c r="D246" i="9" s="1"/>
  <c r="D247" i="9" s="1"/>
  <c r="D248" i="9" s="1"/>
  <c r="D249" i="9" s="1"/>
  <c r="D250" i="9" s="1"/>
  <c r="D251" i="9" s="1"/>
  <c r="C240" i="9"/>
  <c r="C241" i="9" s="1"/>
  <c r="C242" i="9" s="1"/>
  <c r="C243" i="9" s="1"/>
  <c r="C244" i="9" s="1"/>
  <c r="C245" i="9" s="1"/>
  <c r="C246" i="9" s="1"/>
  <c r="C247" i="9" s="1"/>
  <c r="C248" i="9" s="1"/>
  <c r="C249" i="9" s="1"/>
  <c r="C250" i="9" s="1"/>
  <c r="C251" i="9" s="1"/>
  <c r="P228" i="9"/>
  <c r="P229" i="9" s="1"/>
  <c r="P230" i="9" s="1"/>
  <c r="P231" i="9" s="1"/>
  <c r="P232" i="9" s="1"/>
  <c r="P233" i="9" s="1"/>
  <c r="P234" i="9" s="1"/>
  <c r="P235" i="9" s="1"/>
  <c r="P236" i="9" s="1"/>
  <c r="P237" i="9" s="1"/>
  <c r="P238" i="9" s="1"/>
  <c r="P239" i="9" s="1"/>
  <c r="O228" i="9"/>
  <c r="O229" i="9" s="1"/>
  <c r="O230" i="9" s="1"/>
  <c r="O231" i="9" s="1"/>
  <c r="O232" i="9" s="1"/>
  <c r="O233" i="9" s="1"/>
  <c r="O234" i="9" s="1"/>
  <c r="O235" i="9" s="1"/>
  <c r="O236" i="9" s="1"/>
  <c r="O237" i="9" s="1"/>
  <c r="O238" i="9" s="1"/>
  <c r="O239" i="9" s="1"/>
  <c r="N228" i="9"/>
  <c r="N229" i="9" s="1"/>
  <c r="N230" i="9" s="1"/>
  <c r="N231" i="9" s="1"/>
  <c r="N232" i="9" s="1"/>
  <c r="N233" i="9" s="1"/>
  <c r="N234" i="9" s="1"/>
  <c r="N235" i="9" s="1"/>
  <c r="N236" i="9" s="1"/>
  <c r="N237" i="9" s="1"/>
  <c r="N238" i="9" s="1"/>
  <c r="N239" i="9" s="1"/>
  <c r="M228" i="9"/>
  <c r="M229" i="9" s="1"/>
  <c r="M230" i="9" s="1"/>
  <c r="M231" i="9" s="1"/>
  <c r="M232" i="9" s="1"/>
  <c r="M233" i="9" s="1"/>
  <c r="M234" i="9" s="1"/>
  <c r="M235" i="9" s="1"/>
  <c r="M236" i="9" s="1"/>
  <c r="M237" i="9" s="1"/>
  <c r="M238" i="9" s="1"/>
  <c r="M239" i="9" s="1"/>
  <c r="L228" i="9"/>
  <c r="L229" i="9" s="1"/>
  <c r="L230" i="9" s="1"/>
  <c r="L231" i="9" s="1"/>
  <c r="L232" i="9" s="1"/>
  <c r="L233" i="9" s="1"/>
  <c r="L234" i="9" s="1"/>
  <c r="L235" i="9" s="1"/>
  <c r="L236" i="9" s="1"/>
  <c r="L237" i="9" s="1"/>
  <c r="L238" i="9" s="1"/>
  <c r="L239" i="9" s="1"/>
  <c r="K228" i="9"/>
  <c r="K229" i="9" s="1"/>
  <c r="K230" i="9" s="1"/>
  <c r="K231" i="9" s="1"/>
  <c r="K232" i="9" s="1"/>
  <c r="K233" i="9" s="1"/>
  <c r="K234" i="9" s="1"/>
  <c r="K235" i="9" s="1"/>
  <c r="K236" i="9" s="1"/>
  <c r="K237" i="9" s="1"/>
  <c r="K238" i="9" s="1"/>
  <c r="K239" i="9" s="1"/>
  <c r="J228" i="9"/>
  <c r="J229" i="9" s="1"/>
  <c r="J230" i="9" s="1"/>
  <c r="J231" i="9" s="1"/>
  <c r="J232" i="9" s="1"/>
  <c r="J233" i="9" s="1"/>
  <c r="J234" i="9" s="1"/>
  <c r="J235" i="9" s="1"/>
  <c r="J236" i="9" s="1"/>
  <c r="J237" i="9" s="1"/>
  <c r="J238" i="9" s="1"/>
  <c r="J239" i="9" s="1"/>
  <c r="I228" i="9"/>
  <c r="I229" i="9" s="1"/>
  <c r="I230" i="9" s="1"/>
  <c r="I231" i="9" s="1"/>
  <c r="I232" i="9" s="1"/>
  <c r="I233" i="9" s="1"/>
  <c r="I234" i="9" s="1"/>
  <c r="I235" i="9" s="1"/>
  <c r="I236" i="9" s="1"/>
  <c r="I237" i="9" s="1"/>
  <c r="I238" i="9" s="1"/>
  <c r="I239" i="9" s="1"/>
  <c r="H228" i="9"/>
  <c r="H229" i="9" s="1"/>
  <c r="H230" i="9" s="1"/>
  <c r="H231" i="9" s="1"/>
  <c r="H232" i="9" s="1"/>
  <c r="H233" i="9" s="1"/>
  <c r="H234" i="9" s="1"/>
  <c r="H235" i="9" s="1"/>
  <c r="H236" i="9" s="1"/>
  <c r="H237" i="9" s="1"/>
  <c r="H238" i="9" s="1"/>
  <c r="H239" i="9" s="1"/>
  <c r="G228" i="9"/>
  <c r="G229" i="9" s="1"/>
  <c r="G230" i="9" s="1"/>
  <c r="G231" i="9" s="1"/>
  <c r="G232" i="9" s="1"/>
  <c r="G233" i="9" s="1"/>
  <c r="G234" i="9" s="1"/>
  <c r="G235" i="9" s="1"/>
  <c r="G236" i="9" s="1"/>
  <c r="G237" i="9" s="1"/>
  <c r="G238" i="9" s="1"/>
  <c r="G239" i="9" s="1"/>
  <c r="F228" i="9"/>
  <c r="F229" i="9" s="1"/>
  <c r="F230" i="9" s="1"/>
  <c r="F231" i="9" s="1"/>
  <c r="F232" i="9" s="1"/>
  <c r="F233" i="9" s="1"/>
  <c r="F234" i="9" s="1"/>
  <c r="F235" i="9" s="1"/>
  <c r="F236" i="9" s="1"/>
  <c r="F237" i="9" s="1"/>
  <c r="F238" i="9" s="1"/>
  <c r="F239" i="9" s="1"/>
  <c r="E228" i="9"/>
  <c r="E229" i="9" s="1"/>
  <c r="E230" i="9" s="1"/>
  <c r="E231" i="9" s="1"/>
  <c r="E232" i="9" s="1"/>
  <c r="E233" i="9" s="1"/>
  <c r="E234" i="9" s="1"/>
  <c r="E235" i="9" s="1"/>
  <c r="E236" i="9" s="1"/>
  <c r="E237" i="9" s="1"/>
  <c r="E238" i="9" s="1"/>
  <c r="E239" i="9" s="1"/>
  <c r="D228" i="9"/>
  <c r="D229" i="9" s="1"/>
  <c r="D230" i="9" s="1"/>
  <c r="D231" i="9" s="1"/>
  <c r="D232" i="9" s="1"/>
  <c r="D233" i="9" s="1"/>
  <c r="D234" i="9" s="1"/>
  <c r="D235" i="9" s="1"/>
  <c r="D236" i="9" s="1"/>
  <c r="D237" i="9" s="1"/>
  <c r="D238" i="9" s="1"/>
  <c r="D239" i="9" s="1"/>
  <c r="C228" i="9"/>
  <c r="C229" i="9" s="1"/>
  <c r="C230" i="9" s="1"/>
  <c r="C231" i="9" s="1"/>
  <c r="C232" i="9" s="1"/>
  <c r="C233" i="9" s="1"/>
  <c r="C234" i="9" s="1"/>
  <c r="C235" i="9" s="1"/>
  <c r="C236" i="9" s="1"/>
  <c r="C237" i="9" s="1"/>
  <c r="C238" i="9" s="1"/>
  <c r="C239" i="9" s="1"/>
  <c r="P216" i="9"/>
  <c r="P217" i="9" s="1"/>
  <c r="P218" i="9" s="1"/>
  <c r="P219" i="9" s="1"/>
  <c r="P220" i="9" s="1"/>
  <c r="P221" i="9" s="1"/>
  <c r="P222" i="9" s="1"/>
  <c r="P223" i="9" s="1"/>
  <c r="P224" i="9" s="1"/>
  <c r="P225" i="9" s="1"/>
  <c r="P226" i="9" s="1"/>
  <c r="P227" i="9" s="1"/>
  <c r="O216" i="9"/>
  <c r="O217" i="9" s="1"/>
  <c r="O218" i="9" s="1"/>
  <c r="O219" i="9" s="1"/>
  <c r="O220" i="9" s="1"/>
  <c r="O221" i="9" s="1"/>
  <c r="O222" i="9" s="1"/>
  <c r="O223" i="9" s="1"/>
  <c r="O224" i="9" s="1"/>
  <c r="O225" i="9" s="1"/>
  <c r="O226" i="9" s="1"/>
  <c r="O227" i="9" s="1"/>
  <c r="N216" i="9"/>
  <c r="N217" i="9" s="1"/>
  <c r="N218" i="9" s="1"/>
  <c r="N219" i="9" s="1"/>
  <c r="N220" i="9" s="1"/>
  <c r="N221" i="9" s="1"/>
  <c r="N222" i="9" s="1"/>
  <c r="N223" i="9" s="1"/>
  <c r="N224" i="9" s="1"/>
  <c r="N225" i="9" s="1"/>
  <c r="N226" i="9" s="1"/>
  <c r="N227" i="9" s="1"/>
  <c r="M216" i="9"/>
  <c r="M217" i="9" s="1"/>
  <c r="M218" i="9" s="1"/>
  <c r="M219" i="9" s="1"/>
  <c r="M220" i="9" s="1"/>
  <c r="M221" i="9" s="1"/>
  <c r="M222" i="9" s="1"/>
  <c r="M223" i="9" s="1"/>
  <c r="M224" i="9" s="1"/>
  <c r="M225" i="9" s="1"/>
  <c r="M226" i="9" s="1"/>
  <c r="M227" i="9" s="1"/>
  <c r="L216" i="9"/>
  <c r="L217" i="9" s="1"/>
  <c r="L218" i="9" s="1"/>
  <c r="L219" i="9" s="1"/>
  <c r="L220" i="9" s="1"/>
  <c r="L221" i="9" s="1"/>
  <c r="L222" i="9" s="1"/>
  <c r="L223" i="9" s="1"/>
  <c r="L224" i="9" s="1"/>
  <c r="L225" i="9" s="1"/>
  <c r="L226" i="9" s="1"/>
  <c r="L227" i="9" s="1"/>
  <c r="K216" i="9"/>
  <c r="K217" i="9" s="1"/>
  <c r="K218" i="9" s="1"/>
  <c r="K219" i="9" s="1"/>
  <c r="K220" i="9" s="1"/>
  <c r="K221" i="9" s="1"/>
  <c r="K222" i="9" s="1"/>
  <c r="K223" i="9" s="1"/>
  <c r="K224" i="9" s="1"/>
  <c r="K225" i="9" s="1"/>
  <c r="K226" i="9" s="1"/>
  <c r="K227" i="9" s="1"/>
  <c r="J216" i="9"/>
  <c r="J217" i="9" s="1"/>
  <c r="J218" i="9" s="1"/>
  <c r="J219" i="9" s="1"/>
  <c r="J220" i="9" s="1"/>
  <c r="J221" i="9" s="1"/>
  <c r="J222" i="9" s="1"/>
  <c r="J223" i="9" s="1"/>
  <c r="J224" i="9" s="1"/>
  <c r="J225" i="9" s="1"/>
  <c r="J226" i="9" s="1"/>
  <c r="J227" i="9" s="1"/>
  <c r="I216" i="9"/>
  <c r="I217" i="9" s="1"/>
  <c r="I218" i="9" s="1"/>
  <c r="I219" i="9" s="1"/>
  <c r="I220" i="9" s="1"/>
  <c r="I221" i="9" s="1"/>
  <c r="I222" i="9" s="1"/>
  <c r="I223" i="9" s="1"/>
  <c r="I224" i="9" s="1"/>
  <c r="I225" i="9" s="1"/>
  <c r="I226" i="9" s="1"/>
  <c r="I227" i="9" s="1"/>
  <c r="H216" i="9"/>
  <c r="H217" i="9" s="1"/>
  <c r="H218" i="9" s="1"/>
  <c r="H219" i="9" s="1"/>
  <c r="H220" i="9" s="1"/>
  <c r="H221" i="9" s="1"/>
  <c r="H222" i="9" s="1"/>
  <c r="H223" i="9" s="1"/>
  <c r="H224" i="9" s="1"/>
  <c r="H225" i="9" s="1"/>
  <c r="H226" i="9" s="1"/>
  <c r="H227" i="9" s="1"/>
  <c r="G216" i="9"/>
  <c r="G217" i="9" s="1"/>
  <c r="G218" i="9" s="1"/>
  <c r="G219" i="9" s="1"/>
  <c r="G220" i="9" s="1"/>
  <c r="G221" i="9" s="1"/>
  <c r="G222" i="9" s="1"/>
  <c r="G223" i="9" s="1"/>
  <c r="G224" i="9" s="1"/>
  <c r="G225" i="9" s="1"/>
  <c r="G226" i="9" s="1"/>
  <c r="G227" i="9" s="1"/>
  <c r="E216" i="9"/>
  <c r="E217" i="9" s="1"/>
  <c r="E218" i="9" s="1"/>
  <c r="E219" i="9" s="1"/>
  <c r="E220" i="9" s="1"/>
  <c r="E221" i="9" s="1"/>
  <c r="E222" i="9" s="1"/>
  <c r="E223" i="9" s="1"/>
  <c r="E224" i="9" s="1"/>
  <c r="E225" i="9" s="1"/>
  <c r="E226" i="9" s="1"/>
  <c r="E227" i="9" s="1"/>
  <c r="D216" i="9"/>
  <c r="D217" i="9" s="1"/>
  <c r="D218" i="9" s="1"/>
  <c r="D219" i="9" s="1"/>
  <c r="D220" i="9" s="1"/>
  <c r="D221" i="9" s="1"/>
  <c r="D222" i="9" s="1"/>
  <c r="D223" i="9" s="1"/>
  <c r="D224" i="9" s="1"/>
  <c r="D225" i="9" s="1"/>
  <c r="D226" i="9" s="1"/>
  <c r="D227" i="9" s="1"/>
  <c r="C216" i="9"/>
  <c r="C217" i="9" s="1"/>
  <c r="C218" i="9" s="1"/>
  <c r="C219" i="9" s="1"/>
  <c r="C220" i="9" s="1"/>
  <c r="C221" i="9" s="1"/>
  <c r="C222" i="9" s="1"/>
  <c r="C223" i="9" s="1"/>
  <c r="C224" i="9" s="1"/>
  <c r="C225" i="9" s="1"/>
  <c r="C226" i="9" s="1"/>
  <c r="C227" i="9" s="1"/>
  <c r="P204" i="9"/>
  <c r="P205" i="9" s="1"/>
  <c r="P206" i="9" s="1"/>
  <c r="P207" i="9" s="1"/>
  <c r="P208" i="9" s="1"/>
  <c r="P209" i="9" s="1"/>
  <c r="P210" i="9" s="1"/>
  <c r="P211" i="9" s="1"/>
  <c r="P212" i="9" s="1"/>
  <c r="P213" i="9" s="1"/>
  <c r="P214" i="9" s="1"/>
  <c r="P215" i="9" s="1"/>
  <c r="O204" i="9"/>
  <c r="O205" i="9" s="1"/>
  <c r="O206" i="9" s="1"/>
  <c r="O207" i="9" s="1"/>
  <c r="O208" i="9" s="1"/>
  <c r="O209" i="9" s="1"/>
  <c r="O210" i="9" s="1"/>
  <c r="O211" i="9" s="1"/>
  <c r="O212" i="9" s="1"/>
  <c r="O213" i="9" s="1"/>
  <c r="O214" i="9" s="1"/>
  <c r="O215" i="9" s="1"/>
  <c r="N204" i="9"/>
  <c r="N205" i="9" s="1"/>
  <c r="N206" i="9" s="1"/>
  <c r="N207" i="9" s="1"/>
  <c r="N208" i="9" s="1"/>
  <c r="N209" i="9" s="1"/>
  <c r="N210" i="9" s="1"/>
  <c r="N211" i="9" s="1"/>
  <c r="N212" i="9" s="1"/>
  <c r="N213" i="9" s="1"/>
  <c r="N214" i="9" s="1"/>
  <c r="N215" i="9" s="1"/>
  <c r="M204" i="9"/>
  <c r="M205" i="9" s="1"/>
  <c r="M206" i="9" s="1"/>
  <c r="M207" i="9" s="1"/>
  <c r="M208" i="9" s="1"/>
  <c r="M209" i="9" s="1"/>
  <c r="M210" i="9" s="1"/>
  <c r="M211" i="9" s="1"/>
  <c r="M212" i="9" s="1"/>
  <c r="M213" i="9" s="1"/>
  <c r="M214" i="9" s="1"/>
  <c r="M215" i="9" s="1"/>
  <c r="L204" i="9"/>
  <c r="L205" i="9" s="1"/>
  <c r="L206" i="9" s="1"/>
  <c r="L207" i="9" s="1"/>
  <c r="L208" i="9" s="1"/>
  <c r="L209" i="9" s="1"/>
  <c r="L210" i="9" s="1"/>
  <c r="L211" i="9" s="1"/>
  <c r="L212" i="9" s="1"/>
  <c r="L213" i="9" s="1"/>
  <c r="L214" i="9" s="1"/>
  <c r="L215" i="9" s="1"/>
  <c r="K204" i="9"/>
  <c r="K205" i="9" s="1"/>
  <c r="K206" i="9" s="1"/>
  <c r="K207" i="9" s="1"/>
  <c r="K208" i="9" s="1"/>
  <c r="K209" i="9" s="1"/>
  <c r="K210" i="9" s="1"/>
  <c r="K211" i="9" s="1"/>
  <c r="K212" i="9" s="1"/>
  <c r="K213" i="9" s="1"/>
  <c r="K214" i="9" s="1"/>
  <c r="K215" i="9" s="1"/>
  <c r="J204" i="9"/>
  <c r="J205" i="9" s="1"/>
  <c r="J206" i="9" s="1"/>
  <c r="J207" i="9" s="1"/>
  <c r="J208" i="9" s="1"/>
  <c r="J209" i="9" s="1"/>
  <c r="J210" i="9" s="1"/>
  <c r="J211" i="9" s="1"/>
  <c r="J212" i="9" s="1"/>
  <c r="J213" i="9" s="1"/>
  <c r="J214" i="9" s="1"/>
  <c r="J215" i="9" s="1"/>
  <c r="I204" i="9"/>
  <c r="I205" i="9" s="1"/>
  <c r="I206" i="9" s="1"/>
  <c r="I207" i="9" s="1"/>
  <c r="I208" i="9" s="1"/>
  <c r="I209" i="9" s="1"/>
  <c r="I210" i="9" s="1"/>
  <c r="I211" i="9" s="1"/>
  <c r="I212" i="9" s="1"/>
  <c r="I213" i="9" s="1"/>
  <c r="I214" i="9" s="1"/>
  <c r="I215" i="9" s="1"/>
  <c r="H204" i="9"/>
  <c r="H205" i="9" s="1"/>
  <c r="H206" i="9" s="1"/>
  <c r="H207" i="9" s="1"/>
  <c r="H208" i="9" s="1"/>
  <c r="H209" i="9" s="1"/>
  <c r="H210" i="9" s="1"/>
  <c r="H211" i="9" s="1"/>
  <c r="H212" i="9" s="1"/>
  <c r="H213" i="9" s="1"/>
  <c r="H214" i="9" s="1"/>
  <c r="H215" i="9" s="1"/>
  <c r="G204" i="9"/>
  <c r="G205" i="9" s="1"/>
  <c r="G206" i="9" s="1"/>
  <c r="G207" i="9" s="1"/>
  <c r="G208" i="9" s="1"/>
  <c r="G209" i="9" s="1"/>
  <c r="G210" i="9" s="1"/>
  <c r="G211" i="9" s="1"/>
  <c r="G212" i="9" s="1"/>
  <c r="G213" i="9" s="1"/>
  <c r="G214" i="9" s="1"/>
  <c r="G215" i="9" s="1"/>
  <c r="E204" i="9"/>
  <c r="E205" i="9" s="1"/>
  <c r="E206" i="9" s="1"/>
  <c r="E207" i="9" s="1"/>
  <c r="E208" i="9" s="1"/>
  <c r="E209" i="9" s="1"/>
  <c r="E210" i="9" s="1"/>
  <c r="E211" i="9" s="1"/>
  <c r="E212" i="9" s="1"/>
  <c r="E213" i="9" s="1"/>
  <c r="E214" i="9" s="1"/>
  <c r="E215" i="9" s="1"/>
  <c r="D204" i="9"/>
  <c r="D205" i="9" s="1"/>
  <c r="D206" i="9" s="1"/>
  <c r="D207" i="9" s="1"/>
  <c r="D208" i="9" s="1"/>
  <c r="D209" i="9" s="1"/>
  <c r="D210" i="9" s="1"/>
  <c r="D211" i="9" s="1"/>
  <c r="D212" i="9" s="1"/>
  <c r="D213" i="9" s="1"/>
  <c r="D214" i="9" s="1"/>
  <c r="D215" i="9" s="1"/>
  <c r="C204" i="9"/>
  <c r="C205" i="9" s="1"/>
  <c r="C206" i="9" s="1"/>
  <c r="C207" i="9" s="1"/>
  <c r="C208" i="9" s="1"/>
  <c r="C209" i="9" s="1"/>
  <c r="C210" i="9" s="1"/>
  <c r="C211" i="9" s="1"/>
  <c r="C212" i="9" s="1"/>
  <c r="C213" i="9" s="1"/>
  <c r="C214" i="9" s="1"/>
  <c r="C215" i="9" s="1"/>
  <c r="P192" i="9"/>
  <c r="P193" i="9" s="1"/>
  <c r="P194" i="9" s="1"/>
  <c r="P195" i="9" s="1"/>
  <c r="P196" i="9" s="1"/>
  <c r="P197" i="9" s="1"/>
  <c r="P198" i="9" s="1"/>
  <c r="P199" i="9" s="1"/>
  <c r="P200" i="9" s="1"/>
  <c r="P201" i="9" s="1"/>
  <c r="P202" i="9" s="1"/>
  <c r="P203" i="9" s="1"/>
  <c r="O192" i="9"/>
  <c r="O193" i="9" s="1"/>
  <c r="O194" i="9" s="1"/>
  <c r="O195" i="9" s="1"/>
  <c r="O196" i="9" s="1"/>
  <c r="O197" i="9" s="1"/>
  <c r="O198" i="9" s="1"/>
  <c r="O199" i="9" s="1"/>
  <c r="O200" i="9" s="1"/>
  <c r="O201" i="9" s="1"/>
  <c r="O202" i="9" s="1"/>
  <c r="O203" i="9" s="1"/>
  <c r="N192" i="9"/>
  <c r="N193" i="9" s="1"/>
  <c r="N194" i="9" s="1"/>
  <c r="N195" i="9" s="1"/>
  <c r="N196" i="9" s="1"/>
  <c r="N197" i="9" s="1"/>
  <c r="N198" i="9" s="1"/>
  <c r="N199" i="9" s="1"/>
  <c r="N200" i="9" s="1"/>
  <c r="N201" i="9" s="1"/>
  <c r="N202" i="9" s="1"/>
  <c r="N203" i="9" s="1"/>
  <c r="M192" i="9"/>
  <c r="M193" i="9" s="1"/>
  <c r="M194" i="9" s="1"/>
  <c r="M195" i="9" s="1"/>
  <c r="M196" i="9" s="1"/>
  <c r="M197" i="9" s="1"/>
  <c r="M198" i="9" s="1"/>
  <c r="M199" i="9" s="1"/>
  <c r="M200" i="9" s="1"/>
  <c r="M201" i="9" s="1"/>
  <c r="M202" i="9" s="1"/>
  <c r="M203" i="9" s="1"/>
  <c r="L192" i="9"/>
  <c r="L193" i="9" s="1"/>
  <c r="L194" i="9" s="1"/>
  <c r="L195" i="9" s="1"/>
  <c r="L196" i="9" s="1"/>
  <c r="L197" i="9" s="1"/>
  <c r="L198" i="9" s="1"/>
  <c r="L199" i="9" s="1"/>
  <c r="L200" i="9" s="1"/>
  <c r="L201" i="9" s="1"/>
  <c r="L202" i="9" s="1"/>
  <c r="L203" i="9" s="1"/>
  <c r="K192" i="9"/>
  <c r="K193" i="9" s="1"/>
  <c r="K194" i="9" s="1"/>
  <c r="K195" i="9" s="1"/>
  <c r="K196" i="9" s="1"/>
  <c r="K197" i="9" s="1"/>
  <c r="K198" i="9" s="1"/>
  <c r="K199" i="9" s="1"/>
  <c r="K200" i="9" s="1"/>
  <c r="K201" i="9" s="1"/>
  <c r="K202" i="9" s="1"/>
  <c r="K203" i="9" s="1"/>
  <c r="J192" i="9"/>
  <c r="J193" i="9" s="1"/>
  <c r="J194" i="9" s="1"/>
  <c r="J195" i="9" s="1"/>
  <c r="J196" i="9" s="1"/>
  <c r="J197" i="9" s="1"/>
  <c r="J198" i="9" s="1"/>
  <c r="J199" i="9" s="1"/>
  <c r="J200" i="9" s="1"/>
  <c r="J201" i="9" s="1"/>
  <c r="J202" i="9" s="1"/>
  <c r="J203" i="9" s="1"/>
  <c r="I192" i="9"/>
  <c r="I193" i="9" s="1"/>
  <c r="I194" i="9" s="1"/>
  <c r="I195" i="9" s="1"/>
  <c r="I196" i="9" s="1"/>
  <c r="I197" i="9" s="1"/>
  <c r="I198" i="9" s="1"/>
  <c r="I199" i="9" s="1"/>
  <c r="I200" i="9" s="1"/>
  <c r="I201" i="9" s="1"/>
  <c r="I202" i="9" s="1"/>
  <c r="I203" i="9" s="1"/>
  <c r="H192" i="9"/>
  <c r="H193" i="9" s="1"/>
  <c r="H194" i="9" s="1"/>
  <c r="H195" i="9" s="1"/>
  <c r="H196" i="9" s="1"/>
  <c r="H197" i="9" s="1"/>
  <c r="H198" i="9" s="1"/>
  <c r="H199" i="9" s="1"/>
  <c r="H200" i="9" s="1"/>
  <c r="H201" i="9" s="1"/>
  <c r="H202" i="9" s="1"/>
  <c r="H203" i="9" s="1"/>
  <c r="G192" i="9"/>
  <c r="G193" i="9" s="1"/>
  <c r="G194" i="9" s="1"/>
  <c r="G195" i="9" s="1"/>
  <c r="G196" i="9" s="1"/>
  <c r="G197" i="9" s="1"/>
  <c r="G198" i="9" s="1"/>
  <c r="G199" i="9" s="1"/>
  <c r="G200" i="9" s="1"/>
  <c r="G201" i="9" s="1"/>
  <c r="G202" i="9" s="1"/>
  <c r="G203" i="9" s="1"/>
  <c r="E192" i="9"/>
  <c r="E193" i="9" s="1"/>
  <c r="E194" i="9" s="1"/>
  <c r="E195" i="9" s="1"/>
  <c r="E196" i="9" s="1"/>
  <c r="E197" i="9" s="1"/>
  <c r="E198" i="9" s="1"/>
  <c r="E199" i="9" s="1"/>
  <c r="E200" i="9" s="1"/>
  <c r="E201" i="9" s="1"/>
  <c r="E202" i="9" s="1"/>
  <c r="E203" i="9" s="1"/>
  <c r="D192" i="9"/>
  <c r="D193" i="9" s="1"/>
  <c r="D194" i="9" s="1"/>
  <c r="D195" i="9" s="1"/>
  <c r="D196" i="9" s="1"/>
  <c r="D197" i="9" s="1"/>
  <c r="D198" i="9" s="1"/>
  <c r="D199" i="9" s="1"/>
  <c r="D200" i="9" s="1"/>
  <c r="D201" i="9" s="1"/>
  <c r="D202" i="9" s="1"/>
  <c r="D203" i="9" s="1"/>
  <c r="C192" i="9"/>
  <c r="C193" i="9" s="1"/>
  <c r="C194" i="9" s="1"/>
  <c r="C195" i="9" s="1"/>
  <c r="C196" i="9" s="1"/>
  <c r="C197" i="9" s="1"/>
  <c r="C198" i="9" s="1"/>
  <c r="C199" i="9" s="1"/>
  <c r="C200" i="9" s="1"/>
  <c r="C201" i="9" s="1"/>
  <c r="C202" i="9" s="1"/>
  <c r="C203" i="9" s="1"/>
  <c r="P180" i="9"/>
  <c r="P181" i="9" s="1"/>
  <c r="P182" i="9" s="1"/>
  <c r="P183" i="9" s="1"/>
  <c r="P184" i="9" s="1"/>
  <c r="P185" i="9" s="1"/>
  <c r="P186" i="9" s="1"/>
  <c r="P187" i="9" s="1"/>
  <c r="P188" i="9" s="1"/>
  <c r="P189" i="9" s="1"/>
  <c r="P190" i="9" s="1"/>
  <c r="P191" i="9" s="1"/>
  <c r="O180" i="9"/>
  <c r="O181" i="9" s="1"/>
  <c r="O182" i="9" s="1"/>
  <c r="O183" i="9" s="1"/>
  <c r="O184" i="9" s="1"/>
  <c r="O185" i="9" s="1"/>
  <c r="O186" i="9" s="1"/>
  <c r="O187" i="9" s="1"/>
  <c r="O188" i="9" s="1"/>
  <c r="O189" i="9" s="1"/>
  <c r="O190" i="9" s="1"/>
  <c r="O191" i="9" s="1"/>
  <c r="N180" i="9"/>
  <c r="N181" i="9" s="1"/>
  <c r="N182" i="9" s="1"/>
  <c r="N183" i="9" s="1"/>
  <c r="N184" i="9" s="1"/>
  <c r="N185" i="9" s="1"/>
  <c r="N186" i="9" s="1"/>
  <c r="N187" i="9" s="1"/>
  <c r="N188" i="9" s="1"/>
  <c r="N189" i="9" s="1"/>
  <c r="N190" i="9" s="1"/>
  <c r="N191" i="9" s="1"/>
  <c r="M180" i="9"/>
  <c r="M181" i="9" s="1"/>
  <c r="M182" i="9" s="1"/>
  <c r="M183" i="9" s="1"/>
  <c r="M184" i="9" s="1"/>
  <c r="M185" i="9" s="1"/>
  <c r="M186" i="9" s="1"/>
  <c r="M187" i="9" s="1"/>
  <c r="M188" i="9" s="1"/>
  <c r="M189" i="9" s="1"/>
  <c r="M190" i="9" s="1"/>
  <c r="M191" i="9" s="1"/>
  <c r="L180" i="9"/>
  <c r="L181" i="9" s="1"/>
  <c r="L182" i="9" s="1"/>
  <c r="L183" i="9" s="1"/>
  <c r="L184" i="9" s="1"/>
  <c r="L185" i="9" s="1"/>
  <c r="L186" i="9" s="1"/>
  <c r="L187" i="9" s="1"/>
  <c r="L188" i="9" s="1"/>
  <c r="L189" i="9" s="1"/>
  <c r="L190" i="9" s="1"/>
  <c r="L191" i="9" s="1"/>
  <c r="K180" i="9"/>
  <c r="K181" i="9" s="1"/>
  <c r="K182" i="9" s="1"/>
  <c r="K183" i="9" s="1"/>
  <c r="K184" i="9" s="1"/>
  <c r="K185" i="9" s="1"/>
  <c r="K186" i="9" s="1"/>
  <c r="K187" i="9" s="1"/>
  <c r="K188" i="9" s="1"/>
  <c r="K189" i="9" s="1"/>
  <c r="K190" i="9" s="1"/>
  <c r="K191" i="9" s="1"/>
  <c r="J180" i="9"/>
  <c r="J181" i="9" s="1"/>
  <c r="J182" i="9" s="1"/>
  <c r="J183" i="9" s="1"/>
  <c r="J184" i="9" s="1"/>
  <c r="J185" i="9" s="1"/>
  <c r="J186" i="9" s="1"/>
  <c r="J187" i="9" s="1"/>
  <c r="J188" i="9" s="1"/>
  <c r="J189" i="9" s="1"/>
  <c r="J190" i="9" s="1"/>
  <c r="J191" i="9" s="1"/>
  <c r="I180" i="9"/>
  <c r="I181" i="9" s="1"/>
  <c r="I182" i="9" s="1"/>
  <c r="I183" i="9" s="1"/>
  <c r="I184" i="9" s="1"/>
  <c r="I185" i="9" s="1"/>
  <c r="I186" i="9" s="1"/>
  <c r="I187" i="9" s="1"/>
  <c r="I188" i="9" s="1"/>
  <c r="I189" i="9" s="1"/>
  <c r="I190" i="9" s="1"/>
  <c r="I191" i="9" s="1"/>
  <c r="H180" i="9"/>
  <c r="H181" i="9" s="1"/>
  <c r="H182" i="9" s="1"/>
  <c r="H183" i="9" s="1"/>
  <c r="H184" i="9" s="1"/>
  <c r="H185" i="9" s="1"/>
  <c r="H186" i="9" s="1"/>
  <c r="H187" i="9" s="1"/>
  <c r="H188" i="9" s="1"/>
  <c r="H189" i="9" s="1"/>
  <c r="H190" i="9" s="1"/>
  <c r="H191" i="9" s="1"/>
  <c r="G180" i="9"/>
  <c r="G181" i="9" s="1"/>
  <c r="G182" i="9" s="1"/>
  <c r="G183" i="9" s="1"/>
  <c r="G184" i="9" s="1"/>
  <c r="G185" i="9" s="1"/>
  <c r="G186" i="9" s="1"/>
  <c r="G187" i="9" s="1"/>
  <c r="G188" i="9" s="1"/>
  <c r="G189" i="9" s="1"/>
  <c r="G190" i="9" s="1"/>
  <c r="G191" i="9" s="1"/>
  <c r="E180" i="9"/>
  <c r="E181" i="9" s="1"/>
  <c r="E182" i="9" s="1"/>
  <c r="E183" i="9" s="1"/>
  <c r="E184" i="9" s="1"/>
  <c r="E185" i="9" s="1"/>
  <c r="E186" i="9" s="1"/>
  <c r="E187" i="9" s="1"/>
  <c r="E188" i="9" s="1"/>
  <c r="E189" i="9" s="1"/>
  <c r="E190" i="9" s="1"/>
  <c r="E191" i="9" s="1"/>
  <c r="D180" i="9"/>
  <c r="D181" i="9" s="1"/>
  <c r="D182" i="9" s="1"/>
  <c r="D183" i="9" s="1"/>
  <c r="D184" i="9" s="1"/>
  <c r="D185" i="9" s="1"/>
  <c r="D186" i="9" s="1"/>
  <c r="D187" i="9" s="1"/>
  <c r="D188" i="9" s="1"/>
  <c r="D189" i="9" s="1"/>
  <c r="D190" i="9" s="1"/>
  <c r="D191" i="9" s="1"/>
  <c r="C180" i="9"/>
  <c r="C181" i="9" s="1"/>
  <c r="C182" i="9" s="1"/>
  <c r="C183" i="9" s="1"/>
  <c r="C184" i="9" s="1"/>
  <c r="C185" i="9" s="1"/>
  <c r="C186" i="9" s="1"/>
  <c r="C187" i="9" s="1"/>
  <c r="C188" i="9" s="1"/>
  <c r="C189" i="9" s="1"/>
  <c r="C190" i="9" s="1"/>
  <c r="C191" i="9" s="1"/>
  <c r="P168" i="9"/>
  <c r="P169" i="9" s="1"/>
  <c r="P170" i="9" s="1"/>
  <c r="P171" i="9" s="1"/>
  <c r="P172" i="9" s="1"/>
  <c r="P173" i="9" s="1"/>
  <c r="P174" i="9" s="1"/>
  <c r="P175" i="9" s="1"/>
  <c r="P176" i="9" s="1"/>
  <c r="P177" i="9" s="1"/>
  <c r="P178" i="9" s="1"/>
  <c r="P179" i="9" s="1"/>
  <c r="O168" i="9"/>
  <c r="O169" i="9" s="1"/>
  <c r="O170" i="9" s="1"/>
  <c r="O171" i="9" s="1"/>
  <c r="O172" i="9" s="1"/>
  <c r="O173" i="9" s="1"/>
  <c r="O174" i="9" s="1"/>
  <c r="O175" i="9" s="1"/>
  <c r="O176" i="9" s="1"/>
  <c r="O177" i="9" s="1"/>
  <c r="O178" i="9" s="1"/>
  <c r="O179" i="9" s="1"/>
  <c r="N168" i="9"/>
  <c r="N169" i="9" s="1"/>
  <c r="N170" i="9" s="1"/>
  <c r="N171" i="9" s="1"/>
  <c r="N172" i="9" s="1"/>
  <c r="N173" i="9" s="1"/>
  <c r="N174" i="9" s="1"/>
  <c r="N175" i="9" s="1"/>
  <c r="N176" i="9" s="1"/>
  <c r="N177" i="9" s="1"/>
  <c r="N178" i="9" s="1"/>
  <c r="N179" i="9" s="1"/>
  <c r="M168" i="9"/>
  <c r="M169" i="9" s="1"/>
  <c r="M170" i="9" s="1"/>
  <c r="M171" i="9" s="1"/>
  <c r="M172" i="9" s="1"/>
  <c r="M173" i="9" s="1"/>
  <c r="M174" i="9" s="1"/>
  <c r="M175" i="9" s="1"/>
  <c r="M176" i="9" s="1"/>
  <c r="M177" i="9" s="1"/>
  <c r="M178" i="9" s="1"/>
  <c r="M179" i="9" s="1"/>
  <c r="L168" i="9"/>
  <c r="L169" i="9" s="1"/>
  <c r="L170" i="9" s="1"/>
  <c r="L171" i="9" s="1"/>
  <c r="L172" i="9" s="1"/>
  <c r="L173" i="9" s="1"/>
  <c r="L174" i="9" s="1"/>
  <c r="L175" i="9" s="1"/>
  <c r="L176" i="9" s="1"/>
  <c r="L177" i="9" s="1"/>
  <c r="L178" i="9" s="1"/>
  <c r="L179" i="9" s="1"/>
  <c r="K168" i="9"/>
  <c r="K169" i="9" s="1"/>
  <c r="K170" i="9" s="1"/>
  <c r="K171" i="9" s="1"/>
  <c r="K172" i="9" s="1"/>
  <c r="K173" i="9" s="1"/>
  <c r="K174" i="9" s="1"/>
  <c r="K175" i="9" s="1"/>
  <c r="K176" i="9" s="1"/>
  <c r="K177" i="9" s="1"/>
  <c r="K178" i="9" s="1"/>
  <c r="K179" i="9" s="1"/>
  <c r="J168" i="9"/>
  <c r="J169" i="9" s="1"/>
  <c r="J170" i="9" s="1"/>
  <c r="J171" i="9" s="1"/>
  <c r="J172" i="9" s="1"/>
  <c r="J173" i="9" s="1"/>
  <c r="J174" i="9" s="1"/>
  <c r="J175" i="9" s="1"/>
  <c r="J176" i="9" s="1"/>
  <c r="J177" i="9" s="1"/>
  <c r="J178" i="9" s="1"/>
  <c r="J179" i="9" s="1"/>
  <c r="I168" i="9"/>
  <c r="I169" i="9" s="1"/>
  <c r="I170" i="9" s="1"/>
  <c r="I171" i="9" s="1"/>
  <c r="I172" i="9" s="1"/>
  <c r="I173" i="9" s="1"/>
  <c r="I174" i="9" s="1"/>
  <c r="I175" i="9" s="1"/>
  <c r="I176" i="9" s="1"/>
  <c r="I177" i="9" s="1"/>
  <c r="I178" i="9" s="1"/>
  <c r="I179" i="9" s="1"/>
  <c r="H168" i="9"/>
  <c r="H169" i="9" s="1"/>
  <c r="H170" i="9" s="1"/>
  <c r="H171" i="9" s="1"/>
  <c r="H172" i="9" s="1"/>
  <c r="H173" i="9" s="1"/>
  <c r="H174" i="9" s="1"/>
  <c r="H175" i="9" s="1"/>
  <c r="H176" i="9" s="1"/>
  <c r="H177" i="9" s="1"/>
  <c r="H178" i="9" s="1"/>
  <c r="H179" i="9" s="1"/>
  <c r="G168" i="9"/>
  <c r="G169" i="9" s="1"/>
  <c r="G170" i="9" s="1"/>
  <c r="G171" i="9" s="1"/>
  <c r="G172" i="9" s="1"/>
  <c r="G173" i="9" s="1"/>
  <c r="G174" i="9" s="1"/>
  <c r="G175" i="9" s="1"/>
  <c r="G176" i="9" s="1"/>
  <c r="G177" i="9" s="1"/>
  <c r="G178" i="9" s="1"/>
  <c r="G179" i="9" s="1"/>
  <c r="E168" i="9"/>
  <c r="E169" i="9" s="1"/>
  <c r="E170" i="9" s="1"/>
  <c r="E171" i="9" s="1"/>
  <c r="E172" i="9" s="1"/>
  <c r="E173" i="9" s="1"/>
  <c r="E174" i="9" s="1"/>
  <c r="E175" i="9" s="1"/>
  <c r="E176" i="9" s="1"/>
  <c r="E177" i="9" s="1"/>
  <c r="E178" i="9" s="1"/>
  <c r="E179" i="9" s="1"/>
  <c r="D168" i="9"/>
  <c r="D169" i="9" s="1"/>
  <c r="D170" i="9" s="1"/>
  <c r="D171" i="9" s="1"/>
  <c r="D172" i="9" s="1"/>
  <c r="D173" i="9" s="1"/>
  <c r="D174" i="9" s="1"/>
  <c r="D175" i="9" s="1"/>
  <c r="D176" i="9" s="1"/>
  <c r="D177" i="9" s="1"/>
  <c r="D178" i="9" s="1"/>
  <c r="D179" i="9" s="1"/>
  <c r="C168" i="9"/>
  <c r="C169" i="9" s="1"/>
  <c r="C170" i="9" s="1"/>
  <c r="C171" i="9" s="1"/>
  <c r="C172" i="9" s="1"/>
  <c r="C173" i="9" s="1"/>
  <c r="C174" i="9" s="1"/>
  <c r="C175" i="9" s="1"/>
  <c r="C176" i="9" s="1"/>
  <c r="C177" i="9" s="1"/>
  <c r="C178" i="9" s="1"/>
  <c r="C179" i="9" s="1"/>
  <c r="P156" i="9"/>
  <c r="P157" i="9" s="1"/>
  <c r="P158" i="9" s="1"/>
  <c r="P159" i="9" s="1"/>
  <c r="P160" i="9" s="1"/>
  <c r="P161" i="9" s="1"/>
  <c r="P162" i="9" s="1"/>
  <c r="P163" i="9" s="1"/>
  <c r="P164" i="9" s="1"/>
  <c r="P165" i="9" s="1"/>
  <c r="P166" i="9" s="1"/>
  <c r="P167" i="9" s="1"/>
  <c r="O156" i="9"/>
  <c r="O157" i="9" s="1"/>
  <c r="O158" i="9" s="1"/>
  <c r="O159" i="9" s="1"/>
  <c r="O160" i="9" s="1"/>
  <c r="O161" i="9" s="1"/>
  <c r="O162" i="9" s="1"/>
  <c r="O163" i="9" s="1"/>
  <c r="O164" i="9" s="1"/>
  <c r="O165" i="9" s="1"/>
  <c r="O166" i="9" s="1"/>
  <c r="O167" i="9" s="1"/>
  <c r="N156" i="9"/>
  <c r="N157" i="9" s="1"/>
  <c r="N158" i="9" s="1"/>
  <c r="N159" i="9" s="1"/>
  <c r="N160" i="9" s="1"/>
  <c r="N161" i="9" s="1"/>
  <c r="N162" i="9" s="1"/>
  <c r="N163" i="9" s="1"/>
  <c r="N164" i="9" s="1"/>
  <c r="N165" i="9" s="1"/>
  <c r="N166" i="9" s="1"/>
  <c r="N167" i="9" s="1"/>
  <c r="M156" i="9"/>
  <c r="M157" i="9" s="1"/>
  <c r="M158" i="9" s="1"/>
  <c r="M159" i="9" s="1"/>
  <c r="M160" i="9" s="1"/>
  <c r="M161" i="9" s="1"/>
  <c r="M162" i="9" s="1"/>
  <c r="M163" i="9" s="1"/>
  <c r="M164" i="9" s="1"/>
  <c r="M165" i="9" s="1"/>
  <c r="M166" i="9" s="1"/>
  <c r="M167" i="9" s="1"/>
  <c r="L156" i="9"/>
  <c r="L157" i="9" s="1"/>
  <c r="L158" i="9" s="1"/>
  <c r="L159" i="9" s="1"/>
  <c r="L160" i="9" s="1"/>
  <c r="L161" i="9" s="1"/>
  <c r="L162" i="9" s="1"/>
  <c r="L163" i="9" s="1"/>
  <c r="L164" i="9" s="1"/>
  <c r="L165" i="9" s="1"/>
  <c r="L166" i="9" s="1"/>
  <c r="L167" i="9" s="1"/>
  <c r="K156" i="9"/>
  <c r="K157" i="9" s="1"/>
  <c r="K158" i="9" s="1"/>
  <c r="K159" i="9" s="1"/>
  <c r="K160" i="9" s="1"/>
  <c r="K161" i="9" s="1"/>
  <c r="K162" i="9" s="1"/>
  <c r="K163" i="9" s="1"/>
  <c r="K164" i="9" s="1"/>
  <c r="K165" i="9" s="1"/>
  <c r="K166" i="9" s="1"/>
  <c r="K167" i="9" s="1"/>
  <c r="J156" i="9"/>
  <c r="J157" i="9" s="1"/>
  <c r="J158" i="9" s="1"/>
  <c r="J159" i="9" s="1"/>
  <c r="J160" i="9" s="1"/>
  <c r="J161" i="9" s="1"/>
  <c r="J162" i="9" s="1"/>
  <c r="J163" i="9" s="1"/>
  <c r="J164" i="9" s="1"/>
  <c r="J165" i="9" s="1"/>
  <c r="J166" i="9" s="1"/>
  <c r="J167" i="9" s="1"/>
  <c r="I156" i="9"/>
  <c r="I157" i="9" s="1"/>
  <c r="I158" i="9" s="1"/>
  <c r="I159" i="9" s="1"/>
  <c r="I160" i="9" s="1"/>
  <c r="I161" i="9" s="1"/>
  <c r="I162" i="9" s="1"/>
  <c r="I163" i="9" s="1"/>
  <c r="I164" i="9" s="1"/>
  <c r="I165" i="9" s="1"/>
  <c r="I166" i="9" s="1"/>
  <c r="I167" i="9" s="1"/>
  <c r="H156" i="9"/>
  <c r="H157" i="9" s="1"/>
  <c r="H158" i="9" s="1"/>
  <c r="H159" i="9" s="1"/>
  <c r="H160" i="9" s="1"/>
  <c r="H161" i="9" s="1"/>
  <c r="H162" i="9" s="1"/>
  <c r="H163" i="9" s="1"/>
  <c r="H164" i="9" s="1"/>
  <c r="H165" i="9" s="1"/>
  <c r="H166" i="9" s="1"/>
  <c r="H167" i="9" s="1"/>
  <c r="G156" i="9"/>
  <c r="G157" i="9" s="1"/>
  <c r="G158" i="9" s="1"/>
  <c r="G159" i="9" s="1"/>
  <c r="G160" i="9" s="1"/>
  <c r="G161" i="9" s="1"/>
  <c r="G162" i="9" s="1"/>
  <c r="G163" i="9" s="1"/>
  <c r="G164" i="9" s="1"/>
  <c r="G165" i="9" s="1"/>
  <c r="G166" i="9" s="1"/>
  <c r="G167" i="9" s="1"/>
  <c r="E156" i="9"/>
  <c r="E157" i="9" s="1"/>
  <c r="E158" i="9" s="1"/>
  <c r="E159" i="9" s="1"/>
  <c r="E160" i="9" s="1"/>
  <c r="E161" i="9" s="1"/>
  <c r="E162" i="9" s="1"/>
  <c r="E163" i="9" s="1"/>
  <c r="E164" i="9" s="1"/>
  <c r="E165" i="9" s="1"/>
  <c r="E166" i="9" s="1"/>
  <c r="E167" i="9" s="1"/>
  <c r="D156" i="9"/>
  <c r="D157" i="9" s="1"/>
  <c r="D158" i="9" s="1"/>
  <c r="D159" i="9" s="1"/>
  <c r="D160" i="9" s="1"/>
  <c r="D161" i="9" s="1"/>
  <c r="D162" i="9" s="1"/>
  <c r="D163" i="9" s="1"/>
  <c r="D164" i="9" s="1"/>
  <c r="D165" i="9" s="1"/>
  <c r="D166" i="9" s="1"/>
  <c r="D167" i="9" s="1"/>
  <c r="C156" i="9"/>
  <c r="C157" i="9" s="1"/>
  <c r="C158" i="9" s="1"/>
  <c r="C159" i="9" s="1"/>
  <c r="C160" i="9" s="1"/>
  <c r="C161" i="9" s="1"/>
  <c r="C162" i="9" s="1"/>
  <c r="C163" i="9" s="1"/>
  <c r="C164" i="9" s="1"/>
  <c r="C165" i="9" s="1"/>
  <c r="C166" i="9" s="1"/>
  <c r="C167" i="9" s="1"/>
  <c r="P144" i="9"/>
  <c r="P145" i="9" s="1"/>
  <c r="P146" i="9" s="1"/>
  <c r="P147" i="9" s="1"/>
  <c r="P148" i="9" s="1"/>
  <c r="P149" i="9" s="1"/>
  <c r="P150" i="9" s="1"/>
  <c r="P151" i="9" s="1"/>
  <c r="P152" i="9" s="1"/>
  <c r="P153" i="9" s="1"/>
  <c r="P154" i="9" s="1"/>
  <c r="P155" i="9" s="1"/>
  <c r="O144" i="9"/>
  <c r="O145" i="9" s="1"/>
  <c r="O146" i="9" s="1"/>
  <c r="O147" i="9" s="1"/>
  <c r="O148" i="9" s="1"/>
  <c r="O149" i="9" s="1"/>
  <c r="O150" i="9" s="1"/>
  <c r="O151" i="9" s="1"/>
  <c r="O152" i="9" s="1"/>
  <c r="O153" i="9" s="1"/>
  <c r="O154" i="9" s="1"/>
  <c r="O155" i="9" s="1"/>
  <c r="N144" i="9"/>
  <c r="N145" i="9" s="1"/>
  <c r="N146" i="9" s="1"/>
  <c r="N147" i="9" s="1"/>
  <c r="N148" i="9" s="1"/>
  <c r="N149" i="9" s="1"/>
  <c r="N150" i="9" s="1"/>
  <c r="N151" i="9" s="1"/>
  <c r="N152" i="9" s="1"/>
  <c r="N153" i="9" s="1"/>
  <c r="N154" i="9" s="1"/>
  <c r="N155" i="9" s="1"/>
  <c r="M144" i="9"/>
  <c r="M145" i="9" s="1"/>
  <c r="M146" i="9" s="1"/>
  <c r="M147" i="9" s="1"/>
  <c r="M148" i="9" s="1"/>
  <c r="M149" i="9" s="1"/>
  <c r="M150" i="9" s="1"/>
  <c r="M151" i="9" s="1"/>
  <c r="M152" i="9" s="1"/>
  <c r="M153" i="9" s="1"/>
  <c r="M154" i="9" s="1"/>
  <c r="M155" i="9" s="1"/>
  <c r="L144" i="9"/>
  <c r="L145" i="9" s="1"/>
  <c r="L146" i="9" s="1"/>
  <c r="L147" i="9" s="1"/>
  <c r="L148" i="9" s="1"/>
  <c r="L149" i="9" s="1"/>
  <c r="L150" i="9" s="1"/>
  <c r="L151" i="9" s="1"/>
  <c r="L152" i="9" s="1"/>
  <c r="L153" i="9" s="1"/>
  <c r="L154" i="9" s="1"/>
  <c r="L155" i="9" s="1"/>
  <c r="K144" i="9"/>
  <c r="K145" i="9" s="1"/>
  <c r="K146" i="9" s="1"/>
  <c r="K147" i="9" s="1"/>
  <c r="K148" i="9" s="1"/>
  <c r="K149" i="9" s="1"/>
  <c r="K150" i="9" s="1"/>
  <c r="K151" i="9" s="1"/>
  <c r="K152" i="9" s="1"/>
  <c r="K153" i="9" s="1"/>
  <c r="K154" i="9" s="1"/>
  <c r="K155" i="9" s="1"/>
  <c r="J144" i="9"/>
  <c r="J145" i="9" s="1"/>
  <c r="J146" i="9" s="1"/>
  <c r="J147" i="9" s="1"/>
  <c r="J148" i="9" s="1"/>
  <c r="J149" i="9" s="1"/>
  <c r="J150" i="9" s="1"/>
  <c r="J151" i="9" s="1"/>
  <c r="J152" i="9" s="1"/>
  <c r="J153" i="9" s="1"/>
  <c r="J154" i="9" s="1"/>
  <c r="J155" i="9" s="1"/>
  <c r="I144" i="9"/>
  <c r="I145" i="9" s="1"/>
  <c r="I146" i="9" s="1"/>
  <c r="I147" i="9" s="1"/>
  <c r="I148" i="9" s="1"/>
  <c r="I149" i="9" s="1"/>
  <c r="I150" i="9" s="1"/>
  <c r="I151" i="9" s="1"/>
  <c r="I152" i="9" s="1"/>
  <c r="I153" i="9" s="1"/>
  <c r="I154" i="9" s="1"/>
  <c r="I155" i="9" s="1"/>
  <c r="H144" i="9"/>
  <c r="H145" i="9" s="1"/>
  <c r="H146" i="9" s="1"/>
  <c r="H147" i="9" s="1"/>
  <c r="H148" i="9" s="1"/>
  <c r="H149" i="9" s="1"/>
  <c r="H150" i="9" s="1"/>
  <c r="H151" i="9" s="1"/>
  <c r="H152" i="9" s="1"/>
  <c r="H153" i="9" s="1"/>
  <c r="H154" i="9" s="1"/>
  <c r="H155" i="9" s="1"/>
  <c r="G144" i="9"/>
  <c r="G145" i="9" s="1"/>
  <c r="G146" i="9" s="1"/>
  <c r="G147" i="9" s="1"/>
  <c r="G148" i="9" s="1"/>
  <c r="G149" i="9" s="1"/>
  <c r="G150" i="9" s="1"/>
  <c r="G151" i="9" s="1"/>
  <c r="G152" i="9" s="1"/>
  <c r="G153" i="9" s="1"/>
  <c r="G154" i="9" s="1"/>
  <c r="G155" i="9" s="1"/>
  <c r="E144" i="9"/>
  <c r="E145" i="9" s="1"/>
  <c r="E146" i="9" s="1"/>
  <c r="E147" i="9" s="1"/>
  <c r="E148" i="9" s="1"/>
  <c r="E149" i="9" s="1"/>
  <c r="E150" i="9" s="1"/>
  <c r="E151" i="9" s="1"/>
  <c r="E152" i="9" s="1"/>
  <c r="E153" i="9" s="1"/>
  <c r="E154" i="9" s="1"/>
  <c r="E155" i="9" s="1"/>
  <c r="D144" i="9"/>
  <c r="D145" i="9" s="1"/>
  <c r="D146" i="9" s="1"/>
  <c r="D147" i="9" s="1"/>
  <c r="D148" i="9" s="1"/>
  <c r="D149" i="9" s="1"/>
  <c r="D150" i="9" s="1"/>
  <c r="D151" i="9" s="1"/>
  <c r="D152" i="9" s="1"/>
  <c r="D153" i="9" s="1"/>
  <c r="D154" i="9" s="1"/>
  <c r="D155" i="9" s="1"/>
  <c r="C144" i="9"/>
  <c r="C145" i="9" s="1"/>
  <c r="C146" i="9" s="1"/>
  <c r="C147" i="9" s="1"/>
  <c r="C148" i="9" s="1"/>
  <c r="C149" i="9" s="1"/>
  <c r="C150" i="9" s="1"/>
  <c r="C151" i="9" s="1"/>
  <c r="C152" i="9" s="1"/>
  <c r="C153" i="9" s="1"/>
  <c r="C154" i="9" s="1"/>
  <c r="C155" i="9" s="1"/>
  <c r="P132" i="9"/>
  <c r="P133" i="9" s="1"/>
  <c r="P134" i="9" s="1"/>
  <c r="P135" i="9" s="1"/>
  <c r="P136" i="9" s="1"/>
  <c r="P137" i="9" s="1"/>
  <c r="P138" i="9" s="1"/>
  <c r="P139" i="9" s="1"/>
  <c r="P140" i="9" s="1"/>
  <c r="P141" i="9" s="1"/>
  <c r="P142" i="9" s="1"/>
  <c r="P143" i="9" s="1"/>
  <c r="O132" i="9"/>
  <c r="O133" i="9" s="1"/>
  <c r="O134" i="9" s="1"/>
  <c r="O135" i="9" s="1"/>
  <c r="O136" i="9" s="1"/>
  <c r="O137" i="9" s="1"/>
  <c r="O138" i="9" s="1"/>
  <c r="O139" i="9" s="1"/>
  <c r="O140" i="9" s="1"/>
  <c r="O141" i="9" s="1"/>
  <c r="O142" i="9" s="1"/>
  <c r="O143" i="9" s="1"/>
  <c r="N132" i="9"/>
  <c r="N133" i="9" s="1"/>
  <c r="N134" i="9" s="1"/>
  <c r="N135" i="9" s="1"/>
  <c r="N136" i="9" s="1"/>
  <c r="N137" i="9" s="1"/>
  <c r="N138" i="9" s="1"/>
  <c r="N139" i="9" s="1"/>
  <c r="N140" i="9" s="1"/>
  <c r="N141" i="9" s="1"/>
  <c r="N142" i="9" s="1"/>
  <c r="N143" i="9" s="1"/>
  <c r="M132" i="9"/>
  <c r="M133" i="9" s="1"/>
  <c r="M134" i="9" s="1"/>
  <c r="M135" i="9" s="1"/>
  <c r="M136" i="9" s="1"/>
  <c r="M137" i="9" s="1"/>
  <c r="M138" i="9" s="1"/>
  <c r="M139" i="9" s="1"/>
  <c r="M140" i="9" s="1"/>
  <c r="M141" i="9" s="1"/>
  <c r="M142" i="9" s="1"/>
  <c r="M143" i="9" s="1"/>
  <c r="L132" i="9"/>
  <c r="L133" i="9" s="1"/>
  <c r="L134" i="9" s="1"/>
  <c r="L135" i="9" s="1"/>
  <c r="L136" i="9" s="1"/>
  <c r="L137" i="9" s="1"/>
  <c r="L138" i="9" s="1"/>
  <c r="L139" i="9" s="1"/>
  <c r="L140" i="9" s="1"/>
  <c r="L141" i="9" s="1"/>
  <c r="L142" i="9" s="1"/>
  <c r="L143" i="9" s="1"/>
  <c r="K132" i="9"/>
  <c r="K133" i="9" s="1"/>
  <c r="K134" i="9" s="1"/>
  <c r="K135" i="9" s="1"/>
  <c r="K136" i="9" s="1"/>
  <c r="K137" i="9" s="1"/>
  <c r="K138" i="9" s="1"/>
  <c r="K139" i="9" s="1"/>
  <c r="K140" i="9" s="1"/>
  <c r="K141" i="9" s="1"/>
  <c r="K142" i="9" s="1"/>
  <c r="K143" i="9" s="1"/>
  <c r="J132" i="9"/>
  <c r="J133" i="9" s="1"/>
  <c r="J134" i="9" s="1"/>
  <c r="J135" i="9" s="1"/>
  <c r="J136" i="9" s="1"/>
  <c r="J137" i="9" s="1"/>
  <c r="J138" i="9" s="1"/>
  <c r="J139" i="9" s="1"/>
  <c r="J140" i="9" s="1"/>
  <c r="J141" i="9" s="1"/>
  <c r="J142" i="9" s="1"/>
  <c r="J143" i="9" s="1"/>
  <c r="I132" i="9"/>
  <c r="I133" i="9" s="1"/>
  <c r="I134" i="9" s="1"/>
  <c r="I135" i="9" s="1"/>
  <c r="I136" i="9" s="1"/>
  <c r="I137" i="9" s="1"/>
  <c r="I138" i="9" s="1"/>
  <c r="I139" i="9" s="1"/>
  <c r="I140" i="9" s="1"/>
  <c r="I141" i="9" s="1"/>
  <c r="I142" i="9" s="1"/>
  <c r="I143" i="9" s="1"/>
  <c r="H132" i="9"/>
  <c r="H133" i="9" s="1"/>
  <c r="H134" i="9" s="1"/>
  <c r="H135" i="9" s="1"/>
  <c r="H136" i="9" s="1"/>
  <c r="H137" i="9" s="1"/>
  <c r="H138" i="9" s="1"/>
  <c r="H139" i="9" s="1"/>
  <c r="H140" i="9" s="1"/>
  <c r="H141" i="9" s="1"/>
  <c r="H142" i="9" s="1"/>
  <c r="H143" i="9" s="1"/>
  <c r="G132" i="9"/>
  <c r="G133" i="9" s="1"/>
  <c r="G134" i="9" s="1"/>
  <c r="G135" i="9" s="1"/>
  <c r="G136" i="9" s="1"/>
  <c r="G137" i="9" s="1"/>
  <c r="G138" i="9" s="1"/>
  <c r="G139" i="9" s="1"/>
  <c r="G140" i="9" s="1"/>
  <c r="G141" i="9" s="1"/>
  <c r="G142" i="9" s="1"/>
  <c r="G143" i="9" s="1"/>
  <c r="E132" i="9"/>
  <c r="E133" i="9" s="1"/>
  <c r="E134" i="9" s="1"/>
  <c r="E135" i="9" s="1"/>
  <c r="E136" i="9" s="1"/>
  <c r="E137" i="9" s="1"/>
  <c r="E138" i="9" s="1"/>
  <c r="E139" i="9" s="1"/>
  <c r="E140" i="9" s="1"/>
  <c r="E141" i="9" s="1"/>
  <c r="E142" i="9" s="1"/>
  <c r="E143" i="9" s="1"/>
  <c r="D132" i="9"/>
  <c r="D133" i="9" s="1"/>
  <c r="D134" i="9" s="1"/>
  <c r="D135" i="9" s="1"/>
  <c r="D136" i="9" s="1"/>
  <c r="D137" i="9" s="1"/>
  <c r="D138" i="9" s="1"/>
  <c r="D139" i="9" s="1"/>
  <c r="D140" i="9" s="1"/>
  <c r="D141" i="9" s="1"/>
  <c r="D142" i="9" s="1"/>
  <c r="D143" i="9" s="1"/>
  <c r="C132" i="9"/>
  <c r="C133" i="9" s="1"/>
  <c r="C134" i="9" s="1"/>
  <c r="C135" i="9" s="1"/>
  <c r="C136" i="9" s="1"/>
  <c r="C137" i="9" s="1"/>
  <c r="C138" i="9" s="1"/>
  <c r="C139" i="9" s="1"/>
  <c r="C140" i="9" s="1"/>
  <c r="C141" i="9" s="1"/>
  <c r="C142" i="9" s="1"/>
  <c r="C143" i="9" s="1"/>
  <c r="P120" i="9"/>
  <c r="P121" i="9" s="1"/>
  <c r="P122" i="9" s="1"/>
  <c r="P123" i="9" s="1"/>
  <c r="P124" i="9" s="1"/>
  <c r="P125" i="9" s="1"/>
  <c r="P126" i="9" s="1"/>
  <c r="P127" i="9" s="1"/>
  <c r="P128" i="9" s="1"/>
  <c r="P129" i="9" s="1"/>
  <c r="P130" i="9" s="1"/>
  <c r="P131" i="9" s="1"/>
  <c r="O120" i="9"/>
  <c r="O121" i="9" s="1"/>
  <c r="O122" i="9" s="1"/>
  <c r="O123" i="9" s="1"/>
  <c r="O124" i="9" s="1"/>
  <c r="O125" i="9" s="1"/>
  <c r="O126" i="9" s="1"/>
  <c r="O127" i="9" s="1"/>
  <c r="O128" i="9" s="1"/>
  <c r="O129" i="9" s="1"/>
  <c r="O130" i="9" s="1"/>
  <c r="O131" i="9" s="1"/>
  <c r="N120" i="9"/>
  <c r="N121" i="9" s="1"/>
  <c r="N122" i="9" s="1"/>
  <c r="N123" i="9" s="1"/>
  <c r="N124" i="9" s="1"/>
  <c r="N125" i="9" s="1"/>
  <c r="N126" i="9" s="1"/>
  <c r="N127" i="9" s="1"/>
  <c r="N128" i="9" s="1"/>
  <c r="N129" i="9" s="1"/>
  <c r="N130" i="9" s="1"/>
  <c r="N131" i="9" s="1"/>
  <c r="M120" i="9"/>
  <c r="M121" i="9" s="1"/>
  <c r="M122" i="9" s="1"/>
  <c r="M123" i="9" s="1"/>
  <c r="M124" i="9" s="1"/>
  <c r="M125" i="9" s="1"/>
  <c r="M126" i="9" s="1"/>
  <c r="M127" i="9" s="1"/>
  <c r="M128" i="9" s="1"/>
  <c r="M129" i="9" s="1"/>
  <c r="M130" i="9" s="1"/>
  <c r="M131" i="9" s="1"/>
  <c r="L120" i="9"/>
  <c r="L121" i="9" s="1"/>
  <c r="L122" i="9" s="1"/>
  <c r="L123" i="9" s="1"/>
  <c r="L124" i="9" s="1"/>
  <c r="L125" i="9" s="1"/>
  <c r="L126" i="9" s="1"/>
  <c r="L127" i="9" s="1"/>
  <c r="L128" i="9" s="1"/>
  <c r="L129" i="9" s="1"/>
  <c r="L130" i="9" s="1"/>
  <c r="L131" i="9" s="1"/>
  <c r="K120" i="9"/>
  <c r="K121" i="9" s="1"/>
  <c r="K122" i="9" s="1"/>
  <c r="K123" i="9" s="1"/>
  <c r="K124" i="9" s="1"/>
  <c r="K125" i="9" s="1"/>
  <c r="K126" i="9" s="1"/>
  <c r="K127" i="9" s="1"/>
  <c r="K128" i="9" s="1"/>
  <c r="K129" i="9" s="1"/>
  <c r="K130" i="9" s="1"/>
  <c r="K131" i="9" s="1"/>
  <c r="J120" i="9"/>
  <c r="J121" i="9" s="1"/>
  <c r="J122" i="9" s="1"/>
  <c r="J123" i="9" s="1"/>
  <c r="J124" i="9" s="1"/>
  <c r="J125" i="9" s="1"/>
  <c r="J126" i="9" s="1"/>
  <c r="J127" i="9" s="1"/>
  <c r="J128" i="9" s="1"/>
  <c r="J129" i="9" s="1"/>
  <c r="J130" i="9" s="1"/>
  <c r="J131" i="9" s="1"/>
  <c r="I120" i="9"/>
  <c r="I121" i="9" s="1"/>
  <c r="I122" i="9" s="1"/>
  <c r="I123" i="9" s="1"/>
  <c r="I124" i="9" s="1"/>
  <c r="I125" i="9" s="1"/>
  <c r="I126" i="9" s="1"/>
  <c r="I127" i="9" s="1"/>
  <c r="I128" i="9" s="1"/>
  <c r="I129" i="9" s="1"/>
  <c r="I130" i="9" s="1"/>
  <c r="I131" i="9" s="1"/>
  <c r="H120" i="9"/>
  <c r="H121" i="9" s="1"/>
  <c r="H122" i="9" s="1"/>
  <c r="H123" i="9" s="1"/>
  <c r="H124" i="9" s="1"/>
  <c r="H125" i="9" s="1"/>
  <c r="H126" i="9" s="1"/>
  <c r="H127" i="9" s="1"/>
  <c r="H128" i="9" s="1"/>
  <c r="H129" i="9" s="1"/>
  <c r="H130" i="9" s="1"/>
  <c r="H131" i="9" s="1"/>
  <c r="G120" i="9"/>
  <c r="G121" i="9" s="1"/>
  <c r="G122" i="9" s="1"/>
  <c r="G123" i="9" s="1"/>
  <c r="G124" i="9" s="1"/>
  <c r="G125" i="9" s="1"/>
  <c r="G126" i="9" s="1"/>
  <c r="G127" i="9" s="1"/>
  <c r="G128" i="9" s="1"/>
  <c r="G129" i="9" s="1"/>
  <c r="G130" i="9" s="1"/>
  <c r="G131" i="9" s="1"/>
  <c r="E120" i="9"/>
  <c r="E121" i="9" s="1"/>
  <c r="E122" i="9" s="1"/>
  <c r="E123" i="9" s="1"/>
  <c r="E124" i="9" s="1"/>
  <c r="E125" i="9" s="1"/>
  <c r="E126" i="9" s="1"/>
  <c r="E127" i="9" s="1"/>
  <c r="E128" i="9" s="1"/>
  <c r="E129" i="9" s="1"/>
  <c r="E130" i="9" s="1"/>
  <c r="E131" i="9" s="1"/>
  <c r="D120" i="9"/>
  <c r="D121" i="9" s="1"/>
  <c r="D122" i="9" s="1"/>
  <c r="D123" i="9" s="1"/>
  <c r="D124" i="9" s="1"/>
  <c r="D125" i="9" s="1"/>
  <c r="D126" i="9" s="1"/>
  <c r="D127" i="9" s="1"/>
  <c r="D128" i="9" s="1"/>
  <c r="D129" i="9" s="1"/>
  <c r="D130" i="9" s="1"/>
  <c r="D131" i="9" s="1"/>
  <c r="C120" i="9"/>
  <c r="C121" i="9" s="1"/>
  <c r="C122" i="9" s="1"/>
  <c r="C123" i="9" s="1"/>
  <c r="C124" i="9" s="1"/>
  <c r="C125" i="9" s="1"/>
  <c r="C126" i="9" s="1"/>
  <c r="C127" i="9" s="1"/>
  <c r="C128" i="9" s="1"/>
  <c r="C129" i="9" s="1"/>
  <c r="C130" i="9" s="1"/>
  <c r="C131" i="9" s="1"/>
  <c r="P108" i="9"/>
  <c r="P109" i="9" s="1"/>
  <c r="P110" i="9" s="1"/>
  <c r="P111" i="9" s="1"/>
  <c r="P112" i="9" s="1"/>
  <c r="P113" i="9" s="1"/>
  <c r="P114" i="9" s="1"/>
  <c r="P115" i="9" s="1"/>
  <c r="P116" i="9" s="1"/>
  <c r="P117" i="9" s="1"/>
  <c r="P118" i="9" s="1"/>
  <c r="P119" i="9" s="1"/>
  <c r="O108" i="9"/>
  <c r="O109" i="9" s="1"/>
  <c r="O110" i="9" s="1"/>
  <c r="O111" i="9" s="1"/>
  <c r="O112" i="9" s="1"/>
  <c r="O113" i="9" s="1"/>
  <c r="O114" i="9" s="1"/>
  <c r="O115" i="9" s="1"/>
  <c r="O116" i="9" s="1"/>
  <c r="O117" i="9" s="1"/>
  <c r="O118" i="9" s="1"/>
  <c r="O119" i="9" s="1"/>
  <c r="N108" i="9"/>
  <c r="N109" i="9" s="1"/>
  <c r="N110" i="9" s="1"/>
  <c r="N111" i="9" s="1"/>
  <c r="N112" i="9" s="1"/>
  <c r="N113" i="9" s="1"/>
  <c r="N114" i="9" s="1"/>
  <c r="N115" i="9" s="1"/>
  <c r="N116" i="9" s="1"/>
  <c r="N117" i="9" s="1"/>
  <c r="N118" i="9" s="1"/>
  <c r="N119" i="9" s="1"/>
  <c r="M108" i="9"/>
  <c r="M109" i="9" s="1"/>
  <c r="M110" i="9" s="1"/>
  <c r="M111" i="9" s="1"/>
  <c r="M112" i="9" s="1"/>
  <c r="M113" i="9" s="1"/>
  <c r="M114" i="9" s="1"/>
  <c r="M115" i="9" s="1"/>
  <c r="M116" i="9" s="1"/>
  <c r="M117" i="9" s="1"/>
  <c r="M118" i="9" s="1"/>
  <c r="M119" i="9" s="1"/>
  <c r="L108" i="9"/>
  <c r="L109" i="9" s="1"/>
  <c r="L110" i="9" s="1"/>
  <c r="L111" i="9" s="1"/>
  <c r="L112" i="9" s="1"/>
  <c r="L113" i="9" s="1"/>
  <c r="L114" i="9" s="1"/>
  <c r="L115" i="9" s="1"/>
  <c r="L116" i="9" s="1"/>
  <c r="L117" i="9" s="1"/>
  <c r="L118" i="9" s="1"/>
  <c r="L119" i="9" s="1"/>
  <c r="K108" i="9"/>
  <c r="K109" i="9" s="1"/>
  <c r="K110" i="9" s="1"/>
  <c r="K111" i="9" s="1"/>
  <c r="K112" i="9" s="1"/>
  <c r="K113" i="9" s="1"/>
  <c r="K114" i="9" s="1"/>
  <c r="K115" i="9" s="1"/>
  <c r="K116" i="9" s="1"/>
  <c r="K117" i="9" s="1"/>
  <c r="K118" i="9" s="1"/>
  <c r="K119" i="9" s="1"/>
  <c r="J108" i="9"/>
  <c r="J109" i="9" s="1"/>
  <c r="J110" i="9" s="1"/>
  <c r="J111" i="9" s="1"/>
  <c r="J112" i="9" s="1"/>
  <c r="J113" i="9" s="1"/>
  <c r="J114" i="9" s="1"/>
  <c r="J115" i="9" s="1"/>
  <c r="J116" i="9" s="1"/>
  <c r="J117" i="9" s="1"/>
  <c r="J118" i="9" s="1"/>
  <c r="J119" i="9" s="1"/>
  <c r="I108" i="9"/>
  <c r="I109" i="9" s="1"/>
  <c r="I110" i="9" s="1"/>
  <c r="I111" i="9" s="1"/>
  <c r="I112" i="9" s="1"/>
  <c r="I113" i="9" s="1"/>
  <c r="I114" i="9" s="1"/>
  <c r="I115" i="9" s="1"/>
  <c r="I116" i="9" s="1"/>
  <c r="I117" i="9" s="1"/>
  <c r="I118" i="9" s="1"/>
  <c r="I119" i="9" s="1"/>
  <c r="H108" i="9"/>
  <c r="H109" i="9" s="1"/>
  <c r="H110" i="9" s="1"/>
  <c r="H111" i="9" s="1"/>
  <c r="H112" i="9" s="1"/>
  <c r="H113" i="9" s="1"/>
  <c r="H114" i="9" s="1"/>
  <c r="H115" i="9" s="1"/>
  <c r="H116" i="9" s="1"/>
  <c r="H117" i="9" s="1"/>
  <c r="H118" i="9" s="1"/>
  <c r="H119" i="9" s="1"/>
  <c r="G108" i="9"/>
  <c r="G109" i="9" s="1"/>
  <c r="G110" i="9" s="1"/>
  <c r="G111" i="9" s="1"/>
  <c r="G112" i="9" s="1"/>
  <c r="G113" i="9" s="1"/>
  <c r="G114" i="9" s="1"/>
  <c r="G115" i="9" s="1"/>
  <c r="G116" i="9" s="1"/>
  <c r="G117" i="9" s="1"/>
  <c r="G118" i="9" s="1"/>
  <c r="G119" i="9" s="1"/>
  <c r="E108" i="9"/>
  <c r="E109" i="9" s="1"/>
  <c r="E110" i="9" s="1"/>
  <c r="E111" i="9" s="1"/>
  <c r="E112" i="9" s="1"/>
  <c r="E113" i="9" s="1"/>
  <c r="E114" i="9" s="1"/>
  <c r="E115" i="9" s="1"/>
  <c r="E116" i="9" s="1"/>
  <c r="E117" i="9" s="1"/>
  <c r="E118" i="9" s="1"/>
  <c r="E119" i="9" s="1"/>
  <c r="D108" i="9"/>
  <c r="D109" i="9" s="1"/>
  <c r="D110" i="9" s="1"/>
  <c r="D111" i="9" s="1"/>
  <c r="D112" i="9" s="1"/>
  <c r="D113" i="9" s="1"/>
  <c r="D114" i="9" s="1"/>
  <c r="D115" i="9" s="1"/>
  <c r="D116" i="9" s="1"/>
  <c r="D117" i="9" s="1"/>
  <c r="D118" i="9" s="1"/>
  <c r="D119" i="9" s="1"/>
  <c r="C108" i="9"/>
  <c r="C109" i="9" s="1"/>
  <c r="C110" i="9" s="1"/>
  <c r="C111" i="9" s="1"/>
  <c r="C112" i="9" s="1"/>
  <c r="C113" i="9" s="1"/>
  <c r="C114" i="9" s="1"/>
  <c r="C115" i="9" s="1"/>
  <c r="C116" i="9" s="1"/>
  <c r="C117" i="9" s="1"/>
  <c r="C118" i="9" s="1"/>
  <c r="C119" i="9" s="1"/>
  <c r="P96" i="9"/>
  <c r="P97" i="9" s="1"/>
  <c r="P98" i="9" s="1"/>
  <c r="P99" i="9" s="1"/>
  <c r="P100" i="9" s="1"/>
  <c r="P101" i="9" s="1"/>
  <c r="P102" i="9" s="1"/>
  <c r="P103" i="9" s="1"/>
  <c r="P104" i="9" s="1"/>
  <c r="P105" i="9" s="1"/>
  <c r="P106" i="9" s="1"/>
  <c r="P107" i="9" s="1"/>
  <c r="O96" i="9"/>
  <c r="O97" i="9" s="1"/>
  <c r="O98" i="9" s="1"/>
  <c r="O99" i="9" s="1"/>
  <c r="O100" i="9" s="1"/>
  <c r="O101" i="9" s="1"/>
  <c r="O102" i="9" s="1"/>
  <c r="O103" i="9" s="1"/>
  <c r="O104" i="9" s="1"/>
  <c r="O105" i="9" s="1"/>
  <c r="O106" i="9" s="1"/>
  <c r="O107" i="9" s="1"/>
  <c r="N96" i="9"/>
  <c r="N97" i="9" s="1"/>
  <c r="N98" i="9" s="1"/>
  <c r="N99" i="9" s="1"/>
  <c r="N100" i="9" s="1"/>
  <c r="N101" i="9" s="1"/>
  <c r="N102" i="9" s="1"/>
  <c r="N103" i="9" s="1"/>
  <c r="N104" i="9" s="1"/>
  <c r="N105" i="9" s="1"/>
  <c r="N106" i="9" s="1"/>
  <c r="N107" i="9" s="1"/>
  <c r="M96" i="9"/>
  <c r="M97" i="9" s="1"/>
  <c r="M98" i="9" s="1"/>
  <c r="M99" i="9" s="1"/>
  <c r="M100" i="9" s="1"/>
  <c r="M101" i="9" s="1"/>
  <c r="M102" i="9" s="1"/>
  <c r="M103" i="9" s="1"/>
  <c r="M104" i="9" s="1"/>
  <c r="M105" i="9" s="1"/>
  <c r="M106" i="9" s="1"/>
  <c r="M107" i="9" s="1"/>
  <c r="L96" i="9"/>
  <c r="L97" i="9" s="1"/>
  <c r="L98" i="9" s="1"/>
  <c r="L99" i="9" s="1"/>
  <c r="L100" i="9" s="1"/>
  <c r="L101" i="9" s="1"/>
  <c r="L102" i="9" s="1"/>
  <c r="L103" i="9" s="1"/>
  <c r="L104" i="9" s="1"/>
  <c r="L105" i="9" s="1"/>
  <c r="L106" i="9" s="1"/>
  <c r="L107" i="9" s="1"/>
  <c r="K96" i="9"/>
  <c r="K97" i="9" s="1"/>
  <c r="K98" i="9" s="1"/>
  <c r="K99" i="9" s="1"/>
  <c r="K100" i="9" s="1"/>
  <c r="K101" i="9" s="1"/>
  <c r="K102" i="9" s="1"/>
  <c r="K103" i="9" s="1"/>
  <c r="K104" i="9" s="1"/>
  <c r="K105" i="9" s="1"/>
  <c r="K106" i="9" s="1"/>
  <c r="K107" i="9" s="1"/>
  <c r="J96" i="9"/>
  <c r="J97" i="9" s="1"/>
  <c r="J98" i="9" s="1"/>
  <c r="J99" i="9" s="1"/>
  <c r="J100" i="9" s="1"/>
  <c r="J101" i="9" s="1"/>
  <c r="J102" i="9" s="1"/>
  <c r="J103" i="9" s="1"/>
  <c r="J104" i="9" s="1"/>
  <c r="J105" i="9" s="1"/>
  <c r="J106" i="9" s="1"/>
  <c r="J107" i="9" s="1"/>
  <c r="I96" i="9"/>
  <c r="I97" i="9" s="1"/>
  <c r="I98" i="9" s="1"/>
  <c r="I99" i="9" s="1"/>
  <c r="I100" i="9" s="1"/>
  <c r="I101" i="9" s="1"/>
  <c r="I102" i="9" s="1"/>
  <c r="I103" i="9" s="1"/>
  <c r="I104" i="9" s="1"/>
  <c r="I105" i="9" s="1"/>
  <c r="I106" i="9" s="1"/>
  <c r="I107" i="9" s="1"/>
  <c r="H96" i="9"/>
  <c r="H97" i="9" s="1"/>
  <c r="H98" i="9" s="1"/>
  <c r="H99" i="9" s="1"/>
  <c r="H100" i="9" s="1"/>
  <c r="H101" i="9" s="1"/>
  <c r="H102" i="9" s="1"/>
  <c r="H103" i="9" s="1"/>
  <c r="H104" i="9" s="1"/>
  <c r="H105" i="9" s="1"/>
  <c r="H106" i="9" s="1"/>
  <c r="H107" i="9" s="1"/>
  <c r="G96" i="9"/>
  <c r="G97" i="9" s="1"/>
  <c r="G98" i="9" s="1"/>
  <c r="G99" i="9" s="1"/>
  <c r="G100" i="9" s="1"/>
  <c r="G101" i="9" s="1"/>
  <c r="G102" i="9" s="1"/>
  <c r="G103" i="9" s="1"/>
  <c r="G104" i="9" s="1"/>
  <c r="G105" i="9" s="1"/>
  <c r="G106" i="9" s="1"/>
  <c r="G107" i="9" s="1"/>
  <c r="E96" i="9"/>
  <c r="E97" i="9" s="1"/>
  <c r="E98" i="9" s="1"/>
  <c r="E99" i="9" s="1"/>
  <c r="E100" i="9" s="1"/>
  <c r="E101" i="9" s="1"/>
  <c r="E102" i="9" s="1"/>
  <c r="E103" i="9" s="1"/>
  <c r="E104" i="9" s="1"/>
  <c r="E105" i="9" s="1"/>
  <c r="E106" i="9" s="1"/>
  <c r="E107" i="9" s="1"/>
  <c r="D96" i="9"/>
  <c r="D97" i="9" s="1"/>
  <c r="D98" i="9" s="1"/>
  <c r="D99" i="9" s="1"/>
  <c r="D100" i="9" s="1"/>
  <c r="D101" i="9" s="1"/>
  <c r="D102" i="9" s="1"/>
  <c r="D103" i="9" s="1"/>
  <c r="D104" i="9" s="1"/>
  <c r="D105" i="9" s="1"/>
  <c r="D106" i="9" s="1"/>
  <c r="D107" i="9" s="1"/>
  <c r="C96" i="9"/>
  <c r="C97" i="9" s="1"/>
  <c r="C98" i="9" s="1"/>
  <c r="C99" i="9" s="1"/>
  <c r="C100" i="9" s="1"/>
  <c r="C101" i="9" s="1"/>
  <c r="C102" i="9" s="1"/>
  <c r="C103" i="9" s="1"/>
  <c r="C104" i="9" s="1"/>
  <c r="C105" i="9" s="1"/>
  <c r="C106" i="9" s="1"/>
  <c r="C107" i="9" s="1"/>
  <c r="P84" i="9"/>
  <c r="P85" i="9" s="1"/>
  <c r="P86" i="9" s="1"/>
  <c r="P87" i="9" s="1"/>
  <c r="P88" i="9" s="1"/>
  <c r="P89" i="9" s="1"/>
  <c r="P90" i="9" s="1"/>
  <c r="P91" i="9" s="1"/>
  <c r="P92" i="9" s="1"/>
  <c r="P93" i="9" s="1"/>
  <c r="P94" i="9" s="1"/>
  <c r="P95" i="9" s="1"/>
  <c r="O84" i="9"/>
  <c r="O85" i="9" s="1"/>
  <c r="O86" i="9" s="1"/>
  <c r="O87" i="9" s="1"/>
  <c r="O88" i="9" s="1"/>
  <c r="O89" i="9" s="1"/>
  <c r="O90" i="9" s="1"/>
  <c r="O91" i="9" s="1"/>
  <c r="O92" i="9" s="1"/>
  <c r="O93" i="9" s="1"/>
  <c r="O94" i="9" s="1"/>
  <c r="O95" i="9" s="1"/>
  <c r="N84" i="9"/>
  <c r="N85" i="9" s="1"/>
  <c r="N86" i="9" s="1"/>
  <c r="N87" i="9" s="1"/>
  <c r="N88" i="9" s="1"/>
  <c r="N89" i="9" s="1"/>
  <c r="N90" i="9" s="1"/>
  <c r="N91" i="9" s="1"/>
  <c r="N92" i="9" s="1"/>
  <c r="N93" i="9" s="1"/>
  <c r="N94" i="9" s="1"/>
  <c r="N95" i="9" s="1"/>
  <c r="M84" i="9"/>
  <c r="M85" i="9" s="1"/>
  <c r="M86" i="9" s="1"/>
  <c r="M87" i="9" s="1"/>
  <c r="M88" i="9" s="1"/>
  <c r="M89" i="9" s="1"/>
  <c r="M90" i="9" s="1"/>
  <c r="M91" i="9" s="1"/>
  <c r="M92" i="9" s="1"/>
  <c r="M93" i="9" s="1"/>
  <c r="M94" i="9" s="1"/>
  <c r="M95" i="9" s="1"/>
  <c r="L84" i="9"/>
  <c r="L85" i="9" s="1"/>
  <c r="L86" i="9" s="1"/>
  <c r="L87" i="9" s="1"/>
  <c r="L88" i="9" s="1"/>
  <c r="L89" i="9" s="1"/>
  <c r="L90" i="9" s="1"/>
  <c r="L91" i="9" s="1"/>
  <c r="L92" i="9" s="1"/>
  <c r="L93" i="9" s="1"/>
  <c r="L94" i="9" s="1"/>
  <c r="L95" i="9" s="1"/>
  <c r="K84" i="9"/>
  <c r="K85" i="9" s="1"/>
  <c r="K86" i="9" s="1"/>
  <c r="K87" i="9" s="1"/>
  <c r="K88" i="9" s="1"/>
  <c r="K89" i="9" s="1"/>
  <c r="K90" i="9" s="1"/>
  <c r="K91" i="9" s="1"/>
  <c r="K92" i="9" s="1"/>
  <c r="K93" i="9" s="1"/>
  <c r="K94" i="9" s="1"/>
  <c r="K95" i="9" s="1"/>
  <c r="J84" i="9"/>
  <c r="J85" i="9" s="1"/>
  <c r="J86" i="9" s="1"/>
  <c r="J87" i="9" s="1"/>
  <c r="J88" i="9" s="1"/>
  <c r="J89" i="9" s="1"/>
  <c r="J90" i="9" s="1"/>
  <c r="J91" i="9" s="1"/>
  <c r="J92" i="9" s="1"/>
  <c r="J93" i="9" s="1"/>
  <c r="J94" i="9" s="1"/>
  <c r="J95" i="9" s="1"/>
  <c r="I84" i="9"/>
  <c r="I85" i="9" s="1"/>
  <c r="I86" i="9" s="1"/>
  <c r="I87" i="9" s="1"/>
  <c r="I88" i="9" s="1"/>
  <c r="I89" i="9" s="1"/>
  <c r="I90" i="9" s="1"/>
  <c r="I91" i="9" s="1"/>
  <c r="I92" i="9" s="1"/>
  <c r="I93" i="9" s="1"/>
  <c r="I94" i="9" s="1"/>
  <c r="I95" i="9" s="1"/>
  <c r="H84" i="9"/>
  <c r="H85" i="9" s="1"/>
  <c r="H86" i="9" s="1"/>
  <c r="H87" i="9" s="1"/>
  <c r="H88" i="9" s="1"/>
  <c r="H89" i="9" s="1"/>
  <c r="H90" i="9" s="1"/>
  <c r="H91" i="9" s="1"/>
  <c r="H92" i="9" s="1"/>
  <c r="H93" i="9" s="1"/>
  <c r="H94" i="9" s="1"/>
  <c r="H95" i="9" s="1"/>
  <c r="G84" i="9"/>
  <c r="G85" i="9" s="1"/>
  <c r="G86" i="9" s="1"/>
  <c r="G87" i="9" s="1"/>
  <c r="G88" i="9" s="1"/>
  <c r="G89" i="9" s="1"/>
  <c r="G90" i="9" s="1"/>
  <c r="G91" i="9" s="1"/>
  <c r="G92" i="9" s="1"/>
  <c r="G93" i="9" s="1"/>
  <c r="G94" i="9" s="1"/>
  <c r="G95" i="9" s="1"/>
  <c r="E84" i="9"/>
  <c r="E85" i="9" s="1"/>
  <c r="E86" i="9" s="1"/>
  <c r="E87" i="9" s="1"/>
  <c r="E88" i="9" s="1"/>
  <c r="E89" i="9" s="1"/>
  <c r="E90" i="9" s="1"/>
  <c r="E91" i="9" s="1"/>
  <c r="E92" i="9" s="1"/>
  <c r="E93" i="9" s="1"/>
  <c r="E94" i="9" s="1"/>
  <c r="E95" i="9" s="1"/>
  <c r="D84" i="9"/>
  <c r="D85" i="9" s="1"/>
  <c r="D86" i="9" s="1"/>
  <c r="D87" i="9" s="1"/>
  <c r="D88" i="9" s="1"/>
  <c r="D89" i="9" s="1"/>
  <c r="D90" i="9" s="1"/>
  <c r="D91" i="9" s="1"/>
  <c r="D92" i="9" s="1"/>
  <c r="D93" i="9" s="1"/>
  <c r="D94" i="9" s="1"/>
  <c r="D95" i="9" s="1"/>
  <c r="C84" i="9"/>
  <c r="C85" i="9" s="1"/>
  <c r="C86" i="9" s="1"/>
  <c r="C87" i="9" s="1"/>
  <c r="C88" i="9" s="1"/>
  <c r="C89" i="9" s="1"/>
  <c r="C90" i="9" s="1"/>
  <c r="C91" i="9" s="1"/>
  <c r="C92" i="9" s="1"/>
  <c r="C93" i="9" s="1"/>
  <c r="C94" i="9" s="1"/>
  <c r="C95" i="9" s="1"/>
  <c r="P72" i="9"/>
  <c r="P73" i="9" s="1"/>
  <c r="P74" i="9" s="1"/>
  <c r="P75" i="9" s="1"/>
  <c r="P76" i="9" s="1"/>
  <c r="P77" i="9" s="1"/>
  <c r="P78" i="9" s="1"/>
  <c r="P79" i="9" s="1"/>
  <c r="P80" i="9" s="1"/>
  <c r="P81" i="9" s="1"/>
  <c r="P82" i="9" s="1"/>
  <c r="P83" i="9" s="1"/>
  <c r="O72" i="9"/>
  <c r="O73" i="9" s="1"/>
  <c r="O74" i="9" s="1"/>
  <c r="O75" i="9" s="1"/>
  <c r="O76" i="9" s="1"/>
  <c r="O77" i="9" s="1"/>
  <c r="O78" i="9" s="1"/>
  <c r="O79" i="9" s="1"/>
  <c r="O80" i="9" s="1"/>
  <c r="O81" i="9" s="1"/>
  <c r="O82" i="9" s="1"/>
  <c r="O83" i="9" s="1"/>
  <c r="N72" i="9"/>
  <c r="N73" i="9" s="1"/>
  <c r="N74" i="9" s="1"/>
  <c r="N75" i="9" s="1"/>
  <c r="N76" i="9" s="1"/>
  <c r="N77" i="9" s="1"/>
  <c r="N78" i="9" s="1"/>
  <c r="N79" i="9" s="1"/>
  <c r="N80" i="9" s="1"/>
  <c r="N81" i="9" s="1"/>
  <c r="N82" i="9" s="1"/>
  <c r="N83" i="9" s="1"/>
  <c r="M72" i="9"/>
  <c r="M73" i="9" s="1"/>
  <c r="M74" i="9" s="1"/>
  <c r="M75" i="9" s="1"/>
  <c r="M76" i="9" s="1"/>
  <c r="M77" i="9" s="1"/>
  <c r="M78" i="9" s="1"/>
  <c r="M79" i="9" s="1"/>
  <c r="M80" i="9" s="1"/>
  <c r="M81" i="9" s="1"/>
  <c r="M82" i="9" s="1"/>
  <c r="M83" i="9" s="1"/>
  <c r="L72" i="9"/>
  <c r="L73" i="9" s="1"/>
  <c r="L74" i="9" s="1"/>
  <c r="L75" i="9" s="1"/>
  <c r="L76" i="9" s="1"/>
  <c r="L77" i="9" s="1"/>
  <c r="L78" i="9" s="1"/>
  <c r="L79" i="9" s="1"/>
  <c r="L80" i="9" s="1"/>
  <c r="L81" i="9" s="1"/>
  <c r="L82" i="9" s="1"/>
  <c r="L83" i="9" s="1"/>
  <c r="K72" i="9"/>
  <c r="K73" i="9" s="1"/>
  <c r="K74" i="9" s="1"/>
  <c r="K75" i="9" s="1"/>
  <c r="K76" i="9" s="1"/>
  <c r="K77" i="9" s="1"/>
  <c r="K78" i="9" s="1"/>
  <c r="K79" i="9" s="1"/>
  <c r="K80" i="9" s="1"/>
  <c r="K81" i="9" s="1"/>
  <c r="K82" i="9" s="1"/>
  <c r="K83" i="9" s="1"/>
  <c r="J72" i="9"/>
  <c r="J73" i="9" s="1"/>
  <c r="J74" i="9" s="1"/>
  <c r="J75" i="9" s="1"/>
  <c r="J76" i="9" s="1"/>
  <c r="J77" i="9" s="1"/>
  <c r="J78" i="9" s="1"/>
  <c r="J79" i="9" s="1"/>
  <c r="J80" i="9" s="1"/>
  <c r="J81" i="9" s="1"/>
  <c r="J82" i="9" s="1"/>
  <c r="J83" i="9" s="1"/>
  <c r="I72" i="9"/>
  <c r="I73" i="9" s="1"/>
  <c r="I74" i="9" s="1"/>
  <c r="I75" i="9" s="1"/>
  <c r="I76" i="9" s="1"/>
  <c r="I77" i="9" s="1"/>
  <c r="I78" i="9" s="1"/>
  <c r="I79" i="9" s="1"/>
  <c r="I80" i="9" s="1"/>
  <c r="I81" i="9" s="1"/>
  <c r="I82" i="9" s="1"/>
  <c r="I83" i="9" s="1"/>
  <c r="H72" i="9"/>
  <c r="H73" i="9" s="1"/>
  <c r="H74" i="9" s="1"/>
  <c r="H75" i="9" s="1"/>
  <c r="H76" i="9" s="1"/>
  <c r="H77" i="9" s="1"/>
  <c r="H78" i="9" s="1"/>
  <c r="H79" i="9" s="1"/>
  <c r="H80" i="9" s="1"/>
  <c r="H81" i="9" s="1"/>
  <c r="H82" i="9" s="1"/>
  <c r="H83" i="9" s="1"/>
  <c r="G72" i="9"/>
  <c r="G73" i="9" s="1"/>
  <c r="G74" i="9" s="1"/>
  <c r="G75" i="9" s="1"/>
  <c r="G76" i="9" s="1"/>
  <c r="G77" i="9" s="1"/>
  <c r="G78" i="9" s="1"/>
  <c r="G79" i="9" s="1"/>
  <c r="G80" i="9" s="1"/>
  <c r="G81" i="9" s="1"/>
  <c r="G82" i="9" s="1"/>
  <c r="G83" i="9" s="1"/>
  <c r="E72" i="9"/>
  <c r="E73" i="9" s="1"/>
  <c r="E74" i="9" s="1"/>
  <c r="E75" i="9" s="1"/>
  <c r="E76" i="9" s="1"/>
  <c r="E77" i="9" s="1"/>
  <c r="E78" i="9" s="1"/>
  <c r="E79" i="9" s="1"/>
  <c r="E80" i="9" s="1"/>
  <c r="E81" i="9" s="1"/>
  <c r="E82" i="9" s="1"/>
  <c r="E83" i="9" s="1"/>
  <c r="D72" i="9"/>
  <c r="D73" i="9" s="1"/>
  <c r="D74" i="9" s="1"/>
  <c r="D75" i="9" s="1"/>
  <c r="D76" i="9" s="1"/>
  <c r="D77" i="9" s="1"/>
  <c r="D78" i="9" s="1"/>
  <c r="D79" i="9" s="1"/>
  <c r="D80" i="9" s="1"/>
  <c r="D81" i="9" s="1"/>
  <c r="D82" i="9" s="1"/>
  <c r="D83" i="9" s="1"/>
  <c r="C72" i="9"/>
  <c r="C73" i="9" s="1"/>
  <c r="C74" i="9" s="1"/>
  <c r="C75" i="9" s="1"/>
  <c r="C76" i="9" s="1"/>
  <c r="C77" i="9" s="1"/>
  <c r="C78" i="9" s="1"/>
  <c r="C79" i="9" s="1"/>
  <c r="C80" i="9" s="1"/>
  <c r="C81" i="9" s="1"/>
  <c r="C82" i="9" s="1"/>
  <c r="C83" i="9" s="1"/>
  <c r="C59" i="9"/>
  <c r="C58" i="9"/>
  <c r="C57" i="9"/>
  <c r="C56" i="9"/>
  <c r="C55" i="9"/>
  <c r="C54" i="9"/>
  <c r="C53" i="9"/>
  <c r="C52" i="9"/>
  <c r="C51" i="9"/>
  <c r="C50" i="9"/>
  <c r="C49" i="9"/>
  <c r="C48" i="9"/>
  <c r="AB21" i="9"/>
  <c r="P12" i="9"/>
  <c r="P13" i="9" s="1"/>
  <c r="P14" i="9" s="1"/>
  <c r="P15" i="9" s="1"/>
  <c r="P16" i="9" s="1"/>
  <c r="P17" i="9" s="1"/>
  <c r="P18" i="9" s="1"/>
  <c r="P19" i="9" s="1"/>
  <c r="P20" i="9" s="1"/>
  <c r="P21" i="9" s="1"/>
  <c r="P22" i="9" s="1"/>
  <c r="P23" i="9" s="1"/>
  <c r="O12" i="9"/>
  <c r="O13" i="9" s="1"/>
  <c r="O14" i="9" s="1"/>
  <c r="O15" i="9" s="1"/>
  <c r="O16" i="9" s="1"/>
  <c r="O17" i="9" s="1"/>
  <c r="O18" i="9" s="1"/>
  <c r="O19" i="9" s="1"/>
  <c r="O20" i="9" s="1"/>
  <c r="O21" i="9" s="1"/>
  <c r="O22" i="9" s="1"/>
  <c r="O23" i="9" s="1"/>
  <c r="N12" i="9"/>
  <c r="N13" i="9" s="1"/>
  <c r="N14" i="9" s="1"/>
  <c r="N15" i="9" s="1"/>
  <c r="N16" i="9" s="1"/>
  <c r="N17" i="9" s="1"/>
  <c r="N18" i="9" s="1"/>
  <c r="N19" i="9" s="1"/>
  <c r="N20" i="9" s="1"/>
  <c r="N21" i="9" s="1"/>
  <c r="N22" i="9" s="1"/>
  <c r="N23" i="9" s="1"/>
  <c r="M12" i="9"/>
  <c r="M13" i="9" s="1"/>
  <c r="M14" i="9" s="1"/>
  <c r="M15" i="9" s="1"/>
  <c r="M16" i="9" s="1"/>
  <c r="M17" i="9" s="1"/>
  <c r="M18" i="9" s="1"/>
  <c r="M19" i="9" s="1"/>
  <c r="M20" i="9" s="1"/>
  <c r="M21" i="9" s="1"/>
  <c r="M22" i="9" s="1"/>
  <c r="M23" i="9" s="1"/>
  <c r="L12" i="9"/>
  <c r="L13" i="9" s="1"/>
  <c r="L14" i="9" s="1"/>
  <c r="L15" i="9" s="1"/>
  <c r="L16" i="9" s="1"/>
  <c r="L17" i="9" s="1"/>
  <c r="L18" i="9" s="1"/>
  <c r="L19" i="9" s="1"/>
  <c r="L20" i="9" s="1"/>
  <c r="L21" i="9" s="1"/>
  <c r="L22" i="9" s="1"/>
  <c r="L23" i="9" s="1"/>
  <c r="K12" i="9"/>
  <c r="K13" i="9" s="1"/>
  <c r="K14" i="9" s="1"/>
  <c r="K15" i="9" s="1"/>
  <c r="K16" i="9" s="1"/>
  <c r="K17" i="9" s="1"/>
  <c r="K18" i="9" s="1"/>
  <c r="K19" i="9" s="1"/>
  <c r="K20" i="9" s="1"/>
  <c r="K21" i="9" s="1"/>
  <c r="K22" i="9" s="1"/>
  <c r="K23" i="9" s="1"/>
  <c r="J12" i="9"/>
  <c r="J13" i="9" s="1"/>
  <c r="J14" i="9" s="1"/>
  <c r="J15" i="9" s="1"/>
  <c r="J16" i="9" s="1"/>
  <c r="J17" i="9" s="1"/>
  <c r="J18" i="9" s="1"/>
  <c r="J19" i="9" s="1"/>
  <c r="J20" i="9" s="1"/>
  <c r="J21" i="9" s="1"/>
  <c r="J22" i="9" s="1"/>
  <c r="J23" i="9" s="1"/>
  <c r="I12" i="9"/>
  <c r="I13" i="9" s="1"/>
  <c r="I14" i="9" s="1"/>
  <c r="I15" i="9" s="1"/>
  <c r="I16" i="9" s="1"/>
  <c r="I17" i="9" s="1"/>
  <c r="I18" i="9" s="1"/>
  <c r="I19" i="9" s="1"/>
  <c r="I20" i="9" s="1"/>
  <c r="I21" i="9" s="1"/>
  <c r="I22" i="9" s="1"/>
  <c r="I23" i="9" s="1"/>
  <c r="H12" i="9"/>
  <c r="H13" i="9" s="1"/>
  <c r="H14" i="9" s="1"/>
  <c r="H15" i="9" s="1"/>
  <c r="H16" i="9" s="1"/>
  <c r="H17" i="9" s="1"/>
  <c r="H18" i="9" s="1"/>
  <c r="H19" i="9" s="1"/>
  <c r="H20" i="9" s="1"/>
  <c r="H21" i="9" s="1"/>
  <c r="H22" i="9" s="1"/>
  <c r="H23" i="9" s="1"/>
  <c r="G12" i="9"/>
  <c r="G13" i="9" s="1"/>
  <c r="G14" i="9" s="1"/>
  <c r="G15" i="9" s="1"/>
  <c r="G16" i="9" s="1"/>
  <c r="G17" i="9" s="1"/>
  <c r="G18" i="9" s="1"/>
  <c r="G19" i="9" s="1"/>
  <c r="G20" i="9" s="1"/>
  <c r="G21" i="9" s="1"/>
  <c r="G22" i="9" s="1"/>
  <c r="G23" i="9" s="1"/>
  <c r="E12" i="9"/>
  <c r="E13" i="9" s="1"/>
  <c r="E14" i="9" s="1"/>
  <c r="E15" i="9" s="1"/>
  <c r="E16" i="9" s="1"/>
  <c r="E17" i="9" s="1"/>
  <c r="E18" i="9" s="1"/>
  <c r="E19" i="9" s="1"/>
  <c r="E20" i="9" s="1"/>
  <c r="E21" i="9" s="1"/>
  <c r="E22" i="9" s="1"/>
  <c r="E23" i="9" s="1"/>
  <c r="D12" i="9"/>
  <c r="D13" i="9" s="1"/>
  <c r="D14" i="9" s="1"/>
  <c r="D15" i="9" s="1"/>
  <c r="D16" i="9" s="1"/>
  <c r="D17" i="9" s="1"/>
  <c r="D18" i="9" s="1"/>
  <c r="D19" i="9" s="1"/>
  <c r="D20" i="9" s="1"/>
  <c r="D21" i="9" s="1"/>
  <c r="D22" i="9" s="1"/>
  <c r="D23" i="9" s="1"/>
  <c r="C12" i="9"/>
  <c r="C13" i="9" s="1"/>
  <c r="C14" i="9" s="1"/>
  <c r="C15" i="9" s="1"/>
  <c r="C16" i="9" s="1"/>
  <c r="C17" i="9" s="1"/>
  <c r="C18" i="9" s="1"/>
  <c r="C19" i="9" s="1"/>
  <c r="C20" i="9" s="1"/>
  <c r="C21" i="9" s="1"/>
  <c r="C22" i="9" s="1"/>
  <c r="C23" i="9" s="1"/>
  <c r="Q10" i="9"/>
  <c r="AF10" i="9" s="1"/>
  <c r="AF9" i="9"/>
  <c r="AE9" i="9"/>
  <c r="AD9" i="9"/>
  <c r="AC9" i="9"/>
  <c r="AB9" i="9"/>
  <c r="AA9" i="9"/>
  <c r="Z9" i="9"/>
  <c r="Y9" i="9"/>
  <c r="X9" i="9"/>
  <c r="W9" i="9"/>
  <c r="V9" i="9"/>
  <c r="U9" i="9"/>
  <c r="T9" i="9"/>
  <c r="S9" i="9"/>
  <c r="R9" i="9"/>
  <c r="O112" i="7"/>
  <c r="N112" i="7"/>
  <c r="M112" i="7"/>
  <c r="L112" i="7"/>
  <c r="K112" i="7"/>
  <c r="J112" i="7"/>
  <c r="I112" i="7"/>
  <c r="H112" i="7"/>
  <c r="G112" i="7"/>
  <c r="F112" i="7"/>
  <c r="E112" i="7"/>
  <c r="D112" i="7"/>
  <c r="O111" i="7"/>
  <c r="N111" i="7"/>
  <c r="M111" i="7"/>
  <c r="L111" i="7"/>
  <c r="K111" i="7"/>
  <c r="J111" i="7"/>
  <c r="I111" i="7"/>
  <c r="H111" i="7"/>
  <c r="G111" i="7"/>
  <c r="F111" i="7"/>
  <c r="E111" i="7"/>
  <c r="D111" i="7"/>
  <c r="O110" i="7"/>
  <c r="N110" i="7"/>
  <c r="M110" i="7"/>
  <c r="L110" i="7"/>
  <c r="K110" i="7"/>
  <c r="J110" i="7"/>
  <c r="I110" i="7"/>
  <c r="H110" i="7"/>
  <c r="G110" i="7"/>
  <c r="F110" i="7"/>
  <c r="E110" i="7"/>
  <c r="D110" i="7"/>
  <c r="O109" i="7"/>
  <c r="N109" i="7"/>
  <c r="M109" i="7"/>
  <c r="L109" i="7"/>
  <c r="K109" i="7"/>
  <c r="J109" i="7"/>
  <c r="I109" i="7"/>
  <c r="H109" i="7"/>
  <c r="G109" i="7"/>
  <c r="F109" i="7"/>
  <c r="E109" i="7"/>
  <c r="D109" i="7"/>
  <c r="O108" i="7"/>
  <c r="N108" i="7"/>
  <c r="M108" i="7"/>
  <c r="L108" i="7"/>
  <c r="K108" i="7"/>
  <c r="J108" i="7"/>
  <c r="I108" i="7"/>
  <c r="H108" i="7"/>
  <c r="G108" i="7"/>
  <c r="F108" i="7"/>
  <c r="E108" i="7"/>
  <c r="D108" i="7"/>
  <c r="O107" i="7"/>
  <c r="N107" i="7"/>
  <c r="M107" i="7"/>
  <c r="L107" i="7"/>
  <c r="K107" i="7"/>
  <c r="J107" i="7"/>
  <c r="I107" i="7"/>
  <c r="H107" i="7"/>
  <c r="G107" i="7"/>
  <c r="F107" i="7"/>
  <c r="E107" i="7"/>
  <c r="D107" i="7"/>
  <c r="O106" i="7"/>
  <c r="N106" i="7"/>
  <c r="M106" i="7"/>
  <c r="L106" i="7"/>
  <c r="K106" i="7"/>
  <c r="J106" i="7"/>
  <c r="I106" i="7"/>
  <c r="H106" i="7"/>
  <c r="G106" i="7"/>
  <c r="F106" i="7"/>
  <c r="E106" i="7"/>
  <c r="D106" i="7"/>
  <c r="O105" i="7"/>
  <c r="N105" i="7"/>
  <c r="M105" i="7"/>
  <c r="L105" i="7"/>
  <c r="K105" i="7"/>
  <c r="J105" i="7"/>
  <c r="I105" i="7"/>
  <c r="H105" i="7"/>
  <c r="G105" i="7"/>
  <c r="F105" i="7"/>
  <c r="E105" i="7"/>
  <c r="D105" i="7"/>
  <c r="O104" i="7"/>
  <c r="N104" i="7"/>
  <c r="M104" i="7"/>
  <c r="L104" i="7"/>
  <c r="K104" i="7"/>
  <c r="J104" i="7"/>
  <c r="I104" i="7"/>
  <c r="H104" i="7"/>
  <c r="G104" i="7"/>
  <c r="F104" i="7"/>
  <c r="E104" i="7"/>
  <c r="D104" i="7"/>
  <c r="O103" i="7"/>
  <c r="N103" i="7"/>
  <c r="M103" i="7"/>
  <c r="L103" i="7"/>
  <c r="K103" i="7"/>
  <c r="J103" i="7"/>
  <c r="I103" i="7"/>
  <c r="H103" i="7"/>
  <c r="G103" i="7"/>
  <c r="F103" i="7"/>
  <c r="E103" i="7"/>
  <c r="D103" i="7"/>
  <c r="O102" i="7"/>
  <c r="N102" i="7"/>
  <c r="M102" i="7"/>
  <c r="L102" i="7"/>
  <c r="K102" i="7"/>
  <c r="J102" i="7"/>
  <c r="I102" i="7"/>
  <c r="H102" i="7"/>
  <c r="G102" i="7"/>
  <c r="F102" i="7"/>
  <c r="E102" i="7"/>
  <c r="D102" i="7"/>
  <c r="O101" i="7"/>
  <c r="N101" i="7"/>
  <c r="M101" i="7"/>
  <c r="L101" i="7"/>
  <c r="K101" i="7"/>
  <c r="J101" i="7"/>
  <c r="I101" i="7"/>
  <c r="H101" i="7"/>
  <c r="G101" i="7"/>
  <c r="F101" i="7"/>
  <c r="E101" i="7"/>
  <c r="D101" i="7"/>
  <c r="O100" i="7"/>
  <c r="N100" i="7"/>
  <c r="M100" i="7"/>
  <c r="L100" i="7"/>
  <c r="K100" i="7"/>
  <c r="J100" i="7"/>
  <c r="I100" i="7"/>
  <c r="H100" i="7"/>
  <c r="G100" i="7"/>
  <c r="F100" i="7"/>
  <c r="E100" i="7"/>
  <c r="D100" i="7"/>
  <c r="O99" i="7"/>
  <c r="N99" i="7"/>
  <c r="M99" i="7"/>
  <c r="L99" i="7"/>
  <c r="K99" i="7"/>
  <c r="J99" i="7"/>
  <c r="I99" i="7"/>
  <c r="H99" i="7"/>
  <c r="G99" i="7"/>
  <c r="F99" i="7"/>
  <c r="E99" i="7"/>
  <c r="D99" i="7"/>
  <c r="O98" i="7"/>
  <c r="N98" i="7"/>
  <c r="M98" i="7"/>
  <c r="L98" i="7"/>
  <c r="K98" i="7"/>
  <c r="J98" i="7"/>
  <c r="I98" i="7"/>
  <c r="H98" i="7"/>
  <c r="G98" i="7"/>
  <c r="F98" i="7"/>
  <c r="E98" i="7"/>
  <c r="D98" i="7"/>
  <c r="O97" i="7"/>
  <c r="N97" i="7"/>
  <c r="M97" i="7"/>
  <c r="L97" i="7"/>
  <c r="K97" i="7"/>
  <c r="J97" i="7"/>
  <c r="I97" i="7"/>
  <c r="H97" i="7"/>
  <c r="G97" i="7"/>
  <c r="F97" i="7"/>
  <c r="E97" i="7"/>
  <c r="D97" i="7"/>
  <c r="O96" i="7"/>
  <c r="N96" i="7"/>
  <c r="M96" i="7"/>
  <c r="L96" i="7"/>
  <c r="K96" i="7"/>
  <c r="J96" i="7"/>
  <c r="I96" i="7"/>
  <c r="H96" i="7"/>
  <c r="G96" i="7"/>
  <c r="F96" i="7"/>
  <c r="E96" i="7"/>
  <c r="D96" i="7"/>
  <c r="O95" i="7"/>
  <c r="N95" i="7"/>
  <c r="M95" i="7"/>
  <c r="L95" i="7"/>
  <c r="K95" i="7"/>
  <c r="J95" i="7"/>
  <c r="I95" i="7"/>
  <c r="H95" i="7"/>
  <c r="G95" i="7"/>
  <c r="F95" i="7"/>
  <c r="E95" i="7"/>
  <c r="D95" i="7"/>
  <c r="O94" i="7"/>
  <c r="N94" i="7"/>
  <c r="M94" i="7"/>
  <c r="L94" i="7"/>
  <c r="K94" i="7"/>
  <c r="J94" i="7"/>
  <c r="I94" i="7"/>
  <c r="H94" i="7"/>
  <c r="G94" i="7"/>
  <c r="F94" i="7"/>
  <c r="E94" i="7"/>
  <c r="D94" i="7"/>
  <c r="O93" i="7"/>
  <c r="N93" i="7"/>
  <c r="M93" i="7"/>
  <c r="L93" i="7"/>
  <c r="K93" i="7"/>
  <c r="J93" i="7"/>
  <c r="I93" i="7"/>
  <c r="H93" i="7"/>
  <c r="G93" i="7"/>
  <c r="F93" i="7"/>
  <c r="E93" i="7"/>
  <c r="D93" i="7"/>
  <c r="O92" i="7"/>
  <c r="N92" i="7"/>
  <c r="M92" i="7"/>
  <c r="L92" i="7"/>
  <c r="K92" i="7"/>
  <c r="J92" i="7"/>
  <c r="I92" i="7"/>
  <c r="H92" i="7"/>
  <c r="G92" i="7"/>
  <c r="F92" i="7"/>
  <c r="E92" i="7"/>
  <c r="D92" i="7"/>
  <c r="O91" i="7"/>
  <c r="N91" i="7"/>
  <c r="M91" i="7"/>
  <c r="L91" i="7"/>
  <c r="K91" i="7"/>
  <c r="J91" i="7"/>
  <c r="I91" i="7"/>
  <c r="H91" i="7"/>
  <c r="G91" i="7"/>
  <c r="F91" i="7"/>
  <c r="E91" i="7"/>
  <c r="D91" i="7"/>
  <c r="O90" i="7"/>
  <c r="N90" i="7"/>
  <c r="M90" i="7"/>
  <c r="L90" i="7"/>
  <c r="K90" i="7"/>
  <c r="J90" i="7"/>
  <c r="I90" i="7"/>
  <c r="H90" i="7"/>
  <c r="G90" i="7"/>
  <c r="F90" i="7"/>
  <c r="E90" i="7"/>
  <c r="D90" i="7"/>
  <c r="O89" i="7"/>
  <c r="N89" i="7"/>
  <c r="M89" i="7"/>
  <c r="L89" i="7"/>
  <c r="K89" i="7"/>
  <c r="J89" i="7"/>
  <c r="I89" i="7"/>
  <c r="H89" i="7"/>
  <c r="G89" i="7"/>
  <c r="F89" i="7"/>
  <c r="E89" i="7"/>
  <c r="D89" i="7"/>
  <c r="O88" i="7"/>
  <c r="N88" i="7"/>
  <c r="M88" i="7"/>
  <c r="L88" i="7"/>
  <c r="K88" i="7"/>
  <c r="J88" i="7"/>
  <c r="I88" i="7"/>
  <c r="H88" i="7"/>
  <c r="G88" i="7"/>
  <c r="F88" i="7"/>
  <c r="E88" i="7"/>
  <c r="D88" i="7"/>
  <c r="O87" i="7"/>
  <c r="N87" i="7"/>
  <c r="M87" i="7"/>
  <c r="L87" i="7"/>
  <c r="K87" i="7"/>
  <c r="J87" i="7"/>
  <c r="I87" i="7"/>
  <c r="H87" i="7"/>
  <c r="G87" i="7"/>
  <c r="F87" i="7"/>
  <c r="E87" i="7"/>
  <c r="D87" i="7"/>
  <c r="O86" i="7"/>
  <c r="N86" i="7"/>
  <c r="M86" i="7"/>
  <c r="L86" i="7"/>
  <c r="K86" i="7"/>
  <c r="J86" i="7"/>
  <c r="I86" i="7"/>
  <c r="H86" i="7"/>
  <c r="G86" i="7"/>
  <c r="F86" i="7"/>
  <c r="E86" i="7"/>
  <c r="D86" i="7"/>
  <c r="O85" i="7"/>
  <c r="N85" i="7"/>
  <c r="M85" i="7"/>
  <c r="L85" i="7"/>
  <c r="K85" i="7"/>
  <c r="J85" i="7"/>
  <c r="I85" i="7"/>
  <c r="H85" i="7"/>
  <c r="G85" i="7"/>
  <c r="F85" i="7"/>
  <c r="E85" i="7"/>
  <c r="D85" i="7"/>
  <c r="O84" i="7"/>
  <c r="N84" i="7"/>
  <c r="M84" i="7"/>
  <c r="L84" i="7"/>
  <c r="K84" i="7"/>
  <c r="J84" i="7"/>
  <c r="I84" i="7"/>
  <c r="H84" i="7"/>
  <c r="G84" i="7"/>
  <c r="F84" i="7"/>
  <c r="E84" i="7"/>
  <c r="D84" i="7"/>
  <c r="O83" i="7"/>
  <c r="N83" i="7"/>
  <c r="M83" i="7"/>
  <c r="L83" i="7"/>
  <c r="K83" i="7"/>
  <c r="J83" i="7"/>
  <c r="I83" i="7"/>
  <c r="H83" i="7"/>
  <c r="G83" i="7"/>
  <c r="F83" i="7"/>
  <c r="E83" i="7"/>
  <c r="D83" i="7"/>
  <c r="O82" i="7"/>
  <c r="N82" i="7"/>
  <c r="M82" i="7"/>
  <c r="L82" i="7"/>
  <c r="K82" i="7"/>
  <c r="J82" i="7"/>
  <c r="I82" i="7"/>
  <c r="H82" i="7"/>
  <c r="G82" i="7"/>
  <c r="F82" i="7"/>
  <c r="E82" i="7"/>
  <c r="D82" i="7"/>
  <c r="O81" i="7"/>
  <c r="N81" i="7"/>
  <c r="M81" i="7"/>
  <c r="L81" i="7"/>
  <c r="K81" i="7"/>
  <c r="J81" i="7"/>
  <c r="I81" i="7"/>
  <c r="H81" i="7"/>
  <c r="G81" i="7"/>
  <c r="F81" i="7"/>
  <c r="E81" i="7"/>
  <c r="D81" i="7"/>
  <c r="O80" i="7"/>
  <c r="N80" i="7"/>
  <c r="M80" i="7"/>
  <c r="L80" i="7"/>
  <c r="K80" i="7"/>
  <c r="J80" i="7"/>
  <c r="I80" i="7"/>
  <c r="H80" i="7"/>
  <c r="G80" i="7"/>
  <c r="F80" i="7"/>
  <c r="E80" i="7"/>
  <c r="D80" i="7"/>
  <c r="O79" i="7"/>
  <c r="N79" i="7"/>
  <c r="M79" i="7"/>
  <c r="L79" i="7"/>
  <c r="K79" i="7"/>
  <c r="J79" i="7"/>
  <c r="I79" i="7"/>
  <c r="H79" i="7"/>
  <c r="G79" i="7"/>
  <c r="F79" i="7"/>
  <c r="E79" i="7"/>
  <c r="D79" i="7"/>
  <c r="O78" i="7"/>
  <c r="N78" i="7"/>
  <c r="M78" i="7"/>
  <c r="L78" i="7"/>
  <c r="K78" i="7"/>
  <c r="J78" i="7"/>
  <c r="I78" i="7"/>
  <c r="H78" i="7"/>
  <c r="G78" i="7"/>
  <c r="F78" i="7"/>
  <c r="D78" i="7"/>
  <c r="O77" i="7"/>
  <c r="N77" i="7"/>
  <c r="M77" i="7"/>
  <c r="L77" i="7"/>
  <c r="K77" i="7"/>
  <c r="J77" i="7"/>
  <c r="I77" i="7"/>
  <c r="H77" i="7"/>
  <c r="G77" i="7"/>
  <c r="F77" i="7"/>
  <c r="D77" i="7"/>
  <c r="O76" i="7"/>
  <c r="N76" i="7"/>
  <c r="M76" i="7"/>
  <c r="L76" i="7"/>
  <c r="K76" i="7"/>
  <c r="J76" i="7"/>
  <c r="I76" i="7"/>
  <c r="H76" i="7"/>
  <c r="G76" i="7"/>
  <c r="F76" i="7"/>
  <c r="D76" i="7"/>
  <c r="O75" i="7"/>
  <c r="N75" i="7"/>
  <c r="M75" i="7"/>
  <c r="L75" i="7"/>
  <c r="K75" i="7"/>
  <c r="J75" i="7"/>
  <c r="I75" i="7"/>
  <c r="H75" i="7"/>
  <c r="G75" i="7"/>
  <c r="F75" i="7"/>
  <c r="D75" i="7"/>
  <c r="O74" i="7"/>
  <c r="N74" i="7"/>
  <c r="M74" i="7"/>
  <c r="L74" i="7"/>
  <c r="K74" i="7"/>
  <c r="J74" i="7"/>
  <c r="I74" i="7"/>
  <c r="H74" i="7"/>
  <c r="G74" i="7"/>
  <c r="F74" i="7"/>
  <c r="D74" i="7"/>
  <c r="O73" i="7"/>
  <c r="N73" i="7"/>
  <c r="M73" i="7"/>
  <c r="L73" i="7"/>
  <c r="K73" i="7"/>
  <c r="J73" i="7"/>
  <c r="I73" i="7"/>
  <c r="H73" i="7"/>
  <c r="G73" i="7"/>
  <c r="F73" i="7"/>
  <c r="D73" i="7"/>
  <c r="O72" i="7"/>
  <c r="N72" i="7"/>
  <c r="M72" i="7"/>
  <c r="L72" i="7"/>
  <c r="K72" i="7"/>
  <c r="J72" i="7"/>
  <c r="I72" i="7"/>
  <c r="H72" i="7"/>
  <c r="G72" i="7"/>
  <c r="F72" i="7"/>
  <c r="D72" i="7"/>
  <c r="O71" i="7"/>
  <c r="N71" i="7"/>
  <c r="M71" i="7"/>
  <c r="L71" i="7"/>
  <c r="K71" i="7"/>
  <c r="J71" i="7"/>
  <c r="I71" i="7"/>
  <c r="H71" i="7"/>
  <c r="G71" i="7"/>
  <c r="F71" i="7"/>
  <c r="D71" i="7"/>
  <c r="O70" i="7"/>
  <c r="N70" i="7"/>
  <c r="M70" i="7"/>
  <c r="L70" i="7"/>
  <c r="K70" i="7"/>
  <c r="J70" i="7"/>
  <c r="I70" i="7"/>
  <c r="H70" i="7"/>
  <c r="G70" i="7"/>
  <c r="F70" i="7"/>
  <c r="D70" i="7"/>
  <c r="O69" i="7"/>
  <c r="N69" i="7"/>
  <c r="M69" i="7"/>
  <c r="L69" i="7"/>
  <c r="K69" i="7"/>
  <c r="J69" i="7"/>
  <c r="I69" i="7"/>
  <c r="H69" i="7"/>
  <c r="G69" i="7"/>
  <c r="F69" i="7"/>
  <c r="D69" i="7"/>
  <c r="O68" i="7"/>
  <c r="N68" i="7"/>
  <c r="M68" i="7"/>
  <c r="L68" i="7"/>
  <c r="K68" i="7"/>
  <c r="J68" i="7"/>
  <c r="I68" i="7"/>
  <c r="H68" i="7"/>
  <c r="G68" i="7"/>
  <c r="F68" i="7"/>
  <c r="D68" i="7"/>
  <c r="O67" i="7"/>
  <c r="N67" i="7"/>
  <c r="M67" i="7"/>
  <c r="L67" i="7"/>
  <c r="K67" i="7"/>
  <c r="J67" i="7"/>
  <c r="I67" i="7"/>
  <c r="H67" i="7"/>
  <c r="G67" i="7"/>
  <c r="F67" i="7"/>
  <c r="D67" i="7"/>
  <c r="O66" i="7"/>
  <c r="N66" i="7"/>
  <c r="M66" i="7"/>
  <c r="L66" i="7"/>
  <c r="K66" i="7"/>
  <c r="J66" i="7"/>
  <c r="I66" i="7"/>
  <c r="H66" i="7"/>
  <c r="G66" i="7"/>
  <c r="F66" i="7"/>
  <c r="D66" i="7"/>
  <c r="O65" i="7"/>
  <c r="N65" i="7"/>
  <c r="M65" i="7"/>
  <c r="L65" i="7"/>
  <c r="K65" i="7"/>
  <c r="J65" i="7"/>
  <c r="I65" i="7"/>
  <c r="H65" i="7"/>
  <c r="G65" i="7"/>
  <c r="F65" i="7"/>
  <c r="D65" i="7"/>
  <c r="O64" i="7"/>
  <c r="N64" i="7"/>
  <c r="M64" i="7"/>
  <c r="L64" i="7"/>
  <c r="K64" i="7"/>
  <c r="J64" i="7"/>
  <c r="I64" i="7"/>
  <c r="H64" i="7"/>
  <c r="G64" i="7"/>
  <c r="F64" i="7"/>
  <c r="D64" i="7"/>
  <c r="O63" i="7"/>
  <c r="N63" i="7"/>
  <c r="M63" i="7"/>
  <c r="L63" i="7"/>
  <c r="K63" i="7"/>
  <c r="J63" i="7"/>
  <c r="I63" i="7"/>
  <c r="H63" i="7"/>
  <c r="G63" i="7"/>
  <c r="F63" i="7"/>
  <c r="D63" i="7"/>
  <c r="O62" i="7"/>
  <c r="N62" i="7"/>
  <c r="M62" i="7"/>
  <c r="L62" i="7"/>
  <c r="K62" i="7"/>
  <c r="J62" i="7"/>
  <c r="I62" i="7"/>
  <c r="H62" i="7"/>
  <c r="G62" i="7"/>
  <c r="F62" i="7"/>
  <c r="D62" i="7"/>
  <c r="O61" i="7"/>
  <c r="N61" i="7"/>
  <c r="M61" i="7"/>
  <c r="L61" i="7"/>
  <c r="K61" i="7"/>
  <c r="J61" i="7"/>
  <c r="I61" i="7"/>
  <c r="H61" i="7"/>
  <c r="G61" i="7"/>
  <c r="F61" i="7"/>
  <c r="D61" i="7"/>
  <c r="O60" i="7"/>
  <c r="N60" i="7"/>
  <c r="M60" i="7"/>
  <c r="L60" i="7"/>
  <c r="K60" i="7"/>
  <c r="J60" i="7"/>
  <c r="I60" i="7"/>
  <c r="H60" i="7"/>
  <c r="G60" i="7"/>
  <c r="F60" i="7"/>
  <c r="D60" i="7"/>
  <c r="O59" i="7"/>
  <c r="N59" i="7"/>
  <c r="M59" i="7"/>
  <c r="L59" i="7"/>
  <c r="K59" i="7"/>
  <c r="J59" i="7"/>
  <c r="I59" i="7"/>
  <c r="H59" i="7"/>
  <c r="G59" i="7"/>
  <c r="F59" i="7"/>
  <c r="D59" i="7"/>
  <c r="O58" i="7"/>
  <c r="N58" i="7"/>
  <c r="M58" i="7"/>
  <c r="L58" i="7"/>
  <c r="K58" i="7"/>
  <c r="J58" i="7"/>
  <c r="I58" i="7"/>
  <c r="H58" i="7"/>
  <c r="G58" i="7"/>
  <c r="F58" i="7"/>
  <c r="D58" i="7"/>
  <c r="O57" i="7"/>
  <c r="N57" i="7"/>
  <c r="M57" i="7"/>
  <c r="L57" i="7"/>
  <c r="K57" i="7"/>
  <c r="J57" i="7"/>
  <c r="I57" i="7"/>
  <c r="H57" i="7"/>
  <c r="G57" i="7"/>
  <c r="F57" i="7"/>
  <c r="D57" i="7"/>
  <c r="O56" i="7"/>
  <c r="N56" i="7"/>
  <c r="M56" i="7"/>
  <c r="L56" i="7"/>
  <c r="K56" i="7"/>
  <c r="J56" i="7"/>
  <c r="I56" i="7"/>
  <c r="H56" i="7"/>
  <c r="G56" i="7"/>
  <c r="F56" i="7"/>
  <c r="D56" i="7"/>
  <c r="O55" i="7"/>
  <c r="N55" i="7"/>
  <c r="M55" i="7"/>
  <c r="L55" i="7"/>
  <c r="K55" i="7"/>
  <c r="J55" i="7"/>
  <c r="I55" i="7"/>
  <c r="H55" i="7"/>
  <c r="G55" i="7"/>
  <c r="F55" i="7"/>
  <c r="D55" i="7"/>
  <c r="O54" i="7"/>
  <c r="N54" i="7"/>
  <c r="M54" i="7"/>
  <c r="L54" i="7"/>
  <c r="K54" i="7"/>
  <c r="J54" i="7"/>
  <c r="I54" i="7"/>
  <c r="H54" i="7"/>
  <c r="G54" i="7"/>
  <c r="F54" i="7"/>
  <c r="D54" i="7"/>
  <c r="O53" i="7"/>
  <c r="N53" i="7"/>
  <c r="M53" i="7"/>
  <c r="L53" i="7"/>
  <c r="K53" i="7"/>
  <c r="J53" i="7"/>
  <c r="I53" i="7"/>
  <c r="H53" i="7"/>
  <c r="G53" i="7"/>
  <c r="F53" i="7"/>
  <c r="D53" i="7"/>
  <c r="O52" i="7"/>
  <c r="N52" i="7"/>
  <c r="M52" i="7"/>
  <c r="L52" i="7"/>
  <c r="K52" i="7"/>
  <c r="J52" i="7"/>
  <c r="I52" i="7"/>
  <c r="H52" i="7"/>
  <c r="G52" i="7"/>
  <c r="F52" i="7"/>
  <c r="D52" i="7"/>
  <c r="O51" i="7"/>
  <c r="N51" i="7"/>
  <c r="M51" i="7"/>
  <c r="L51" i="7"/>
  <c r="K51" i="7"/>
  <c r="J51" i="7"/>
  <c r="I51" i="7"/>
  <c r="H51" i="7"/>
  <c r="G51" i="7"/>
  <c r="F51" i="7"/>
  <c r="D51" i="7"/>
  <c r="O50" i="7"/>
  <c r="N50" i="7"/>
  <c r="M50" i="7"/>
  <c r="L50" i="7"/>
  <c r="K50" i="7"/>
  <c r="J50" i="7"/>
  <c r="I50" i="7"/>
  <c r="H50" i="7"/>
  <c r="G50" i="7"/>
  <c r="F50" i="7"/>
  <c r="D50" i="7"/>
  <c r="O49" i="7"/>
  <c r="N49" i="7"/>
  <c r="M49" i="7"/>
  <c r="L49" i="7"/>
  <c r="K49" i="7"/>
  <c r="J49" i="7"/>
  <c r="I49" i="7"/>
  <c r="H49" i="7"/>
  <c r="G49" i="7"/>
  <c r="F49" i="7"/>
  <c r="D49" i="7"/>
  <c r="O48" i="7"/>
  <c r="N48" i="7"/>
  <c r="M48" i="7"/>
  <c r="L48" i="7"/>
  <c r="K48" i="7"/>
  <c r="J48" i="7"/>
  <c r="I48" i="7"/>
  <c r="H48" i="7"/>
  <c r="G48" i="7"/>
  <c r="F48" i="7"/>
  <c r="D48" i="7"/>
  <c r="O47" i="7"/>
  <c r="N47" i="7"/>
  <c r="M47" i="7"/>
  <c r="L47" i="7"/>
  <c r="K47" i="7"/>
  <c r="J47" i="7"/>
  <c r="I47" i="7"/>
  <c r="H47" i="7"/>
  <c r="G47" i="7"/>
  <c r="F47" i="7"/>
  <c r="D47" i="7"/>
  <c r="O46" i="7"/>
  <c r="N46" i="7"/>
  <c r="M46" i="7"/>
  <c r="L46" i="7"/>
  <c r="K46" i="7"/>
  <c r="J46" i="7"/>
  <c r="I46" i="7"/>
  <c r="H46" i="7"/>
  <c r="G46" i="7"/>
  <c r="F46" i="7"/>
  <c r="D46" i="7"/>
  <c r="O45" i="7"/>
  <c r="N45" i="7"/>
  <c r="M45" i="7"/>
  <c r="L45" i="7"/>
  <c r="K45" i="7"/>
  <c r="J45" i="7"/>
  <c r="I45" i="7"/>
  <c r="H45" i="7"/>
  <c r="G45" i="7"/>
  <c r="F45" i="7"/>
  <c r="D45" i="7"/>
  <c r="O44" i="7"/>
  <c r="N44" i="7"/>
  <c r="M44" i="7"/>
  <c r="L44" i="7"/>
  <c r="K44" i="7"/>
  <c r="J44" i="7"/>
  <c r="I44" i="7"/>
  <c r="H44" i="7"/>
  <c r="G44" i="7"/>
  <c r="F44" i="7"/>
  <c r="D44" i="7"/>
  <c r="O43" i="7"/>
  <c r="N43" i="7"/>
  <c r="M43" i="7"/>
  <c r="L43" i="7"/>
  <c r="K43" i="7"/>
  <c r="J43" i="7"/>
  <c r="I43" i="7"/>
  <c r="H43" i="7"/>
  <c r="G43" i="7"/>
  <c r="F43" i="7"/>
  <c r="D43" i="7"/>
  <c r="O42" i="7"/>
  <c r="N42" i="7"/>
  <c r="M42" i="7"/>
  <c r="L42" i="7"/>
  <c r="K42" i="7"/>
  <c r="J42" i="7"/>
  <c r="I42" i="7"/>
  <c r="H42" i="7"/>
  <c r="G42" i="7"/>
  <c r="F42" i="7"/>
  <c r="D42" i="7"/>
  <c r="O41" i="7"/>
  <c r="N41" i="7"/>
  <c r="M41" i="7"/>
  <c r="L41" i="7"/>
  <c r="K41" i="7"/>
  <c r="J41" i="7"/>
  <c r="I41" i="7"/>
  <c r="H41" i="7"/>
  <c r="G41" i="7"/>
  <c r="F41" i="7"/>
  <c r="D41" i="7"/>
  <c r="O40" i="7"/>
  <c r="N40" i="7"/>
  <c r="M40" i="7"/>
  <c r="L40" i="7"/>
  <c r="K40" i="7"/>
  <c r="J40" i="7"/>
  <c r="I40" i="7"/>
  <c r="H40" i="7"/>
  <c r="G40" i="7"/>
  <c r="F40" i="7"/>
  <c r="D40" i="7"/>
  <c r="O39" i="7"/>
  <c r="N39" i="7"/>
  <c r="M39" i="7"/>
  <c r="L39" i="7"/>
  <c r="K39" i="7"/>
  <c r="J39" i="7"/>
  <c r="I39" i="7"/>
  <c r="H39" i="7"/>
  <c r="G39" i="7"/>
  <c r="F39" i="7"/>
  <c r="D39" i="7"/>
  <c r="O38" i="7"/>
  <c r="N38" i="7"/>
  <c r="M38" i="7"/>
  <c r="L38" i="7"/>
  <c r="K38" i="7"/>
  <c r="J38" i="7"/>
  <c r="I38" i="7"/>
  <c r="H38" i="7"/>
  <c r="G38" i="7"/>
  <c r="F38" i="7"/>
  <c r="D38" i="7"/>
  <c r="O37" i="7"/>
  <c r="N37" i="7"/>
  <c r="M37" i="7"/>
  <c r="L37" i="7"/>
  <c r="K37" i="7"/>
  <c r="J37" i="7"/>
  <c r="I37" i="7"/>
  <c r="H37" i="7"/>
  <c r="G37" i="7"/>
  <c r="F37" i="7"/>
  <c r="D37" i="7"/>
  <c r="O36" i="7"/>
  <c r="N36" i="7"/>
  <c r="M36" i="7"/>
  <c r="L36" i="7"/>
  <c r="K36" i="7"/>
  <c r="J36" i="7"/>
  <c r="I36" i="7"/>
  <c r="H36" i="7"/>
  <c r="G36" i="7"/>
  <c r="F36" i="7"/>
  <c r="D36" i="7"/>
  <c r="O35" i="7"/>
  <c r="N35" i="7"/>
  <c r="M35" i="7"/>
  <c r="L35" i="7"/>
  <c r="K35" i="7"/>
  <c r="J35" i="7"/>
  <c r="I35" i="7"/>
  <c r="H35" i="7"/>
  <c r="G35" i="7"/>
  <c r="F35" i="7"/>
  <c r="D35" i="7"/>
  <c r="O34" i="7"/>
  <c r="N34" i="7"/>
  <c r="M34" i="7"/>
  <c r="L34" i="7"/>
  <c r="K34" i="7"/>
  <c r="J34" i="7"/>
  <c r="I34" i="7"/>
  <c r="H34" i="7"/>
  <c r="G34" i="7"/>
  <c r="F34" i="7"/>
  <c r="D34" i="7"/>
  <c r="O33" i="7"/>
  <c r="N33" i="7"/>
  <c r="M33" i="7"/>
  <c r="L33" i="7"/>
  <c r="K33" i="7"/>
  <c r="J33" i="7"/>
  <c r="I33" i="7"/>
  <c r="H33" i="7"/>
  <c r="G33" i="7"/>
  <c r="F33" i="7"/>
  <c r="D33" i="7"/>
  <c r="O32" i="7"/>
  <c r="N32" i="7"/>
  <c r="M32" i="7"/>
  <c r="L32" i="7"/>
  <c r="K32" i="7"/>
  <c r="J32" i="7"/>
  <c r="I32" i="7"/>
  <c r="H32" i="7"/>
  <c r="G32" i="7"/>
  <c r="F32" i="7"/>
  <c r="D32" i="7"/>
  <c r="O31" i="7"/>
  <c r="N31" i="7"/>
  <c r="M31" i="7"/>
  <c r="L31" i="7"/>
  <c r="K31" i="7"/>
  <c r="J31" i="7"/>
  <c r="I31" i="7"/>
  <c r="H31" i="7"/>
  <c r="G31" i="7"/>
  <c r="F31" i="7"/>
  <c r="D31" i="7"/>
  <c r="O30" i="7"/>
  <c r="N30" i="7"/>
  <c r="M30" i="7"/>
  <c r="L30" i="7"/>
  <c r="K30" i="7"/>
  <c r="J30" i="7"/>
  <c r="I30" i="7"/>
  <c r="H30" i="7"/>
  <c r="G30" i="7"/>
  <c r="F30" i="7"/>
  <c r="D30" i="7"/>
  <c r="O29" i="7"/>
  <c r="N29" i="7"/>
  <c r="M29" i="7"/>
  <c r="L29" i="7"/>
  <c r="K29" i="7"/>
  <c r="J29" i="7"/>
  <c r="I29" i="7"/>
  <c r="H29" i="7"/>
  <c r="G29" i="7"/>
  <c r="F29" i="7"/>
  <c r="D29" i="7"/>
  <c r="O28" i="7"/>
  <c r="N28" i="7"/>
  <c r="M28" i="7"/>
  <c r="L28" i="7"/>
  <c r="K28" i="7"/>
  <c r="J28" i="7"/>
  <c r="I28" i="7"/>
  <c r="H28" i="7"/>
  <c r="G28" i="7"/>
  <c r="F28" i="7"/>
  <c r="D28" i="7"/>
  <c r="O27" i="7"/>
  <c r="N27" i="7"/>
  <c r="M27" i="7"/>
  <c r="L27" i="7"/>
  <c r="K27" i="7"/>
  <c r="J27" i="7"/>
  <c r="I27" i="7"/>
  <c r="H27" i="7"/>
  <c r="G27" i="7"/>
  <c r="F27" i="7"/>
  <c r="D27" i="7"/>
  <c r="O26" i="7"/>
  <c r="N26" i="7"/>
  <c r="M26" i="7"/>
  <c r="L26" i="7"/>
  <c r="K26" i="7"/>
  <c r="J26" i="7"/>
  <c r="I26" i="7"/>
  <c r="H26" i="7"/>
  <c r="G26" i="7"/>
  <c r="F26" i="7"/>
  <c r="D26" i="7"/>
  <c r="O25" i="7"/>
  <c r="N25" i="7"/>
  <c r="M25" i="7"/>
  <c r="L25" i="7"/>
  <c r="K25" i="7"/>
  <c r="J25" i="7"/>
  <c r="I25" i="7"/>
  <c r="H25" i="7"/>
  <c r="G25" i="7"/>
  <c r="F25" i="7"/>
  <c r="D25" i="7"/>
  <c r="O24" i="7"/>
  <c r="N24" i="7"/>
  <c r="M24" i="7"/>
  <c r="L24" i="7"/>
  <c r="K24" i="7"/>
  <c r="J24" i="7"/>
  <c r="I24" i="7"/>
  <c r="H24" i="7"/>
  <c r="G24" i="7"/>
  <c r="F24" i="7"/>
  <c r="D24" i="7"/>
  <c r="O23" i="7"/>
  <c r="N23" i="7"/>
  <c r="M23" i="7"/>
  <c r="L23" i="7"/>
  <c r="K23" i="7"/>
  <c r="J23" i="7"/>
  <c r="I23" i="7"/>
  <c r="H23" i="7"/>
  <c r="G23" i="7"/>
  <c r="F23" i="7"/>
  <c r="D23" i="7"/>
  <c r="O22" i="7"/>
  <c r="N22" i="7"/>
  <c r="M22" i="7"/>
  <c r="L22" i="7"/>
  <c r="K22" i="7"/>
  <c r="J22" i="7"/>
  <c r="I22" i="7"/>
  <c r="H22" i="7"/>
  <c r="G22" i="7"/>
  <c r="F22" i="7"/>
  <c r="D22" i="7"/>
  <c r="O21" i="7"/>
  <c r="N21" i="7"/>
  <c r="M21" i="7"/>
  <c r="L21" i="7"/>
  <c r="K21" i="7"/>
  <c r="J21" i="7"/>
  <c r="I21" i="7"/>
  <c r="H21" i="7"/>
  <c r="G21" i="7"/>
  <c r="F21" i="7"/>
  <c r="D21" i="7"/>
  <c r="O20" i="7"/>
  <c r="N20" i="7"/>
  <c r="M20" i="7"/>
  <c r="L20" i="7"/>
  <c r="K20" i="7"/>
  <c r="J20" i="7"/>
  <c r="I20" i="7"/>
  <c r="H20" i="7"/>
  <c r="G20" i="7"/>
  <c r="F20" i="7"/>
  <c r="D20" i="7"/>
  <c r="O19" i="7"/>
  <c r="N19" i="7"/>
  <c r="M19" i="7"/>
  <c r="L19" i="7"/>
  <c r="K19" i="7"/>
  <c r="J19" i="7"/>
  <c r="I19" i="7"/>
  <c r="H19" i="7"/>
  <c r="G19" i="7"/>
  <c r="F19" i="7"/>
  <c r="D19" i="7"/>
  <c r="O18" i="7"/>
  <c r="N18" i="7"/>
  <c r="M18" i="7"/>
  <c r="L18" i="7"/>
  <c r="K18" i="7"/>
  <c r="J18" i="7"/>
  <c r="I18" i="7"/>
  <c r="H18" i="7"/>
  <c r="G18" i="7"/>
  <c r="F18" i="7"/>
  <c r="D18" i="7"/>
  <c r="O17" i="7"/>
  <c r="N17" i="7"/>
  <c r="M17" i="7"/>
  <c r="L17" i="7"/>
  <c r="K17" i="7"/>
  <c r="J17" i="7"/>
  <c r="I17" i="7"/>
  <c r="H17" i="7"/>
  <c r="G17" i="7"/>
  <c r="F17" i="7"/>
  <c r="D17" i="7"/>
  <c r="O16" i="7"/>
  <c r="N16" i="7"/>
  <c r="M16" i="7"/>
  <c r="L16" i="7"/>
  <c r="K16" i="7"/>
  <c r="J16" i="7"/>
  <c r="I16" i="7"/>
  <c r="H16" i="7"/>
  <c r="G16" i="7"/>
  <c r="F16" i="7"/>
  <c r="D16" i="7"/>
  <c r="O15" i="7"/>
  <c r="N15" i="7"/>
  <c r="M15" i="7"/>
  <c r="L15" i="7"/>
  <c r="K15" i="7"/>
  <c r="J15" i="7"/>
  <c r="I15" i="7"/>
  <c r="H15" i="7"/>
  <c r="G15" i="7"/>
  <c r="F15" i="7"/>
  <c r="D15" i="7"/>
  <c r="O14" i="7"/>
  <c r="N14" i="7"/>
  <c r="M14" i="7"/>
  <c r="L14" i="7"/>
  <c r="K14" i="7"/>
  <c r="J14" i="7"/>
  <c r="I14" i="7"/>
  <c r="H14" i="7"/>
  <c r="G14" i="7"/>
  <c r="F14" i="7"/>
  <c r="D14" i="7"/>
  <c r="O13" i="7"/>
  <c r="N13" i="7"/>
  <c r="M13" i="7"/>
  <c r="L13" i="7"/>
  <c r="K13" i="7"/>
  <c r="J13" i="7"/>
  <c r="I13" i="7"/>
  <c r="H13" i="7"/>
  <c r="G13" i="7"/>
  <c r="F13" i="7"/>
  <c r="D13" i="7"/>
  <c r="O12" i="7"/>
  <c r="N12" i="7"/>
  <c r="M12" i="7"/>
  <c r="L12" i="7"/>
  <c r="K12" i="7"/>
  <c r="J12" i="7"/>
  <c r="I12" i="7"/>
  <c r="H12" i="7"/>
  <c r="G12" i="7"/>
  <c r="F12" i="7"/>
  <c r="D12" i="7"/>
  <c r="O11" i="7"/>
  <c r="N11" i="7"/>
  <c r="M11" i="7"/>
  <c r="L11" i="7"/>
  <c r="K11" i="7"/>
  <c r="J11" i="7"/>
  <c r="I11" i="7"/>
  <c r="H11" i="7"/>
  <c r="G11" i="7"/>
  <c r="F11" i="7"/>
  <c r="D11" i="7"/>
  <c r="O10" i="7"/>
  <c r="N10" i="7"/>
  <c r="M10" i="7"/>
  <c r="L10" i="7"/>
  <c r="K10" i="7"/>
  <c r="J10" i="7"/>
  <c r="I10" i="7"/>
  <c r="H10" i="7"/>
  <c r="G10" i="7"/>
  <c r="F10" i="7"/>
  <c r="D10" i="7"/>
  <c r="O9" i="7"/>
  <c r="N9" i="7"/>
  <c r="M9" i="7"/>
  <c r="L9" i="7"/>
  <c r="K9" i="7"/>
  <c r="J9" i="7"/>
  <c r="I9" i="7"/>
  <c r="H9" i="7"/>
  <c r="G9" i="7"/>
  <c r="F9" i="7"/>
  <c r="D9" i="7"/>
  <c r="O8" i="7"/>
  <c r="N8" i="7"/>
  <c r="M8" i="7"/>
  <c r="L8" i="7"/>
  <c r="K8" i="7"/>
  <c r="J8" i="7"/>
  <c r="I8" i="7"/>
  <c r="H8" i="7"/>
  <c r="G8" i="7"/>
  <c r="F8" i="7"/>
  <c r="D8" i="7"/>
  <c r="O7" i="7"/>
  <c r="N7" i="7"/>
  <c r="M7" i="7"/>
  <c r="L7" i="7"/>
  <c r="K7" i="7"/>
  <c r="J7" i="7"/>
  <c r="I7" i="7"/>
  <c r="H7" i="7"/>
  <c r="G7" i="7"/>
  <c r="F7" i="7"/>
  <c r="D7" i="7"/>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D24" i="6"/>
  <c r="C24" i="6"/>
  <c r="B24" i="6"/>
  <c r="O23" i="6"/>
  <c r="N23" i="6"/>
  <c r="M23" i="6"/>
  <c r="L23" i="6"/>
  <c r="K23" i="6"/>
  <c r="J23" i="6"/>
  <c r="I23" i="6"/>
  <c r="H23" i="6"/>
  <c r="G23" i="6"/>
  <c r="F23" i="6"/>
  <c r="D23" i="6"/>
  <c r="C23" i="6"/>
  <c r="B23" i="6"/>
  <c r="O22" i="6"/>
  <c r="N22" i="6"/>
  <c r="M22" i="6"/>
  <c r="L22" i="6"/>
  <c r="K22" i="6"/>
  <c r="J22" i="6"/>
  <c r="I22" i="6"/>
  <c r="H22" i="6"/>
  <c r="G22" i="6"/>
  <c r="F22" i="6"/>
  <c r="D22" i="6"/>
  <c r="C22" i="6"/>
  <c r="B22" i="6"/>
  <c r="O21" i="6"/>
  <c r="N21" i="6"/>
  <c r="M21" i="6"/>
  <c r="L21" i="6"/>
  <c r="K21" i="6"/>
  <c r="J21" i="6"/>
  <c r="I21" i="6"/>
  <c r="H21" i="6"/>
  <c r="G21" i="6"/>
  <c r="F21" i="6"/>
  <c r="D21" i="6"/>
  <c r="C21" i="6"/>
  <c r="B21" i="6"/>
  <c r="O20" i="6"/>
  <c r="N20" i="6"/>
  <c r="M20" i="6"/>
  <c r="L20" i="6"/>
  <c r="K20" i="6"/>
  <c r="J20" i="6"/>
  <c r="I20" i="6"/>
  <c r="H20" i="6"/>
  <c r="G20" i="6"/>
  <c r="F20" i="6"/>
  <c r="D20" i="6"/>
  <c r="C20" i="6"/>
  <c r="B20" i="6"/>
  <c r="O19" i="6"/>
  <c r="N19" i="6"/>
  <c r="M19" i="6"/>
  <c r="L19" i="6"/>
  <c r="K19" i="6"/>
  <c r="J19" i="6"/>
  <c r="I19" i="6"/>
  <c r="H19" i="6"/>
  <c r="G19" i="6"/>
  <c r="F19" i="6"/>
  <c r="D19" i="6"/>
  <c r="C19" i="6"/>
  <c r="B19" i="6"/>
  <c r="O18" i="6"/>
  <c r="N18" i="6"/>
  <c r="M18" i="6"/>
  <c r="L18" i="6"/>
  <c r="K18" i="6"/>
  <c r="J18" i="6"/>
  <c r="I18" i="6"/>
  <c r="H18" i="6"/>
  <c r="G18" i="6"/>
  <c r="F18" i="6"/>
  <c r="D18" i="6"/>
  <c r="C18" i="6"/>
  <c r="B18" i="6"/>
  <c r="O17" i="6"/>
  <c r="N17" i="6"/>
  <c r="M17" i="6"/>
  <c r="L17" i="6"/>
  <c r="K17" i="6"/>
  <c r="J17" i="6"/>
  <c r="I17" i="6"/>
  <c r="H17" i="6"/>
  <c r="G17" i="6"/>
  <c r="F17" i="6"/>
  <c r="D17" i="6"/>
  <c r="C17" i="6"/>
  <c r="B17" i="6"/>
  <c r="O16" i="6"/>
  <c r="N16" i="6"/>
  <c r="M16" i="6"/>
  <c r="L16" i="6"/>
  <c r="K16" i="6"/>
  <c r="J16" i="6"/>
  <c r="I16" i="6"/>
  <c r="H16" i="6"/>
  <c r="G16" i="6"/>
  <c r="F16" i="6"/>
  <c r="D16" i="6"/>
  <c r="C16" i="6"/>
  <c r="B16" i="6"/>
  <c r="O15" i="6"/>
  <c r="N15" i="6"/>
  <c r="M15" i="6"/>
  <c r="L15" i="6"/>
  <c r="K15" i="6"/>
  <c r="J15" i="6"/>
  <c r="I15" i="6"/>
  <c r="H15" i="6"/>
  <c r="G15" i="6"/>
  <c r="F15" i="6"/>
  <c r="D15" i="6"/>
  <c r="C15" i="6"/>
  <c r="B15" i="6"/>
  <c r="O14" i="6"/>
  <c r="N14" i="6"/>
  <c r="M14" i="6"/>
  <c r="L14" i="6"/>
  <c r="K14" i="6"/>
  <c r="J14" i="6"/>
  <c r="I14" i="6"/>
  <c r="H14" i="6"/>
  <c r="G14" i="6"/>
  <c r="F14" i="6"/>
  <c r="D14" i="6"/>
  <c r="C14" i="6"/>
  <c r="B14" i="6"/>
  <c r="O13" i="6"/>
  <c r="N13" i="6"/>
  <c r="M13" i="6"/>
  <c r="L13" i="6"/>
  <c r="K13" i="6"/>
  <c r="J13" i="6"/>
  <c r="I13" i="6"/>
  <c r="H13" i="6"/>
  <c r="G13" i="6"/>
  <c r="F13" i="6"/>
  <c r="D13" i="6"/>
  <c r="C13" i="6"/>
  <c r="B13" i="6"/>
  <c r="O12" i="6"/>
  <c r="N12" i="6"/>
  <c r="M12" i="6"/>
  <c r="L12" i="6"/>
  <c r="K12" i="6"/>
  <c r="J12" i="6"/>
  <c r="I12" i="6"/>
  <c r="H12" i="6"/>
  <c r="G12" i="6"/>
  <c r="F12" i="6"/>
  <c r="D12" i="6"/>
  <c r="C12" i="6"/>
  <c r="B12" i="6"/>
  <c r="O11" i="6"/>
  <c r="N11" i="6"/>
  <c r="M11" i="6"/>
  <c r="L11" i="6"/>
  <c r="K11" i="6"/>
  <c r="J11" i="6"/>
  <c r="I11" i="6"/>
  <c r="H11" i="6"/>
  <c r="G11" i="6"/>
  <c r="F11" i="6"/>
  <c r="D11" i="6"/>
  <c r="C11" i="6"/>
  <c r="B11" i="6"/>
  <c r="O10" i="6"/>
  <c r="N10" i="6"/>
  <c r="M10" i="6"/>
  <c r="L10" i="6"/>
  <c r="K10" i="6"/>
  <c r="J10" i="6"/>
  <c r="I10" i="6"/>
  <c r="H10" i="6"/>
  <c r="G10" i="6"/>
  <c r="F10" i="6"/>
  <c r="D10" i="6"/>
  <c r="C10" i="6"/>
  <c r="B10" i="6"/>
  <c r="O9" i="6"/>
  <c r="N9" i="6"/>
  <c r="M9" i="6"/>
  <c r="L9" i="6"/>
  <c r="K9" i="6"/>
  <c r="J9" i="6"/>
  <c r="I9" i="6"/>
  <c r="H9" i="6"/>
  <c r="G9" i="6"/>
  <c r="F9" i="6"/>
  <c r="D9" i="6"/>
  <c r="C9" i="6"/>
  <c r="B9" i="6"/>
  <c r="O8" i="6"/>
  <c r="N8" i="6"/>
  <c r="M8" i="6"/>
  <c r="L8" i="6"/>
  <c r="K8" i="6"/>
  <c r="J8" i="6"/>
  <c r="I8" i="6"/>
  <c r="H8" i="6"/>
  <c r="G8" i="6"/>
  <c r="F8" i="6"/>
  <c r="D8" i="6"/>
  <c r="C8" i="6"/>
  <c r="B8" i="6"/>
  <c r="O7" i="6"/>
  <c r="N7" i="6"/>
  <c r="M7" i="6"/>
  <c r="L7" i="6"/>
  <c r="K7" i="6"/>
  <c r="J7" i="6"/>
  <c r="I7" i="6"/>
  <c r="H7" i="6"/>
  <c r="G7" i="6"/>
  <c r="F7" i="6"/>
  <c r="D7" i="6"/>
  <c r="C7" i="6"/>
  <c r="B7" i="6"/>
  <c r="A13" i="10"/>
  <c r="A6" i="10"/>
  <c r="J16" i="10"/>
  <c r="E33" i="6" l="1"/>
  <c r="M33" i="6"/>
  <c r="D33" i="6"/>
  <c r="L33" i="6"/>
  <c r="J33" i="6"/>
  <c r="G33" i="6"/>
  <c r="O33" i="6"/>
  <c r="K33" i="6"/>
  <c r="F33" i="6"/>
  <c r="N33" i="6"/>
  <c r="H33" i="6"/>
  <c r="I33" i="6"/>
  <c r="C313" i="9"/>
  <c r="C314" i="9" s="1"/>
  <c r="C315" i="9" s="1"/>
  <c r="C316" i="9" s="1"/>
  <c r="C317" i="9" s="1"/>
  <c r="C318" i="9" s="1"/>
  <c r="C319" i="9" s="1"/>
  <c r="C320" i="9" s="1"/>
  <c r="C321" i="9" s="1"/>
  <c r="C322" i="9" s="1"/>
  <c r="C323" i="9" s="1"/>
  <c r="I330" i="9"/>
  <c r="I331" i="9" s="1"/>
  <c r="I332" i="9" s="1"/>
  <c r="I333" i="9" s="1"/>
  <c r="I334" i="9" s="1"/>
  <c r="I335" i="9" s="1"/>
  <c r="F330" i="9"/>
  <c r="F331" i="9" s="1"/>
  <c r="F332" i="9" s="1"/>
  <c r="F333" i="9" s="1"/>
  <c r="F334" i="9" s="1"/>
  <c r="F335" i="9" s="1"/>
  <c r="N330" i="9"/>
  <c r="N331" i="9" s="1"/>
  <c r="N332" i="9" s="1"/>
  <c r="N333" i="9" s="1"/>
  <c r="N334" i="9" s="1"/>
  <c r="N335" i="9" s="1"/>
  <c r="D330" i="9"/>
  <c r="D331" i="9" s="1"/>
  <c r="D332" i="9" s="1"/>
  <c r="D333" i="9" s="1"/>
  <c r="D334" i="9" s="1"/>
  <c r="D335" i="9" s="1"/>
  <c r="L330" i="9"/>
  <c r="L331" i="9" s="1"/>
  <c r="L332" i="9" s="1"/>
  <c r="L333" i="9" s="1"/>
  <c r="L334" i="9" s="1"/>
  <c r="L335" i="9" s="1"/>
  <c r="J330" i="9"/>
  <c r="J331" i="9" s="1"/>
  <c r="J332" i="9" s="1"/>
  <c r="J333" i="9" s="1"/>
  <c r="J334" i="9" s="1"/>
  <c r="J335" i="9" s="1"/>
  <c r="K330" i="9"/>
  <c r="K331" i="9" s="1"/>
  <c r="K332" i="9" s="1"/>
  <c r="K333" i="9" s="1"/>
  <c r="K334" i="9" s="1"/>
  <c r="K335" i="9" s="1"/>
  <c r="G330" i="9"/>
  <c r="G331" i="9" s="1"/>
  <c r="G332" i="9" s="1"/>
  <c r="G333" i="9" s="1"/>
  <c r="G334" i="9" s="1"/>
  <c r="G335" i="9" s="1"/>
  <c r="O330" i="9"/>
  <c r="O331" i="9" s="1"/>
  <c r="O332" i="9" s="1"/>
  <c r="O333" i="9" s="1"/>
  <c r="O334" i="9" s="1"/>
  <c r="O335" i="9" s="1"/>
  <c r="H331" i="9"/>
  <c r="H332" i="9" s="1"/>
  <c r="H333" i="9" s="1"/>
  <c r="H334" i="9" s="1"/>
  <c r="H335" i="9" s="1"/>
  <c r="P331" i="9"/>
  <c r="P332" i="9" s="1"/>
  <c r="P333" i="9" s="1"/>
  <c r="P334" i="9" s="1"/>
  <c r="P335" i="9" s="1"/>
  <c r="E330" i="9"/>
  <c r="E331" i="9" s="1"/>
  <c r="E332" i="9" s="1"/>
  <c r="E333" i="9" s="1"/>
  <c r="E334" i="9" s="1"/>
  <c r="E335" i="9" s="1"/>
  <c r="M330" i="9"/>
  <c r="M331" i="9" s="1"/>
  <c r="M332" i="9" s="1"/>
  <c r="M333" i="9" s="1"/>
  <c r="M334" i="9" s="1"/>
  <c r="M335" i="9" s="1"/>
  <c r="C330" i="9"/>
  <c r="C331" i="9" s="1"/>
  <c r="C332" i="9" s="1"/>
  <c r="C333" i="9" s="1"/>
  <c r="C334" i="9" s="1"/>
  <c r="C335" i="9" s="1"/>
  <c r="M32" i="6"/>
  <c r="AB20" i="9"/>
  <c r="W21" i="9"/>
  <c r="Y21" i="9"/>
  <c r="F32" i="6"/>
  <c r="D31" i="6"/>
  <c r="K27" i="6"/>
  <c r="O27" i="6"/>
  <c r="M28" i="6"/>
  <c r="I30" i="6"/>
  <c r="C31" i="6"/>
  <c r="E31" i="6"/>
  <c r="E32" i="6"/>
  <c r="H29" i="6"/>
  <c r="C27" i="6"/>
  <c r="G27" i="6"/>
  <c r="E28" i="6"/>
  <c r="G29" i="6"/>
  <c r="O29" i="6"/>
  <c r="K31" i="6"/>
  <c r="M31" i="6"/>
  <c r="C32" i="6"/>
  <c r="H27" i="6"/>
  <c r="B27" i="6"/>
  <c r="J27" i="6"/>
  <c r="F28" i="6"/>
  <c r="N28" i="6"/>
  <c r="J28" i="6"/>
  <c r="D28" i="6"/>
  <c r="L28" i="6"/>
  <c r="H30" i="6"/>
  <c r="B30" i="6"/>
  <c r="J30" i="6"/>
  <c r="F31" i="6"/>
  <c r="N31" i="6"/>
  <c r="B31" i="6"/>
  <c r="J31" i="6"/>
  <c r="L31" i="6"/>
  <c r="N32" i="6"/>
  <c r="H32" i="6"/>
  <c r="B32" i="6"/>
  <c r="J32" i="6"/>
  <c r="D32" i="6"/>
  <c r="L32" i="6"/>
  <c r="G32" i="6"/>
  <c r="O32" i="6"/>
  <c r="G28" i="6"/>
  <c r="O28" i="6"/>
  <c r="I28" i="6"/>
  <c r="G30" i="6"/>
  <c r="O30" i="6"/>
  <c r="E30" i="6"/>
  <c r="M30" i="6"/>
  <c r="G31" i="6"/>
  <c r="O31" i="6"/>
  <c r="I31" i="6"/>
  <c r="H28" i="6"/>
  <c r="F29" i="6"/>
  <c r="N29" i="6"/>
  <c r="D30" i="6"/>
  <c r="L30" i="6"/>
  <c r="F30" i="6"/>
  <c r="N30" i="6"/>
  <c r="H31" i="6"/>
  <c r="K32" i="6"/>
  <c r="D27" i="6"/>
  <c r="L27" i="6"/>
  <c r="F27" i="6"/>
  <c r="N27" i="6"/>
  <c r="E27" i="6"/>
  <c r="M27" i="6"/>
  <c r="C28" i="6"/>
  <c r="K28" i="6"/>
  <c r="C29" i="6"/>
  <c r="K29" i="6"/>
  <c r="E29" i="6"/>
  <c r="M29" i="6"/>
  <c r="C30" i="6"/>
  <c r="K30" i="6"/>
  <c r="D29" i="6"/>
  <c r="L29" i="6"/>
  <c r="B29" i="6"/>
  <c r="J29" i="6"/>
  <c r="I27" i="6"/>
  <c r="I29" i="6"/>
  <c r="I32" i="6"/>
  <c r="Y10" i="9"/>
  <c r="S10" i="9"/>
  <c r="AA10" i="9"/>
  <c r="Z20" i="9"/>
  <c r="Z21" i="9"/>
  <c r="T10" i="9"/>
  <c r="AB10" i="9"/>
  <c r="Q11" i="9"/>
  <c r="Z10" i="9"/>
  <c r="U10" i="9"/>
  <c r="AC10" i="9"/>
  <c r="AF20" i="9"/>
  <c r="AF21" i="9"/>
  <c r="X21" i="9"/>
  <c r="AA21" i="9"/>
  <c r="S21" i="9"/>
  <c r="AC21" i="9"/>
  <c r="R22" i="9"/>
  <c r="R10" i="9"/>
  <c r="B28" i="6"/>
  <c r="V10" i="9"/>
  <c r="AD10" i="9"/>
  <c r="T21" i="9"/>
  <c r="AD21" i="9"/>
  <c r="W10" i="9"/>
  <c r="AE10" i="9"/>
  <c r="AE20" i="9"/>
  <c r="U21" i="9"/>
  <c r="AE21" i="9"/>
  <c r="X10" i="9"/>
  <c r="V21" i="9"/>
  <c r="AG21" i="9"/>
  <c r="J15" i="10"/>
  <c r="N6" i="10"/>
  <c r="N7" i="10"/>
  <c r="B16" i="10"/>
  <c r="M15" i="10"/>
  <c r="H6" i="10"/>
  <c r="K7" i="10"/>
  <c r="L6" i="10"/>
  <c r="J6" i="10"/>
  <c r="N15" i="10"/>
  <c r="M6" i="10"/>
  <c r="N16" i="10"/>
  <c r="E6" i="10"/>
  <c r="J7" i="10"/>
  <c r="H15" i="10"/>
  <c r="E16" i="10"/>
  <c r="O16" i="10"/>
  <c r="F7" i="10"/>
  <c r="G16" i="10"/>
  <c r="O7" i="10"/>
  <c r="G6" i="10"/>
  <c r="I16" i="10"/>
  <c r="F6" i="10"/>
  <c r="H16" i="10"/>
  <c r="D6" i="10"/>
  <c r="C7" i="10"/>
  <c r="C16" i="10"/>
  <c r="L7" i="10"/>
  <c r="C6" i="10"/>
  <c r="M16" i="10"/>
  <c r="O6" i="10"/>
  <c r="I6" i="10"/>
  <c r="K6" i="10"/>
  <c r="B6" i="10"/>
  <c r="B7" i="10"/>
  <c r="E7" i="10"/>
  <c r="D16" i="10"/>
  <c r="M7" i="10"/>
  <c r="D7" i="10"/>
  <c r="A7" i="10"/>
  <c r="G7" i="10"/>
  <c r="A16" i="10"/>
  <c r="H7" i="10"/>
  <c r="F16" i="10"/>
  <c r="L16" i="10"/>
  <c r="K16" i="10"/>
  <c r="I7" i="10"/>
  <c r="U20" i="9" l="1"/>
  <c r="Y20" i="9"/>
  <c r="AG20" i="9"/>
  <c r="AC20" i="9"/>
  <c r="W20" i="9"/>
  <c r="V20" i="9"/>
  <c r="S20" i="9"/>
  <c r="AD20" i="9"/>
  <c r="AA20" i="9"/>
  <c r="T20" i="9"/>
  <c r="X20" i="9"/>
  <c r="AF22" i="9"/>
  <c r="X22" i="9"/>
  <c r="AA22" i="9"/>
  <c r="S22" i="9"/>
  <c r="AG22" i="9"/>
  <c r="V22" i="9"/>
  <c r="AE22" i="9"/>
  <c r="U22" i="9"/>
  <c r="AD22" i="9"/>
  <c r="T22" i="9"/>
  <c r="R23" i="9"/>
  <c r="AC22" i="9"/>
  <c r="AB22" i="9"/>
  <c r="Y22" i="9"/>
  <c r="W22" i="9"/>
  <c r="Z22" i="9"/>
  <c r="AF11" i="9"/>
  <c r="X11" i="9"/>
  <c r="AE11" i="9"/>
  <c r="W11" i="9"/>
  <c r="R11" i="9"/>
  <c r="Q12" i="9"/>
  <c r="AD11" i="9"/>
  <c r="V11" i="9"/>
  <c r="AC11" i="9"/>
  <c r="U11" i="9"/>
  <c r="AB11" i="9"/>
  <c r="T11" i="9"/>
  <c r="AA11" i="9"/>
  <c r="S11" i="9"/>
  <c r="Z11" i="9"/>
  <c r="Y11" i="9"/>
  <c r="E15" i="10"/>
  <c r="G15" i="10"/>
  <c r="D8" i="10"/>
  <c r="F8" i="10"/>
  <c r="F15" i="10"/>
  <c r="M8" i="10"/>
  <c r="G8" i="10"/>
  <c r="K8" i="10"/>
  <c r="N17" i="10"/>
  <c r="B17" i="10"/>
  <c r="K15" i="10"/>
  <c r="L17" i="10"/>
  <c r="L8" i="10"/>
  <c r="D15" i="10"/>
  <c r="N8" i="10"/>
  <c r="K17" i="10"/>
  <c r="M17" i="10"/>
  <c r="I8" i="10"/>
  <c r="F17" i="10"/>
  <c r="I17" i="10"/>
  <c r="A17" i="10"/>
  <c r="A8" i="10"/>
  <c r="G17" i="10"/>
  <c r="C8" i="10"/>
  <c r="E17" i="10"/>
  <c r="A15" i="10"/>
  <c r="O8" i="10"/>
  <c r="B15" i="10"/>
  <c r="C15" i="10"/>
  <c r="I15" i="10"/>
  <c r="D17" i="10"/>
  <c r="B8" i="10"/>
  <c r="E8" i="10"/>
  <c r="J8" i="10"/>
  <c r="C17" i="10"/>
  <c r="L15" i="10"/>
  <c r="O15" i="10"/>
  <c r="H17" i="10"/>
  <c r="H8" i="10"/>
  <c r="O17" i="10"/>
  <c r="J17" i="10"/>
  <c r="B18" i="10" l="1"/>
  <c r="G18" i="10"/>
  <c r="C18" i="10"/>
  <c r="O18" i="10"/>
  <c r="H18" i="10"/>
  <c r="L18" i="10"/>
  <c r="K18" i="10"/>
  <c r="N18" i="10"/>
  <c r="J18" i="10"/>
  <c r="D18" i="10"/>
  <c r="F18" i="10"/>
  <c r="I18" i="10"/>
  <c r="M18" i="10"/>
  <c r="E18" i="10"/>
  <c r="AF23" i="9"/>
  <c r="X23" i="9"/>
  <c r="AA23" i="9"/>
  <c r="S23" i="9"/>
  <c r="AG23" i="9"/>
  <c r="V23" i="9"/>
  <c r="AE23" i="9"/>
  <c r="U23" i="9"/>
  <c r="W23" i="9"/>
  <c r="AD23" i="9"/>
  <c r="T23" i="9"/>
  <c r="Y23" i="9"/>
  <c r="AC23" i="9"/>
  <c r="AB23" i="9"/>
  <c r="R24" i="9"/>
  <c r="Z23" i="9"/>
  <c r="AD39" i="9"/>
  <c r="V39" i="9"/>
  <c r="AC39" i="9"/>
  <c r="U39" i="9"/>
  <c r="AA39" i="9"/>
  <c r="Z39" i="9"/>
  <c r="AG39" i="9"/>
  <c r="W39" i="9"/>
  <c r="AF39" i="9"/>
  <c r="T39" i="9"/>
  <c r="X39" i="9"/>
  <c r="AE39" i="9"/>
  <c r="AB39" i="9"/>
  <c r="Y39" i="9"/>
  <c r="AA12" i="9"/>
  <c r="S12" i="9"/>
  <c r="Z12" i="9"/>
  <c r="R12" i="9"/>
  <c r="Y12" i="9"/>
  <c r="AB12" i="9"/>
  <c r="AF12" i="9"/>
  <c r="X12" i="9"/>
  <c r="AE12" i="9"/>
  <c r="W12" i="9"/>
  <c r="U12" i="9"/>
  <c r="Q13" i="9"/>
  <c r="AD12" i="9"/>
  <c r="V12" i="9"/>
  <c r="AC12" i="9"/>
  <c r="T12" i="9"/>
  <c r="M9" i="10"/>
  <c r="J12" i="10"/>
  <c r="G12" i="10"/>
  <c r="J9" i="10"/>
  <c r="O12" i="10"/>
  <c r="O9" i="10"/>
  <c r="A9" i="10"/>
  <c r="N12" i="10"/>
  <c r="D12" i="10"/>
  <c r="G9" i="10"/>
  <c r="M12" i="10"/>
  <c r="C12" i="10"/>
  <c r="D9" i="10"/>
  <c r="C9" i="10"/>
  <c r="N9" i="10"/>
  <c r="R25" i="9" l="1"/>
  <c r="AC24" i="9"/>
  <c r="U24" i="9"/>
  <c r="AF24" i="9"/>
  <c r="X24" i="9"/>
  <c r="Y24" i="9"/>
  <c r="W24" i="9"/>
  <c r="AG24" i="9"/>
  <c r="V24" i="9"/>
  <c r="AE24" i="9"/>
  <c r="T24" i="9"/>
  <c r="AD24" i="9"/>
  <c r="S24" i="9"/>
  <c r="AA24" i="9"/>
  <c r="AB24" i="9"/>
  <c r="Z24" i="9"/>
  <c r="AD13" i="9"/>
  <c r="V13" i="9"/>
  <c r="AC13" i="9"/>
  <c r="U13" i="9"/>
  <c r="AB13" i="9"/>
  <c r="T13" i="9"/>
  <c r="AA13" i="9"/>
  <c r="S13" i="9"/>
  <c r="X13" i="9"/>
  <c r="W13" i="9"/>
  <c r="Z13" i="9"/>
  <c r="R13" i="9"/>
  <c r="AE13" i="9"/>
  <c r="Y13" i="9"/>
  <c r="AF13" i="9"/>
  <c r="M10" i="10"/>
  <c r="G10" i="10"/>
  <c r="N10" i="10"/>
  <c r="J10" i="10"/>
  <c r="A10" i="10"/>
  <c r="D10" i="10"/>
  <c r="C10" i="10"/>
  <c r="O10" i="10"/>
  <c r="M11" i="10" l="1"/>
  <c r="G11" i="10"/>
  <c r="O11" i="10"/>
  <c r="C11" i="10"/>
  <c r="N11" i="10"/>
  <c r="J11" i="10"/>
  <c r="D11" i="10"/>
  <c r="Z25" i="9"/>
  <c r="R26" i="9"/>
  <c r="AC25" i="9"/>
  <c r="U25" i="9"/>
  <c r="AA25" i="9"/>
  <c r="Y25" i="9"/>
  <c r="AB25" i="9"/>
  <c r="X25" i="9"/>
  <c r="AG25" i="9"/>
  <c r="W25" i="9"/>
  <c r="S25" i="9"/>
  <c r="AF25" i="9"/>
  <c r="V25" i="9"/>
  <c r="AE25" i="9"/>
  <c r="T25" i="9"/>
  <c r="AD25" i="9"/>
  <c r="AE26" i="9" l="1"/>
  <c r="W26" i="9"/>
  <c r="Z26" i="9"/>
  <c r="AC26" i="9"/>
  <c r="S26" i="9"/>
  <c r="AB26" i="9"/>
  <c r="U26" i="9"/>
  <c r="R27" i="9"/>
  <c r="AA26" i="9"/>
  <c r="AF26" i="9"/>
  <c r="Y26" i="9"/>
  <c r="X26" i="9"/>
  <c r="T26" i="9"/>
  <c r="AG26" i="9"/>
  <c r="V26" i="9"/>
  <c r="AD26" i="9"/>
  <c r="R28" i="9" l="1"/>
  <c r="AC27" i="9"/>
  <c r="AB27" i="9"/>
  <c r="AD27" i="9"/>
  <c r="T27" i="9"/>
  <c r="AG27" i="9"/>
  <c r="W27" i="9"/>
  <c r="U27" i="9"/>
  <c r="AF27" i="9"/>
  <c r="S27" i="9"/>
  <c r="AE27" i="9"/>
  <c r="AA27" i="9"/>
  <c r="V27" i="9"/>
  <c r="Z27" i="9"/>
  <c r="X27" i="9"/>
  <c r="Y27" i="9"/>
  <c r="Z28" i="9" l="1"/>
  <c r="AG28" i="9"/>
  <c r="Y28" i="9"/>
  <c r="AE28" i="9"/>
  <c r="U28" i="9"/>
  <c r="X28" i="9"/>
  <c r="AC28" i="9"/>
  <c r="AB28" i="9"/>
  <c r="S28" i="9"/>
  <c r="AA28" i="9"/>
  <c r="W28" i="9"/>
  <c r="AF28" i="9"/>
  <c r="R29" i="9"/>
  <c r="V28" i="9"/>
  <c r="T28" i="9"/>
  <c r="AD28" i="9"/>
  <c r="AE29" i="9" l="1"/>
  <c r="W29" i="9"/>
  <c r="AD29" i="9"/>
  <c r="V29" i="9"/>
  <c r="X29" i="9"/>
  <c r="R30" i="9"/>
  <c r="AA29" i="9"/>
  <c r="Y29" i="9"/>
  <c r="U29" i="9"/>
  <c r="T29" i="9"/>
  <c r="AG29" i="9"/>
  <c r="S29" i="9"/>
  <c r="AF29" i="9"/>
  <c r="Z29" i="9"/>
  <c r="AC29" i="9"/>
  <c r="AB29" i="9"/>
  <c r="AB30" i="9" l="1"/>
  <c r="T30" i="9"/>
  <c r="AA30" i="9"/>
  <c r="S30" i="9"/>
  <c r="R31" i="9"/>
  <c r="Y30" i="9"/>
  <c r="AE30" i="9"/>
  <c r="U30" i="9"/>
  <c r="AD30" i="9"/>
  <c r="V30" i="9"/>
  <c r="AG30" i="9"/>
  <c r="AF30" i="9"/>
  <c r="W30" i="9"/>
  <c r="AC30" i="9"/>
  <c r="X30" i="9"/>
  <c r="Z30" i="9"/>
  <c r="AG31" i="9" l="1"/>
  <c r="Y31" i="9"/>
  <c r="AF31" i="9"/>
  <c r="X31" i="9"/>
  <c r="AB31" i="9"/>
  <c r="V31" i="9"/>
  <c r="AE31" i="9"/>
  <c r="U31" i="9"/>
  <c r="S31" i="9"/>
  <c r="T31" i="9"/>
  <c r="AD31" i="9"/>
  <c r="W31" i="9"/>
  <c r="AC31" i="9"/>
  <c r="AA31" i="9"/>
  <c r="Z31" i="9"/>
  <c r="R32" i="9"/>
  <c r="AD32" i="9" l="1"/>
  <c r="V32" i="9"/>
  <c r="R33" i="9"/>
  <c r="AC32" i="9"/>
  <c r="U32" i="9"/>
  <c r="AE32" i="9"/>
  <c r="S32" i="9"/>
  <c r="Y32" i="9"/>
  <c r="X32" i="9"/>
  <c r="AG32" i="9"/>
  <c r="AF32" i="9"/>
  <c r="T32" i="9"/>
  <c r="AB32" i="9"/>
  <c r="AA32" i="9"/>
  <c r="Z32" i="9"/>
  <c r="W32" i="9"/>
  <c r="K19" i="10"/>
  <c r="N19" i="10"/>
  <c r="C19" i="10"/>
  <c r="O19" i="10"/>
  <c r="G19" i="10"/>
  <c r="J19" i="10"/>
  <c r="M19" i="10"/>
  <c r="A19" i="10"/>
  <c r="D19" i="10"/>
  <c r="AA33" i="9" l="1"/>
  <c r="S33" i="9"/>
  <c r="Z33" i="9"/>
  <c r="AF33" i="9"/>
  <c r="V33" i="9"/>
  <c r="AE33" i="9"/>
  <c r="AB33" i="9"/>
  <c r="R34" i="9"/>
  <c r="Y33" i="9"/>
  <c r="AG33" i="9"/>
  <c r="AD33" i="9"/>
  <c r="AC33" i="9"/>
  <c r="X33" i="9"/>
  <c r="T33" i="9"/>
  <c r="W33" i="9"/>
  <c r="U33" i="9"/>
  <c r="A20" i="10"/>
  <c r="G20" i="10"/>
  <c r="J20" i="10"/>
  <c r="O20" i="10"/>
  <c r="D20" i="10"/>
  <c r="N20" i="10"/>
  <c r="M20" i="10"/>
  <c r="C20" i="10"/>
  <c r="AF34" i="9" l="1"/>
  <c r="X34" i="9"/>
  <c r="AE34" i="9"/>
  <c r="W34" i="9"/>
  <c r="Y34" i="9"/>
  <c r="V34" i="9"/>
  <c r="AC34" i="9"/>
  <c r="S34" i="9"/>
  <c r="AB34" i="9"/>
  <c r="AG34" i="9"/>
  <c r="AD34" i="9"/>
  <c r="AA34" i="9"/>
  <c r="Z34" i="9"/>
  <c r="T34" i="9"/>
  <c r="U34" i="9"/>
  <c r="N21" i="10"/>
  <c r="A21" i="10"/>
  <c r="M21" i="10"/>
  <c r="J21" i="10"/>
  <c r="G21" i="10"/>
  <c r="O21" i="10"/>
  <c r="C21" i="10"/>
  <c r="D21" i="10"/>
  <c r="N22" i="10" l="1"/>
  <c r="J22" i="10"/>
  <c r="C22" i="10"/>
  <c r="D22" i="10"/>
  <c r="G22" i="10"/>
  <c r="O22" i="10"/>
  <c r="M22" i="10"/>
  <c r="AA40" i="9"/>
  <c r="Z40" i="9"/>
  <c r="AD40" i="9"/>
  <c r="AC40" i="9"/>
  <c r="X40" i="9"/>
  <c r="AG40" i="9"/>
  <c r="W40" i="9"/>
  <c r="U40" i="9"/>
  <c r="AF40" i="9"/>
  <c r="Y40" i="9"/>
  <c r="V40" i="9"/>
  <c r="AE40" i="9"/>
  <c r="AB40" i="9"/>
  <c r="N13" i="10"/>
  <c r="D13" i="10"/>
  <c r="J13" i="10"/>
  <c r="G13" i="10"/>
  <c r="M13" i="10"/>
  <c r="O13" i="10"/>
  <c r="C13" i="10"/>
  <c r="D23" i="10" l="1"/>
  <c r="O23" i="10"/>
  <c r="C23" i="10"/>
  <c r="J23" i="10"/>
  <c r="G23" i="10"/>
  <c r="N23" i="10"/>
  <c r="M23" i="10"/>
  <c r="O14" i="10"/>
  <c r="J14" i="10"/>
  <c r="C14" i="10"/>
  <c r="M14" i="10"/>
  <c r="D14" i="10"/>
  <c r="N14" i="10"/>
  <c r="G14" i="10"/>
  <c r="L116" i="7" l="1"/>
  <c r="L115" i="7"/>
  <c r="M336" i="9"/>
  <c r="B116" i="7"/>
  <c r="K116" i="7"/>
  <c r="F336" i="9"/>
  <c r="E115" i="7"/>
  <c r="L336" i="9"/>
  <c r="K115" i="7"/>
  <c r="E21" i="10"/>
  <c r="E19" i="10"/>
  <c r="L20" i="10"/>
  <c r="B20" i="10"/>
  <c r="E20" i="10"/>
  <c r="L19" i="10"/>
  <c r="I21" i="10"/>
  <c r="K21" i="10"/>
  <c r="H21" i="10"/>
  <c r="B19" i="10"/>
  <c r="K20" i="10"/>
  <c r="B21" i="10"/>
  <c r="L21" i="10"/>
  <c r="L337" i="9" l="1"/>
  <c r="F337" i="9"/>
  <c r="M337" i="9"/>
  <c r="L34" i="6"/>
  <c r="K34" i="6"/>
  <c r="L22" i="10"/>
  <c r="E22" i="10"/>
  <c r="K22" i="10"/>
  <c r="B22" i="10"/>
  <c r="E116" i="7"/>
  <c r="E34" i="6" s="1"/>
  <c r="B115" i="7"/>
  <c r="C336" i="9"/>
  <c r="J336" i="9"/>
  <c r="K10" i="10"/>
  <c r="F21" i="10"/>
  <c r="L9" i="10"/>
  <c r="I20" i="10"/>
  <c r="E13" i="10"/>
  <c r="E9" i="10"/>
  <c r="E10" i="10"/>
  <c r="H20" i="10"/>
  <c r="B10" i="10"/>
  <c r="L10" i="10"/>
  <c r="K9" i="10"/>
  <c r="I19" i="10"/>
  <c r="E23" i="10" l="1"/>
  <c r="B34" i="6"/>
  <c r="K23" i="10"/>
  <c r="L23" i="10"/>
  <c r="M338" i="9"/>
  <c r="F338" i="9"/>
  <c r="L338" i="9"/>
  <c r="B23" i="10"/>
  <c r="J337" i="9"/>
  <c r="C337" i="9"/>
  <c r="L11" i="10"/>
  <c r="E11" i="10"/>
  <c r="K11" i="10"/>
  <c r="I22" i="10"/>
  <c r="I115" i="7"/>
  <c r="I116" i="7"/>
  <c r="F19" i="10"/>
  <c r="B9" i="10"/>
  <c r="H19" i="10"/>
  <c r="F20" i="10"/>
  <c r="B11" i="10" l="1"/>
  <c r="L339" i="9"/>
  <c r="F339" i="9"/>
  <c r="M339" i="9"/>
  <c r="C338" i="9"/>
  <c r="J338" i="9"/>
  <c r="I23" i="10"/>
  <c r="I34" i="6"/>
  <c r="H22" i="10"/>
  <c r="F22" i="10"/>
  <c r="G336" i="9"/>
  <c r="F115" i="7"/>
  <c r="H116" i="7"/>
  <c r="F116" i="7"/>
  <c r="I336" i="9"/>
  <c r="H115" i="7"/>
  <c r="I9" i="10"/>
  <c r="I10" i="10"/>
  <c r="F23" i="10" l="1"/>
  <c r="M340" i="9"/>
  <c r="F340" i="9"/>
  <c r="L340" i="9"/>
  <c r="J339" i="9"/>
  <c r="C339" i="9"/>
  <c r="H23" i="10"/>
  <c r="G337" i="9"/>
  <c r="I337" i="9"/>
  <c r="H34" i="6"/>
  <c r="I11" i="10"/>
  <c r="F34" i="6"/>
  <c r="H10" i="10"/>
  <c r="F9" i="10"/>
  <c r="F10" i="10"/>
  <c r="H9" i="10"/>
  <c r="L341" i="9" l="1"/>
  <c r="F341" i="9"/>
  <c r="M341" i="9"/>
  <c r="C340" i="9"/>
  <c r="J340" i="9"/>
  <c r="I338" i="9"/>
  <c r="G338" i="9"/>
  <c r="H11" i="10"/>
  <c r="F11" i="10"/>
  <c r="L13" i="10"/>
  <c r="M342" i="9" l="1"/>
  <c r="F342" i="9"/>
  <c r="L342" i="9"/>
  <c r="J341" i="9"/>
  <c r="C341" i="9"/>
  <c r="G339" i="9"/>
  <c r="I339" i="9"/>
  <c r="B13" i="10"/>
  <c r="I13" i="10"/>
  <c r="K13" i="10"/>
  <c r="F343" i="9" l="1"/>
  <c r="M343" i="9"/>
  <c r="L343" i="9"/>
  <c r="J342" i="9"/>
  <c r="C342" i="9"/>
  <c r="I340" i="9"/>
  <c r="G340" i="9"/>
  <c r="L344" i="9" l="1"/>
  <c r="M344" i="9"/>
  <c r="F344" i="9"/>
  <c r="C343" i="9"/>
  <c r="J343" i="9"/>
  <c r="G341" i="9"/>
  <c r="I341" i="9"/>
  <c r="F13" i="10"/>
  <c r="H13" i="10"/>
  <c r="L345" i="9" l="1"/>
  <c r="F345" i="9"/>
  <c r="M345" i="9"/>
  <c r="C344" i="9"/>
  <c r="J344" i="9"/>
  <c r="I342" i="9"/>
  <c r="G342" i="9"/>
  <c r="F346" i="9" l="1"/>
  <c r="M346" i="9"/>
  <c r="L346" i="9"/>
  <c r="C345" i="9"/>
  <c r="J345" i="9"/>
  <c r="G343" i="9"/>
  <c r="I343" i="9"/>
  <c r="L347" i="9" l="1"/>
  <c r="M347" i="9"/>
  <c r="F347" i="9"/>
  <c r="J346" i="9"/>
  <c r="C346" i="9"/>
  <c r="I344" i="9"/>
  <c r="G344" i="9"/>
  <c r="E12" i="10"/>
  <c r="K12" i="10"/>
  <c r="L12" i="10"/>
  <c r="E14" i="10" l="1"/>
  <c r="L14" i="10"/>
  <c r="K14" i="10"/>
  <c r="J347" i="9"/>
  <c r="C347" i="9"/>
  <c r="G345" i="9"/>
  <c r="I345" i="9"/>
  <c r="B12" i="10"/>
  <c r="I12" i="10"/>
  <c r="I14" i="10" l="1"/>
  <c r="B14" i="10"/>
  <c r="G346" i="9"/>
  <c r="I346" i="9"/>
  <c r="I347" i="9" l="1"/>
  <c r="G347" i="9"/>
  <c r="F12" i="10"/>
  <c r="H12" i="10"/>
  <c r="H14" i="10" l="1"/>
  <c r="F14" i="10"/>
</calcChain>
</file>

<file path=xl/sharedStrings.xml><?xml version="1.0" encoding="utf-8"?>
<sst xmlns="http://schemas.openxmlformats.org/spreadsheetml/2006/main" count="1074" uniqueCount="689">
  <si>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</si>
  <si>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</si>
  <si>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</si>
  <si>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</si>
  <si>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</si>
  <si>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</si>
  <si>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</si>
  <si>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</si>
  <si>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</si>
  <si>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</si>
  <si>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</si>
  <si>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</si>
  <si>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</si>
  <si>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</si>
  <si>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</si>
  <si>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</si>
  <si>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</si>
  <si>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</si>
  <si>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</si>
  <si>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</si>
  <si>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</si>
  <si>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</si>
  <si>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</si>
  <si>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</si>
  <si>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</si>
  <si>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</si>
  <si>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</si>
  <si>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Crude oil and oil products methodology note (opens in a new window)</t>
  </si>
  <si>
    <t>Worksheet description</t>
  </si>
  <si>
    <t>Link</t>
  </si>
  <si>
    <t>Main table</t>
  </si>
  <si>
    <t>Annual</t>
  </si>
  <si>
    <t>Quarter</t>
  </si>
  <si>
    <t>Thousand tonnes</t>
  </si>
  <si>
    <t>Refinery receipts</t>
  </si>
  <si>
    <t>Process oils</t>
  </si>
  <si>
    <t>Petroleum products</t>
  </si>
  <si>
    <t xml:space="preserve">Total </t>
  </si>
  <si>
    <t xml:space="preserve">Crude oil </t>
  </si>
  <si>
    <t>Feedstocks</t>
  </si>
  <si>
    <t>Total</t>
  </si>
  <si>
    <t>Imports</t>
  </si>
  <si>
    <t>Exports</t>
  </si>
  <si>
    <t>Jan</t>
  </si>
  <si>
    <t>Feb</t>
  </si>
  <si>
    <t>Mar</t>
  </si>
  <si>
    <t>Apr</t>
  </si>
  <si>
    <t>May</t>
  </si>
  <si>
    <t>Jun</t>
  </si>
  <si>
    <t>Jul</t>
  </si>
  <si>
    <t>Aug</t>
  </si>
  <si>
    <t>Sep</t>
  </si>
  <si>
    <t>Oct</t>
  </si>
  <si>
    <t>Nov</t>
  </si>
  <si>
    <t>Dec</t>
  </si>
  <si>
    <t>January</t>
  </si>
  <si>
    <t>February</t>
  </si>
  <si>
    <t>March</t>
  </si>
  <si>
    <t>April</t>
  </si>
  <si>
    <t>June</t>
  </si>
  <si>
    <t>July</t>
  </si>
  <si>
    <t>August</t>
  </si>
  <si>
    <t>September</t>
  </si>
  <si>
    <t>October</t>
  </si>
  <si>
    <t>November</t>
  </si>
  <si>
    <t>December</t>
  </si>
  <si>
    <t>SUM JAN-</t>
  </si>
  <si>
    <t>Year</t>
  </si>
  <si>
    <t>Annual!</t>
  </si>
  <si>
    <t>Month</t>
  </si>
  <si>
    <r>
      <t>Indigenous production</t>
    </r>
    <r>
      <rPr>
        <vertAlign val="superscript"/>
        <sz val="8"/>
        <rFont val="Arial"/>
        <family val="2"/>
      </rPr>
      <t>1</t>
    </r>
  </si>
  <si>
    <r>
      <t>Foreign trade</t>
    </r>
    <r>
      <rPr>
        <vertAlign val="superscript"/>
        <sz val="8"/>
        <rFont val="Arial"/>
        <family val="2"/>
      </rPr>
      <t>6,7</t>
    </r>
  </si>
  <si>
    <t xml:space="preserve">Crude </t>
  </si>
  <si>
    <t>Net exports/</t>
  </si>
  <si>
    <t>Crude oil and NGLs</t>
  </si>
  <si>
    <t>A</t>
  </si>
  <si>
    <t>C</t>
  </si>
  <si>
    <t>D</t>
  </si>
  <si>
    <t>E</t>
  </si>
  <si>
    <t>F</t>
  </si>
  <si>
    <t>G</t>
  </si>
  <si>
    <t>H</t>
  </si>
  <si>
    <t>I</t>
  </si>
  <si>
    <t>J</t>
  </si>
  <si>
    <t>K</t>
  </si>
  <si>
    <t>L</t>
  </si>
  <si>
    <t>M</t>
  </si>
  <si>
    <t>N</t>
  </si>
  <si>
    <t>O</t>
  </si>
  <si>
    <t>P</t>
  </si>
  <si>
    <t xml:space="preserve">oil </t>
  </si>
  <si>
    <r>
      <t>NGLs</t>
    </r>
    <r>
      <rPr>
        <vertAlign val="superscript"/>
        <sz val="8"/>
        <rFont val="Arial"/>
        <family val="2"/>
      </rPr>
      <t xml:space="preserve">2  </t>
    </r>
  </si>
  <si>
    <r>
      <t>reciepts</t>
    </r>
    <r>
      <rPr>
        <vertAlign val="superscript"/>
        <sz val="8"/>
        <rFont val="Arial"/>
        <family val="2"/>
      </rPr>
      <t>3</t>
    </r>
  </si>
  <si>
    <r>
      <t>Indigenous</t>
    </r>
    <r>
      <rPr>
        <vertAlign val="superscript"/>
        <sz val="8"/>
        <rFont val="Arial"/>
        <family val="2"/>
      </rPr>
      <t xml:space="preserve">4  </t>
    </r>
  </si>
  <si>
    <r>
      <t>imports</t>
    </r>
    <r>
      <rPr>
        <vertAlign val="superscript"/>
        <sz val="8"/>
        <rFont val="Arial"/>
        <family val="2"/>
      </rPr>
      <t>5</t>
    </r>
    <r>
      <rPr>
        <sz val="8"/>
        <rFont val="Arial"/>
        <family val="2"/>
      </rPr>
      <t xml:space="preserve">  </t>
    </r>
  </si>
  <si>
    <r>
      <t>Bunkers</t>
    </r>
    <r>
      <rPr>
        <vertAlign val="superscript"/>
        <sz val="8"/>
        <rFont val="Arial"/>
        <family val="2"/>
      </rPr>
      <t>8</t>
    </r>
    <r>
      <rPr>
        <sz val="8"/>
        <rFont val="Arial"/>
        <family val="2"/>
      </rPr>
      <t xml:space="preserve"> </t>
    </r>
  </si>
  <si>
    <t>Million tonnes</t>
  </si>
  <si>
    <t>Month!</t>
  </si>
  <si>
    <t>B</t>
  </si>
  <si>
    <t xml:space="preserve">December </t>
  </si>
  <si>
    <t>Indigenous production 
[note 1]</t>
  </si>
  <si>
    <t>Total
[note 3]</t>
  </si>
  <si>
    <t>Indigenous
[note 4]</t>
  </si>
  <si>
    <t>Net imports/ exports
[note 5]</t>
  </si>
  <si>
    <t>Some cells refer to notes which can be found on the notes worksheet</t>
  </si>
  <si>
    <t>Column1</t>
  </si>
  <si>
    <t>Freeze panes are active on this sheet, to turn off freeze panes select 'view' then 'freeze panes' then 'unfreeze panes' or use [Alt W, F] </t>
  </si>
  <si>
    <t>Note 3</t>
  </si>
  <si>
    <t>Note 5</t>
  </si>
  <si>
    <t>Note 6</t>
  </si>
  <si>
    <t>Note 7</t>
  </si>
  <si>
    <t>Note 8</t>
  </si>
  <si>
    <t>Note 9</t>
  </si>
  <si>
    <t xml:space="preserve">Indigenous production, refinery receipts, imports and exports, thousand tonnes, main table </t>
  </si>
  <si>
    <t>Indigenous production, refinery receipts, imports and exports, thousand tonnes, annual data</t>
  </si>
  <si>
    <t>Indigenous production, refinery receipts, imports and exports, thousand tonnes, quarterly data</t>
  </si>
  <si>
    <t>Indigenous production, refinery receipts, imports and exports, thousand tonnes, monthly data</t>
  </si>
  <si>
    <t>Cover sheet</t>
  </si>
  <si>
    <t xml:space="preserve">Notes </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</si>
  <si>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</si>
  <si>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</si>
  <si>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</si>
  <si>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</si>
  <si>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</si>
  <si>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</si>
  <si>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</si>
  <si>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</si>
  <si>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</si>
  <si>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</si>
  <si>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</si>
  <si>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</si>
  <si>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</si>
  <si>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</si>
  <si>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</si>
  <si>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</si>
  <si>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</si>
  <si>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</si>
  <si>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</si>
  <si>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</si>
  <si>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</si>
  <si>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</si>
  <si>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</si>
  <si>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</si>
  <si>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</si>
  <si>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</si>
  <si>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</si>
  <si>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</si>
  <si>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</si>
  <si>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</si>
  <si>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</si>
  <si>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</si>
  <si>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</si>
  <si>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</si>
  <si>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</si>
  <si>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</si>
  <si>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</si>
  <si>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</si>
  <si>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</si>
  <si>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</si>
  <si>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</si>
  <si>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</si>
  <si>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</si>
  <si>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</si>
  <si>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</si>
  <si>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</si>
  <si>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</si>
  <si>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</si>
  <si>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</si>
  <si>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</si>
  <si>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</si>
  <si>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</si>
  <si>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</si>
  <si>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</si>
  <si>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</si>
  <si>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</si>
  <si>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</si>
  <si>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</si>
  <si>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</si>
  <si>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</si>
  <si>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</si>
  <si>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</si>
  <si>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</si>
  <si>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</si>
  <si>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</si>
  <si>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</si>
  <si>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</si>
  <si>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</si>
  <si>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</si>
  <si>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</si>
  <si>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</si>
  <si>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</si>
  <si>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</si>
  <si>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</si>
  <si>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</si>
  <si>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</si>
  <si>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</si>
  <si>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</si>
  <si>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</si>
  <si>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</si>
  <si>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</si>
  <si>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</si>
  <si>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</si>
  <si>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</si>
  <si>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</si>
  <si>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</si>
  <si>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</si>
  <si>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</si>
  <si>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</si>
  <si>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</si>
  <si>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</si>
  <si>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</si>
  <si>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</si>
  <si>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</si>
  <si>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</si>
  <si>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</si>
  <si>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</si>
  <si>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</si>
  <si>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</si>
  <si>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</si>
  <si>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</si>
  <si>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</si>
  <si>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</si>
  <si>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</si>
  <si>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</si>
  <si>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</si>
  <si>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</si>
  <si>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</si>
  <si>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</si>
  <si>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</si>
  <si>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</si>
  <si>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</si>
  <si>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</si>
  <si>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</si>
  <si>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</si>
  <si>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</si>
  <si>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</si>
  <si>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</si>
  <si>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</si>
  <si>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</si>
  <si>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</si>
  <si>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</si>
  <si>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</si>
  <si>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</si>
  <si>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</si>
  <si>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</si>
  <si>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</si>
  <si>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</si>
  <si>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</si>
  <si>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</si>
  <si>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</si>
  <si>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</si>
  <si>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</si>
  <si>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</si>
  <si>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</si>
  <si>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</si>
  <si>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</si>
  <si>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</si>
  <si>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</si>
  <si>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</si>
  <si>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</si>
  <si>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</si>
  <si>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</si>
  <si>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</si>
  <si>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</si>
  <si>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</si>
  <si>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</si>
  <si>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</si>
  <si>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</si>
  <si>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</si>
  <si>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</si>
  <si>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</si>
  <si>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</si>
  <si>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</si>
  <si>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</si>
  <si>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</si>
  <si>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</si>
  <si>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</si>
  <si>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</si>
  <si>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</si>
  <si>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</si>
  <si>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</si>
  <si>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</si>
  <si>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</si>
  <si>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</si>
  <si>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</si>
  <si>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</si>
  <si>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</si>
  <si>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</si>
  <si>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</si>
  <si>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</si>
  <si>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</si>
  <si>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</si>
  <si>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</si>
  <si>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</si>
  <si>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</si>
  <si>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</si>
  <si>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</si>
  <si>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</si>
  <si>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</si>
  <si>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</si>
  <si>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</si>
  <si>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</si>
  <si>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</si>
  <si>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</si>
  <si>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</si>
  <si>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</si>
  <si>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</si>
  <si>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</si>
  <si>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</si>
  <si>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</si>
  <si>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</si>
  <si>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</si>
  <si>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</si>
  <si>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</si>
  <si>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</si>
  <si>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</si>
  <si>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</si>
  <si>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</si>
  <si>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</si>
  <si>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</si>
  <si>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</si>
  <si>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</si>
  <si>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</si>
  <si>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</si>
  <si>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</si>
  <si>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</si>
  <si>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</si>
  <si>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</si>
  <si>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</si>
  <si>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</si>
  <si>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</si>
  <si>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</si>
  <si>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</si>
  <si>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</si>
  <si>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</si>
  <si>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</si>
  <si>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</si>
  <si>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</si>
  <si>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</si>
  <si>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</si>
  <si>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</si>
  <si>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</si>
  <si>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</si>
  <si>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</si>
  <si>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</si>
  <si>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</si>
  <si>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</si>
  <si>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</si>
  <si>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</si>
  <si>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</si>
  <si>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</si>
  <si>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</si>
  <si>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</si>
  <si>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</si>
  <si>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</si>
  <si>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</si>
  <si>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</si>
  <si>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</si>
  <si>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</si>
  <si>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</si>
  <si>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</si>
  <si>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</si>
  <si>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</si>
  <si>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</si>
  <si>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</si>
  <si>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</si>
  <si>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</si>
  <si>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</si>
  <si>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</si>
  <si>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</si>
  <si>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</si>
  <si>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</si>
  <si>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</si>
  <si>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</si>
  <si>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</si>
  <si>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</si>
  <si>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</si>
  <si>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</si>
  <si>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</si>
  <si>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</si>
  <si>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</si>
  <si>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</si>
  <si>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</si>
  <si>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</si>
  <si>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</si>
  <si>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</si>
  <si>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</si>
  <si>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</si>
  <si>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</si>
  <si>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</si>
  <si>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</si>
  <si>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</si>
  <si>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</si>
  <si>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</si>
  <si>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</si>
  <si>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</si>
  <si>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</si>
  <si>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</si>
  <si>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</si>
  <si>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</si>
  <si>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</si>
  <si>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</si>
  <si>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</si>
  <si>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</si>
  <si>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</si>
  <si>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</si>
  <si>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</si>
  <si>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</si>
  <si>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</si>
  <si>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</si>
  <si>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</si>
  <si>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</si>
  <si>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</si>
  <si>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</si>
  <si>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</si>
  <si>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</si>
  <si>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</si>
  <si>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</si>
  <si>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</si>
  <si>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</si>
  <si>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</si>
  <si>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</si>
  <si>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</si>
  <si>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</si>
  <si>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</si>
  <si>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</si>
  <si>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</si>
  <si>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</si>
  <si>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</si>
  <si>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</si>
  <si>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</si>
  <si>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</si>
  <si>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</si>
  <si>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</si>
  <si>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</si>
  <si>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</si>
  <si>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</si>
  <si>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</si>
  <si>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</si>
  <si>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</si>
  <si>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</si>
  <si>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</si>
  <si>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</si>
  <si>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</si>
  <si>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</si>
  <si>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</si>
  <si>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</si>
  <si>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</si>
  <si>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</si>
  <si>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</si>
  <si>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</si>
  <si>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</si>
  <si>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</si>
  <si>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</si>
  <si>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</si>
  <si>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</si>
  <si>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</si>
  <si>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</si>
  <si>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</si>
  <si>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</si>
  <si>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</si>
  <si>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</si>
  <si>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</si>
  <si>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</si>
  <si>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</si>
  <si>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</si>
  <si>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</si>
  <si>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</si>
  <si>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</si>
  <si>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</si>
  <si>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</si>
  <si>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</si>
  <si>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</si>
  <si>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</si>
  <si>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</si>
  <si>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</si>
  <si>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</si>
  <si>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</si>
  <si>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</si>
  <si>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</si>
  <si>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</si>
  <si>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</si>
  <si>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</si>
  <si>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</si>
  <si>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</si>
  <si>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</si>
  <si>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</si>
  <si>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</si>
  <si>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</si>
  <si>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</si>
  <si>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</si>
  <si>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</si>
  <si>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</si>
  <si>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</si>
  <si>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</si>
  <si>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</si>
  <si>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</si>
  <si>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</si>
  <si>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</si>
  <si>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</si>
  <si>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</si>
  <si>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</si>
  <si>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</si>
  <si>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</si>
  <si>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</si>
  <si>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</si>
  <si>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</si>
  <si>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</si>
  <si>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</si>
  <si>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</si>
  <si>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</si>
  <si>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</si>
  <si>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</si>
  <si>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</si>
  <si>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</si>
  <si>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</si>
  <si>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</si>
  <si>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</si>
  <si>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</si>
  <si>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</si>
  <si>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</si>
  <si>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</si>
  <si>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</si>
  <si>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</si>
  <si>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</si>
  <si>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</si>
  <si>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</si>
  <si>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</si>
  <si>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</si>
  <si>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</si>
  <si>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</si>
  <si>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</si>
  <si>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</si>
  <si>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</si>
  <si>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</si>
  <si>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</si>
  <si>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</si>
  <si>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</si>
  <si>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</si>
  <si>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</si>
  <si>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</si>
  <si>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</si>
  <si>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</si>
  <si>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</si>
  <si>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Indigenous production, refinery receipts, imports and exports</t>
  </si>
  <si>
    <t xml:space="preserve">This table contains supplementary information supporting Indigenous production, refinery receipts, imports and exports data which are referred to in the tables presented in this workbook </t>
  </si>
  <si>
    <t xml:space="preserve">Includes on and offshore production </t>
  </si>
  <si>
    <t xml:space="preserve">Condensates and petroleum gases derived at onshore treatment plants </t>
  </si>
  <si>
    <t>Receipts of crude oil, natural gas liquids (NGLs) and process oils (i.e. partly refined oils) as received by refineries. Receipts can be processed or go into stock, refinery throughput and output can be found in table 3.12.</t>
  </si>
  <si>
    <t xml:space="preserve">Crude oil and NGLs  </t>
  </si>
  <si>
    <t xml:space="preserve">A negative figure means the UK was a net exporter </t>
  </si>
  <si>
    <t>Foreign trade recorded by the petroleum industry and may differ from figures published in Overseas Trade Statistics.</t>
  </si>
  <si>
    <t>From January 2018 Process oils includes fuels that fall under the categories additives/ oxygenates and other hydrocarbons.</t>
  </si>
  <si>
    <t>Exports of crude and NGLs</t>
  </si>
  <si>
    <t>Imports of crude and NGLs</t>
  </si>
  <si>
    <t>Foreign trade [note 6]</t>
  </si>
  <si>
    <t>Per cent change [note 7]</t>
  </si>
  <si>
    <t>International marine bunkers</t>
  </si>
  <si>
    <t xml:space="preserve">Percentage change between the most recent three months and the same period in the previous year. </t>
  </si>
  <si>
    <t>Table 3.10 indigenous production, refinery receipts, imports and exports, main table (thousand tonnes)</t>
  </si>
  <si>
    <t>Table 3.10 indigenous production, refinery receipts, imports and exports, annual data (thousand tonnes)</t>
  </si>
  <si>
    <t>Table 3.10 indigenous production, refinery receipts, imports and exports, quarterly data (thousand tonnes)</t>
  </si>
  <si>
    <t>Table 3.10 indigenous production, refinery receipts, imports and exports, monthly data (thousand tonnes)</t>
  </si>
  <si>
    <t>January - August 2020</t>
  </si>
  <si>
    <t>January - September 2020</t>
  </si>
  <si>
    <t>January - October 2020</t>
  </si>
  <si>
    <t>January - November 2020</t>
  </si>
  <si>
    <t>January - December 2020</t>
  </si>
  <si>
    <t>January - February 2020</t>
  </si>
  <si>
    <t>January - March 2020</t>
  </si>
  <si>
    <t>January - April 2020</t>
  </si>
  <si>
    <t>January - May 2020</t>
  </si>
  <si>
    <t>January - June 2020</t>
  </si>
  <si>
    <t>January - July 2020</t>
  </si>
  <si>
    <t>calculation_hide!</t>
  </si>
  <si>
    <t>August 2021</t>
  </si>
  <si>
    <t>September 2021</t>
  </si>
  <si>
    <t>Quarter 3 2021</t>
  </si>
  <si>
    <t>October 2021</t>
  </si>
  <si>
    <t>November 2021</t>
  </si>
  <si>
    <t>Note 10</t>
  </si>
  <si>
    <t>Per cent change [note 10]</t>
  </si>
  <si>
    <t xml:space="preserve">Percentage change between the most recent year and the previous year. </t>
  </si>
  <si>
    <t>Per cent change</t>
  </si>
  <si>
    <t>December 2021</t>
  </si>
  <si>
    <t>January - February 2021</t>
  </si>
  <si>
    <t>January - March 2021</t>
  </si>
  <si>
    <t>January - April 2021</t>
  </si>
  <si>
    <t>January - May 2021</t>
  </si>
  <si>
    <t>January - June 2021</t>
  </si>
  <si>
    <t>January - July 2021</t>
  </si>
  <si>
    <t>January - August 2021</t>
  </si>
  <si>
    <t>January - September 2021</t>
  </si>
  <si>
    <t>January - October 2021</t>
  </si>
  <si>
    <t>January - November 2021</t>
  </si>
  <si>
    <t>January - December 2021</t>
  </si>
  <si>
    <t>January 2022</t>
  </si>
  <si>
    <t>February 2022</t>
  </si>
  <si>
    <t>Quarter 4 2021</t>
  </si>
  <si>
    <t>March 2022</t>
  </si>
  <si>
    <t>April 2022</t>
  </si>
  <si>
    <t>May 2022</t>
  </si>
  <si>
    <t>Quarter 1 2022</t>
  </si>
  <si>
    <t>Glossary and acronyms, DUKES Annex B (opens in a new window)</t>
  </si>
  <si>
    <t>June 2022</t>
  </si>
  <si>
    <t>July 2022</t>
  </si>
  <si>
    <t>August 2022</t>
  </si>
  <si>
    <t>Quarter 2 2022</t>
  </si>
  <si>
    <t>September 2022</t>
  </si>
  <si>
    <t>October 2022</t>
  </si>
  <si>
    <t>November 2022</t>
  </si>
  <si>
    <t>Quarter 3 2022</t>
  </si>
  <si>
    <t xml:space="preserve">This spreadsheet forms part of the National Statistics publication Energy Trends produced by the Department for Energy Security &amp; Net Zero (DESNZ).
The data presented is on UK indigenous oil production, refinery receipts, imports and exports; monthly data are published two month in arrears in thousand tonnes.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</si>
  <si>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</si>
  <si>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</si>
  <si>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</si>
  <si>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</si>
  <si>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</si>
  <si>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</si>
  <si>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</si>
  <si>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</si>
  <si>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</si>
  <si>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</si>
  <si>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</si>
  <si>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</si>
  <si>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</si>
  <si>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</si>
  <si>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</si>
  <si>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newsdesk@energysecurity.gov.uk</t>
  </si>
  <si>
    <t>March 2023</t>
  </si>
  <si>
    <t>energy.stats@energysecurity.gov.uk</t>
  </si>
  <si>
    <t>April 2023</t>
  </si>
  <si>
    <t>May 2023</t>
  </si>
  <si>
    <t>Quarter 1 2023</t>
  </si>
  <si>
    <t>Imports of petroleum products [note 6]</t>
  </si>
  <si>
    <t>Exports of petroleum products [note 6]</t>
  </si>
  <si>
    <t>NGLs
[note 2]</t>
  </si>
  <si>
    <t>Imports of process oils 
[note 8]</t>
  </si>
  <si>
    <t>Exports of process oils 
[note 8]</t>
  </si>
  <si>
    <t>Feedstocks
[note 9]</t>
  </si>
  <si>
    <t>Any process oil whether clean or dirty which is used as a feedstock for the manufacture of any other petroleum products not specified elsewhere.</t>
  </si>
  <si>
    <t>June 2023</t>
  </si>
  <si>
    <t xml:space="preserve">July 2023 </t>
  </si>
  <si>
    <t>August 2023</t>
  </si>
  <si>
    <t>Quarter 2 2023</t>
  </si>
  <si>
    <t>September 2023</t>
  </si>
  <si>
    <t>Anwar Annut</t>
  </si>
  <si>
    <t xml:space="preserve">0300 068 5060  </t>
  </si>
  <si>
    <t>October 2023</t>
  </si>
  <si>
    <t>November 2023</t>
  </si>
  <si>
    <t>Quarter 3 2023</t>
  </si>
  <si>
    <t>2023 [provisional]</t>
  </si>
  <si>
    <t>oil.statistics@energysecurity.gov.uk</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</si>
  <si>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</si>
  <si>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</si>
  <si>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</si>
  <si>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</si>
  <si>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</si>
  <si>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</si>
  <si>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</si>
  <si>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</si>
  <si>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</si>
  <si>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</si>
  <si>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</si>
  <si>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</si>
  <si>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</si>
  <si>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</si>
  <si>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</si>
  <si>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</si>
  <si>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</si>
  <si>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</si>
  <si>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</si>
  <si>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</si>
  <si>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</si>
  <si>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</si>
  <si>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</si>
  <si>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</si>
  <si>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January 2024</t>
  </si>
  <si>
    <t>In the latest months</t>
  </si>
  <si>
    <t>February 2024</t>
  </si>
  <si>
    <t>Quarter 4 2023</t>
  </si>
  <si>
    <t>Quarter 1 2024 [provisional]</t>
  </si>
  <si>
    <t>March 2024</t>
  </si>
  <si>
    <t>April 2024 [provisional]</t>
  </si>
  <si>
    <r>
      <t xml:space="preserve">This spreadsheet contains monthly, quarterly and annual data including </t>
    </r>
    <r>
      <rPr>
        <b/>
        <sz val="12"/>
        <rFont val="Calibri"/>
        <family val="2"/>
        <scheme val="minor"/>
      </rPr>
      <t>new data for April 2024</t>
    </r>
  </si>
  <si>
    <r>
      <t xml:space="preserve">These data were published on </t>
    </r>
    <r>
      <rPr>
        <b/>
        <sz val="12"/>
        <rFont val="Calibri"/>
        <family val="2"/>
        <scheme val="minor"/>
      </rPr>
      <t>Thursday 27th June 2024</t>
    </r>
    <r>
      <rPr>
        <sz val="12"/>
        <rFont val="Calibri"/>
        <family val="2"/>
        <scheme val="minor"/>
      </rPr>
      <t xml:space="preserve">
The next publication date is </t>
    </r>
    <r>
      <rPr>
        <b/>
        <sz val="12"/>
        <rFont val="Calibri"/>
        <family val="2"/>
        <scheme val="minor"/>
      </rPr>
      <t>Tuesday 30th July 2024</t>
    </r>
  </si>
  <si>
    <t>Both production and exports of primary oils were down on last year</t>
  </si>
  <si>
    <t>The revisions period is January 2023 to March 2024.
Revisions are due to updates from data suppliers or the receipt of data replacing estimates unless otherwise stated.</t>
  </si>
  <si>
    <t>Primary oil production fell by 11 per cent in the three months to April compared to the year before, resulting in a 12 per cent decrease in exports of crude oil and Natural Gas Liquids. This led to a 9.9 per cent increase in net imports.
Crude oil and Natural Gas Liquid imports were also down despite reduced production because of continued programmes of refinery maintenance throughout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</si>
</sst>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 ;\-#,##0\ ;&quot;-&quot;\ "/>
    <numFmt numFmtId="166" formatCode="0.0"/>
    <numFmt numFmtId="167" formatCode="#,##0;\-#,##0;\-"/>
    <numFmt numFmtId="168" formatCode="_-* #,##0_-;\-* #,##0_-;_-* &quot;-&quot;??_-;_-@_-"/>
    <numFmt numFmtId="169" formatCode="\+#,##0.00\ ;\-#,##0.00\ ;&quot;-&quot;\ "/>
    <numFmt numFmtId="170" formatCode="0.0%"/>
    <numFmt numFmtId="171" formatCode="\+#,##0.000\ ;\-#,##0.000\ ;&quot;-&quot;\ "/>
    <numFmt numFmtId="172" formatCode="_-* #,##0.0_-;\-* #,##0.0_-;_-* &quot;-&quot;??_-;_-@_-"/>
  </numFmts>
  <fonts count="30"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MS Sans Serif"/>
    </font>
    <font>
      <sz val="8"/>
      <name val="Arial"/>
      <family val="2"/>
    </font>
    <font>
      <sz val="10"/>
      <color indexed="12"/>
      <name val="MS Sans Serif"/>
      <family val="2"/>
    </font>
    <font>
      <sz val="10"/>
      <name val="MS Sans Serif"/>
      <family val="2"/>
    </font>
    <font>
      <u/>
      <sz val="10"/>
      <color indexed="12"/>
      <name val="MS Sans Serif"/>
      <family val="2"/>
    </font>
    <font>
      <b/>
      <sz val="10"/>
      <name val="MS Sans Serif"/>
    </font>
    <font>
      <sz val="8"/>
      <name val="MS Sans Serif"/>
      <family val="2"/>
    </font>
    <font>
      <vertAlign val="superscript"/>
      <sz val="8"/>
      <name val="Arial"/>
      <family val="2"/>
    </font>
    <font>
      <i/>
      <sz val="8"/>
      <name val="MS Sans Serif"/>
      <family val="2"/>
    </font>
    <font>
      <sz val="8"/>
      <color indexed="56"/>
      <name val="MS Sans Serif"/>
      <family val="2"/>
    </font>
    <font>
      <sz val="10"/>
      <color indexed="56"/>
      <name val="MS Sans Serif"/>
      <family val="2"/>
    </font>
    <font>
      <sz val="8"/>
      <name val="Times New Roman"/>
      <family val="1"/>
    </font>
    <font>
      <sz val="10"/>
      <color indexed="18"/>
      <name val="MS Sans Serif"/>
      <family val="2"/>
    </font>
    <font>
      <sz val="10"/>
      <color indexed="39"/>
      <name val="MS Sans Serif"/>
      <family val="2"/>
    </font>
    <font>
      <sz val="8"/>
      <name val="Calibri"/>
      <family val="2"/>
      <scheme val="minor"/>
    </font>
    <font>
      <sz val="12"/>
      <color theme="0"/>
      <name val="Calibri"/>
      <family val="2"/>
      <scheme val="minor"/>
    </font>
    <font>
      <sz val="12"/>
      <name val="Calibri"/>
      <family val="2"/>
      <scheme val="minor"/>
    </font>
    <font>
      <b/>
      <sz val="12"/>
      <name val="Calibri"/>
      <family val="2"/>
      <scheme val="minor"/>
    </font>
    <font>
      <u/>
      <sz val="12"/>
      <color rgb="FF0000FF"/>
      <name val="Calibri"/>
      <family val="2"/>
    </font>
    <font>
      <b/>
      <sz val="16"/>
      <name val="Calibri"/>
      <family val="2"/>
      <scheme val="minor"/>
    </font>
  </fonts>
  <fills count="6">
    <fill>
      <patternFill patternType="none"/>
    </fill>
    <fill>
      <patternFill patternType="gray125"/>
    </fill>
    <fill>
      <patternFill patternType="solid">
        <fgColor indexed="1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FFFFF"/>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0" fontId="8" fillId="0" borderId="0"/>
    <xf numFmtId="0" fontId="10" fillId="0" borderId="0"/>
    <xf numFmtId="40" fontId="13" fillId="0" borderId="0" applyFont="0" applyFill="0" applyBorder="0" applyAlignment="0" applyProtection="0"/>
    <xf numFmtId="0" fontId="14" fillId="0" borderId="0" applyNumberFormat="0" applyFill="0" applyBorder="0" applyAlignment="0" applyProtection="0">
      <alignment vertical="top"/>
      <protection locked="0"/>
    </xf>
    <xf numFmtId="9" fontId="13"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2" fillId="0" borderId="0">
      <alignment vertical="center" wrapText="1"/>
    </xf>
  </cellStyleXfs>
  <cellXfs count="145">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6" fillId="0" borderId="0" xfId="4" applyAlignment="1" applyProtection="1">
      <alignment vertical="center" wrapText="1"/>
    </xf>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8"/>
    <xf numFmtId="0" fontId="10" fillId="0" borderId="0" xfId="9"/>
    <xf numFmtId="0" fontId="15" fillId="0" borderId="0" xfId="9" applyFont="1"/>
    <xf numFmtId="0" fontId="15" fillId="2" borderId="15" xfId="9" applyFont="1" applyFill="1" applyBorder="1"/>
    <xf numFmtId="0" fontId="15" fillId="2" borderId="16" xfId="9" applyFont="1" applyFill="1" applyBorder="1"/>
    <xf numFmtId="0" fontId="16" fillId="0" borderId="8" xfId="9" applyFont="1" applyBorder="1" applyAlignment="1">
      <alignment horizontal="centerContinuous"/>
    </xf>
    <xf numFmtId="0" fontId="15" fillId="2" borderId="17" xfId="9" applyFont="1" applyFill="1" applyBorder="1"/>
    <xf numFmtId="0" fontId="15" fillId="2" borderId="18" xfId="9" applyFont="1" applyFill="1" applyBorder="1"/>
    <xf numFmtId="3" fontId="11" fillId="0" borderId="0" xfId="9" applyNumberFormat="1" applyFont="1" applyAlignment="1">
      <alignment horizontal="right"/>
    </xf>
    <xf numFmtId="3" fontId="11" fillId="0" borderId="2" xfId="9" applyNumberFormat="1" applyFont="1" applyBorder="1" applyAlignment="1">
      <alignment horizontal="right"/>
    </xf>
    <xf numFmtId="0" fontId="11" fillId="0" borderId="0" xfId="9" applyFont="1" applyAlignment="1">
      <alignment horizontal="right"/>
    </xf>
    <xf numFmtId="3" fontId="11" fillId="0" borderId="8" xfId="9" applyNumberFormat="1" applyFont="1" applyBorder="1" applyAlignment="1">
      <alignment horizontal="centerContinuous"/>
    </xf>
    <xf numFmtId="3" fontId="11" fillId="0" borderId="8" xfId="9" applyNumberFormat="1" applyFont="1" applyBorder="1" applyAlignment="1">
      <alignment horizontal="right"/>
    </xf>
    <xf numFmtId="0" fontId="11" fillId="0" borderId="8" xfId="9" applyFont="1" applyBorder="1" applyAlignment="1">
      <alignment horizontal="right"/>
    </xf>
    <xf numFmtId="0" fontId="10" fillId="0" borderId="14" xfId="9" applyBorder="1"/>
    <xf numFmtId="0" fontId="18" fillId="0" borderId="8" xfId="9" applyFont="1" applyBorder="1" applyAlignment="1">
      <alignment horizontal="centerContinuous"/>
    </xf>
    <xf numFmtId="0" fontId="18" fillId="0" borderId="7" xfId="9" applyFont="1" applyBorder="1" applyAlignment="1">
      <alignment horizontal="centerContinuous"/>
    </xf>
    <xf numFmtId="0" fontId="10" fillId="0" borderId="8" xfId="9" applyBorder="1" applyAlignment="1">
      <alignment horizontal="centerContinuous"/>
    </xf>
    <xf numFmtId="0" fontId="10" fillId="0" borderId="9" xfId="9" applyBorder="1" applyAlignment="1">
      <alignment horizontal="centerContinuous"/>
    </xf>
    <xf numFmtId="0" fontId="18" fillId="0" borderId="0" xfId="9" applyFont="1" applyAlignment="1">
      <alignment horizontal="centerContinuous"/>
    </xf>
    <xf numFmtId="0" fontId="16" fillId="0" borderId="0" xfId="9" applyFont="1" applyAlignment="1">
      <alignment horizontal="centerContinuous"/>
    </xf>
    <xf numFmtId="0" fontId="10" fillId="0" borderId="0" xfId="9" applyAlignment="1">
      <alignment horizontal="centerContinuous"/>
    </xf>
    <xf numFmtId="0" fontId="13" fillId="0" borderId="0" xfId="9" applyFont="1"/>
    <xf numFmtId="3" fontId="13" fillId="0" borderId="0" xfId="9" applyNumberFormat="1" applyFont="1"/>
    <xf numFmtId="0" fontId="16" fillId="0" borderId="0" xfId="9" applyFont="1" applyAlignment="1">
      <alignment horizontal="center"/>
    </xf>
    <xf numFmtId="3" fontId="13" fillId="0" borderId="0" xfId="9" applyNumberFormat="1" applyFont="1" applyAlignment="1">
      <alignment horizontal="right"/>
    </xf>
    <xf numFmtId="0" fontId="16" fillId="0" borderId="0" xfId="9" applyFont="1" applyAlignment="1">
      <alignment horizontal="right"/>
    </xf>
    <xf numFmtId="0" fontId="19" fillId="0" borderId="0" xfId="9" applyFont="1" applyAlignment="1">
      <alignment horizontal="center"/>
    </xf>
    <xf numFmtId="0" fontId="20" fillId="0" borderId="0" xfId="9" applyFont="1"/>
    <xf numFmtId="1" fontId="13" fillId="0" borderId="0" xfId="9" applyNumberFormat="1" applyFont="1"/>
    <xf numFmtId="3" fontId="21" fillId="0" borderId="0" xfId="9" applyNumberFormat="1" applyFont="1"/>
    <xf numFmtId="1" fontId="13" fillId="0" borderId="0" xfId="10" applyNumberFormat="1"/>
    <xf numFmtId="1" fontId="16" fillId="0" borderId="0" xfId="9" applyNumberFormat="1" applyFont="1" applyAlignment="1">
      <alignment horizontal="center"/>
    </xf>
    <xf numFmtId="3" fontId="10" fillId="0" borderId="0" xfId="9" applyNumberFormat="1"/>
    <xf numFmtId="166" fontId="10" fillId="0" borderId="0" xfId="9" applyNumberFormat="1"/>
    <xf numFmtId="3" fontId="16" fillId="0" borderId="0" xfId="9" applyNumberFormat="1" applyFont="1" applyAlignment="1">
      <alignment horizontal="center"/>
    </xf>
    <xf numFmtId="0" fontId="22" fillId="0" borderId="0" xfId="9" applyFont="1"/>
    <xf numFmtId="166" fontId="13" fillId="0" borderId="0" xfId="9" applyNumberFormat="1" applyFont="1"/>
    <xf numFmtId="164" fontId="13" fillId="0" borderId="0" xfId="9" applyNumberFormat="1" applyFont="1"/>
    <xf numFmtId="0" fontId="23" fillId="0" borderId="0" xfId="9" applyFont="1"/>
    <xf numFmtId="0" fontId="12" fillId="0" borderId="0" xfId="9" applyFont="1"/>
    <xf numFmtId="1" fontId="10" fillId="0" borderId="0" xfId="9" applyNumberFormat="1"/>
    <xf numFmtId="168" fontId="2" fillId="0" borderId="0" xfId="7" applyNumberFormat="1" applyFont="1" applyAlignment="1">
      <alignment vertical="center" wrapText="1"/>
    </xf>
    <xf numFmtId="0" fontId="2" fillId="0" borderId="0" xfId="5" applyAlignment="1">
      <alignment horizontal="right" vertical="center" wrapText="1"/>
    </xf>
    <xf numFmtId="0" fontId="2" fillId="0" borderId="0" xfId="5" applyAlignment="1">
      <alignment horizontal="right" vertical="center"/>
    </xf>
    <xf numFmtId="0" fontId="2" fillId="0" borderId="0" xfId="5" applyAlignment="1">
      <alignment horizontal="center" vertical="center" wrapText="1"/>
    </xf>
    <xf numFmtId="168" fontId="2" fillId="0" borderId="4" xfId="7" applyNumberFormat="1" applyFont="1" applyBorder="1" applyAlignment="1">
      <alignment vertical="center" wrapText="1"/>
    </xf>
    <xf numFmtId="168" fontId="2" fillId="0" borderId="0" xfId="7" applyNumberFormat="1" applyFont="1" applyBorder="1" applyAlignment="1">
      <alignment vertical="center" wrapText="1"/>
    </xf>
    <xf numFmtId="168" fontId="2" fillId="0" borderId="5" xfId="7" applyNumberFormat="1" applyFont="1" applyBorder="1" applyAlignment="1">
      <alignment vertical="center" wrapText="1"/>
    </xf>
    <xf numFmtId="168" fontId="2" fillId="0" borderId="6" xfId="7" applyNumberFormat="1" applyFont="1" applyBorder="1" applyAlignment="1">
      <alignment vertical="center" wrapText="1"/>
    </xf>
    <xf numFmtId="0" fontId="2" fillId="0" borderId="6" xfId="5" applyBorder="1" applyAlignment="1">
      <alignment horizontal="right" vertical="center" wrapText="1"/>
    </xf>
    <xf numFmtId="0" fontId="2" fillId="3" borderId="10" xfId="5" applyFill="1" applyBorder="1" applyAlignment="1">
      <alignment horizontal="right" vertical="center" wrapText="1"/>
    </xf>
    <xf numFmtId="165" fontId="2" fillId="3" borderId="7" xfId="7" applyNumberFormat="1" applyFont="1" applyFill="1" applyBorder="1" applyAlignment="1">
      <alignment horizontal="right" vertical="center" wrapText="1"/>
    </xf>
    <xf numFmtId="165" fontId="2" fillId="3" borderId="8" xfId="7" applyNumberFormat="1" applyFont="1" applyFill="1" applyBorder="1" applyAlignment="1">
      <alignment horizontal="right" vertical="center" wrapText="1"/>
    </xf>
    <xf numFmtId="165" fontId="2" fillId="3" borderId="9" xfId="7" applyNumberFormat="1" applyFont="1" applyFill="1" applyBorder="1" applyAlignment="1">
      <alignment horizontal="right" vertical="center" wrapText="1"/>
    </xf>
    <xf numFmtId="165" fontId="2" fillId="3" borderId="10" xfId="7" applyNumberFormat="1" applyFont="1" applyFill="1" applyBorder="1" applyAlignment="1">
      <alignment horizontal="right" vertical="center" wrapText="1"/>
    </xf>
    <xf numFmtId="0" fontId="5" fillId="0" borderId="1" xfId="5" applyFont="1" applyBorder="1" applyAlignment="1">
      <alignment vertical="center"/>
    </xf>
    <xf numFmtId="0" fontId="5" fillId="0" borderId="2" xfId="5" applyFont="1" applyBorder="1" applyAlignment="1">
      <alignment vertical="center"/>
    </xf>
    <xf numFmtId="0" fontId="5" fillId="0" borderId="3" xfId="5" applyFont="1" applyBorder="1" applyAlignment="1">
      <alignment vertical="center"/>
    </xf>
    <xf numFmtId="0" fontId="2" fillId="3" borderId="6" xfId="5" applyFill="1" applyBorder="1" applyAlignment="1">
      <alignment horizontal="right" vertical="center" wrapText="1"/>
    </xf>
    <xf numFmtId="165" fontId="2" fillId="3" borderId="0" xfId="7" applyNumberFormat="1" applyFont="1" applyFill="1" applyBorder="1" applyAlignment="1">
      <alignment horizontal="right" vertical="center" wrapText="1"/>
    </xf>
    <xf numFmtId="165" fontId="2" fillId="3" borderId="5" xfId="7" applyNumberFormat="1" applyFont="1" applyFill="1" applyBorder="1" applyAlignment="1">
      <alignment horizontal="right" vertical="center" wrapText="1"/>
    </xf>
    <xf numFmtId="165" fontId="2" fillId="3" borderId="6" xfId="7" applyNumberFormat="1" applyFont="1" applyFill="1" applyBorder="1" applyAlignment="1">
      <alignment horizontal="right" vertical="center" wrapText="1"/>
    </xf>
    <xf numFmtId="0" fontId="25" fillId="0" borderId="0" xfId="5" applyFont="1" applyAlignment="1">
      <alignment horizontal="center" vertical="center" wrapText="1"/>
    </xf>
    <xf numFmtId="0" fontId="5" fillId="0" borderId="14" xfId="5" applyFont="1" applyBorder="1" applyAlignment="1">
      <alignment horizontal="right" vertical="center" wrapText="1"/>
    </xf>
    <xf numFmtId="168" fontId="5" fillId="0" borderId="11" xfId="7" applyNumberFormat="1" applyFont="1" applyBorder="1" applyAlignment="1">
      <alignment vertical="center" wrapText="1"/>
    </xf>
    <xf numFmtId="168" fontId="5" fillId="0" borderId="12" xfId="7" applyNumberFormat="1" applyFont="1" applyBorder="1" applyAlignment="1">
      <alignment vertical="center" wrapText="1"/>
    </xf>
    <xf numFmtId="168" fontId="5" fillId="0" borderId="13" xfId="7" applyNumberFormat="1" applyFont="1" applyBorder="1" applyAlignment="1">
      <alignment vertical="center" wrapText="1"/>
    </xf>
    <xf numFmtId="168" fontId="5" fillId="0" borderId="14" xfId="7" applyNumberFormat="1" applyFont="1" applyBorder="1" applyAlignment="1">
      <alignment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0" fontId="2" fillId="0" borderId="9" xfId="5" applyBorder="1" applyAlignment="1">
      <alignment horizontal="center" vertical="center" wrapText="1"/>
    </xf>
    <xf numFmtId="0" fontId="2" fillId="0" borderId="10" xfId="5" applyBorder="1" applyAlignment="1">
      <alignment horizontal="center" vertical="center" wrapText="1"/>
    </xf>
    <xf numFmtId="167" fontId="2" fillId="0" borderId="5" xfId="7" applyNumberFormat="1" applyFont="1" applyBorder="1" applyAlignment="1">
      <alignment vertical="center" wrapText="1"/>
    </xf>
    <xf numFmtId="1" fontId="2" fillId="0" borderId="5" xfId="7" applyNumberFormat="1" applyFont="1" applyBorder="1" applyAlignment="1">
      <alignment vertical="center" wrapText="1"/>
    </xf>
    <xf numFmtId="0" fontId="2" fillId="0" borderId="19" xfId="5" applyBorder="1">
      <alignment vertical="center" wrapText="1"/>
    </xf>
    <xf numFmtId="167" fontId="2" fillId="0" borderId="6" xfId="7" applyNumberFormat="1" applyFont="1" applyBorder="1" applyAlignment="1">
      <alignment vertical="center" wrapText="1"/>
    </xf>
    <xf numFmtId="0" fontId="2" fillId="0" borderId="5" xfId="5" applyBorder="1" applyAlignment="1">
      <alignment horizontal="right" vertical="center" wrapText="1"/>
    </xf>
    <xf numFmtId="0" fontId="2" fillId="0" borderId="0" xfId="5" applyAlignment="1">
      <alignment horizontal="left" vertical="center"/>
    </xf>
    <xf numFmtId="0" fontId="25" fillId="0" borderId="0" xfId="5" applyFont="1">
      <alignment vertical="center" wrapText="1"/>
    </xf>
    <xf numFmtId="168" fontId="2" fillId="0" borderId="3" xfId="7" applyNumberFormat="1" applyFont="1" applyBorder="1" applyAlignment="1">
      <alignment vertical="center" wrapText="1"/>
    </xf>
    <xf numFmtId="0" fontId="2" fillId="0" borderId="6" xfId="5" applyBorder="1">
      <alignment vertical="center" wrapText="1"/>
    </xf>
    <xf numFmtId="0" fontId="2" fillId="0" borderId="3" xfId="5" applyBorder="1" applyAlignment="1">
      <alignment horizontal="right" vertical="center" wrapText="1"/>
    </xf>
    <xf numFmtId="0" fontId="2" fillId="0" borderId="5" xfId="5" applyBorder="1" applyAlignment="1">
      <alignment horizontal="right" vertical="center"/>
    </xf>
    <xf numFmtId="0" fontId="2" fillId="0" borderId="3" xfId="5" applyBorder="1" applyAlignment="1">
      <alignment horizontal="right" vertical="center"/>
    </xf>
    <xf numFmtId="0" fontId="25" fillId="0" borderId="0" xfId="5" applyFont="1" applyAlignment="1">
      <alignment horizontal="right" vertical="center"/>
    </xf>
    <xf numFmtId="168" fontId="2" fillId="0" borderId="2" xfId="7" applyNumberFormat="1" applyFont="1" applyBorder="1" applyAlignment="1">
      <alignment vertical="center" wrapText="1"/>
    </xf>
    <xf numFmtId="0" fontId="2" fillId="0" borderId="0" xfId="5" applyAlignment="1">
      <alignment horizontal="left" vertical="center" wrapText="1"/>
    </xf>
    <xf numFmtId="1" fontId="2" fillId="0" borderId="19" xfId="5" applyNumberFormat="1" applyBorder="1" applyAlignment="1">
      <alignment horizontal="right" vertical="center" wrapText="1"/>
    </xf>
    <xf numFmtId="168" fontId="2" fillId="0" borderId="4" xfId="7" applyNumberFormat="1" applyFont="1" applyBorder="1" applyAlignment="1">
      <alignment horizontal="right" vertical="center" wrapText="1"/>
    </xf>
    <xf numFmtId="164" fontId="13" fillId="0" borderId="0" xfId="9" quotePrefix="1" applyNumberFormat="1" applyFont="1"/>
    <xf numFmtId="0" fontId="26" fillId="0" borderId="0" xfId="5" applyFont="1">
      <alignment vertical="center" wrapText="1"/>
    </xf>
    <xf numFmtId="17" fontId="2" fillId="0" borderId="5" xfId="5" quotePrefix="1" applyNumberFormat="1" applyBorder="1" applyAlignment="1">
      <alignment horizontal="right" vertical="center"/>
    </xf>
    <xf numFmtId="9" fontId="2" fillId="0" borderId="0" xfId="13" applyFont="1" applyAlignment="1">
      <alignment vertical="center" wrapText="1"/>
    </xf>
    <xf numFmtId="0" fontId="2" fillId="0" borderId="5" xfId="5" quotePrefix="1" applyBorder="1" applyAlignment="1">
      <alignment horizontal="right" vertical="center"/>
    </xf>
    <xf numFmtId="168" fontId="2" fillId="0" borderId="0" xfId="5" applyNumberFormat="1">
      <alignment vertical="center" wrapText="1"/>
    </xf>
    <xf numFmtId="169" fontId="2" fillId="3" borderId="0" xfId="7" applyNumberFormat="1" applyFont="1" applyFill="1" applyBorder="1" applyAlignment="1">
      <alignment horizontal="right" vertical="center" wrapText="1"/>
    </xf>
    <xf numFmtId="0" fontId="5" fillId="0" borderId="0" xfId="5" applyFont="1">
      <alignment vertical="center" wrapText="1"/>
    </xf>
    <xf numFmtId="170" fontId="2" fillId="0" borderId="0" xfId="13" applyNumberFormat="1" applyFont="1" applyAlignment="1">
      <alignment vertical="center" wrapText="1"/>
    </xf>
    <xf numFmtId="0" fontId="2" fillId="0" borderId="6" xfId="5" applyBorder="1" applyAlignment="1">
      <alignment horizontal="right" wrapText="1"/>
    </xf>
    <xf numFmtId="0" fontId="7" fillId="0" borderId="0" xfId="3" applyAlignment="1">
      <alignment wrapText="1"/>
    </xf>
    <xf numFmtId="168" fontId="26" fillId="0" borderId="0" xfId="7" applyNumberFormat="1" applyFont="1" applyAlignment="1">
      <alignment vertical="center" wrapText="1"/>
    </xf>
    <xf numFmtId="168" fontId="26" fillId="0" borderId="5" xfId="7" applyNumberFormat="1" applyFont="1" applyBorder="1" applyAlignment="1">
      <alignment vertical="center" wrapText="1"/>
    </xf>
    <xf numFmtId="170" fontId="2" fillId="0" borderId="0" xfId="5" applyNumberFormat="1">
      <alignment vertical="center" wrapText="1"/>
    </xf>
    <xf numFmtId="168" fontId="2" fillId="4" borderId="5" xfId="7" applyNumberFormat="1" applyFont="1" applyFill="1" applyBorder="1" applyAlignment="1">
      <alignment vertical="center" wrapText="1"/>
    </xf>
    <xf numFmtId="0" fontId="28" fillId="5" borderId="0" xfId="14" applyFill="1" applyAlignment="1">
      <alignment vertical="center" wrapText="1"/>
    </xf>
    <xf numFmtId="0" fontId="5" fillId="0" borderId="11" xfId="5" applyFont="1" applyBorder="1" applyAlignment="1">
      <alignment vertical="center"/>
    </xf>
    <xf numFmtId="0" fontId="5" fillId="0" borderId="12" xfId="5" applyFont="1" applyBorder="1" applyAlignment="1">
      <alignment vertical="center"/>
    </xf>
    <xf numFmtId="0" fontId="5" fillId="0" borderId="13" xfId="5" applyFont="1" applyBorder="1" applyAlignment="1">
      <alignment vertical="center"/>
    </xf>
    <xf numFmtId="0" fontId="28" fillId="5" borderId="0" xfId="4" applyFont="1" applyFill="1" applyAlignment="1" applyProtection="1">
      <alignment vertical="center" wrapText="1"/>
    </xf>
    <xf numFmtId="169" fontId="2" fillId="3" borderId="4" xfId="7" applyNumberFormat="1" applyFont="1" applyFill="1" applyBorder="1" applyAlignment="1">
      <alignment horizontal="right" vertical="center" wrapText="1"/>
    </xf>
    <xf numFmtId="169" fontId="2" fillId="3" borderId="5" xfId="7" applyNumberFormat="1" applyFont="1" applyFill="1" applyBorder="1" applyAlignment="1">
      <alignment horizontal="right" vertical="center" wrapText="1"/>
    </xf>
    <xf numFmtId="171" fontId="2" fillId="3" borderId="4" xfId="7" applyNumberFormat="1" applyFont="1" applyFill="1" applyBorder="1" applyAlignment="1">
      <alignment horizontal="right" vertical="center" wrapText="1"/>
    </xf>
    <xf numFmtId="168" fontId="0" fillId="0" borderId="0" xfId="0" applyNumberFormat="1"/>
    <xf numFmtId="43" fontId="2" fillId="0" borderId="0" xfId="7" applyFont="1" applyAlignment="1">
      <alignment vertical="center" wrapText="1"/>
    </xf>
    <xf numFmtId="43" fontId="2" fillId="0" borderId="0" xfId="5" applyNumberFormat="1">
      <alignment vertical="center" wrapText="1"/>
    </xf>
    <xf numFmtId="0" fontId="3" fillId="0" borderId="0" xfId="1" applyFont="1" applyAlignment="1">
      <alignment vertical="center" wrapText="1"/>
    </xf>
    <xf numFmtId="0" fontId="29" fillId="0" borderId="0" xfId="2" applyFont="1"/>
    <xf numFmtId="0" fontId="3" fillId="0" borderId="0" xfId="1" applyFont="1" applyAlignment="1">
      <alignment horizontal="left" vertical="center"/>
    </xf>
    <xf numFmtId="0" fontId="29" fillId="0" borderId="0" xfId="2" applyFont="1" applyAlignment="1">
      <alignment horizontal="left"/>
    </xf>
    <xf numFmtId="0" fontId="29" fillId="0" borderId="0" xfId="2" applyFont="1" applyFill="1"/>
    <xf numFmtId="1" fontId="2" fillId="0" borderId="0" xfId="5" quotePrefix="1" applyNumberFormat="1" applyAlignment="1">
      <alignment horizontal="left" vertical="center" wrapText="1"/>
    </xf>
    <xf numFmtId="0" fontId="1" fillId="0" borderId="0" xfId="1" applyAlignment="1">
      <alignment vertical="center" wrapText="1"/>
    </xf>
    <xf numFmtId="0" fontId="3" fillId="0" borderId="0" xfId="2" applyAlignment="1">
      <alignment wrapText="1"/>
    </xf>
    <xf numFmtId="0" fontId="3" fillId="0" borderId="0" xfId="2"/>
    <xf numFmtId="0" fontId="29" fillId="0" borderId="0" xfId="3" applyFont="1"/>
    <xf numFmtId="0" fontId="26" fillId="0" borderId="0" xfId="5" applyFont="1" applyAlignment="1">
      <alignment horizontal="left" vertical="top" wrapText="1"/>
    </xf>
    <xf numFmtId="167" fontId="2" fillId="0" borderId="0" xfId="7" applyNumberFormat="1" applyFont="1" applyBorder="1" applyAlignment="1">
      <alignment vertical="center" wrapText="1"/>
    </xf>
    <xf numFmtId="172" fontId="2" fillId="0" borderId="0" xfId="5" applyNumberFormat="1">
      <alignment vertical="center" wrapText="1"/>
    </xf>
    <xf numFmtId="10" fontId="2" fillId="0" borderId="0" xfId="13" applyNumberFormat="1" applyFont="1" applyAlignment="1">
      <alignment vertical="center" wrapText="1"/>
    </xf>
    <xf numFmtId="0" fontId="13" fillId="0" borderId="8" xfId="9" applyFont="1" applyBorder="1"/>
    <xf numFmtId="164" fontId="13" fillId="0" borderId="8" xfId="9" applyNumberFormat="1" applyFont="1" applyBorder="1"/>
    <xf numFmtId="3" fontId="13" fillId="0" borderId="8" xfId="9" applyNumberFormat="1" applyFont="1" applyBorder="1" applyAlignment="1">
      <alignment horizontal="right"/>
    </xf>
    <xf numFmtId="37" fontId="2" fillId="0" borderId="0" xfId="5" applyNumberFormat="1">
      <alignment vertical="center" wrapText="1"/>
    </xf>
    <xf numFmtId="0" fontId="26" fillId="0" borderId="0" xfId="5" applyFont="1" applyAlignment="1">
      <alignment vertical="top" wrapText="1"/>
    </xf>
    <xf numFmtId="3" fontId="11" fillId="0" borderId="2" xfId="9" applyNumberFormat="1" applyFont="1" applyBorder="1" applyAlignment="1">
      <alignment horizontal="center"/>
    </xf>
    <xf numFmtId="3" fontId="11" fillId="0" borderId="0" xfId="9" applyNumberFormat="1" applyFont="1" applyAlignment="1">
      <alignment horizontal="center"/>
    </xf>
  </cellXfs>
  <cellStyles count="16">
    <cellStyle name="Comma" xfId="7" builtinId="3"/>
    <cellStyle name="Comma 2" xfId="10" xr:uid="{AA9CDC58-882B-42E2-ACB2-7F83978C1097}"/>
    <cellStyle name="Heading 1" xfId="1" builtinId="16"/>
    <cellStyle name="Heading 2" xfId="2" builtinId="17"/>
    <cellStyle name="Heading 3" xfId="3" builtinId="18"/>
    <cellStyle name="Hyperlink" xfId="4" builtinId="8"/>
    <cellStyle name="Hyperlink 2" xfId="11" xr:uid="{077A45B1-6523-4FD7-A753-5957D7356B40}"/>
    <cellStyle name="Hyperlink 2 3" xfId="14" xr:uid="{C88F8DD4-093A-42E2-8DB6-DBA97E95BF1B}"/>
    <cellStyle name="Normal" xfId="0" builtinId="0"/>
    <cellStyle name="Normal 2" xfId="6" xr:uid="{F8856932-983C-45EF-B519-29ACEC184DDB}"/>
    <cellStyle name="Normal 2 2" xfId="8" xr:uid="{E81CB162-8266-4461-AAF1-FCD9D903756D}"/>
    <cellStyle name="Normal 3" xfId="9" xr:uid="{5BF82353-AC5E-4CB6-A160-FB4B0DB0D0F6}"/>
    <cellStyle name="Normal 4" xfId="5" xr:uid="{C0251386-D038-42BD-8AD3-469FC6459F02}"/>
    <cellStyle name="Normal 4 2" xfId="15" xr:uid="{9D24958B-733D-4F91-B1B3-6A15448D9F75}"/>
    <cellStyle name="Percent" xfId="13" builtinId="5"/>
    <cellStyle name="Percent 2" xfId="12" xr:uid="{2B61A54B-0DBE-4381-9C38-680385332236}"/>
  </cellStyles>
  <dxfs count="106">
    <dxf>
      <font>
        <color rgb="FFFF0000"/>
      </font>
      <fill>
        <patternFill>
          <bgColor theme="5" tint="0.39994506668294322"/>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4" formatCode="#,##0.00"/>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3" formatCode="#,##0.00_ ;\-#,##0.00\ "/>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border diagonalUp="0" diagonalDown="0" outline="0">
        <left/>
        <right style="thin">
          <color indexed="64"/>
        </right>
        <top/>
        <bottom/>
      </border>
    </dxf>
    <dxf>
      <alignment horizontal="right" vertical="center" textRotation="0" wrapText="0"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ill>
        <patternFill patternType="none">
          <fgColor indexed="64"/>
          <bgColor indexed="65"/>
        </patternFill>
      </fill>
    </dxf>
    <dxf>
      <border diagonalUp="0" diagonalDown="0">
        <left style="thin">
          <color indexed="64"/>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numFmt numFmtId="168" formatCode="_-* #,##0_-;\-* #,##0_-;_-* &quot;-&quot;??_-;_-@_-"/>
    </dxf>
    <dxf>
      <numFmt numFmtId="168" formatCode="_-* #,##0_-;\-* #,##0_-;_-* &quot;-&quot;??_-;_-@_-"/>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alignment horizontal="right" vertical="center" textRotation="0" wrapText="1" indent="0" justifyLastLine="0" shrinkToFit="0" readingOrder="0"/>
    </dxf>
    <dxf>
      <border outline="0">
        <right style="thin">
          <color indexed="64"/>
        </right>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dxf>
    <dxf>
      <alignment horizontal="left" vertical="center" textRotation="0" wrapText="1" indent="0" justifyLastLine="0" shrinkToFit="0" readingOrder="0"/>
    </dxf>
    <dxf>
      <font>
        <strike val="0"/>
        <outline val="0"/>
        <shadow val="0"/>
        <u val="none"/>
        <vertAlign val="baseline"/>
        <sz val="16"/>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font>
        <strike val="0"/>
        <outline val="0"/>
        <shadow val="0"/>
        <u val="none"/>
        <vertAlign val="baseline"/>
        <sz val="16"/>
        <color auto="1"/>
        <name val="Calibri"/>
        <family val="2"/>
        <scheme val="minor"/>
      </font>
    </dxf>
  </dxfs>
  <tableStyles count="0" defaultTableStyle="TableStyleMedium2" defaultPivotStyle="PivotStyleLight16"/>
  <colors>
    <mruColors>
      <color rgb="FFFF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99718B-CCFD-4428-ACE8-F4BB2F464CBA}" name="Contents5" displayName="Contents5" ref="A4:B12" totalsRowShown="0" headerRowDxfId="105" dataDxfId="104" headerRowCellStyle="Heading 2" dataCellStyle="Hyperlink">
  <tableColumns count="2">
    <tableColumn id="1" xr3:uid="{DEBEF99F-7EC5-482A-A23D-7B765A4E3FFB}" name="Worksheet description" dataDxfId="103" dataCellStyle="Normal 4"/>
    <tableColumn id="2" xr3:uid="{7373A5AB-0D0F-4FA5-A66F-B7C554089679}" name="Link" dataDxfId="10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4" totalsRowShown="0" headerRowDxfId="101" headerRowCellStyle="Heading 2">
  <tableColumns count="2">
    <tableColumn id="1" xr3:uid="{78CED3D1-3326-4B98-A7D9-0AD5792C445E}" name="Note " dataDxfId="100" dataCellStyle="Normal 4"/>
    <tableColumn id="2" xr3:uid="{D7D741AD-FAD9-458E-AC6E-92046E3B30EB}" name="Description" dataDxfId="9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DFB054-1C8C-4131-B6DD-71F728F3B148}" name="main_table_indigenous_production_refinery_receipts_imports_and_exports_thousand_tonnes" displayName="main_table_indigenous_production_refinery_receipts_imports_and_exports_thousand_tonnes" ref="A5:O23" totalsRowShown="0" headerRowDxfId="98" tableBorderDxfId="97" headerRowCellStyle="Normal 4">
  <tableColumns count="15">
    <tableColumn id="1" xr3:uid="{0A46BAA6-F02F-4836-844E-019F4E5A725B}" name="Column1" totalsRowDxfId="96" totalsRowCellStyle="Normal 4"/>
    <tableColumn id="2" xr3:uid="{3EBE5EB1-4767-46F5-8090-937586B88640}" name="Total " totalsRowCellStyle="Normal 4"/>
    <tableColumn id="3" xr3:uid="{16490682-3AEE-4E5B-8719-CD9EFAD93DAA}" name="Crude oil " totalsRowDxfId="95" totalsRowCellStyle="Normal 4"/>
    <tableColumn id="4" xr3:uid="{E096427F-7979-494F-9A96-15E3740631BB}" name="NGLs_x000a_[note 2]" totalsRowCellStyle="Normal 4"/>
    <tableColumn id="5" xr3:uid="{DBD4EE7D-5A49-461C-AE92-6099C4FB1786}" name="Feedstocks_x000a_[note 9]" totalsRowCellStyle="Normal 4"/>
    <tableColumn id="6" xr3:uid="{871C71E3-4DED-4FEB-9D28-0DCBFDDBF517}" name="Total_x000a_[note 3]" totalsRowCellStyle="Normal 4"/>
    <tableColumn id="7" xr3:uid="{B43C0B6C-6E9E-4DC8-8155-1B75CF492C19}" name="Indigenous_x000a_[note 4]" totalsRowCellStyle="Normal 4"/>
    <tableColumn id="8" xr3:uid="{ABB9E7BF-4D98-42E0-8697-E64CE097B8F8}" name="Net imports/ exports_x000a_[note 5]" totalsRowDxfId="94" totalsRowCellStyle="Normal 4"/>
    <tableColumn id="9" xr3:uid="{4A8F4C39-0ED3-474E-9222-E1018D794889}" name="Imports of crude and NGLs" totalsRowDxfId="93" totalsRowCellStyle="Normal 4"/>
    <tableColumn id="10" xr3:uid="{8D0255E7-350F-4A16-9233-133354E73288}" name="Exports of crude and NGLs" totalsRowDxfId="92" totalsRowCellStyle="Normal 4"/>
    <tableColumn id="11" xr3:uid="{CAD54804-6676-4593-830C-E7221B887C88}" name="Imports of process oils _x000a_[note 8]" totalsRowDxfId="91" totalsRowCellStyle="Normal 4"/>
    <tableColumn id="12" xr3:uid="{B4F5689E-9098-4EE3-8F4C-76D6F2611BD0}" name="Exports of process oils _x000a_[note 8]" totalsRowDxfId="90" totalsRowCellStyle="Normal 4"/>
    <tableColumn id="13" xr3:uid="{97A87A34-E746-4372-B423-C8DDB0254B9B}" name="Imports of petroleum products [note 6]" dataDxfId="89" totalsRowDxfId="88" dataCellStyle="Comma" totalsRowCellStyle="Comma"/>
    <tableColumn id="14" xr3:uid="{46B7C522-97F6-42F4-A84A-28111B592E50}" name="Exports of petroleum products [note 6]" totalsRowDxfId="87" totalsRowCellStyle="Normal 4"/>
    <tableColumn id="15" xr3:uid="{82258723-746B-4FD5-91B3-5A00D9308F3E}" name="International marine bunkers" totalsRowDxfId="86" totalsRow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833069-DFD3-4661-BA22-BB586E49C7F9}" name="Table3.10_Indigenous_production_refinery_receipts_imports_and_exports_annual_data_thousand_tonnes" displayName="Table3.10_Indigenous_production_refinery_receipts_imports_and_exports_annual_data_thousand_tonnes" ref="A6:O36" totalsRowCount="1" headerRowDxfId="85" dataDxfId="84" tableBorderDxfId="83" headerRowCellStyle="Normal 4" dataCellStyle="Comma">
  <tableColumns count="15">
    <tableColumn id="1" xr3:uid="{C16F548A-72DB-42F9-9C9F-DED463323DC3}" name="Column1" dataDxfId="82" totalsRowDxfId="81" dataCellStyle="Normal 4" totalsRowCellStyle="Normal 4"/>
    <tableColumn id="2" xr3:uid="{A12F085A-74DD-4956-9310-40BAC6F6312E}" name="Total " dataDxfId="80" totalsRowDxfId="79" dataCellStyle="Comma" totalsRowCellStyle="Comma"/>
    <tableColumn id="3" xr3:uid="{E4EDDCFB-45A5-49D8-B480-1EF4531A93D7}" name="Crude oil " dataDxfId="78" totalsRowDxfId="77" dataCellStyle="Comma" totalsRowCellStyle="Comma"/>
    <tableColumn id="4" xr3:uid="{93F32B13-A900-42C2-BC82-631665DAB637}" name="NGLs_x000a_[note 2]" dataDxfId="76" totalsRowDxfId="75" dataCellStyle="Comma" totalsRowCellStyle="Comma"/>
    <tableColumn id="5" xr3:uid="{3B74A188-1202-42CF-84D7-39BC8EF6BB1D}" name="Feedstocks_x000a_[note 9]" dataDxfId="74" totalsRowDxfId="73" dataCellStyle="Comma" totalsRowCellStyle="Comma"/>
    <tableColumn id="6" xr3:uid="{D841EA77-52B8-4902-A949-1FD56F143227}" name="Total_x000a_[note 3]" dataDxfId="72" totalsRowDxfId="71" dataCellStyle="Comma" totalsRowCellStyle="Comma"/>
    <tableColumn id="7" xr3:uid="{D62F4115-7E21-4E03-AC30-47BED07F6C15}" name="Indigenous_x000a_[note 4]" dataDxfId="70" totalsRowDxfId="69" dataCellStyle="Comma" totalsRowCellStyle="Comma"/>
    <tableColumn id="8" xr3:uid="{49D4548C-C282-4089-BE13-15EA3226F26E}" name="Net imports/ exports_x000a_[note 5]" dataDxfId="68" totalsRowDxfId="67" dataCellStyle="Comma" totalsRowCellStyle="Comma"/>
    <tableColumn id="9" xr3:uid="{EDA68D29-32AB-4C1A-BD36-9D35CCECA9BE}" name="Imports of crude and NGLs" dataDxfId="66" totalsRowDxfId="65" dataCellStyle="Comma" totalsRowCellStyle="Comma"/>
    <tableColumn id="10" xr3:uid="{EF4AC44F-2B62-4D79-B782-81301F04D65B}" name="Exports of crude and NGLs" dataDxfId="64" totalsRowDxfId="63" dataCellStyle="Comma" totalsRowCellStyle="Comma"/>
    <tableColumn id="11" xr3:uid="{D6385930-08D7-484E-8500-940AFFAB5DE5}" name="Imports of process oils _x000a_[note 8]" dataDxfId="62" totalsRowDxfId="61" dataCellStyle="Comma" totalsRowCellStyle="Comma"/>
    <tableColumn id="12" xr3:uid="{419148E2-0A13-400F-BD79-DADCE3FB3050}" name="Exports of process oils _x000a_[note 8]" dataDxfId="60" totalsRowDxfId="59" dataCellStyle="Comma" totalsRowCellStyle="Comma"/>
    <tableColumn id="13" xr3:uid="{AA643827-14A0-4B0F-B3E2-D23338171DA6}" name="Imports of petroleum products [note 6]" dataDxfId="58" totalsRowDxfId="57" dataCellStyle="Comma" totalsRowCellStyle="Comma"/>
    <tableColumn id="14" xr3:uid="{E635BBB8-E741-49C1-8AC8-D4D7432EE487}" name="Exports of petroleum products [note 6]" dataDxfId="56" totalsRowDxfId="55" dataCellStyle="Comma" totalsRowCellStyle="Comma"/>
    <tableColumn id="15" xr3:uid="{2952108C-FC20-4918-9C29-8B2D9DBB69E2}" name="International marine bunkers" dataDxfId="54" totalsRowDxfId="53" dataCellStyle="Comma" totalsRow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44CC0FA-E355-461A-83B4-B38C1F17FBB2}" name="Table3.10_Indigenous_production_refinery_receipts_imports_and_exports_quarterly_data_thousand_tonnes" displayName="Table3.10_Indigenous_production_refinery_receipts_imports_and_exports_quarterly_data_thousand_tonnes" ref="A6:O123" totalsRowShown="0" headerRowDxfId="52" dataDxfId="51" tableBorderDxfId="50" headerRowCellStyle="Normal 4" dataCellStyle="Comma">
  <tableColumns count="15">
    <tableColumn id="1" xr3:uid="{BF422332-B58D-4CAC-96DA-20CE38BE0833}" name="Column1" dataDxfId="49" dataCellStyle="Normal 4"/>
    <tableColumn id="2" xr3:uid="{68032252-73E4-422C-BA22-A4E2E24DD8F2}" name="Total " dataDxfId="48" dataCellStyle="Comma"/>
    <tableColumn id="3" xr3:uid="{41CB5625-4D05-4F1A-939A-6C4EEDDDD469}" name="Crude oil " dataDxfId="47" dataCellStyle="Comma"/>
    <tableColumn id="4" xr3:uid="{08A77C35-2CA9-48ED-BC2F-3FCC47B227E7}" name="NGLs_x000a_[note 2]" dataDxfId="46" dataCellStyle="Comma"/>
    <tableColumn id="5" xr3:uid="{F016E7E7-7C77-47DF-841B-BABAFAF87401}" name="Feedstocks_x000a_[note 9]" dataDxfId="45" dataCellStyle="Comma"/>
    <tableColumn id="6" xr3:uid="{88A0FE7A-F16F-48CB-89AF-BFE6997596C6}" name="Total_x000a_[note 3]" dataDxfId="44" dataCellStyle="Comma"/>
    <tableColumn id="7" xr3:uid="{003B97A1-69F5-43ED-87FE-0FB0DC11555A}" name="Indigenous_x000a_[note 4]" dataDxfId="43" dataCellStyle="Comma"/>
    <tableColumn id="8" xr3:uid="{71E06B21-1D9C-4F47-B79A-B3AC6C5D84A2}" name="Net imports/ exports_x000a_[note 5]" dataDxfId="42" dataCellStyle="Comma"/>
    <tableColumn id="9" xr3:uid="{0A13805C-1C6A-4A07-8EA8-8BEF4CCA06D3}" name="Imports of crude and NGLs" dataDxfId="41" dataCellStyle="Comma"/>
    <tableColumn id="10" xr3:uid="{9F8F6525-F3FF-4BB6-AED2-E34DB900DC34}" name="Exports of crude and NGLs" dataDxfId="40" dataCellStyle="Comma"/>
    <tableColumn id="11" xr3:uid="{1F466BF4-67F1-4ACB-B553-B3B186673E8D}" name="Imports of process oils _x000a_[note 8]" dataDxfId="39" dataCellStyle="Comma"/>
    <tableColumn id="12" xr3:uid="{447F1325-DE92-47B2-A94F-81E517E733AB}" name="Exports of process oils _x000a_[note 8]" dataDxfId="38" dataCellStyle="Comma"/>
    <tableColumn id="13" xr3:uid="{2BA44746-CD3A-4E63-B34D-7916E2B62A50}" name="Imports of petroleum products [note 6]" dataDxfId="37" dataCellStyle="Comma"/>
    <tableColumn id="14" xr3:uid="{ECB54B61-A288-4AB6-AC20-26A4C2687908}" name="Exports of petroleum products [note 6]" dataDxfId="36" dataCellStyle="Comma"/>
    <tableColumn id="15" xr3:uid="{6B16751D-6229-4206-824B-44594FFD3F0D}" name="International marine bunkers" dataDxfId="35"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D523A2-3108-4EC3-AEC4-33AC870DEAE0}" name="Table3.10_Indigenous_production_refinery_receipts_imports_and_exports_monthly_data_thousand_tonnes" displayName="Table3.10_Indigenous_production_refinery_receipts_imports_and_exports_monthly_data_thousand_tonnes" ref="A6:O358" totalsRowShown="0" headerRowDxfId="34" dataDxfId="33" tableBorderDxfId="32" headerRowCellStyle="Normal 4" dataCellStyle="Comma">
  <tableColumns count="15">
    <tableColumn id="1" xr3:uid="{871FA769-7428-4D49-8E29-342FF0A9BA20}" name="Column1" dataDxfId="31" totalsRowDxfId="30" dataCellStyle="Normal 4"/>
    <tableColumn id="2" xr3:uid="{4B9C0644-F542-4883-9372-CA86EC32821C}" name="Total " dataDxfId="29" totalsRowDxfId="28" dataCellStyle="Comma"/>
    <tableColumn id="3" xr3:uid="{E242D47B-E03A-4E1C-AD51-923B7A7A897E}" name="Crude oil " dataDxfId="27" totalsRowDxfId="26" dataCellStyle="Comma"/>
    <tableColumn id="4" xr3:uid="{90EB16E6-41EA-4296-A066-7BA6661EAB47}" name="NGLs_x000a_[note 2]" dataDxfId="25" totalsRowDxfId="24" dataCellStyle="Comma"/>
    <tableColumn id="5" xr3:uid="{E65CB23A-0F74-41AF-914D-A9DBD011C00C}" name="Feedstocks_x000a_[note 9]" dataDxfId="23" totalsRowDxfId="22" dataCellStyle="Comma"/>
    <tableColumn id="6" xr3:uid="{E11A1B6A-5152-46DA-9482-4BF902B95EC7}" name="Total_x000a_[note 3]" dataDxfId="21" totalsRowDxfId="20" dataCellStyle="Comma"/>
    <tableColumn id="7" xr3:uid="{1CE544F4-7FB5-4668-B8AA-E742817461A0}" name="Indigenous_x000a_[note 4]" dataDxfId="19" totalsRowDxfId="18" dataCellStyle="Comma"/>
    <tableColumn id="8" xr3:uid="{1836EE92-E241-494C-AEE3-0BEA197557AA}" name="Net imports/ exports_x000a_[note 5]" dataDxfId="17" totalsRowDxfId="16" dataCellStyle="Comma"/>
    <tableColumn id="9" xr3:uid="{D1377788-38C2-467B-9A9B-56996022F76C}" name="Imports of crude and NGLs" dataDxfId="15" totalsRowDxfId="14" dataCellStyle="Comma"/>
    <tableColumn id="10" xr3:uid="{3A3650AA-E692-45D9-B3ED-2380C5B54A5E}" name="Exports of crude and NGLs" dataDxfId="13" totalsRowDxfId="12" dataCellStyle="Comma"/>
    <tableColumn id="11" xr3:uid="{1606B041-1895-4EA6-B090-FC70C5599002}" name="Imports of process oils _x000a_[note 8]" dataDxfId="11" totalsRowDxfId="10" dataCellStyle="Comma"/>
    <tableColumn id="12" xr3:uid="{E164EF6D-8B88-40EE-890D-6CE04198F6B0}" name="Exports of process oils _x000a_[note 8]" dataDxfId="9" totalsRowDxfId="8" dataCellStyle="Comma"/>
    <tableColumn id="13" xr3:uid="{B9ED368D-7FBF-4692-9466-91AC5A1D40E3}" name="Imports of petroleum products [note 6]" dataDxfId="7" totalsRowDxfId="6" dataCellStyle="Comma"/>
    <tableColumn id="14" xr3:uid="{850D0AA1-73EE-4165-B30A-B4984D7BD23E}" name="Exports of petroleum products [note 6]" dataDxfId="5" totalsRowDxfId="4" dataCellStyle="Comma"/>
    <tableColumn id="15" xr3:uid="{4FB2A4B1-1173-46AA-B6EF-99D6480865C6}" name="International marine bunkers" dataDxfId="3" totalsRowDxfId="2"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54296875" defaultRowHeight="15.5" x14ac:dyDescent="0.35"/>
  <cols>
    <col min="1" max="1" width="150.54296875" style="6" customWidth="1"/>
    <col min="2" max="256" width="9.453125" style="1" customWidth="1"/>
    <col min="257" max="16384" width="8.54296875" style="1"/>
  </cols>
  <sheetData>
    <row r="1" spans="1:257" s="2" customFormat="1" ht="28.5" x14ac:dyDescent="0.35">
      <c r="A1" s="130" t="s">
        <v>544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60" customHeight="1" x14ac:dyDescent="0.35">
      <c r="A2" s="1" t="s">
        <v>612</v>
      </c>
    </row>
    <row r="3" spans="1:257" s="3" customFormat="1" ht="30" customHeight="1" x14ac:dyDescent="0.55000000000000004">
      <c r="A3" s="13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99" t="s">
        <v>685</v>
      </c>
    </row>
    <row r="5" spans="1:257" s="3" customFormat="1" ht="30" customHeight="1" x14ac:dyDescent="0.55000000000000004">
      <c r="A5" s="131"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99" t="s">
        <v>684</v>
      </c>
    </row>
    <row r="7" spans="1:257" s="2" customFormat="1" ht="30" customHeight="1" x14ac:dyDescent="0.55000000000000004">
      <c r="A7" s="131"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99" t="s">
        <v>687</v>
      </c>
    </row>
    <row r="9" spans="1:257" s="2" customFormat="1" ht="30" customHeight="1" x14ac:dyDescent="0.55000000000000004">
      <c r="A9" s="132"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117" t="s">
        <v>630</v>
      </c>
    </row>
    <row r="12" spans="1:257" s="2" customFormat="1" ht="45" customHeight="1" x14ac:dyDescent="0.35">
      <c r="A12" s="1" t="s">
        <v>5</v>
      </c>
    </row>
    <row r="13" spans="1:257" s="2" customFormat="1" ht="45" customHeight="1" x14ac:dyDescent="0.35">
      <c r="A13" s="1" t="s">
        <v>6</v>
      </c>
    </row>
    <row r="14" spans="1:257" s="2" customFormat="1" ht="20.25" customHeight="1" x14ac:dyDescent="0.35">
      <c r="A14" s="1" t="s">
        <v>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x14ac:dyDescent="0.35">
      <c r="A15" s="4" t="s">
        <v>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x14ac:dyDescent="0.35">
      <c r="A16" s="4" t="s">
        <v>27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113"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4" t="s">
        <v>603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x14ac:dyDescent="0.55000000000000004">
      <c r="A19" s="132"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5">
      <c r="A20" s="133" t="s">
        <v>11</v>
      </c>
    </row>
    <row r="21" spans="1:257" s="2" customFormat="1" ht="20.25" customHeight="1" x14ac:dyDescent="0.35">
      <c r="A21" s="1" t="s">
        <v>646</v>
      </c>
    </row>
    <row r="22" spans="1:257" s="2" customFormat="1" ht="20.25" customHeight="1" x14ac:dyDescent="0.35">
      <c r="A22" s="117" t="s">
        <v>652</v>
      </c>
    </row>
    <row r="23" spans="1:257" s="2" customFormat="1" ht="20.25" customHeight="1" x14ac:dyDescent="0.35">
      <c r="A23" s="129" t="s">
        <v>647</v>
      </c>
    </row>
    <row r="24" spans="1:257" s="2" customFormat="1" ht="20.25" customHeight="1" x14ac:dyDescent="0.5">
      <c r="A24" s="133" t="s">
        <v>12</v>
      </c>
    </row>
    <row r="25" spans="1:257" s="2" customFormat="1" ht="20.25" customHeight="1" x14ac:dyDescent="0.35">
      <c r="A25" s="5" t="s">
        <v>628</v>
      </c>
    </row>
    <row r="26" spans="1:257" s="2" customFormat="1" ht="20.25" customHeight="1" x14ac:dyDescent="0.35">
      <c r="A26" s="2" t="s">
        <v>13</v>
      </c>
    </row>
  </sheetData>
  <hyperlinks>
    <hyperlink ref="A15" r:id="rId1" display="Energy trends publication (opens in a new window) " xr:uid="{8E1C658C-6850-42BE-B616-80E44B623F8E}"/>
    <hyperlink ref="A16" r:id="rId2" xr:uid="{1285219F-D11A-492F-98AF-2F778B57E700}"/>
    <hyperlink ref="A18" r:id="rId3" xr:uid="{0B7E5974-14B0-41C4-9BD2-49F6A8B02B2C}"/>
    <hyperlink ref="A17" r:id="rId4" xr:uid="{43208402-4E32-4DFE-A425-C9745EA1CF7B}"/>
    <hyperlink ref="A25" r:id="rId5" xr:uid="{1C98E799-7D28-4CDC-A900-B4FF100701BC}"/>
    <hyperlink ref="A11" r:id="rId6" xr:uid="{86352825-21AA-4A0F-9676-05B6862E6DF4}"/>
  </hyperlinks>
  <pageMargins left="0.7" right="0.7" top="0.75" bottom="0.75" header="0.3" footer="0.3"/>
  <pageSetup paperSize="9" scale="46" orientation="portrait" verticalDpi="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E1B1-C2EB-4FC7-A79C-16EF4A2C6DDC}">
  <dimension ref="A1:B12"/>
  <sheetViews>
    <sheetView showGridLines="0" zoomScaleNormal="100" zoomScaleSheetLayoutView="100" workbookViewId="0"/>
  </sheetViews>
  <sheetFormatPr defaultColWidth="9.453125" defaultRowHeight="15" customHeight="1" x14ac:dyDescent="0.25"/>
  <cols>
    <col min="1" max="1" width="100.54296875" style="8" customWidth="1"/>
    <col min="2" max="2" width="12.453125" style="8" bestFit="1" customWidth="1"/>
    <col min="3" max="16384" width="9.453125" style="8"/>
  </cols>
  <sheetData>
    <row r="1" spans="1:2" ht="28.5" x14ac:dyDescent="0.25">
      <c r="A1" s="7" t="s">
        <v>15</v>
      </c>
    </row>
    <row r="2" spans="1:2" ht="20.25" customHeight="1" x14ac:dyDescent="0.25">
      <c r="A2" s="1" t="s">
        <v>19</v>
      </c>
    </row>
    <row r="3" spans="1:2" ht="20.25" customHeight="1" x14ac:dyDescent="0.25">
      <c r="A3" s="2" t="s">
        <v>18</v>
      </c>
    </row>
    <row r="4" spans="1:2" ht="30" customHeight="1" x14ac:dyDescent="0.5">
      <c r="A4" s="125" t="s">
        <v>28</v>
      </c>
      <c r="B4" s="128" t="s">
        <v>29</v>
      </c>
    </row>
    <row r="5" spans="1:2" ht="20.25" customHeight="1" x14ac:dyDescent="0.25">
      <c r="A5" s="2" t="s">
        <v>117</v>
      </c>
      <c r="B5" s="5" t="s">
        <v>16</v>
      </c>
    </row>
    <row r="6" spans="1:2" ht="20.25" customHeight="1" x14ac:dyDescent="0.25">
      <c r="A6" s="2" t="s">
        <v>15</v>
      </c>
      <c r="B6" s="5" t="s">
        <v>15</v>
      </c>
    </row>
    <row r="7" spans="1:2" ht="20.25" customHeight="1" x14ac:dyDescent="0.25">
      <c r="A7" s="2" t="s">
        <v>118</v>
      </c>
      <c r="B7" s="5" t="s">
        <v>25</v>
      </c>
    </row>
    <row r="8" spans="1:2" ht="20.25" customHeight="1" x14ac:dyDescent="0.25">
      <c r="A8" s="2" t="s">
        <v>14</v>
      </c>
      <c r="B8" s="5" t="s">
        <v>14</v>
      </c>
    </row>
    <row r="9" spans="1:2" ht="20.25" customHeight="1" x14ac:dyDescent="0.25">
      <c r="A9" s="1" t="s">
        <v>113</v>
      </c>
      <c r="B9" s="5" t="s">
        <v>30</v>
      </c>
    </row>
    <row r="10" spans="1:2" ht="20.25" customHeight="1" x14ac:dyDescent="0.25">
      <c r="A10" s="1" t="s">
        <v>114</v>
      </c>
      <c r="B10" s="5" t="s">
        <v>31</v>
      </c>
    </row>
    <row r="11" spans="1:2" ht="20.25" customHeight="1" x14ac:dyDescent="0.25">
      <c r="A11" s="1" t="s">
        <v>115</v>
      </c>
      <c r="B11" s="5" t="s">
        <v>32</v>
      </c>
    </row>
    <row r="12" spans="1:2" ht="20.25" customHeight="1" x14ac:dyDescent="0.25">
      <c r="A12" s="1" t="s">
        <v>116</v>
      </c>
      <c r="B12" s="5" t="s">
        <v>69</v>
      </c>
    </row>
  </sheetData>
  <hyperlinks>
    <hyperlink ref="B5" location="'Cover Sheet'!A1" display="Cover Sheet" xr:uid="{6E30913C-0AB7-461A-9992-1D4E1CB3A099}"/>
    <hyperlink ref="B6" location="Contents!A1" display="Contents" xr:uid="{71C86D70-8580-4175-A5E3-FB497DAEE2EF}"/>
    <hyperlink ref="B8" location="Commentary!A1" display="Commentary" xr:uid="{F3760460-5C5C-45F5-8ECA-3E896FC4D72C}"/>
    <hyperlink ref="B10" location="Annual!A1" display="Annual" xr:uid="{8D74D685-E751-43EA-A92E-661D4FAF68E0}"/>
    <hyperlink ref="B11" location="Quarter!A1" display="Quarter" xr:uid="{239755DB-AD69-4371-9021-11CD376EF0DD}"/>
    <hyperlink ref="B9" location="'Main Table'!A1" display="Main table" xr:uid="{C0CC4AE9-6772-48E6-9921-028566B1A16D}"/>
    <hyperlink ref="B7" location="Notes!A1" display="Notes" xr:uid="{D753644B-7B1A-47F1-B717-45CABA47CDAD}"/>
    <hyperlink ref="B12" location="Month!A1" display="Month" xr:uid="{C10FC89D-ACD4-4830-A9C5-719CA79B608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4"/>
  <sheetViews>
    <sheetView showGridLines="0" zoomScaleNormal="100" workbookViewId="0"/>
  </sheetViews>
  <sheetFormatPr defaultColWidth="9.453125" defaultRowHeight="15.5" x14ac:dyDescent="0.35"/>
  <cols>
    <col min="1" max="1" width="10.54296875" style="95" customWidth="1"/>
    <col min="2" max="2" width="150.54296875" style="1" customWidth="1"/>
    <col min="3" max="16384" width="9.453125" style="1"/>
  </cols>
  <sheetData>
    <row r="1" spans="1:2" ht="23.5" x14ac:dyDescent="0.35">
      <c r="A1" s="126" t="s">
        <v>25</v>
      </c>
    </row>
    <row r="2" spans="1:2" s="2" customFormat="1" ht="20.25" customHeight="1" x14ac:dyDescent="0.35">
      <c r="A2" s="86" t="s">
        <v>24</v>
      </c>
    </row>
    <row r="3" spans="1:2" s="2" customFormat="1" ht="20.25" customHeight="1" x14ac:dyDescent="0.35">
      <c r="A3" s="86" t="s">
        <v>545</v>
      </c>
    </row>
    <row r="4" spans="1:2" s="2" customFormat="1" ht="30" customHeight="1" x14ac:dyDescent="0.5">
      <c r="A4" s="127" t="s">
        <v>23</v>
      </c>
      <c r="B4" s="125" t="s">
        <v>17</v>
      </c>
    </row>
    <row r="5" spans="1:2" x14ac:dyDescent="0.35">
      <c r="A5" s="95" t="s">
        <v>22</v>
      </c>
      <c r="B5" s="1" t="s">
        <v>546</v>
      </c>
    </row>
    <row r="6" spans="1:2" x14ac:dyDescent="0.35">
      <c r="A6" s="95" t="s">
        <v>21</v>
      </c>
      <c r="B6" s="1" t="s">
        <v>547</v>
      </c>
    </row>
    <row r="7" spans="1:2" ht="31" x14ac:dyDescent="0.35">
      <c r="A7" s="95" t="s">
        <v>107</v>
      </c>
      <c r="B7" s="1" t="s">
        <v>548</v>
      </c>
    </row>
    <row r="8" spans="1:2" x14ac:dyDescent="0.35">
      <c r="A8" s="95" t="s">
        <v>20</v>
      </c>
      <c r="B8" s="1" t="s">
        <v>549</v>
      </c>
    </row>
    <row r="9" spans="1:2" x14ac:dyDescent="0.35">
      <c r="A9" s="95" t="s">
        <v>108</v>
      </c>
      <c r="B9" s="1" t="s">
        <v>550</v>
      </c>
    </row>
    <row r="10" spans="1:2" x14ac:dyDescent="0.35">
      <c r="A10" s="95" t="s">
        <v>109</v>
      </c>
      <c r="B10" s="1" t="s">
        <v>551</v>
      </c>
    </row>
    <row r="11" spans="1:2" x14ac:dyDescent="0.35">
      <c r="A11" s="95" t="s">
        <v>110</v>
      </c>
      <c r="B11" s="1" t="s">
        <v>582</v>
      </c>
    </row>
    <row r="12" spans="1:2" x14ac:dyDescent="0.35">
      <c r="A12" s="95" t="s">
        <v>111</v>
      </c>
      <c r="B12" s="1" t="s">
        <v>552</v>
      </c>
    </row>
    <row r="13" spans="1:2" x14ac:dyDescent="0.35">
      <c r="A13" s="95" t="s">
        <v>112</v>
      </c>
      <c r="B13" s="99" t="s">
        <v>640</v>
      </c>
    </row>
    <row r="14" spans="1:2" x14ac:dyDescent="0.35">
      <c r="A14" s="95" t="s">
        <v>580</v>
      </c>
      <c r="B14" s="1" t="s">
        <v>558</v>
      </c>
    </row>
  </sheetData>
  <phoneticPr fontId="2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8"/>
  <sheetViews>
    <sheetView showGridLines="0" zoomScaleNormal="100" workbookViewId="0"/>
  </sheetViews>
  <sheetFormatPr defaultColWidth="9.453125" defaultRowHeight="15.5" x14ac:dyDescent="0.35"/>
  <cols>
    <col min="1" max="1" width="144.54296875" style="1" customWidth="1"/>
    <col min="2" max="2" width="36.26953125" style="1" customWidth="1"/>
    <col min="3" max="16384" width="9.453125" style="1"/>
  </cols>
  <sheetData>
    <row r="1" spans="1:2" ht="23.5" x14ac:dyDescent="0.35">
      <c r="A1" s="124" t="s">
        <v>26</v>
      </c>
    </row>
    <row r="2" spans="1:2" ht="35.5" customHeight="1" x14ac:dyDescent="0.5">
      <c r="A2" s="125" t="s">
        <v>678</v>
      </c>
    </row>
    <row r="3" spans="1:2" ht="27" customHeight="1" x14ac:dyDescent="0.45">
      <c r="A3" s="108" t="s">
        <v>686</v>
      </c>
    </row>
    <row r="4" spans="1:2" ht="104.25" customHeight="1" x14ac:dyDescent="0.35">
      <c r="A4" s="142" t="s">
        <v>688</v>
      </c>
    </row>
    <row r="5" spans="1:2" ht="24" customHeight="1" x14ac:dyDescent="0.45">
      <c r="A5" s="108"/>
      <c r="B5" s="108"/>
    </row>
    <row r="6" spans="1:2" x14ac:dyDescent="0.35">
      <c r="A6" s="142"/>
      <c r="B6" s="134"/>
    </row>
    <row r="7" spans="1:2" ht="21" x14ac:dyDescent="0.5">
      <c r="A7" s="125"/>
    </row>
    <row r="8" spans="1:2" x14ac:dyDescent="0.35">
      <c r="A8" s="141"/>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63101-509D-4745-BF80-19938AF1530C}">
  <sheetPr codeName="Sheet3">
    <pageSetUpPr fitToPage="1"/>
  </sheetPr>
  <dimension ref="A1:O28"/>
  <sheetViews>
    <sheetView showGridLines="0" zoomScaleNormal="100" workbookViewId="0"/>
  </sheetViews>
  <sheetFormatPr defaultColWidth="9.54296875" defaultRowHeight="15.5" x14ac:dyDescent="0.35"/>
  <cols>
    <col min="1" max="1" width="37.453125" style="51" customWidth="1"/>
    <col min="2" max="2" width="11.1796875" style="1" customWidth="1"/>
    <col min="3" max="3" width="13.453125" style="1" customWidth="1"/>
    <col min="4" max="4" width="10.81640625" style="1" customWidth="1"/>
    <col min="5" max="5" width="12.54296875" style="1" customWidth="1"/>
    <col min="6" max="7" width="11.54296875" style="1" customWidth="1"/>
    <col min="8" max="8" width="13.453125" style="1" customWidth="1"/>
    <col min="9" max="10" width="14.453125" style="1" customWidth="1"/>
    <col min="11" max="12" width="13.453125" style="1" customWidth="1"/>
    <col min="13" max="15" width="12.81640625" style="1" customWidth="1"/>
    <col min="16" max="16384" width="9.54296875" style="1"/>
  </cols>
  <sheetData>
    <row r="1" spans="1:15" ht="28.5" x14ac:dyDescent="0.35">
      <c r="A1" s="7" t="s">
        <v>559</v>
      </c>
    </row>
    <row r="2" spans="1:15" x14ac:dyDescent="0.35">
      <c r="A2" s="2" t="s">
        <v>19</v>
      </c>
    </row>
    <row r="3" spans="1:15" x14ac:dyDescent="0.35">
      <c r="A3" s="2" t="s">
        <v>104</v>
      </c>
      <c r="J3" s="136"/>
    </row>
    <row r="4" spans="1:15" s="2" customFormat="1" ht="20.25" customHeight="1" x14ac:dyDescent="0.35">
      <c r="A4" s="52"/>
      <c r="B4" s="114" t="s">
        <v>100</v>
      </c>
      <c r="C4" s="115"/>
      <c r="D4" s="115"/>
      <c r="E4" s="116"/>
      <c r="F4" s="114" t="s">
        <v>34</v>
      </c>
      <c r="G4" s="116"/>
      <c r="H4" s="114" t="s">
        <v>555</v>
      </c>
      <c r="I4" s="115"/>
      <c r="J4" s="115"/>
      <c r="K4" s="115"/>
      <c r="L4" s="115"/>
      <c r="M4" s="115"/>
      <c r="N4" s="115"/>
      <c r="O4" s="116"/>
    </row>
    <row r="5" spans="1:15" s="53" customFormat="1" ht="75" customHeight="1" x14ac:dyDescent="0.35">
      <c r="A5" s="71" t="s">
        <v>105</v>
      </c>
      <c r="B5" s="77" t="s">
        <v>37</v>
      </c>
      <c r="C5" s="78" t="s">
        <v>38</v>
      </c>
      <c r="D5" s="78" t="s">
        <v>636</v>
      </c>
      <c r="E5" s="79" t="s">
        <v>639</v>
      </c>
      <c r="F5" s="77" t="s">
        <v>101</v>
      </c>
      <c r="G5" s="79" t="s">
        <v>102</v>
      </c>
      <c r="H5" s="80" t="s">
        <v>103</v>
      </c>
      <c r="I5" s="78" t="s">
        <v>554</v>
      </c>
      <c r="J5" s="79" t="s">
        <v>553</v>
      </c>
      <c r="K5" s="78" t="s">
        <v>637</v>
      </c>
      <c r="L5" s="79" t="s">
        <v>638</v>
      </c>
      <c r="M5" s="78" t="s">
        <v>634</v>
      </c>
      <c r="N5" s="78" t="s">
        <v>635</v>
      </c>
      <c r="O5" s="78" t="s">
        <v>557</v>
      </c>
    </row>
    <row r="6" spans="1:15" ht="20.25" customHeight="1" x14ac:dyDescent="0.35">
      <c r="A6" s="96">
        <f ca="1">INDIRECT(calculation_hide!R9)</f>
        <v>2019</v>
      </c>
      <c r="B6" s="54">
        <f ca="1">INDIRECT(calculation_hide!S9)</f>
        <v>52856.19</v>
      </c>
      <c r="C6" s="94">
        <f ca="1">INDIRECT(calculation_hide!T9)</f>
        <v>49344.100000000006</v>
      </c>
      <c r="D6" s="94">
        <f ca="1">INDIRECT(calculation_hide!U9)</f>
        <v>3144.2699999999995</v>
      </c>
      <c r="E6" s="94">
        <f ca="1">INDIRECT(calculation_hide!V9)</f>
        <v>367.83</v>
      </c>
      <c r="F6" s="54">
        <f ca="1">INDIRECT(calculation_hide!W9)</f>
        <v>59142.740000000005</v>
      </c>
      <c r="G6" s="56">
        <f ca="1">INDIRECT(calculation_hide!X9)</f>
        <v>7593.85</v>
      </c>
      <c r="H6" s="56">
        <f ca="1">INDIRECT(calculation_hide!Y9)</f>
        <v>19165.879999999997</v>
      </c>
      <c r="I6" s="55">
        <f ca="1">INDIRECT(calculation_hide!Z9)</f>
        <v>45613.35</v>
      </c>
      <c r="J6" s="56">
        <f ca="1">INDIRECT(calculation_hide!AA9)</f>
        <v>42842.65</v>
      </c>
      <c r="K6" s="55">
        <f ca="1">INDIRECT(calculation_hide!AB9)</f>
        <v>5935.5500000000011</v>
      </c>
      <c r="L6" s="56">
        <f ca="1">INDIRECT(calculation_hide!AC9)</f>
        <v>2096.7399999999998</v>
      </c>
      <c r="M6" s="55">
        <f ca="1">INDIRECT(calculation_hide!AD9)</f>
        <v>33050.520000000004</v>
      </c>
      <c r="N6" s="55">
        <f ca="1">INDIRECT(calculation_hide!AE9)</f>
        <v>20494.169999999998</v>
      </c>
      <c r="O6" s="55">
        <f ca="1">INDIRECT(calculation_hide!AF9)</f>
        <v>2277.4299999999998</v>
      </c>
    </row>
    <row r="7" spans="1:15" ht="20.25" customHeight="1" x14ac:dyDescent="0.35">
      <c r="A7" s="58">
        <f ca="1">INDIRECT(calculation_hide!R10)</f>
        <v>2020</v>
      </c>
      <c r="B7" s="54">
        <f ca="1">INDIRECT(calculation_hide!S10)</f>
        <v>49361.5</v>
      </c>
      <c r="C7" s="55">
        <f ca="1">INDIRECT(calculation_hide!T10)</f>
        <v>45658.049999999996</v>
      </c>
      <c r="D7" s="55">
        <f ca="1">INDIRECT(calculation_hide!U10)</f>
        <v>3327.1900000000005</v>
      </c>
      <c r="E7" s="55">
        <f ca="1">INDIRECT(calculation_hide!V10)</f>
        <v>376.25</v>
      </c>
      <c r="F7" s="54">
        <f ca="1">INDIRECT(calculation_hide!W10)</f>
        <v>47873.729999999996</v>
      </c>
      <c r="G7" s="56">
        <f ca="1">INDIRECT(calculation_hide!X10)</f>
        <v>8300.2900000000009</v>
      </c>
      <c r="H7" s="56">
        <f ca="1">INDIRECT(calculation_hide!Y10)</f>
        <v>5971.9699999999993</v>
      </c>
      <c r="I7" s="55">
        <f ca="1">INDIRECT(calculation_hide!Z10)</f>
        <v>36965.25</v>
      </c>
      <c r="J7" s="56">
        <f ca="1">INDIRECT(calculation_hide!AA10)</f>
        <v>38287.839999999997</v>
      </c>
      <c r="K7" s="55">
        <f ca="1">INDIRECT(calculation_hide!AB10)</f>
        <v>2608.21</v>
      </c>
      <c r="L7" s="56">
        <f ca="1">INDIRECT(calculation_hide!AC10)</f>
        <v>1568.75</v>
      </c>
      <c r="M7" s="55">
        <f ca="1">INDIRECT(calculation_hide!AD10)</f>
        <v>24867.19</v>
      </c>
      <c r="N7" s="55">
        <f ca="1">INDIRECT(calculation_hide!AE10)</f>
        <v>18612.11</v>
      </c>
      <c r="O7" s="55">
        <f ca="1">INDIRECT(calculation_hide!AF10)</f>
        <v>1873.3</v>
      </c>
    </row>
    <row r="8" spans="1:15" ht="20.25" customHeight="1" x14ac:dyDescent="0.35">
      <c r="A8" s="58">
        <f ca="1">INDIRECT(calculation_hide!R11)</f>
        <v>2021</v>
      </c>
      <c r="B8" s="54">
        <f ca="1">INDIRECT(calculation_hide!S11)</f>
        <v>41162.47</v>
      </c>
      <c r="C8" s="55">
        <f ca="1">INDIRECT(calculation_hide!T11)</f>
        <v>38238.5</v>
      </c>
      <c r="D8" s="55">
        <f ca="1">INDIRECT(calculation_hide!U11)</f>
        <v>2625.21</v>
      </c>
      <c r="E8" s="55">
        <f ca="1">INDIRECT(calculation_hide!V11)</f>
        <v>298.74</v>
      </c>
      <c r="F8" s="54">
        <f ca="1">INDIRECT(calculation_hide!W11)</f>
        <v>48617.45</v>
      </c>
      <c r="G8" s="56">
        <f ca="1">INDIRECT(calculation_hide!X11)</f>
        <v>6886.07</v>
      </c>
      <c r="H8" s="56">
        <f ca="1">INDIRECT(calculation_hide!Y11)</f>
        <v>14079.67</v>
      </c>
      <c r="I8" s="55">
        <f ca="1">INDIRECT(calculation_hide!Z11)</f>
        <v>38060.81</v>
      </c>
      <c r="J8" s="56">
        <f ca="1">INDIRECT(calculation_hide!AA11)</f>
        <v>32685.200000000001</v>
      </c>
      <c r="K8" s="55">
        <f ca="1">INDIRECT(calculation_hide!AB11)</f>
        <v>3670.5699999999997</v>
      </c>
      <c r="L8" s="56">
        <f ca="1">INDIRECT(calculation_hide!AC11)</f>
        <v>1796.27</v>
      </c>
      <c r="M8" s="55">
        <f ca="1">INDIRECT(calculation_hide!AD11)</f>
        <v>25080.29</v>
      </c>
      <c r="N8" s="55">
        <f ca="1">INDIRECT(calculation_hide!AE11)</f>
        <v>18250.53</v>
      </c>
      <c r="O8" s="55">
        <f ca="1">INDIRECT(calculation_hide!AF11)</f>
        <v>1928.82</v>
      </c>
    </row>
    <row r="9" spans="1:15" ht="20.25" customHeight="1" x14ac:dyDescent="0.35">
      <c r="A9" s="58">
        <f ca="1">INDIRECT(calculation_hide!R12)</f>
        <v>2022</v>
      </c>
      <c r="B9" s="54">
        <f ca="1">INDIRECT(calculation_hide!S12)</f>
        <v>38036.789999999994</v>
      </c>
      <c r="C9" s="55">
        <f ca="1">INDIRECT(calculation_hide!T12)</f>
        <v>34934.93</v>
      </c>
      <c r="D9" s="55">
        <f ca="1">INDIRECT(calculation_hide!U12)</f>
        <v>2817.2799999999997</v>
      </c>
      <c r="E9" s="55">
        <f ca="1">INDIRECT(calculation_hide!V12)</f>
        <v>284.60000000000002</v>
      </c>
      <c r="F9" s="54">
        <f ca="1">INDIRECT(calculation_hide!W12)</f>
        <v>53921.240000000005</v>
      </c>
      <c r="G9" s="56">
        <f ca="1">INDIRECT(calculation_hide!X12)</f>
        <v>7323.27</v>
      </c>
      <c r="H9" s="56">
        <f ca="1">INDIRECT(calculation_hide!Y12)</f>
        <v>23316.559999999998</v>
      </c>
      <c r="I9" s="55">
        <f ca="1">INDIRECT(calculation_hide!Z12)</f>
        <v>43100.92</v>
      </c>
      <c r="J9" s="56">
        <f ca="1">INDIRECT(calculation_hide!AA12)</f>
        <v>28603.89</v>
      </c>
      <c r="K9" s="55">
        <f ca="1">INDIRECT(calculation_hide!AB12)</f>
        <v>3497.06</v>
      </c>
      <c r="L9" s="56">
        <f ca="1">INDIRECT(calculation_hide!AC12)</f>
        <v>2324.87</v>
      </c>
      <c r="M9" s="55">
        <f ca="1">INDIRECT(calculation_hide!AD12)</f>
        <v>28718.07</v>
      </c>
      <c r="N9" s="55">
        <f ca="1">INDIRECT(calculation_hide!AE12)</f>
        <v>21070.73</v>
      </c>
      <c r="O9" s="55">
        <f ca="1">INDIRECT(calculation_hide!AF12)</f>
        <v>1955.27</v>
      </c>
    </row>
    <row r="10" spans="1:15" ht="20.25" customHeight="1" x14ac:dyDescent="0.35">
      <c r="A10" s="58" t="str">
        <f ca="1">INDIRECT(calculation_hide!R13)</f>
        <v>2023 [provisional]</v>
      </c>
      <c r="B10" s="54">
        <f ca="1">INDIRECT(calculation_hide!S13)</f>
        <v>33754.61</v>
      </c>
      <c r="C10" s="55">
        <f ca="1">INDIRECT(calculation_hide!T13)</f>
        <v>31186.82</v>
      </c>
      <c r="D10" s="55">
        <f ca="1">INDIRECT(calculation_hide!U13)</f>
        <v>2259.04</v>
      </c>
      <c r="E10" s="55">
        <f ca="1">INDIRECT(calculation_hide!V13)</f>
        <v>308.76</v>
      </c>
      <c r="F10" s="54">
        <f ca="1">INDIRECT(calculation_hide!W13)</f>
        <v>49206.22</v>
      </c>
      <c r="G10" s="56">
        <f ca="1">INDIRECT(calculation_hide!X13)</f>
        <v>3570.0499999999997</v>
      </c>
      <c r="H10" s="56">
        <f ca="1">INDIRECT(calculation_hide!Y13)</f>
        <v>29808.689999999995</v>
      </c>
      <c r="I10" s="55">
        <f ca="1">INDIRECT(calculation_hide!Z13)</f>
        <v>41938.510000000009</v>
      </c>
      <c r="J10" s="56">
        <f ca="1">INDIRECT(calculation_hide!AA13)</f>
        <v>25440.11</v>
      </c>
      <c r="K10" s="55">
        <f ca="1">INDIRECT(calculation_hide!AB13)</f>
        <v>3697.6800000000003</v>
      </c>
      <c r="L10" s="56">
        <f ca="1">INDIRECT(calculation_hide!AC13)</f>
        <v>2213.88</v>
      </c>
      <c r="M10" s="55">
        <f ca="1">INDIRECT(calculation_hide!AD13)</f>
        <v>30752.98</v>
      </c>
      <c r="N10" s="55">
        <f ca="1">INDIRECT(calculation_hide!AE13)</f>
        <v>18926.5</v>
      </c>
      <c r="O10" s="55">
        <f ca="1">INDIRECT(calculation_hide!AF13)</f>
        <v>1943.0499999999997</v>
      </c>
    </row>
    <row r="11" spans="1:15" ht="20.25" customHeight="1" x14ac:dyDescent="0.35">
      <c r="A11" s="59" t="s">
        <v>556</v>
      </c>
      <c r="B11" s="60" t="str">
        <f t="shared" ref="B11:O11" ca="1" si="0">IF(((B10-B9)/B9*100)&gt;100,"(+) ",IF(((B10-B9)/B9*100)&lt;-100,"(-) ",IF(ROUND(((B10-B9)/B9*100),1)=0,"- ",IF(((B10-B9)/B9*100)&gt;0,TEXT(((B10-B9)/B9*100),"+0.0 "),TEXT(((B10-B9)/B9*100),"0.0 ")))))</f>
        <v xml:space="preserve">-11.3 </v>
      </c>
      <c r="C11" s="61" t="str">
        <f t="shared" ca="1" si="0"/>
        <v xml:space="preserve">-10.7 </v>
      </c>
      <c r="D11" s="61" t="str">
        <f t="shared" ca="1" si="0"/>
        <v xml:space="preserve">-19.8 </v>
      </c>
      <c r="E11" s="62" t="str">
        <f t="shared" ca="1" si="0"/>
        <v xml:space="preserve">+8.5 </v>
      </c>
      <c r="F11" s="60" t="str">
        <f t="shared" ca="1" si="0"/>
        <v xml:space="preserve">-8.7 </v>
      </c>
      <c r="G11" s="62" t="str">
        <f t="shared" ca="1" si="0"/>
        <v xml:space="preserve">-51.3 </v>
      </c>
      <c r="H11" s="63" t="str">
        <f t="shared" ca="1" si="0"/>
        <v xml:space="preserve">+27.8 </v>
      </c>
      <c r="I11" s="61" t="str">
        <f t="shared" ca="1" si="0"/>
        <v xml:space="preserve">-2.7 </v>
      </c>
      <c r="J11" s="62" t="str">
        <f t="shared" ca="1" si="0"/>
        <v xml:space="preserve">-11.1 </v>
      </c>
      <c r="K11" s="61" t="str">
        <f t="shared" ca="1" si="0"/>
        <v xml:space="preserve">+5.7 </v>
      </c>
      <c r="L11" s="62" t="str">
        <f t="shared" ca="1" si="0"/>
        <v xml:space="preserve">-4.8 </v>
      </c>
      <c r="M11" s="61" t="str">
        <f t="shared" ca="1" si="0"/>
        <v xml:space="preserve">+7.1 </v>
      </c>
      <c r="N11" s="61" t="str">
        <f t="shared" ca="1" si="0"/>
        <v xml:space="preserve">-10.2 </v>
      </c>
      <c r="O11" s="61" t="str">
        <f t="shared" ca="1" si="0"/>
        <v xml:space="preserve">-0.6 </v>
      </c>
    </row>
    <row r="12" spans="1:15" ht="20.25" customHeight="1" x14ac:dyDescent="0.35">
      <c r="A12" s="97" t="str">
        <f ca="1">INDIRECT(calculation_hide!S39)</f>
        <v xml:space="preserve">January - April 2023 </v>
      </c>
      <c r="B12" s="97">
        <f ca="1">INDIRECT(calculation_hide!T39)</f>
        <v>12048.580000000002</v>
      </c>
      <c r="C12" s="55">
        <f ca="1">INDIRECT(calculation_hide!U39)</f>
        <v>11137.61</v>
      </c>
      <c r="D12" s="55">
        <f ca="1">INDIRECT(calculation_hide!V39)</f>
        <v>792.07999999999993</v>
      </c>
      <c r="E12" s="56">
        <f ca="1">INDIRECT(calculation_hide!W39)</f>
        <v>118.88999999999999</v>
      </c>
      <c r="F12" s="54">
        <f ca="1">INDIRECT(calculation_hide!X39)</f>
        <v>16534.38</v>
      </c>
      <c r="G12" s="56">
        <f ca="1">INDIRECT(calculation_hide!Y39)</f>
        <v>811.2</v>
      </c>
      <c r="H12" s="57">
        <f ca="1">INDIRECT(calculation_hide!Z39)</f>
        <v>9594.42</v>
      </c>
      <c r="I12" s="55">
        <f ca="1">INDIRECT(calculation_hide!AA39)</f>
        <v>14536.36</v>
      </c>
      <c r="J12" s="56">
        <f ca="1">INDIRECT(calculation_hide!AB39)</f>
        <v>8806.66</v>
      </c>
      <c r="K12" s="55">
        <f ca="1">INDIRECT(calculation_hide!AC39)</f>
        <v>1186.83</v>
      </c>
      <c r="L12" s="56">
        <f ca="1">INDIRECT(calculation_hide!AD39)</f>
        <v>546.79</v>
      </c>
      <c r="M12" s="55">
        <f ca="1">INDIRECT(calculation_hide!AE39)</f>
        <v>9829.19</v>
      </c>
      <c r="N12" s="55">
        <f ca="1">INDIRECT(calculation_hide!AF39)</f>
        <v>6604.51</v>
      </c>
      <c r="O12" s="55">
        <f ca="1">INDIRECT(calculation_hide!AG39)</f>
        <v>569</v>
      </c>
    </row>
    <row r="13" spans="1:15" ht="20.25" customHeight="1" x14ac:dyDescent="0.35">
      <c r="A13" s="97" t="str">
        <f ca="1">INDIRECT(calculation_hide!S40)</f>
        <v>January - April 2024 [provisional]</v>
      </c>
      <c r="B13" s="97">
        <f ca="1">INDIRECT(calculation_hide!T40)</f>
        <v>10679.09</v>
      </c>
      <c r="C13" s="55">
        <f ca="1">INDIRECT(calculation_hide!U40)</f>
        <v>9794.94</v>
      </c>
      <c r="D13" s="55">
        <f ca="1">INDIRECT(calculation_hide!V40)</f>
        <v>772.11999999999989</v>
      </c>
      <c r="E13" s="56">
        <f ca="1">INDIRECT(calculation_hide!W40)</f>
        <v>112.03</v>
      </c>
      <c r="F13" s="54">
        <f ca="1">INDIRECT(calculation_hide!X40)</f>
        <v>16450.2</v>
      </c>
      <c r="G13" s="56">
        <f ca="1">INDIRECT(calculation_hide!Y40)</f>
        <v>2001.74</v>
      </c>
      <c r="H13" s="57">
        <f ca="1">INDIRECT(calculation_hide!Z40)</f>
        <v>9654.57</v>
      </c>
      <c r="I13" s="55">
        <f ca="1">INDIRECT(calculation_hide!AA40)</f>
        <v>13168.539999999999</v>
      </c>
      <c r="J13" s="56">
        <f ca="1">INDIRECT(calculation_hide!AB40)</f>
        <v>7913.48</v>
      </c>
      <c r="K13" s="55">
        <f ca="1">INDIRECT(calculation_hide!AC40)</f>
        <v>1279.9000000000001</v>
      </c>
      <c r="L13" s="56">
        <f ca="1">INDIRECT(calculation_hide!AD40)</f>
        <v>522.23</v>
      </c>
      <c r="M13" s="55">
        <f ca="1">INDIRECT(calculation_hide!AE40)</f>
        <v>10253.280000000001</v>
      </c>
      <c r="N13" s="55">
        <f ca="1">INDIRECT(calculation_hide!AF40)</f>
        <v>6611.46</v>
      </c>
      <c r="O13" s="55">
        <f ca="1">INDIRECT(calculation_hide!AG40)</f>
        <v>552.58000000000004</v>
      </c>
    </row>
    <row r="14" spans="1:15" ht="20.25" customHeight="1" x14ac:dyDescent="0.35">
      <c r="A14" s="59" t="s">
        <v>583</v>
      </c>
      <c r="B14" s="60" t="str">
        <f ca="1">IF(((B13-B12)/B12*100)&gt;100,"(+) ",IF(((B13-B12)/B12*100)&lt;-100,"(-) ",IF(ROUND(((B13-B12)/B12*100),1)=0,"- ",IF(((B13-B12)/B12*100)&gt;0,TEXT(((B13-B12)/B12*100),"+0.0 "),TEXT(((B13-B12)/B12*100),"0.0 ")))))</f>
        <v xml:space="preserve">-11.4 </v>
      </c>
      <c r="C14" s="61" t="str">
        <f t="shared" ref="C14:O14" ca="1" si="1">IF(((C13-C12)/C12*100)&gt;100,"(+) ",IF(((C13-C12)/C12*100)&lt;-100,"(-) ",IF(ROUND(((C13-C12)/C12*100),1)=0,"- ",IF(((C13-C12)/C12*100)&gt;0,TEXT(((C13-C12)/C12*100),"+0.0 "),TEXT(((C13-C12)/C12*100),"0.0 ")))))</f>
        <v xml:space="preserve">-12.1 </v>
      </c>
      <c r="D14" s="61" t="str">
        <f t="shared" ca="1" si="1"/>
        <v xml:space="preserve">-2.5 </v>
      </c>
      <c r="E14" s="62" t="str">
        <f ca="1">IF(((E13-E12)/E12*100)&gt;100,"(+) ",IF(((E13-E12)/E12*100)&lt;-100,"(-) ",IF(ROUND(((E13-E12)/E12*100),1)=0,"- ",IF(((E13-E12)/E12*100)&gt;0,TEXT(((E13-E12)/E12*100),"+0.0 "),TEXT(((E13-E12)/E12*100),"0.0 ")))))</f>
        <v xml:space="preserve">-5.8 </v>
      </c>
      <c r="F14" s="60" t="str">
        <f t="shared" ca="1" si="1"/>
        <v xml:space="preserve">-0.5 </v>
      </c>
      <c r="G14" s="62" t="str">
        <f t="shared" ca="1" si="1"/>
        <v xml:space="preserve">(+) </v>
      </c>
      <c r="H14" s="63" t="str">
        <f t="shared" ca="1" si="1"/>
        <v xml:space="preserve">+0.6 </v>
      </c>
      <c r="I14" s="61" t="str">
        <f t="shared" ca="1" si="1"/>
        <v xml:space="preserve">-9.4 </v>
      </c>
      <c r="J14" s="62" t="str">
        <f t="shared" ca="1" si="1"/>
        <v xml:space="preserve">-10.1 </v>
      </c>
      <c r="K14" s="61" t="str">
        <f t="shared" ca="1" si="1"/>
        <v xml:space="preserve">+7.8 </v>
      </c>
      <c r="L14" s="62" t="str">
        <f t="shared" ca="1" si="1"/>
        <v xml:space="preserve">-4.5 </v>
      </c>
      <c r="M14" s="61" t="str">
        <f t="shared" ca="1" si="1"/>
        <v xml:space="preserve">+4.3 </v>
      </c>
      <c r="N14" s="61" t="str">
        <f t="shared" ca="1" si="1"/>
        <v xml:space="preserve">+0.1 </v>
      </c>
      <c r="O14" s="61" t="str">
        <f t="shared" ca="1" si="1"/>
        <v xml:space="preserve">-2.9 </v>
      </c>
    </row>
    <row r="15" spans="1:15" ht="20.25" customHeight="1" x14ac:dyDescent="0.35">
      <c r="A15" s="97" t="str">
        <f ca="1">INDIRECT(calculation_hide!S20)</f>
        <v>February 2023</v>
      </c>
      <c r="B15" s="54">
        <f ca="1">INDIRECT(calculation_hide!T20)</f>
        <v>3108.38</v>
      </c>
      <c r="C15" s="55">
        <f ca="1">INDIRECT(calculation_hide!U20)</f>
        <v>2897.86</v>
      </c>
      <c r="D15" s="55">
        <f ca="1">INDIRECT(calculation_hide!V20)</f>
        <v>178.61</v>
      </c>
      <c r="E15" s="56">
        <f ca="1">INDIRECT(calculation_hide!W20)</f>
        <v>31.91</v>
      </c>
      <c r="F15" s="54">
        <f ca="1">INDIRECT(calculation_hide!X20)</f>
        <v>3782.47</v>
      </c>
      <c r="G15" s="56">
        <f ca="1">INDIRECT(calculation_hide!Y20)</f>
        <v>197.26</v>
      </c>
      <c r="H15" s="57">
        <f ca="1">INDIRECT(calculation_hide!Z20)</f>
        <v>2158.06</v>
      </c>
      <c r="I15" s="55">
        <f ca="1">INDIRECT(calculation_hide!AA20)</f>
        <v>3243.19</v>
      </c>
      <c r="J15" s="56">
        <f ca="1">INDIRECT(calculation_hide!AB20)</f>
        <v>2368.42</v>
      </c>
      <c r="K15" s="55">
        <f ca="1">INDIRECT(calculation_hide!AC20)</f>
        <v>342.02</v>
      </c>
      <c r="L15" s="56">
        <f ca="1">INDIRECT(calculation_hide!AD20)</f>
        <v>118.19</v>
      </c>
      <c r="M15" s="55">
        <f ca="1">INDIRECT(calculation_hide!AE20)</f>
        <v>2511.88</v>
      </c>
      <c r="N15" s="55">
        <f ca="1">INDIRECT(calculation_hide!AF20)</f>
        <v>1452.42</v>
      </c>
      <c r="O15" s="55">
        <f ca="1">INDIRECT(calculation_hide!AG20)</f>
        <v>116.87</v>
      </c>
    </row>
    <row r="16" spans="1:15" ht="20.25" customHeight="1" x14ac:dyDescent="0.35">
      <c r="A16" s="97" t="str">
        <f ca="1">INDIRECT(calculation_hide!S21)</f>
        <v>March 2023</v>
      </c>
      <c r="B16" s="54">
        <f ca="1">INDIRECT(calculation_hide!T21)</f>
        <v>3208.85</v>
      </c>
      <c r="C16" s="55">
        <f ca="1">INDIRECT(calculation_hide!U21)</f>
        <v>2963.84</v>
      </c>
      <c r="D16" s="55">
        <f ca="1">INDIRECT(calculation_hide!V21)</f>
        <v>211.64</v>
      </c>
      <c r="E16" s="56">
        <f ca="1">INDIRECT(calculation_hide!W21)</f>
        <v>33.369999999999997</v>
      </c>
      <c r="F16" s="54">
        <f ca="1">INDIRECT(calculation_hide!X21)</f>
        <v>4350.87</v>
      </c>
      <c r="G16" s="56">
        <f ca="1">INDIRECT(calculation_hide!Y21)</f>
        <v>286.83999999999997</v>
      </c>
      <c r="H16" s="57">
        <f ca="1">INDIRECT(calculation_hide!Z21)</f>
        <v>1716.67</v>
      </c>
      <c r="I16" s="55">
        <f ca="1">INDIRECT(calculation_hide!AA21)</f>
        <v>3698.07</v>
      </c>
      <c r="J16" s="56">
        <f ca="1">INDIRECT(calculation_hide!AB21)</f>
        <v>2517.8200000000002</v>
      </c>
      <c r="K16" s="55">
        <f ca="1">INDIRECT(calculation_hide!AC21)</f>
        <v>365.95</v>
      </c>
      <c r="L16" s="56">
        <f ca="1">INDIRECT(calculation_hide!AD21)</f>
        <v>163.44999999999999</v>
      </c>
      <c r="M16" s="55">
        <f ca="1">INDIRECT(calculation_hide!AE21)</f>
        <v>2248.9899999999998</v>
      </c>
      <c r="N16" s="55">
        <f ca="1">INDIRECT(calculation_hide!AF21)</f>
        <v>1915.08</v>
      </c>
      <c r="O16" s="55">
        <f ca="1">INDIRECT(calculation_hide!AG21)</f>
        <v>150</v>
      </c>
    </row>
    <row r="17" spans="1:15" ht="20.25" customHeight="1" x14ac:dyDescent="0.35">
      <c r="A17" s="97" t="str">
        <f ca="1">INDIRECT(calculation_hide!S22)</f>
        <v>April 2023</v>
      </c>
      <c r="B17" s="54">
        <f ca="1">INDIRECT(calculation_hide!T22)</f>
        <v>2832.62</v>
      </c>
      <c r="C17" s="55">
        <f ca="1">INDIRECT(calculation_hide!U22)</f>
        <v>2620.59</v>
      </c>
      <c r="D17" s="55">
        <f ca="1">INDIRECT(calculation_hide!V22)</f>
        <v>191.31</v>
      </c>
      <c r="E17" s="56">
        <f ca="1">INDIRECT(calculation_hide!W22)</f>
        <v>20.72</v>
      </c>
      <c r="F17" s="54">
        <f ca="1">INDIRECT(calculation_hide!X22)</f>
        <v>4008.54</v>
      </c>
      <c r="G17" s="56">
        <f ca="1">INDIRECT(calculation_hide!Y22)</f>
        <v>143.43</v>
      </c>
      <c r="H17" s="57">
        <f ca="1">INDIRECT(calculation_hide!Z22)</f>
        <v>2947.62</v>
      </c>
      <c r="I17" s="55">
        <f ca="1">INDIRECT(calculation_hide!AA22)</f>
        <v>3606.33</v>
      </c>
      <c r="J17" s="56">
        <f ca="1">INDIRECT(calculation_hide!AB22)</f>
        <v>1832.77</v>
      </c>
      <c r="K17" s="55">
        <f ca="1">INDIRECT(calculation_hide!AC22)</f>
        <v>258.79000000000002</v>
      </c>
      <c r="L17" s="56">
        <f ca="1">INDIRECT(calculation_hide!AD22)</f>
        <v>202.87</v>
      </c>
      <c r="M17" s="55">
        <f ca="1">INDIRECT(calculation_hide!AE22)</f>
        <v>2633.4</v>
      </c>
      <c r="N17" s="55">
        <f ca="1">INDIRECT(calculation_hide!AF22)</f>
        <v>1515.26</v>
      </c>
      <c r="O17" s="55">
        <f ca="1">INDIRECT(calculation_hide!AG22)</f>
        <v>151.63999999999999</v>
      </c>
    </row>
    <row r="18" spans="1:15" ht="20.25" customHeight="1" x14ac:dyDescent="0.35">
      <c r="A18" s="72" t="s">
        <v>40</v>
      </c>
      <c r="B18" s="73">
        <f t="shared" ref="B18:O18" ca="1" si="2">SUM(B15:B17)</f>
        <v>9149.8499999999985</v>
      </c>
      <c r="C18" s="74">
        <f t="shared" ca="1" si="2"/>
        <v>8482.2900000000009</v>
      </c>
      <c r="D18" s="74">
        <f t="shared" ca="1" si="2"/>
        <v>581.55999999999995</v>
      </c>
      <c r="E18" s="75">
        <f t="shared" ca="1" si="2"/>
        <v>86</v>
      </c>
      <c r="F18" s="73">
        <f t="shared" ca="1" si="2"/>
        <v>12141.880000000001</v>
      </c>
      <c r="G18" s="75">
        <f t="shared" ca="1" si="2"/>
        <v>627.53</v>
      </c>
      <c r="H18" s="76">
        <f t="shared" ca="1" si="2"/>
        <v>6822.35</v>
      </c>
      <c r="I18" s="74">
        <f t="shared" ca="1" si="2"/>
        <v>10547.59</v>
      </c>
      <c r="J18" s="75">
        <f t="shared" ca="1" si="2"/>
        <v>6719.01</v>
      </c>
      <c r="K18" s="74">
        <f t="shared" ca="1" si="2"/>
        <v>966.76</v>
      </c>
      <c r="L18" s="75">
        <f t="shared" ca="1" si="2"/>
        <v>484.51</v>
      </c>
      <c r="M18" s="74">
        <f t="shared" ca="1" si="2"/>
        <v>7394.27</v>
      </c>
      <c r="N18" s="74">
        <f t="shared" ca="1" si="2"/>
        <v>4882.76</v>
      </c>
      <c r="O18" s="74">
        <f t="shared" ca="1" si="2"/>
        <v>418.51</v>
      </c>
    </row>
    <row r="19" spans="1:15" ht="20.25" customHeight="1" x14ac:dyDescent="0.35">
      <c r="A19" s="97" t="str">
        <f ca="1">INDIRECT(calculation_hide!S32)</f>
        <v>February 2024</v>
      </c>
      <c r="B19" s="54">
        <f ca="1">INDIRECT(calculation_hide!T32)</f>
        <v>2533.0700000000002</v>
      </c>
      <c r="C19" s="55">
        <f ca="1">INDIRECT(calculation_hide!U32)</f>
        <v>2305.9299999999998</v>
      </c>
      <c r="D19" s="55">
        <f ca="1">INDIRECT(calculation_hide!V32)</f>
        <v>203.43</v>
      </c>
      <c r="E19" s="56">
        <f ca="1">INDIRECT(calculation_hide!W32)</f>
        <v>23.72</v>
      </c>
      <c r="F19" s="54">
        <f ca="1">INDIRECT(calculation_hide!X32)</f>
        <v>4134.29</v>
      </c>
      <c r="G19" s="56">
        <f ca="1">INDIRECT(calculation_hide!Y32)</f>
        <v>662.29</v>
      </c>
      <c r="H19" s="57">
        <f ca="1">INDIRECT(calculation_hide!Z32)</f>
        <v>2732.94</v>
      </c>
      <c r="I19" s="55">
        <f ca="1">INDIRECT(calculation_hide!AA32)</f>
        <v>3201.83</v>
      </c>
      <c r="J19" s="56">
        <f ca="1">INDIRECT(calculation_hide!AB32)</f>
        <v>1457.48</v>
      </c>
      <c r="K19" s="55">
        <f ca="1">INDIRECT(calculation_hide!AC32)</f>
        <v>270.16000000000003</v>
      </c>
      <c r="L19" s="56">
        <f ca="1">INDIRECT(calculation_hide!AD32)</f>
        <v>121.79</v>
      </c>
      <c r="M19" s="55">
        <f ca="1">INDIRECT(calculation_hide!AE32)</f>
        <v>2430.84</v>
      </c>
      <c r="N19" s="55">
        <f ca="1">INDIRECT(calculation_hide!AF32)</f>
        <v>1590.63</v>
      </c>
      <c r="O19" s="55">
        <f ca="1">INDIRECT(calculation_hide!AG32)</f>
        <v>115.19</v>
      </c>
    </row>
    <row r="20" spans="1:15" ht="20.25" customHeight="1" x14ac:dyDescent="0.35">
      <c r="A20" s="97" t="str">
        <f ca="1">INDIRECT(calculation_hide!S33)</f>
        <v>March 2024</v>
      </c>
      <c r="B20" s="54">
        <f ca="1">INDIRECT(calculation_hide!T33)</f>
        <v>2930.73</v>
      </c>
      <c r="C20" s="55">
        <f ca="1">INDIRECT(calculation_hide!U33)</f>
        <v>2696.92</v>
      </c>
      <c r="D20" s="55">
        <f ca="1">INDIRECT(calculation_hide!V33)</f>
        <v>201.31</v>
      </c>
      <c r="E20" s="56">
        <f ca="1">INDIRECT(calculation_hide!W33)</f>
        <v>32.5</v>
      </c>
      <c r="F20" s="54">
        <f ca="1">INDIRECT(calculation_hide!X33)</f>
        <v>4295.0600000000004</v>
      </c>
      <c r="G20" s="56">
        <f ca="1">INDIRECT(calculation_hide!Y33)</f>
        <v>393.27</v>
      </c>
      <c r="H20" s="57">
        <f ca="1">INDIRECT(calculation_hide!Z33)</f>
        <v>2238.6</v>
      </c>
      <c r="I20" s="55">
        <f ca="1">INDIRECT(calculation_hide!AA33)</f>
        <v>3492.29</v>
      </c>
      <c r="J20" s="56">
        <f ca="1">INDIRECT(calculation_hide!AB33)</f>
        <v>2191.5</v>
      </c>
      <c r="K20" s="55">
        <f ca="1">INDIRECT(calculation_hide!AC33)</f>
        <v>409.49</v>
      </c>
      <c r="L20" s="56">
        <f ca="1">INDIRECT(calculation_hide!AD33)</f>
        <v>153.31</v>
      </c>
      <c r="M20" s="55">
        <f ca="1">INDIRECT(calculation_hide!AE33)</f>
        <v>2474.59</v>
      </c>
      <c r="N20" s="55">
        <f ca="1">INDIRECT(calculation_hide!AF33)</f>
        <v>1792.96</v>
      </c>
      <c r="O20" s="55">
        <f ca="1">INDIRECT(calculation_hide!AG33)</f>
        <v>137.11000000000001</v>
      </c>
    </row>
    <row r="21" spans="1:15" ht="20.25" customHeight="1" x14ac:dyDescent="0.35">
      <c r="A21" s="97" t="str">
        <f ca="1">INDIRECT(calculation_hide!S34)</f>
        <v>April 2024 [provisional]</v>
      </c>
      <c r="B21" s="54">
        <f ca="1">INDIRECT(calculation_hide!T34)</f>
        <v>2652.18</v>
      </c>
      <c r="C21" s="55">
        <f ca="1">INDIRECT(calculation_hide!U34)</f>
        <v>2413.1799999999998</v>
      </c>
      <c r="D21" s="55">
        <f ca="1">INDIRECT(calculation_hide!V34)</f>
        <v>209.29</v>
      </c>
      <c r="E21" s="56">
        <f ca="1">INDIRECT(calculation_hide!W34)</f>
        <v>29.71</v>
      </c>
      <c r="F21" s="54">
        <f ca="1">INDIRECT(calculation_hide!X34)</f>
        <v>4168.68</v>
      </c>
      <c r="G21" s="112">
        <f ca="1">INDIRECT(calculation_hide!Y34)</f>
        <v>359.96</v>
      </c>
      <c r="H21" s="57">
        <f ca="1">INDIRECT(calculation_hide!Z34)</f>
        <v>2525.4</v>
      </c>
      <c r="I21" s="55">
        <f ca="1">INDIRECT(calculation_hide!AA34)</f>
        <v>3473.53</v>
      </c>
      <c r="J21" s="56">
        <f ca="1">INDIRECT(calculation_hide!AB34)</f>
        <v>2286.42</v>
      </c>
      <c r="K21" s="55">
        <f ca="1">INDIRECT(calculation_hide!AC34)</f>
        <v>335.19</v>
      </c>
      <c r="L21" s="56">
        <f ca="1">INDIRECT(calculation_hide!AD34)</f>
        <v>137.87</v>
      </c>
      <c r="M21" s="55">
        <f ca="1">INDIRECT(calculation_hide!AE34)</f>
        <v>2750.51</v>
      </c>
      <c r="N21" s="55">
        <f ca="1">INDIRECT(calculation_hide!AF34)</f>
        <v>1609.55</v>
      </c>
      <c r="O21" s="55">
        <f ca="1">INDIRECT(calculation_hide!AG34)</f>
        <v>161.77000000000001</v>
      </c>
    </row>
    <row r="22" spans="1:15" ht="20.25" customHeight="1" x14ac:dyDescent="0.35">
      <c r="A22" s="72" t="s">
        <v>40</v>
      </c>
      <c r="B22" s="73">
        <f t="shared" ref="B22:O22" ca="1" si="3">SUM(B19:B21)</f>
        <v>8115.98</v>
      </c>
      <c r="C22" s="74">
        <f t="shared" ca="1" si="3"/>
        <v>7416.0300000000007</v>
      </c>
      <c r="D22" s="74">
        <f t="shared" ca="1" si="3"/>
        <v>614.03</v>
      </c>
      <c r="E22" s="75">
        <f t="shared" ca="1" si="3"/>
        <v>85.93</v>
      </c>
      <c r="F22" s="73">
        <f t="shared" ca="1" si="3"/>
        <v>12598.03</v>
      </c>
      <c r="G22" s="75">
        <f t="shared" ca="1" si="3"/>
        <v>1415.52</v>
      </c>
      <c r="H22" s="76">
        <f t="shared" ca="1" si="3"/>
        <v>7496.9400000000005</v>
      </c>
      <c r="I22" s="74">
        <f t="shared" ca="1" si="3"/>
        <v>10167.65</v>
      </c>
      <c r="J22" s="75">
        <f t="shared" ca="1" si="3"/>
        <v>5935.4</v>
      </c>
      <c r="K22" s="74">
        <f t="shared" ca="1" si="3"/>
        <v>1014.8400000000001</v>
      </c>
      <c r="L22" s="75">
        <f t="shared" ca="1" si="3"/>
        <v>412.97</v>
      </c>
      <c r="M22" s="74">
        <f t="shared" ca="1" si="3"/>
        <v>7655.9400000000005</v>
      </c>
      <c r="N22" s="74">
        <f t="shared" ca="1" si="3"/>
        <v>4993.1400000000003</v>
      </c>
      <c r="O22" s="74">
        <f t="shared" ca="1" si="3"/>
        <v>414.07000000000005</v>
      </c>
    </row>
    <row r="23" spans="1:15" ht="20.25" customHeight="1" x14ac:dyDescent="0.35">
      <c r="A23" s="67" t="s">
        <v>581</v>
      </c>
      <c r="B23" s="120" t="str">
        <f ca="1">IF(((B22-B18)/B18*100)&gt;100,"(+) ",IF(((B22-B18)/B18*100)&lt;-100,"(-) ",IF(ROUND(((B22-B18)/B18*100),1)=0,"- ",IF(((B22-B18)/B18*100)&gt;0,TEXT(((B22-B18)/B18*100),"+0.0 "),TEXT(((B22-B18)/B18*100),"0.0 ")))))</f>
        <v xml:space="preserve">-11.3 </v>
      </c>
      <c r="C23" s="104" t="str">
        <f t="shared" ref="C23:H23" ca="1" si="4">IF(((C22-C18)/C18*100)&gt;100,"(+) ",IF(((C22-C18)/C18*100)&lt;-100,"(-) ",IF(ROUND(((C22-C18)/C18*100),1)=0,"- ",IF(((C22-C18)/C18*100)&gt;0,TEXT(((C22-C18)/C18*100),"+0.0 "),TEXT(((C22-C18)/C18*100),"0.0 ")))))</f>
        <v xml:space="preserve">-12.6 </v>
      </c>
      <c r="D23" s="68" t="str">
        <f t="shared" ca="1" si="4"/>
        <v xml:space="preserve">+5.6 </v>
      </c>
      <c r="E23" s="69" t="str">
        <f t="shared" ca="1" si="4"/>
        <v xml:space="preserve">-0.1 </v>
      </c>
      <c r="F23" s="118" t="str">
        <f t="shared" ca="1" si="4"/>
        <v xml:space="preserve">+3.8 </v>
      </c>
      <c r="G23" s="69" t="str">
        <f t="shared" ca="1" si="4"/>
        <v xml:space="preserve">(+) </v>
      </c>
      <c r="H23" s="70" t="str">
        <f t="shared" ca="1" si="4"/>
        <v xml:space="preserve">+9.9 </v>
      </c>
      <c r="I23" s="68" t="str">
        <f t="shared" ref="I23:O23" ca="1" si="5">IF(((I22-I18)/I18*100)&gt;100,"(+) ",IF(((I22-I18)/I18*100)&lt;-100,"(-) ",IF(ROUND(((I22-I18)/I18*100),1)=0,"- ",IF(((I22-I18)/I18*100)&gt;0,TEXT(((I22-I18)/I18*100),"+0.0 "),TEXT(((I22-I18)/I18*100),"0.0 ")))))</f>
        <v xml:space="preserve">-3.6 </v>
      </c>
      <c r="J23" s="119" t="str">
        <f ca="1">IF(((J22-J18)/J18*100)&gt;100,"(+) ",IF(((J22-J18)/J18*100)&lt;-100,"(-) ",IF(ROUND(((J22-J18)/J18*100),1)=0,"- ",IF(((J22-J18)/J18*100)&gt;0,TEXT(((J22-J18)/J18*100),"+0.0 "),TEXT(((J22-J18)/J18*100),"0.0 ")))))</f>
        <v xml:space="preserve">-11.7 </v>
      </c>
      <c r="K23" s="68" t="str">
        <f t="shared" ca="1" si="5"/>
        <v xml:space="preserve">+5.0 </v>
      </c>
      <c r="L23" s="69" t="str">
        <f t="shared" ca="1" si="5"/>
        <v xml:space="preserve">-14.8 </v>
      </c>
      <c r="M23" s="68" t="str">
        <f t="shared" ca="1" si="5"/>
        <v xml:space="preserve">+3.5 </v>
      </c>
      <c r="N23" s="68" t="str">
        <f t="shared" ca="1" si="5"/>
        <v xml:space="preserve">+2.3 </v>
      </c>
      <c r="O23" s="68" t="str">
        <f t="shared" ca="1" si="5"/>
        <v xml:space="preserve">-1.1 </v>
      </c>
    </row>
    <row r="24" spans="1:15" x14ac:dyDescent="0.35">
      <c r="B24" s="103"/>
      <c r="C24" s="111"/>
      <c r="G24" s="103"/>
      <c r="I24" s="122"/>
      <c r="J24" s="122"/>
      <c r="K24" s="122"/>
      <c r="L24" s="122"/>
      <c r="M24" s="122"/>
      <c r="N24" s="122"/>
      <c r="O24" s="122"/>
    </row>
    <row r="25" spans="1:15" x14ac:dyDescent="0.35">
      <c r="C25" s="103"/>
      <c r="D25" s="103"/>
      <c r="G25" s="103"/>
      <c r="H25" s="103"/>
      <c r="I25" s="103"/>
      <c r="J25" s="103"/>
      <c r="K25" s="103"/>
      <c r="L25" s="103"/>
      <c r="M25" s="103"/>
      <c r="N25" s="103"/>
      <c r="O25" s="103"/>
    </row>
    <row r="26" spans="1:15" x14ac:dyDescent="0.35">
      <c r="B26" s="103"/>
      <c r="C26" s="103"/>
      <c r="D26" s="103"/>
      <c r="E26" s="103"/>
      <c r="F26" s="103"/>
      <c r="G26" s="103"/>
      <c r="H26" s="103"/>
      <c r="I26" s="103"/>
      <c r="J26" s="103"/>
      <c r="K26" s="103"/>
      <c r="L26" s="103"/>
      <c r="M26" s="103"/>
      <c r="N26" s="103"/>
      <c r="O26" s="103"/>
    </row>
    <row r="27" spans="1:15" x14ac:dyDescent="0.35">
      <c r="I27" s="103"/>
      <c r="J27" s="103"/>
      <c r="K27" s="103"/>
      <c r="M27" s="103"/>
    </row>
    <row r="28" spans="1:15" x14ac:dyDescent="0.35">
      <c r="I28" s="103"/>
      <c r="J28" s="103"/>
      <c r="M28" s="103"/>
    </row>
  </sheetData>
  <phoneticPr fontId="24" type="noConversion"/>
  <printOptions horizontalCentered="1" verticalCentered="1"/>
  <pageMargins left="0.74803149606299213" right="0.74803149606299213" top="0.78740157480314965" bottom="0.78740157480314965" header="0.39370078740157483" footer="0.39370078740157483"/>
  <pageSetup paperSize="9" scale="83"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5E209-F7DF-414C-9746-9793BDF2A34C}">
  <sheetPr codeName="Sheet7"/>
  <dimension ref="A4:AG371"/>
  <sheetViews>
    <sheetView topLeftCell="A10" zoomScale="90" zoomScaleNormal="90" workbookViewId="0">
      <selection activeCell="Q24" sqref="Q24"/>
    </sheetView>
  </sheetViews>
  <sheetFormatPr defaultRowHeight="13" x14ac:dyDescent="0.3"/>
  <cols>
    <col min="1" max="1" width="8.54296875" style="9"/>
    <col min="2" max="2" width="34.453125" style="9" bestFit="1" customWidth="1"/>
    <col min="3" max="4" width="7.453125" style="9" bestFit="1" customWidth="1"/>
    <col min="5" max="5" width="5.453125" style="9" bestFit="1" customWidth="1"/>
    <col min="6" max="6" width="5" style="9" customWidth="1"/>
    <col min="7" max="7" width="6.453125" style="9" bestFit="1" customWidth="1"/>
    <col min="8" max="8" width="8.453125" style="9" bestFit="1" customWidth="1"/>
    <col min="9" max="9" width="8.54296875" style="9" bestFit="1" customWidth="1"/>
    <col min="10" max="11" width="6.453125" style="9" bestFit="1" customWidth="1"/>
    <col min="12" max="12" width="5.453125" style="9" bestFit="1" customWidth="1"/>
    <col min="13" max="13" width="5.54296875" style="9" bestFit="1" customWidth="1"/>
    <col min="14" max="15" width="6.453125" style="9" bestFit="1" customWidth="1"/>
    <col min="16" max="16" width="6.54296875" style="9" bestFit="1" customWidth="1"/>
    <col min="17" max="17" width="8.54296875" style="9"/>
    <col min="18" max="18" width="10" style="9" bestFit="1" customWidth="1"/>
    <col min="19" max="19" width="15" style="9" bestFit="1" customWidth="1"/>
    <col min="20" max="20" width="19.7265625" style="9" bestFit="1" customWidth="1"/>
    <col min="21" max="21" width="15" style="9" bestFit="1" customWidth="1"/>
    <col min="22" max="22" width="5" style="9" customWidth="1"/>
    <col min="23" max="23" width="6" style="9" bestFit="1" customWidth="1"/>
    <col min="24" max="24" width="4.54296875" style="9" customWidth="1"/>
    <col min="25" max="28" width="5" style="9" customWidth="1"/>
    <col min="29" max="29" width="6.453125" style="9" customWidth="1"/>
    <col min="30" max="33" width="5" style="9" customWidth="1"/>
    <col min="34" max="34" width="4.54296875" style="9" customWidth="1"/>
    <col min="35" max="35" width="5" style="9" customWidth="1"/>
    <col min="36" max="36" width="5.453125" style="9" customWidth="1"/>
    <col min="37" max="257" width="8.54296875" style="9"/>
    <col min="258" max="258" width="10.453125" style="9" bestFit="1" customWidth="1"/>
    <col min="259" max="259" width="7" style="9" bestFit="1" customWidth="1"/>
    <col min="260" max="260" width="7.453125" style="9" bestFit="1" customWidth="1"/>
    <col min="261" max="261" width="5.453125" style="9" bestFit="1" customWidth="1"/>
    <col min="262" max="262" width="5" style="9" customWidth="1"/>
    <col min="263" max="263" width="6.453125" style="9" bestFit="1" customWidth="1"/>
    <col min="264" max="264" width="8.453125" style="9" bestFit="1" customWidth="1"/>
    <col min="265" max="265" width="8.54296875" style="9" bestFit="1" customWidth="1"/>
    <col min="266" max="267" width="6.453125" style="9" bestFit="1" customWidth="1"/>
    <col min="268" max="268" width="5.453125" style="9" bestFit="1" customWidth="1"/>
    <col min="269" max="269" width="5.54296875" style="9" bestFit="1" customWidth="1"/>
    <col min="270" max="271" width="6.453125" style="9" bestFit="1" customWidth="1"/>
    <col min="272" max="272" width="6.54296875" style="9" bestFit="1" customWidth="1"/>
    <col min="273" max="273" width="8.54296875" style="9"/>
    <col min="274" max="274" width="10" style="9" bestFit="1" customWidth="1"/>
    <col min="275" max="275" width="15" style="9" bestFit="1" customWidth="1"/>
    <col min="276" max="276" width="12.54296875" style="9" customWidth="1"/>
    <col min="277" max="277" width="15" style="9" bestFit="1" customWidth="1"/>
    <col min="278" max="278" width="5" style="9" customWidth="1"/>
    <col min="279" max="279" width="6" style="9" bestFit="1" customWidth="1"/>
    <col min="280" max="280" width="4.54296875" style="9" customWidth="1"/>
    <col min="281" max="284" width="5" style="9" customWidth="1"/>
    <col min="285" max="285" width="6.453125" style="9" customWidth="1"/>
    <col min="286" max="289" width="5" style="9" customWidth="1"/>
    <col min="290" max="290" width="4.54296875" style="9" customWidth="1"/>
    <col min="291" max="291" width="5" style="9" customWidth="1"/>
    <col min="292" max="292" width="5.453125" style="9" customWidth="1"/>
    <col min="293" max="513" width="8.54296875" style="9"/>
    <col min="514" max="514" width="10.453125" style="9" bestFit="1" customWidth="1"/>
    <col min="515" max="515" width="7" style="9" bestFit="1" customWidth="1"/>
    <col min="516" max="516" width="7.453125" style="9" bestFit="1" customWidth="1"/>
    <col min="517" max="517" width="5.453125" style="9" bestFit="1" customWidth="1"/>
    <col min="518" max="518" width="5" style="9" customWidth="1"/>
    <col min="519" max="519" width="6.453125" style="9" bestFit="1" customWidth="1"/>
    <col min="520" max="520" width="8.453125" style="9" bestFit="1" customWidth="1"/>
    <col min="521" max="521" width="8.54296875" style="9" bestFit="1" customWidth="1"/>
    <col min="522" max="523" width="6.453125" style="9" bestFit="1" customWidth="1"/>
    <col min="524" max="524" width="5.453125" style="9" bestFit="1" customWidth="1"/>
    <col min="525" max="525" width="5.54296875" style="9" bestFit="1" customWidth="1"/>
    <col min="526" max="527" width="6.453125" style="9" bestFit="1" customWidth="1"/>
    <col min="528" max="528" width="6.54296875" style="9" bestFit="1" customWidth="1"/>
    <col min="529" max="529" width="8.54296875" style="9"/>
    <col min="530" max="530" width="10" style="9" bestFit="1" customWidth="1"/>
    <col min="531" max="531" width="15" style="9" bestFit="1" customWidth="1"/>
    <col min="532" max="532" width="12.54296875" style="9" customWidth="1"/>
    <col min="533" max="533" width="15" style="9" bestFit="1" customWidth="1"/>
    <col min="534" max="534" width="5" style="9" customWidth="1"/>
    <col min="535" max="535" width="6" style="9" bestFit="1" customWidth="1"/>
    <col min="536" max="536" width="4.54296875" style="9" customWidth="1"/>
    <col min="537" max="540" width="5" style="9" customWidth="1"/>
    <col min="541" max="541" width="6.453125" style="9" customWidth="1"/>
    <col min="542" max="545" width="5" style="9" customWidth="1"/>
    <col min="546" max="546" width="4.54296875" style="9" customWidth="1"/>
    <col min="547" max="547" width="5" style="9" customWidth="1"/>
    <col min="548" max="548" width="5.453125" style="9" customWidth="1"/>
    <col min="549" max="769" width="8.54296875" style="9"/>
    <col min="770" max="770" width="10.453125" style="9" bestFit="1" customWidth="1"/>
    <col min="771" max="771" width="7" style="9" bestFit="1" customWidth="1"/>
    <col min="772" max="772" width="7.453125" style="9" bestFit="1" customWidth="1"/>
    <col min="773" max="773" width="5.453125" style="9" bestFit="1" customWidth="1"/>
    <col min="774" max="774" width="5" style="9" customWidth="1"/>
    <col min="775" max="775" width="6.453125" style="9" bestFit="1" customWidth="1"/>
    <col min="776" max="776" width="8.453125" style="9" bestFit="1" customWidth="1"/>
    <col min="777" max="777" width="8.54296875" style="9" bestFit="1" customWidth="1"/>
    <col min="778" max="779" width="6.453125" style="9" bestFit="1" customWidth="1"/>
    <col min="780" max="780" width="5.453125" style="9" bestFit="1" customWidth="1"/>
    <col min="781" max="781" width="5.54296875" style="9" bestFit="1" customWidth="1"/>
    <col min="782" max="783" width="6.453125" style="9" bestFit="1" customWidth="1"/>
    <col min="784" max="784" width="6.54296875" style="9" bestFit="1" customWidth="1"/>
    <col min="785" max="785" width="8.54296875" style="9"/>
    <col min="786" max="786" width="10" style="9" bestFit="1" customWidth="1"/>
    <col min="787" max="787" width="15" style="9" bestFit="1" customWidth="1"/>
    <col min="788" max="788" width="12.54296875" style="9" customWidth="1"/>
    <col min="789" max="789" width="15" style="9" bestFit="1" customWidth="1"/>
    <col min="790" max="790" width="5" style="9" customWidth="1"/>
    <col min="791" max="791" width="6" style="9" bestFit="1" customWidth="1"/>
    <col min="792" max="792" width="4.54296875" style="9" customWidth="1"/>
    <col min="793" max="796" width="5" style="9" customWidth="1"/>
    <col min="797" max="797" width="6.453125" style="9" customWidth="1"/>
    <col min="798" max="801" width="5" style="9" customWidth="1"/>
    <col min="802" max="802" width="4.54296875" style="9" customWidth="1"/>
    <col min="803" max="803" width="5" style="9" customWidth="1"/>
    <col min="804" max="804" width="5.453125" style="9" customWidth="1"/>
    <col min="805" max="1025" width="8.54296875" style="9"/>
    <col min="1026" max="1026" width="10.453125" style="9" bestFit="1" customWidth="1"/>
    <col min="1027" max="1027" width="7" style="9" bestFit="1" customWidth="1"/>
    <col min="1028" max="1028" width="7.453125" style="9" bestFit="1" customWidth="1"/>
    <col min="1029" max="1029" width="5.453125" style="9" bestFit="1" customWidth="1"/>
    <col min="1030" max="1030" width="5" style="9" customWidth="1"/>
    <col min="1031" max="1031" width="6.453125" style="9" bestFit="1" customWidth="1"/>
    <col min="1032" max="1032" width="8.453125" style="9" bestFit="1" customWidth="1"/>
    <col min="1033" max="1033" width="8.54296875" style="9" bestFit="1" customWidth="1"/>
    <col min="1034" max="1035" width="6.453125" style="9" bestFit="1" customWidth="1"/>
    <col min="1036" max="1036" width="5.453125" style="9" bestFit="1" customWidth="1"/>
    <col min="1037" max="1037" width="5.54296875" style="9" bestFit="1" customWidth="1"/>
    <col min="1038" max="1039" width="6.453125" style="9" bestFit="1" customWidth="1"/>
    <col min="1040" max="1040" width="6.54296875" style="9" bestFit="1" customWidth="1"/>
    <col min="1041" max="1041" width="8.54296875" style="9"/>
    <col min="1042" max="1042" width="10" style="9" bestFit="1" customWidth="1"/>
    <col min="1043" max="1043" width="15" style="9" bestFit="1" customWidth="1"/>
    <col min="1044" max="1044" width="12.54296875" style="9" customWidth="1"/>
    <col min="1045" max="1045" width="15" style="9" bestFit="1" customWidth="1"/>
    <col min="1046" max="1046" width="5" style="9" customWidth="1"/>
    <col min="1047" max="1047" width="6" style="9" bestFit="1" customWidth="1"/>
    <col min="1048" max="1048" width="4.54296875" style="9" customWidth="1"/>
    <col min="1049" max="1052" width="5" style="9" customWidth="1"/>
    <col min="1053" max="1053" width="6.453125" style="9" customWidth="1"/>
    <col min="1054" max="1057" width="5" style="9" customWidth="1"/>
    <col min="1058" max="1058" width="4.54296875" style="9" customWidth="1"/>
    <col min="1059" max="1059" width="5" style="9" customWidth="1"/>
    <col min="1060" max="1060" width="5.453125" style="9" customWidth="1"/>
    <col min="1061" max="1281" width="8.54296875" style="9"/>
    <col min="1282" max="1282" width="10.453125" style="9" bestFit="1" customWidth="1"/>
    <col min="1283" max="1283" width="7" style="9" bestFit="1" customWidth="1"/>
    <col min="1284" max="1284" width="7.453125" style="9" bestFit="1" customWidth="1"/>
    <col min="1285" max="1285" width="5.453125" style="9" bestFit="1" customWidth="1"/>
    <col min="1286" max="1286" width="5" style="9" customWidth="1"/>
    <col min="1287" max="1287" width="6.453125" style="9" bestFit="1" customWidth="1"/>
    <col min="1288" max="1288" width="8.453125" style="9" bestFit="1" customWidth="1"/>
    <col min="1289" max="1289" width="8.54296875" style="9" bestFit="1" customWidth="1"/>
    <col min="1290" max="1291" width="6.453125" style="9" bestFit="1" customWidth="1"/>
    <col min="1292" max="1292" width="5.453125" style="9" bestFit="1" customWidth="1"/>
    <col min="1293" max="1293" width="5.54296875" style="9" bestFit="1" customWidth="1"/>
    <col min="1294" max="1295" width="6.453125" style="9" bestFit="1" customWidth="1"/>
    <col min="1296" max="1296" width="6.54296875" style="9" bestFit="1" customWidth="1"/>
    <col min="1297" max="1297" width="8.54296875" style="9"/>
    <col min="1298" max="1298" width="10" style="9" bestFit="1" customWidth="1"/>
    <col min="1299" max="1299" width="15" style="9" bestFit="1" customWidth="1"/>
    <col min="1300" max="1300" width="12.54296875" style="9" customWidth="1"/>
    <col min="1301" max="1301" width="15" style="9" bestFit="1" customWidth="1"/>
    <col min="1302" max="1302" width="5" style="9" customWidth="1"/>
    <col min="1303" max="1303" width="6" style="9" bestFit="1" customWidth="1"/>
    <col min="1304" max="1304" width="4.54296875" style="9" customWidth="1"/>
    <col min="1305" max="1308" width="5" style="9" customWidth="1"/>
    <col min="1309" max="1309" width="6.453125" style="9" customWidth="1"/>
    <col min="1310" max="1313" width="5" style="9" customWidth="1"/>
    <col min="1314" max="1314" width="4.54296875" style="9" customWidth="1"/>
    <col min="1315" max="1315" width="5" style="9" customWidth="1"/>
    <col min="1316" max="1316" width="5.453125" style="9" customWidth="1"/>
    <col min="1317" max="1537" width="8.54296875" style="9"/>
    <col min="1538" max="1538" width="10.453125" style="9" bestFit="1" customWidth="1"/>
    <col min="1539" max="1539" width="7" style="9" bestFit="1" customWidth="1"/>
    <col min="1540" max="1540" width="7.453125" style="9" bestFit="1" customWidth="1"/>
    <col min="1541" max="1541" width="5.453125" style="9" bestFit="1" customWidth="1"/>
    <col min="1542" max="1542" width="5" style="9" customWidth="1"/>
    <col min="1543" max="1543" width="6.453125" style="9" bestFit="1" customWidth="1"/>
    <col min="1544" max="1544" width="8.453125" style="9" bestFit="1" customWidth="1"/>
    <col min="1545" max="1545" width="8.54296875" style="9" bestFit="1" customWidth="1"/>
    <col min="1546" max="1547" width="6.453125" style="9" bestFit="1" customWidth="1"/>
    <col min="1548" max="1548" width="5.453125" style="9" bestFit="1" customWidth="1"/>
    <col min="1549" max="1549" width="5.54296875" style="9" bestFit="1" customWidth="1"/>
    <col min="1550" max="1551" width="6.453125" style="9" bestFit="1" customWidth="1"/>
    <col min="1552" max="1552" width="6.54296875" style="9" bestFit="1" customWidth="1"/>
    <col min="1553" max="1553" width="8.54296875" style="9"/>
    <col min="1554" max="1554" width="10" style="9" bestFit="1" customWidth="1"/>
    <col min="1555" max="1555" width="15" style="9" bestFit="1" customWidth="1"/>
    <col min="1556" max="1556" width="12.54296875" style="9" customWidth="1"/>
    <col min="1557" max="1557" width="15" style="9" bestFit="1" customWidth="1"/>
    <col min="1558" max="1558" width="5" style="9" customWidth="1"/>
    <col min="1559" max="1559" width="6" style="9" bestFit="1" customWidth="1"/>
    <col min="1560" max="1560" width="4.54296875" style="9" customWidth="1"/>
    <col min="1561" max="1564" width="5" style="9" customWidth="1"/>
    <col min="1565" max="1565" width="6.453125" style="9" customWidth="1"/>
    <col min="1566" max="1569" width="5" style="9" customWidth="1"/>
    <col min="1570" max="1570" width="4.54296875" style="9" customWidth="1"/>
    <col min="1571" max="1571" width="5" style="9" customWidth="1"/>
    <col min="1572" max="1572" width="5.453125" style="9" customWidth="1"/>
    <col min="1573" max="1793" width="8.54296875" style="9"/>
    <col min="1794" max="1794" width="10.453125" style="9" bestFit="1" customWidth="1"/>
    <col min="1795" max="1795" width="7" style="9" bestFit="1" customWidth="1"/>
    <col min="1796" max="1796" width="7.453125" style="9" bestFit="1" customWidth="1"/>
    <col min="1797" max="1797" width="5.453125" style="9" bestFit="1" customWidth="1"/>
    <col min="1798" max="1798" width="5" style="9" customWidth="1"/>
    <col min="1799" max="1799" width="6.453125" style="9" bestFit="1" customWidth="1"/>
    <col min="1800" max="1800" width="8.453125" style="9" bestFit="1" customWidth="1"/>
    <col min="1801" max="1801" width="8.54296875" style="9" bestFit="1" customWidth="1"/>
    <col min="1802" max="1803" width="6.453125" style="9" bestFit="1" customWidth="1"/>
    <col min="1804" max="1804" width="5.453125" style="9" bestFit="1" customWidth="1"/>
    <col min="1805" max="1805" width="5.54296875" style="9" bestFit="1" customWidth="1"/>
    <col min="1806" max="1807" width="6.453125" style="9" bestFit="1" customWidth="1"/>
    <col min="1808" max="1808" width="6.54296875" style="9" bestFit="1" customWidth="1"/>
    <col min="1809" max="1809" width="8.54296875" style="9"/>
    <col min="1810" max="1810" width="10" style="9" bestFit="1" customWidth="1"/>
    <col min="1811" max="1811" width="15" style="9" bestFit="1" customWidth="1"/>
    <col min="1812" max="1812" width="12.54296875" style="9" customWidth="1"/>
    <col min="1813" max="1813" width="15" style="9" bestFit="1" customWidth="1"/>
    <col min="1814" max="1814" width="5" style="9" customWidth="1"/>
    <col min="1815" max="1815" width="6" style="9" bestFit="1" customWidth="1"/>
    <col min="1816" max="1816" width="4.54296875" style="9" customWidth="1"/>
    <col min="1817" max="1820" width="5" style="9" customWidth="1"/>
    <col min="1821" max="1821" width="6.453125" style="9" customWidth="1"/>
    <col min="1822" max="1825" width="5" style="9" customWidth="1"/>
    <col min="1826" max="1826" width="4.54296875" style="9" customWidth="1"/>
    <col min="1827" max="1827" width="5" style="9" customWidth="1"/>
    <col min="1828" max="1828" width="5.453125" style="9" customWidth="1"/>
    <col min="1829" max="2049" width="8.54296875" style="9"/>
    <col min="2050" max="2050" width="10.453125" style="9" bestFit="1" customWidth="1"/>
    <col min="2051" max="2051" width="7" style="9" bestFit="1" customWidth="1"/>
    <col min="2052" max="2052" width="7.453125" style="9" bestFit="1" customWidth="1"/>
    <col min="2053" max="2053" width="5.453125" style="9" bestFit="1" customWidth="1"/>
    <col min="2054" max="2054" width="5" style="9" customWidth="1"/>
    <col min="2055" max="2055" width="6.453125" style="9" bestFit="1" customWidth="1"/>
    <col min="2056" max="2056" width="8.453125" style="9" bestFit="1" customWidth="1"/>
    <col min="2057" max="2057" width="8.54296875" style="9" bestFit="1" customWidth="1"/>
    <col min="2058" max="2059" width="6.453125" style="9" bestFit="1" customWidth="1"/>
    <col min="2060" max="2060" width="5.453125" style="9" bestFit="1" customWidth="1"/>
    <col min="2061" max="2061" width="5.54296875" style="9" bestFit="1" customWidth="1"/>
    <col min="2062" max="2063" width="6.453125" style="9" bestFit="1" customWidth="1"/>
    <col min="2064" max="2064" width="6.54296875" style="9" bestFit="1" customWidth="1"/>
    <col min="2065" max="2065" width="8.54296875" style="9"/>
    <col min="2066" max="2066" width="10" style="9" bestFit="1" customWidth="1"/>
    <col min="2067" max="2067" width="15" style="9" bestFit="1" customWidth="1"/>
    <col min="2068" max="2068" width="12.54296875" style="9" customWidth="1"/>
    <col min="2069" max="2069" width="15" style="9" bestFit="1" customWidth="1"/>
    <col min="2070" max="2070" width="5" style="9" customWidth="1"/>
    <col min="2071" max="2071" width="6" style="9" bestFit="1" customWidth="1"/>
    <col min="2072" max="2072" width="4.54296875" style="9" customWidth="1"/>
    <col min="2073" max="2076" width="5" style="9" customWidth="1"/>
    <col min="2077" max="2077" width="6.453125" style="9" customWidth="1"/>
    <col min="2078" max="2081" width="5" style="9" customWidth="1"/>
    <col min="2082" max="2082" width="4.54296875" style="9" customWidth="1"/>
    <col min="2083" max="2083" width="5" style="9" customWidth="1"/>
    <col min="2084" max="2084" width="5.453125" style="9" customWidth="1"/>
    <col min="2085" max="2305" width="8.54296875" style="9"/>
    <col min="2306" max="2306" width="10.453125" style="9" bestFit="1" customWidth="1"/>
    <col min="2307" max="2307" width="7" style="9" bestFit="1" customWidth="1"/>
    <col min="2308" max="2308" width="7.453125" style="9" bestFit="1" customWidth="1"/>
    <col min="2309" max="2309" width="5.453125" style="9" bestFit="1" customWidth="1"/>
    <col min="2310" max="2310" width="5" style="9" customWidth="1"/>
    <col min="2311" max="2311" width="6.453125" style="9" bestFit="1" customWidth="1"/>
    <col min="2312" max="2312" width="8.453125" style="9" bestFit="1" customWidth="1"/>
    <col min="2313" max="2313" width="8.54296875" style="9" bestFit="1" customWidth="1"/>
    <col min="2314" max="2315" width="6.453125" style="9" bestFit="1" customWidth="1"/>
    <col min="2316" max="2316" width="5.453125" style="9" bestFit="1" customWidth="1"/>
    <col min="2317" max="2317" width="5.54296875" style="9" bestFit="1" customWidth="1"/>
    <col min="2318" max="2319" width="6.453125" style="9" bestFit="1" customWidth="1"/>
    <col min="2320" max="2320" width="6.54296875" style="9" bestFit="1" customWidth="1"/>
    <col min="2321" max="2321" width="8.54296875" style="9"/>
    <col min="2322" max="2322" width="10" style="9" bestFit="1" customWidth="1"/>
    <col min="2323" max="2323" width="15" style="9" bestFit="1" customWidth="1"/>
    <col min="2324" max="2324" width="12.54296875" style="9" customWidth="1"/>
    <col min="2325" max="2325" width="15" style="9" bestFit="1" customWidth="1"/>
    <col min="2326" max="2326" width="5" style="9" customWidth="1"/>
    <col min="2327" max="2327" width="6" style="9" bestFit="1" customWidth="1"/>
    <col min="2328" max="2328" width="4.54296875" style="9" customWidth="1"/>
    <col min="2329" max="2332" width="5" style="9" customWidth="1"/>
    <col min="2333" max="2333" width="6.453125" style="9" customWidth="1"/>
    <col min="2334" max="2337" width="5" style="9" customWidth="1"/>
    <col min="2338" max="2338" width="4.54296875" style="9" customWidth="1"/>
    <col min="2339" max="2339" width="5" style="9" customWidth="1"/>
    <col min="2340" max="2340" width="5.453125" style="9" customWidth="1"/>
    <col min="2341" max="2561" width="8.54296875" style="9"/>
    <col min="2562" max="2562" width="10.453125" style="9" bestFit="1" customWidth="1"/>
    <col min="2563" max="2563" width="7" style="9" bestFit="1" customWidth="1"/>
    <col min="2564" max="2564" width="7.453125" style="9" bestFit="1" customWidth="1"/>
    <col min="2565" max="2565" width="5.453125" style="9" bestFit="1" customWidth="1"/>
    <col min="2566" max="2566" width="5" style="9" customWidth="1"/>
    <col min="2567" max="2567" width="6.453125" style="9" bestFit="1" customWidth="1"/>
    <col min="2568" max="2568" width="8.453125" style="9" bestFit="1" customWidth="1"/>
    <col min="2569" max="2569" width="8.54296875" style="9" bestFit="1" customWidth="1"/>
    <col min="2570" max="2571" width="6.453125" style="9" bestFit="1" customWidth="1"/>
    <col min="2572" max="2572" width="5.453125" style="9" bestFit="1" customWidth="1"/>
    <col min="2573" max="2573" width="5.54296875" style="9" bestFit="1" customWidth="1"/>
    <col min="2574" max="2575" width="6.453125" style="9" bestFit="1" customWidth="1"/>
    <col min="2576" max="2576" width="6.54296875" style="9" bestFit="1" customWidth="1"/>
    <col min="2577" max="2577" width="8.54296875" style="9"/>
    <col min="2578" max="2578" width="10" style="9" bestFit="1" customWidth="1"/>
    <col min="2579" max="2579" width="15" style="9" bestFit="1" customWidth="1"/>
    <col min="2580" max="2580" width="12.54296875" style="9" customWidth="1"/>
    <col min="2581" max="2581" width="15" style="9" bestFit="1" customWidth="1"/>
    <col min="2582" max="2582" width="5" style="9" customWidth="1"/>
    <col min="2583" max="2583" width="6" style="9" bestFit="1" customWidth="1"/>
    <col min="2584" max="2584" width="4.54296875" style="9" customWidth="1"/>
    <col min="2585" max="2588" width="5" style="9" customWidth="1"/>
    <col min="2589" max="2589" width="6.453125" style="9" customWidth="1"/>
    <col min="2590" max="2593" width="5" style="9" customWidth="1"/>
    <col min="2594" max="2594" width="4.54296875" style="9" customWidth="1"/>
    <col min="2595" max="2595" width="5" style="9" customWidth="1"/>
    <col min="2596" max="2596" width="5.453125" style="9" customWidth="1"/>
    <col min="2597" max="2817" width="8.54296875" style="9"/>
    <col min="2818" max="2818" width="10.453125" style="9" bestFit="1" customWidth="1"/>
    <col min="2819" max="2819" width="7" style="9" bestFit="1" customWidth="1"/>
    <col min="2820" max="2820" width="7.453125" style="9" bestFit="1" customWidth="1"/>
    <col min="2821" max="2821" width="5.453125" style="9" bestFit="1" customWidth="1"/>
    <col min="2822" max="2822" width="5" style="9" customWidth="1"/>
    <col min="2823" max="2823" width="6.453125" style="9" bestFit="1" customWidth="1"/>
    <col min="2824" max="2824" width="8.453125" style="9" bestFit="1" customWidth="1"/>
    <col min="2825" max="2825" width="8.54296875" style="9" bestFit="1" customWidth="1"/>
    <col min="2826" max="2827" width="6.453125" style="9" bestFit="1" customWidth="1"/>
    <col min="2828" max="2828" width="5.453125" style="9" bestFit="1" customWidth="1"/>
    <col min="2829" max="2829" width="5.54296875" style="9" bestFit="1" customWidth="1"/>
    <col min="2830" max="2831" width="6.453125" style="9" bestFit="1" customWidth="1"/>
    <col min="2832" max="2832" width="6.54296875" style="9" bestFit="1" customWidth="1"/>
    <col min="2833" max="2833" width="8.54296875" style="9"/>
    <col min="2834" max="2834" width="10" style="9" bestFit="1" customWidth="1"/>
    <col min="2835" max="2835" width="15" style="9" bestFit="1" customWidth="1"/>
    <col min="2836" max="2836" width="12.54296875" style="9" customWidth="1"/>
    <col min="2837" max="2837" width="15" style="9" bestFit="1" customWidth="1"/>
    <col min="2838" max="2838" width="5" style="9" customWidth="1"/>
    <col min="2839" max="2839" width="6" style="9" bestFit="1" customWidth="1"/>
    <col min="2840" max="2840" width="4.54296875" style="9" customWidth="1"/>
    <col min="2841" max="2844" width="5" style="9" customWidth="1"/>
    <col min="2845" max="2845" width="6.453125" style="9" customWidth="1"/>
    <col min="2846" max="2849" width="5" style="9" customWidth="1"/>
    <col min="2850" max="2850" width="4.54296875" style="9" customWidth="1"/>
    <col min="2851" max="2851" width="5" style="9" customWidth="1"/>
    <col min="2852" max="2852" width="5.453125" style="9" customWidth="1"/>
    <col min="2853" max="3073" width="8.54296875" style="9"/>
    <col min="3074" max="3074" width="10.453125" style="9" bestFit="1" customWidth="1"/>
    <col min="3075" max="3075" width="7" style="9" bestFit="1" customWidth="1"/>
    <col min="3076" max="3076" width="7.453125" style="9" bestFit="1" customWidth="1"/>
    <col min="3077" max="3077" width="5.453125" style="9" bestFit="1" customWidth="1"/>
    <col min="3078" max="3078" width="5" style="9" customWidth="1"/>
    <col min="3079" max="3079" width="6.453125" style="9" bestFit="1" customWidth="1"/>
    <col min="3080" max="3080" width="8.453125" style="9" bestFit="1" customWidth="1"/>
    <col min="3081" max="3081" width="8.54296875" style="9" bestFit="1" customWidth="1"/>
    <col min="3082" max="3083" width="6.453125" style="9" bestFit="1" customWidth="1"/>
    <col min="3084" max="3084" width="5.453125" style="9" bestFit="1" customWidth="1"/>
    <col min="3085" max="3085" width="5.54296875" style="9" bestFit="1" customWidth="1"/>
    <col min="3086" max="3087" width="6.453125" style="9" bestFit="1" customWidth="1"/>
    <col min="3088" max="3088" width="6.54296875" style="9" bestFit="1" customWidth="1"/>
    <col min="3089" max="3089" width="8.54296875" style="9"/>
    <col min="3090" max="3090" width="10" style="9" bestFit="1" customWidth="1"/>
    <col min="3091" max="3091" width="15" style="9" bestFit="1" customWidth="1"/>
    <col min="3092" max="3092" width="12.54296875" style="9" customWidth="1"/>
    <col min="3093" max="3093" width="15" style="9" bestFit="1" customWidth="1"/>
    <col min="3094" max="3094" width="5" style="9" customWidth="1"/>
    <col min="3095" max="3095" width="6" style="9" bestFit="1" customWidth="1"/>
    <col min="3096" max="3096" width="4.54296875" style="9" customWidth="1"/>
    <col min="3097" max="3100" width="5" style="9" customWidth="1"/>
    <col min="3101" max="3101" width="6.453125" style="9" customWidth="1"/>
    <col min="3102" max="3105" width="5" style="9" customWidth="1"/>
    <col min="3106" max="3106" width="4.54296875" style="9" customWidth="1"/>
    <col min="3107" max="3107" width="5" style="9" customWidth="1"/>
    <col min="3108" max="3108" width="5.453125" style="9" customWidth="1"/>
    <col min="3109" max="3329" width="8.54296875" style="9"/>
    <col min="3330" max="3330" width="10.453125" style="9" bestFit="1" customWidth="1"/>
    <col min="3331" max="3331" width="7" style="9" bestFit="1" customWidth="1"/>
    <col min="3332" max="3332" width="7.453125" style="9" bestFit="1" customWidth="1"/>
    <col min="3333" max="3333" width="5.453125" style="9" bestFit="1" customWidth="1"/>
    <col min="3334" max="3334" width="5" style="9" customWidth="1"/>
    <col min="3335" max="3335" width="6.453125" style="9" bestFit="1" customWidth="1"/>
    <col min="3336" max="3336" width="8.453125" style="9" bestFit="1" customWidth="1"/>
    <col min="3337" max="3337" width="8.54296875" style="9" bestFit="1" customWidth="1"/>
    <col min="3338" max="3339" width="6.453125" style="9" bestFit="1" customWidth="1"/>
    <col min="3340" max="3340" width="5.453125" style="9" bestFit="1" customWidth="1"/>
    <col min="3341" max="3341" width="5.54296875" style="9" bestFit="1" customWidth="1"/>
    <col min="3342" max="3343" width="6.453125" style="9" bestFit="1" customWidth="1"/>
    <col min="3344" max="3344" width="6.54296875" style="9" bestFit="1" customWidth="1"/>
    <col min="3345" max="3345" width="8.54296875" style="9"/>
    <col min="3346" max="3346" width="10" style="9" bestFit="1" customWidth="1"/>
    <col min="3347" max="3347" width="15" style="9" bestFit="1" customWidth="1"/>
    <col min="3348" max="3348" width="12.54296875" style="9" customWidth="1"/>
    <col min="3349" max="3349" width="15" style="9" bestFit="1" customWidth="1"/>
    <col min="3350" max="3350" width="5" style="9" customWidth="1"/>
    <col min="3351" max="3351" width="6" style="9" bestFit="1" customWidth="1"/>
    <col min="3352" max="3352" width="4.54296875" style="9" customWidth="1"/>
    <col min="3353" max="3356" width="5" style="9" customWidth="1"/>
    <col min="3357" max="3357" width="6.453125" style="9" customWidth="1"/>
    <col min="3358" max="3361" width="5" style="9" customWidth="1"/>
    <col min="3362" max="3362" width="4.54296875" style="9" customWidth="1"/>
    <col min="3363" max="3363" width="5" style="9" customWidth="1"/>
    <col min="3364" max="3364" width="5.453125" style="9" customWidth="1"/>
    <col min="3365" max="3585" width="8.54296875" style="9"/>
    <col min="3586" max="3586" width="10.453125" style="9" bestFit="1" customWidth="1"/>
    <col min="3587" max="3587" width="7" style="9" bestFit="1" customWidth="1"/>
    <col min="3588" max="3588" width="7.453125" style="9" bestFit="1" customWidth="1"/>
    <col min="3589" max="3589" width="5.453125" style="9" bestFit="1" customWidth="1"/>
    <col min="3590" max="3590" width="5" style="9" customWidth="1"/>
    <col min="3591" max="3591" width="6.453125" style="9" bestFit="1" customWidth="1"/>
    <col min="3592" max="3592" width="8.453125" style="9" bestFit="1" customWidth="1"/>
    <col min="3593" max="3593" width="8.54296875" style="9" bestFit="1" customWidth="1"/>
    <col min="3594" max="3595" width="6.453125" style="9" bestFit="1" customWidth="1"/>
    <col min="3596" max="3596" width="5.453125" style="9" bestFit="1" customWidth="1"/>
    <col min="3597" max="3597" width="5.54296875" style="9" bestFit="1" customWidth="1"/>
    <col min="3598" max="3599" width="6.453125" style="9" bestFit="1" customWidth="1"/>
    <col min="3600" max="3600" width="6.54296875" style="9" bestFit="1" customWidth="1"/>
    <col min="3601" max="3601" width="8.54296875" style="9"/>
    <col min="3602" max="3602" width="10" style="9" bestFit="1" customWidth="1"/>
    <col min="3603" max="3603" width="15" style="9" bestFit="1" customWidth="1"/>
    <col min="3604" max="3604" width="12.54296875" style="9" customWidth="1"/>
    <col min="3605" max="3605" width="15" style="9" bestFit="1" customWidth="1"/>
    <col min="3606" max="3606" width="5" style="9" customWidth="1"/>
    <col min="3607" max="3607" width="6" style="9" bestFit="1" customWidth="1"/>
    <col min="3608" max="3608" width="4.54296875" style="9" customWidth="1"/>
    <col min="3609" max="3612" width="5" style="9" customWidth="1"/>
    <col min="3613" max="3613" width="6.453125" style="9" customWidth="1"/>
    <col min="3614" max="3617" width="5" style="9" customWidth="1"/>
    <col min="3618" max="3618" width="4.54296875" style="9" customWidth="1"/>
    <col min="3619" max="3619" width="5" style="9" customWidth="1"/>
    <col min="3620" max="3620" width="5.453125" style="9" customWidth="1"/>
    <col min="3621" max="3841" width="8.54296875" style="9"/>
    <col min="3842" max="3842" width="10.453125" style="9" bestFit="1" customWidth="1"/>
    <col min="3843" max="3843" width="7" style="9" bestFit="1" customWidth="1"/>
    <col min="3844" max="3844" width="7.453125" style="9" bestFit="1" customWidth="1"/>
    <col min="3845" max="3845" width="5.453125" style="9" bestFit="1" customWidth="1"/>
    <col min="3846" max="3846" width="5" style="9" customWidth="1"/>
    <col min="3847" max="3847" width="6.453125" style="9" bestFit="1" customWidth="1"/>
    <col min="3848" max="3848" width="8.453125" style="9" bestFit="1" customWidth="1"/>
    <col min="3849" max="3849" width="8.54296875" style="9" bestFit="1" customWidth="1"/>
    <col min="3850" max="3851" width="6.453125" style="9" bestFit="1" customWidth="1"/>
    <col min="3852" max="3852" width="5.453125" style="9" bestFit="1" customWidth="1"/>
    <col min="3853" max="3853" width="5.54296875" style="9" bestFit="1" customWidth="1"/>
    <col min="3854" max="3855" width="6.453125" style="9" bestFit="1" customWidth="1"/>
    <col min="3856" max="3856" width="6.54296875" style="9" bestFit="1" customWidth="1"/>
    <col min="3857" max="3857" width="8.54296875" style="9"/>
    <col min="3858" max="3858" width="10" style="9" bestFit="1" customWidth="1"/>
    <col min="3859" max="3859" width="15" style="9" bestFit="1" customWidth="1"/>
    <col min="3860" max="3860" width="12.54296875" style="9" customWidth="1"/>
    <col min="3861" max="3861" width="15" style="9" bestFit="1" customWidth="1"/>
    <col min="3862" max="3862" width="5" style="9" customWidth="1"/>
    <col min="3863" max="3863" width="6" style="9" bestFit="1" customWidth="1"/>
    <col min="3864" max="3864" width="4.54296875" style="9" customWidth="1"/>
    <col min="3865" max="3868" width="5" style="9" customWidth="1"/>
    <col min="3869" max="3869" width="6.453125" style="9" customWidth="1"/>
    <col min="3870" max="3873" width="5" style="9" customWidth="1"/>
    <col min="3874" max="3874" width="4.54296875" style="9" customWidth="1"/>
    <col min="3875" max="3875" width="5" style="9" customWidth="1"/>
    <col min="3876" max="3876" width="5.453125" style="9" customWidth="1"/>
    <col min="3877" max="4097" width="8.54296875" style="9"/>
    <col min="4098" max="4098" width="10.453125" style="9" bestFit="1" customWidth="1"/>
    <col min="4099" max="4099" width="7" style="9" bestFit="1" customWidth="1"/>
    <col min="4100" max="4100" width="7.453125" style="9" bestFit="1" customWidth="1"/>
    <col min="4101" max="4101" width="5.453125" style="9" bestFit="1" customWidth="1"/>
    <col min="4102" max="4102" width="5" style="9" customWidth="1"/>
    <col min="4103" max="4103" width="6.453125" style="9" bestFit="1" customWidth="1"/>
    <col min="4104" max="4104" width="8.453125" style="9" bestFit="1" customWidth="1"/>
    <col min="4105" max="4105" width="8.54296875" style="9" bestFit="1" customWidth="1"/>
    <col min="4106" max="4107" width="6.453125" style="9" bestFit="1" customWidth="1"/>
    <col min="4108" max="4108" width="5.453125" style="9" bestFit="1" customWidth="1"/>
    <col min="4109" max="4109" width="5.54296875" style="9" bestFit="1" customWidth="1"/>
    <col min="4110" max="4111" width="6.453125" style="9" bestFit="1" customWidth="1"/>
    <col min="4112" max="4112" width="6.54296875" style="9" bestFit="1" customWidth="1"/>
    <col min="4113" max="4113" width="8.54296875" style="9"/>
    <col min="4114" max="4114" width="10" style="9" bestFit="1" customWidth="1"/>
    <col min="4115" max="4115" width="15" style="9" bestFit="1" customWidth="1"/>
    <col min="4116" max="4116" width="12.54296875" style="9" customWidth="1"/>
    <col min="4117" max="4117" width="15" style="9" bestFit="1" customWidth="1"/>
    <col min="4118" max="4118" width="5" style="9" customWidth="1"/>
    <col min="4119" max="4119" width="6" style="9" bestFit="1" customWidth="1"/>
    <col min="4120" max="4120" width="4.54296875" style="9" customWidth="1"/>
    <col min="4121" max="4124" width="5" style="9" customWidth="1"/>
    <col min="4125" max="4125" width="6.453125" style="9" customWidth="1"/>
    <col min="4126" max="4129" width="5" style="9" customWidth="1"/>
    <col min="4130" max="4130" width="4.54296875" style="9" customWidth="1"/>
    <col min="4131" max="4131" width="5" style="9" customWidth="1"/>
    <col min="4132" max="4132" width="5.453125" style="9" customWidth="1"/>
    <col min="4133" max="4353" width="8.54296875" style="9"/>
    <col min="4354" max="4354" width="10.453125" style="9" bestFit="1" customWidth="1"/>
    <col min="4355" max="4355" width="7" style="9" bestFit="1" customWidth="1"/>
    <col min="4356" max="4356" width="7.453125" style="9" bestFit="1" customWidth="1"/>
    <col min="4357" max="4357" width="5.453125" style="9" bestFit="1" customWidth="1"/>
    <col min="4358" max="4358" width="5" style="9" customWidth="1"/>
    <col min="4359" max="4359" width="6.453125" style="9" bestFit="1" customWidth="1"/>
    <col min="4360" max="4360" width="8.453125" style="9" bestFit="1" customWidth="1"/>
    <col min="4361" max="4361" width="8.54296875" style="9" bestFit="1" customWidth="1"/>
    <col min="4362" max="4363" width="6.453125" style="9" bestFit="1" customWidth="1"/>
    <col min="4364" max="4364" width="5.453125" style="9" bestFit="1" customWidth="1"/>
    <col min="4365" max="4365" width="5.54296875" style="9" bestFit="1" customWidth="1"/>
    <col min="4366" max="4367" width="6.453125" style="9" bestFit="1" customWidth="1"/>
    <col min="4368" max="4368" width="6.54296875" style="9" bestFit="1" customWidth="1"/>
    <col min="4369" max="4369" width="8.54296875" style="9"/>
    <col min="4370" max="4370" width="10" style="9" bestFit="1" customWidth="1"/>
    <col min="4371" max="4371" width="15" style="9" bestFit="1" customWidth="1"/>
    <col min="4372" max="4372" width="12.54296875" style="9" customWidth="1"/>
    <col min="4373" max="4373" width="15" style="9" bestFit="1" customWidth="1"/>
    <col min="4374" max="4374" width="5" style="9" customWidth="1"/>
    <col min="4375" max="4375" width="6" style="9" bestFit="1" customWidth="1"/>
    <col min="4376" max="4376" width="4.54296875" style="9" customWidth="1"/>
    <col min="4377" max="4380" width="5" style="9" customWidth="1"/>
    <col min="4381" max="4381" width="6.453125" style="9" customWidth="1"/>
    <col min="4382" max="4385" width="5" style="9" customWidth="1"/>
    <col min="4386" max="4386" width="4.54296875" style="9" customWidth="1"/>
    <col min="4387" max="4387" width="5" style="9" customWidth="1"/>
    <col min="4388" max="4388" width="5.453125" style="9" customWidth="1"/>
    <col min="4389" max="4609" width="8.54296875" style="9"/>
    <col min="4610" max="4610" width="10.453125" style="9" bestFit="1" customWidth="1"/>
    <col min="4611" max="4611" width="7" style="9" bestFit="1" customWidth="1"/>
    <col min="4612" max="4612" width="7.453125" style="9" bestFit="1" customWidth="1"/>
    <col min="4613" max="4613" width="5.453125" style="9" bestFit="1" customWidth="1"/>
    <col min="4614" max="4614" width="5" style="9" customWidth="1"/>
    <col min="4615" max="4615" width="6.453125" style="9" bestFit="1" customWidth="1"/>
    <col min="4616" max="4616" width="8.453125" style="9" bestFit="1" customWidth="1"/>
    <col min="4617" max="4617" width="8.54296875" style="9" bestFit="1" customWidth="1"/>
    <col min="4618" max="4619" width="6.453125" style="9" bestFit="1" customWidth="1"/>
    <col min="4620" max="4620" width="5.453125" style="9" bestFit="1" customWidth="1"/>
    <col min="4621" max="4621" width="5.54296875" style="9" bestFit="1" customWidth="1"/>
    <col min="4622" max="4623" width="6.453125" style="9" bestFit="1" customWidth="1"/>
    <col min="4624" max="4624" width="6.54296875" style="9" bestFit="1" customWidth="1"/>
    <col min="4625" max="4625" width="8.54296875" style="9"/>
    <col min="4626" max="4626" width="10" style="9" bestFit="1" customWidth="1"/>
    <col min="4627" max="4627" width="15" style="9" bestFit="1" customWidth="1"/>
    <col min="4628" max="4628" width="12.54296875" style="9" customWidth="1"/>
    <col min="4629" max="4629" width="15" style="9" bestFit="1" customWidth="1"/>
    <col min="4630" max="4630" width="5" style="9" customWidth="1"/>
    <col min="4631" max="4631" width="6" style="9" bestFit="1" customWidth="1"/>
    <col min="4632" max="4632" width="4.54296875" style="9" customWidth="1"/>
    <col min="4633" max="4636" width="5" style="9" customWidth="1"/>
    <col min="4637" max="4637" width="6.453125" style="9" customWidth="1"/>
    <col min="4638" max="4641" width="5" style="9" customWidth="1"/>
    <col min="4642" max="4642" width="4.54296875" style="9" customWidth="1"/>
    <col min="4643" max="4643" width="5" style="9" customWidth="1"/>
    <col min="4644" max="4644" width="5.453125" style="9" customWidth="1"/>
    <col min="4645" max="4865" width="8.54296875" style="9"/>
    <col min="4866" max="4866" width="10.453125" style="9" bestFit="1" customWidth="1"/>
    <col min="4867" max="4867" width="7" style="9" bestFit="1" customWidth="1"/>
    <col min="4868" max="4868" width="7.453125" style="9" bestFit="1" customWidth="1"/>
    <col min="4869" max="4869" width="5.453125" style="9" bestFit="1" customWidth="1"/>
    <col min="4870" max="4870" width="5" style="9" customWidth="1"/>
    <col min="4871" max="4871" width="6.453125" style="9" bestFit="1" customWidth="1"/>
    <col min="4872" max="4872" width="8.453125" style="9" bestFit="1" customWidth="1"/>
    <col min="4873" max="4873" width="8.54296875" style="9" bestFit="1" customWidth="1"/>
    <col min="4874" max="4875" width="6.453125" style="9" bestFit="1" customWidth="1"/>
    <col min="4876" max="4876" width="5.453125" style="9" bestFit="1" customWidth="1"/>
    <col min="4877" max="4877" width="5.54296875" style="9" bestFit="1" customWidth="1"/>
    <col min="4878" max="4879" width="6.453125" style="9" bestFit="1" customWidth="1"/>
    <col min="4880" max="4880" width="6.54296875" style="9" bestFit="1" customWidth="1"/>
    <col min="4881" max="4881" width="8.54296875" style="9"/>
    <col min="4882" max="4882" width="10" style="9" bestFit="1" customWidth="1"/>
    <col min="4883" max="4883" width="15" style="9" bestFit="1" customWidth="1"/>
    <col min="4884" max="4884" width="12.54296875" style="9" customWidth="1"/>
    <col min="4885" max="4885" width="15" style="9" bestFit="1" customWidth="1"/>
    <col min="4886" max="4886" width="5" style="9" customWidth="1"/>
    <col min="4887" max="4887" width="6" style="9" bestFit="1" customWidth="1"/>
    <col min="4888" max="4888" width="4.54296875" style="9" customWidth="1"/>
    <col min="4889" max="4892" width="5" style="9" customWidth="1"/>
    <col min="4893" max="4893" width="6.453125" style="9" customWidth="1"/>
    <col min="4894" max="4897" width="5" style="9" customWidth="1"/>
    <col min="4898" max="4898" width="4.54296875" style="9" customWidth="1"/>
    <col min="4899" max="4899" width="5" style="9" customWidth="1"/>
    <col min="4900" max="4900" width="5.453125" style="9" customWidth="1"/>
    <col min="4901" max="5121" width="8.54296875" style="9"/>
    <col min="5122" max="5122" width="10.453125" style="9" bestFit="1" customWidth="1"/>
    <col min="5123" max="5123" width="7" style="9" bestFit="1" customWidth="1"/>
    <col min="5124" max="5124" width="7.453125" style="9" bestFit="1" customWidth="1"/>
    <col min="5125" max="5125" width="5.453125" style="9" bestFit="1" customWidth="1"/>
    <col min="5126" max="5126" width="5" style="9" customWidth="1"/>
    <col min="5127" max="5127" width="6.453125" style="9" bestFit="1" customWidth="1"/>
    <col min="5128" max="5128" width="8.453125" style="9" bestFit="1" customWidth="1"/>
    <col min="5129" max="5129" width="8.54296875" style="9" bestFit="1" customWidth="1"/>
    <col min="5130" max="5131" width="6.453125" style="9" bestFit="1" customWidth="1"/>
    <col min="5132" max="5132" width="5.453125" style="9" bestFit="1" customWidth="1"/>
    <col min="5133" max="5133" width="5.54296875" style="9" bestFit="1" customWidth="1"/>
    <col min="5134" max="5135" width="6.453125" style="9" bestFit="1" customWidth="1"/>
    <col min="5136" max="5136" width="6.54296875" style="9" bestFit="1" customWidth="1"/>
    <col min="5137" max="5137" width="8.54296875" style="9"/>
    <col min="5138" max="5138" width="10" style="9" bestFit="1" customWidth="1"/>
    <col min="5139" max="5139" width="15" style="9" bestFit="1" customWidth="1"/>
    <col min="5140" max="5140" width="12.54296875" style="9" customWidth="1"/>
    <col min="5141" max="5141" width="15" style="9" bestFit="1" customWidth="1"/>
    <col min="5142" max="5142" width="5" style="9" customWidth="1"/>
    <col min="5143" max="5143" width="6" style="9" bestFit="1" customWidth="1"/>
    <col min="5144" max="5144" width="4.54296875" style="9" customWidth="1"/>
    <col min="5145" max="5148" width="5" style="9" customWidth="1"/>
    <col min="5149" max="5149" width="6.453125" style="9" customWidth="1"/>
    <col min="5150" max="5153" width="5" style="9" customWidth="1"/>
    <col min="5154" max="5154" width="4.54296875" style="9" customWidth="1"/>
    <col min="5155" max="5155" width="5" style="9" customWidth="1"/>
    <col min="5156" max="5156" width="5.453125" style="9" customWidth="1"/>
    <col min="5157" max="5377" width="8.54296875" style="9"/>
    <col min="5378" max="5378" width="10.453125" style="9" bestFit="1" customWidth="1"/>
    <col min="5379" max="5379" width="7" style="9" bestFit="1" customWidth="1"/>
    <col min="5380" max="5380" width="7.453125" style="9" bestFit="1" customWidth="1"/>
    <col min="5381" max="5381" width="5.453125" style="9" bestFit="1" customWidth="1"/>
    <col min="5382" max="5382" width="5" style="9" customWidth="1"/>
    <col min="5383" max="5383" width="6.453125" style="9" bestFit="1" customWidth="1"/>
    <col min="5384" max="5384" width="8.453125" style="9" bestFit="1" customWidth="1"/>
    <col min="5385" max="5385" width="8.54296875" style="9" bestFit="1" customWidth="1"/>
    <col min="5386" max="5387" width="6.453125" style="9" bestFit="1" customWidth="1"/>
    <col min="5388" max="5388" width="5.453125" style="9" bestFit="1" customWidth="1"/>
    <col min="5389" max="5389" width="5.54296875" style="9" bestFit="1" customWidth="1"/>
    <col min="5390" max="5391" width="6.453125" style="9" bestFit="1" customWidth="1"/>
    <col min="5392" max="5392" width="6.54296875" style="9" bestFit="1" customWidth="1"/>
    <col min="5393" max="5393" width="8.54296875" style="9"/>
    <col min="5394" max="5394" width="10" style="9" bestFit="1" customWidth="1"/>
    <col min="5395" max="5395" width="15" style="9" bestFit="1" customWidth="1"/>
    <col min="5396" max="5396" width="12.54296875" style="9" customWidth="1"/>
    <col min="5397" max="5397" width="15" style="9" bestFit="1" customWidth="1"/>
    <col min="5398" max="5398" width="5" style="9" customWidth="1"/>
    <col min="5399" max="5399" width="6" style="9" bestFit="1" customWidth="1"/>
    <col min="5400" max="5400" width="4.54296875" style="9" customWidth="1"/>
    <col min="5401" max="5404" width="5" style="9" customWidth="1"/>
    <col min="5405" max="5405" width="6.453125" style="9" customWidth="1"/>
    <col min="5406" max="5409" width="5" style="9" customWidth="1"/>
    <col min="5410" max="5410" width="4.54296875" style="9" customWidth="1"/>
    <col min="5411" max="5411" width="5" style="9" customWidth="1"/>
    <col min="5412" max="5412" width="5.453125" style="9" customWidth="1"/>
    <col min="5413" max="5633" width="8.54296875" style="9"/>
    <col min="5634" max="5634" width="10.453125" style="9" bestFit="1" customWidth="1"/>
    <col min="5635" max="5635" width="7" style="9" bestFit="1" customWidth="1"/>
    <col min="5636" max="5636" width="7.453125" style="9" bestFit="1" customWidth="1"/>
    <col min="5637" max="5637" width="5.453125" style="9" bestFit="1" customWidth="1"/>
    <col min="5638" max="5638" width="5" style="9" customWidth="1"/>
    <col min="5639" max="5639" width="6.453125" style="9" bestFit="1" customWidth="1"/>
    <col min="5640" max="5640" width="8.453125" style="9" bestFit="1" customWidth="1"/>
    <col min="5641" max="5641" width="8.54296875" style="9" bestFit="1" customWidth="1"/>
    <col min="5642" max="5643" width="6.453125" style="9" bestFit="1" customWidth="1"/>
    <col min="5644" max="5644" width="5.453125" style="9" bestFit="1" customWidth="1"/>
    <col min="5645" max="5645" width="5.54296875" style="9" bestFit="1" customWidth="1"/>
    <col min="5646" max="5647" width="6.453125" style="9" bestFit="1" customWidth="1"/>
    <col min="5648" max="5648" width="6.54296875" style="9" bestFit="1" customWidth="1"/>
    <col min="5649" max="5649" width="8.54296875" style="9"/>
    <col min="5650" max="5650" width="10" style="9" bestFit="1" customWidth="1"/>
    <col min="5651" max="5651" width="15" style="9" bestFit="1" customWidth="1"/>
    <col min="5652" max="5652" width="12.54296875" style="9" customWidth="1"/>
    <col min="5653" max="5653" width="15" style="9" bestFit="1" customWidth="1"/>
    <col min="5654" max="5654" width="5" style="9" customWidth="1"/>
    <col min="5655" max="5655" width="6" style="9" bestFit="1" customWidth="1"/>
    <col min="5656" max="5656" width="4.54296875" style="9" customWidth="1"/>
    <col min="5657" max="5660" width="5" style="9" customWidth="1"/>
    <col min="5661" max="5661" width="6.453125" style="9" customWidth="1"/>
    <col min="5662" max="5665" width="5" style="9" customWidth="1"/>
    <col min="5666" max="5666" width="4.54296875" style="9" customWidth="1"/>
    <col min="5667" max="5667" width="5" style="9" customWidth="1"/>
    <col min="5668" max="5668" width="5.453125" style="9" customWidth="1"/>
    <col min="5669" max="5889" width="8.54296875" style="9"/>
    <col min="5890" max="5890" width="10.453125" style="9" bestFit="1" customWidth="1"/>
    <col min="5891" max="5891" width="7" style="9" bestFit="1" customWidth="1"/>
    <col min="5892" max="5892" width="7.453125" style="9" bestFit="1" customWidth="1"/>
    <col min="5893" max="5893" width="5.453125" style="9" bestFit="1" customWidth="1"/>
    <col min="5894" max="5894" width="5" style="9" customWidth="1"/>
    <col min="5895" max="5895" width="6.453125" style="9" bestFit="1" customWidth="1"/>
    <col min="5896" max="5896" width="8.453125" style="9" bestFit="1" customWidth="1"/>
    <col min="5897" max="5897" width="8.54296875" style="9" bestFit="1" customWidth="1"/>
    <col min="5898" max="5899" width="6.453125" style="9" bestFit="1" customWidth="1"/>
    <col min="5900" max="5900" width="5.453125" style="9" bestFit="1" customWidth="1"/>
    <col min="5901" max="5901" width="5.54296875" style="9" bestFit="1" customWidth="1"/>
    <col min="5902" max="5903" width="6.453125" style="9" bestFit="1" customWidth="1"/>
    <col min="5904" max="5904" width="6.54296875" style="9" bestFit="1" customWidth="1"/>
    <col min="5905" max="5905" width="8.54296875" style="9"/>
    <col min="5906" max="5906" width="10" style="9" bestFit="1" customWidth="1"/>
    <col min="5907" max="5907" width="15" style="9" bestFit="1" customWidth="1"/>
    <col min="5908" max="5908" width="12.54296875" style="9" customWidth="1"/>
    <col min="5909" max="5909" width="15" style="9" bestFit="1" customWidth="1"/>
    <col min="5910" max="5910" width="5" style="9" customWidth="1"/>
    <col min="5911" max="5911" width="6" style="9" bestFit="1" customWidth="1"/>
    <col min="5912" max="5912" width="4.54296875" style="9" customWidth="1"/>
    <col min="5913" max="5916" width="5" style="9" customWidth="1"/>
    <col min="5917" max="5917" width="6.453125" style="9" customWidth="1"/>
    <col min="5918" max="5921" width="5" style="9" customWidth="1"/>
    <col min="5922" max="5922" width="4.54296875" style="9" customWidth="1"/>
    <col min="5923" max="5923" width="5" style="9" customWidth="1"/>
    <col min="5924" max="5924" width="5.453125" style="9" customWidth="1"/>
    <col min="5925" max="6145" width="8.54296875" style="9"/>
    <col min="6146" max="6146" width="10.453125" style="9" bestFit="1" customWidth="1"/>
    <col min="6147" max="6147" width="7" style="9" bestFit="1" customWidth="1"/>
    <col min="6148" max="6148" width="7.453125" style="9" bestFit="1" customWidth="1"/>
    <col min="6149" max="6149" width="5.453125" style="9" bestFit="1" customWidth="1"/>
    <col min="6150" max="6150" width="5" style="9" customWidth="1"/>
    <col min="6151" max="6151" width="6.453125" style="9" bestFit="1" customWidth="1"/>
    <col min="6152" max="6152" width="8.453125" style="9" bestFit="1" customWidth="1"/>
    <col min="6153" max="6153" width="8.54296875" style="9" bestFit="1" customWidth="1"/>
    <col min="6154" max="6155" width="6.453125" style="9" bestFit="1" customWidth="1"/>
    <col min="6156" max="6156" width="5.453125" style="9" bestFit="1" customWidth="1"/>
    <col min="6157" max="6157" width="5.54296875" style="9" bestFit="1" customWidth="1"/>
    <col min="6158" max="6159" width="6.453125" style="9" bestFit="1" customWidth="1"/>
    <col min="6160" max="6160" width="6.54296875" style="9" bestFit="1" customWidth="1"/>
    <col min="6161" max="6161" width="8.54296875" style="9"/>
    <col min="6162" max="6162" width="10" style="9" bestFit="1" customWidth="1"/>
    <col min="6163" max="6163" width="15" style="9" bestFit="1" customWidth="1"/>
    <col min="6164" max="6164" width="12.54296875" style="9" customWidth="1"/>
    <col min="6165" max="6165" width="15" style="9" bestFit="1" customWidth="1"/>
    <col min="6166" max="6166" width="5" style="9" customWidth="1"/>
    <col min="6167" max="6167" width="6" style="9" bestFit="1" customWidth="1"/>
    <col min="6168" max="6168" width="4.54296875" style="9" customWidth="1"/>
    <col min="6169" max="6172" width="5" style="9" customWidth="1"/>
    <col min="6173" max="6173" width="6.453125" style="9" customWidth="1"/>
    <col min="6174" max="6177" width="5" style="9" customWidth="1"/>
    <col min="6178" max="6178" width="4.54296875" style="9" customWidth="1"/>
    <col min="6179" max="6179" width="5" style="9" customWidth="1"/>
    <col min="6180" max="6180" width="5.453125" style="9" customWidth="1"/>
    <col min="6181" max="6401" width="8.54296875" style="9"/>
    <col min="6402" max="6402" width="10.453125" style="9" bestFit="1" customWidth="1"/>
    <col min="6403" max="6403" width="7" style="9" bestFit="1" customWidth="1"/>
    <col min="6404" max="6404" width="7.453125" style="9" bestFit="1" customWidth="1"/>
    <col min="6405" max="6405" width="5.453125" style="9" bestFit="1" customWidth="1"/>
    <col min="6406" max="6406" width="5" style="9" customWidth="1"/>
    <col min="6407" max="6407" width="6.453125" style="9" bestFit="1" customWidth="1"/>
    <col min="6408" max="6408" width="8.453125" style="9" bestFit="1" customWidth="1"/>
    <col min="6409" max="6409" width="8.54296875" style="9" bestFit="1" customWidth="1"/>
    <col min="6410" max="6411" width="6.453125" style="9" bestFit="1" customWidth="1"/>
    <col min="6412" max="6412" width="5.453125" style="9" bestFit="1" customWidth="1"/>
    <col min="6413" max="6413" width="5.54296875" style="9" bestFit="1" customWidth="1"/>
    <col min="6414" max="6415" width="6.453125" style="9" bestFit="1" customWidth="1"/>
    <col min="6416" max="6416" width="6.54296875" style="9" bestFit="1" customWidth="1"/>
    <col min="6417" max="6417" width="8.54296875" style="9"/>
    <col min="6418" max="6418" width="10" style="9" bestFit="1" customWidth="1"/>
    <col min="6419" max="6419" width="15" style="9" bestFit="1" customWidth="1"/>
    <col min="6420" max="6420" width="12.54296875" style="9" customWidth="1"/>
    <col min="6421" max="6421" width="15" style="9" bestFit="1" customWidth="1"/>
    <col min="6422" max="6422" width="5" style="9" customWidth="1"/>
    <col min="6423" max="6423" width="6" style="9" bestFit="1" customWidth="1"/>
    <col min="6424" max="6424" width="4.54296875" style="9" customWidth="1"/>
    <col min="6425" max="6428" width="5" style="9" customWidth="1"/>
    <col min="6429" max="6429" width="6.453125" style="9" customWidth="1"/>
    <col min="6430" max="6433" width="5" style="9" customWidth="1"/>
    <col min="6434" max="6434" width="4.54296875" style="9" customWidth="1"/>
    <col min="6435" max="6435" width="5" style="9" customWidth="1"/>
    <col min="6436" max="6436" width="5.453125" style="9" customWidth="1"/>
    <col min="6437" max="6657" width="8.54296875" style="9"/>
    <col min="6658" max="6658" width="10.453125" style="9" bestFit="1" customWidth="1"/>
    <col min="6659" max="6659" width="7" style="9" bestFit="1" customWidth="1"/>
    <col min="6660" max="6660" width="7.453125" style="9" bestFit="1" customWidth="1"/>
    <col min="6661" max="6661" width="5.453125" style="9" bestFit="1" customWidth="1"/>
    <col min="6662" max="6662" width="5" style="9" customWidth="1"/>
    <col min="6663" max="6663" width="6.453125" style="9" bestFit="1" customWidth="1"/>
    <col min="6664" max="6664" width="8.453125" style="9" bestFit="1" customWidth="1"/>
    <col min="6665" max="6665" width="8.54296875" style="9" bestFit="1" customWidth="1"/>
    <col min="6666" max="6667" width="6.453125" style="9" bestFit="1" customWidth="1"/>
    <col min="6668" max="6668" width="5.453125" style="9" bestFit="1" customWidth="1"/>
    <col min="6669" max="6669" width="5.54296875" style="9" bestFit="1" customWidth="1"/>
    <col min="6670" max="6671" width="6.453125" style="9" bestFit="1" customWidth="1"/>
    <col min="6672" max="6672" width="6.54296875" style="9" bestFit="1" customWidth="1"/>
    <col min="6673" max="6673" width="8.54296875" style="9"/>
    <col min="6674" max="6674" width="10" style="9" bestFit="1" customWidth="1"/>
    <col min="6675" max="6675" width="15" style="9" bestFit="1" customWidth="1"/>
    <col min="6676" max="6676" width="12.54296875" style="9" customWidth="1"/>
    <col min="6677" max="6677" width="15" style="9" bestFit="1" customWidth="1"/>
    <col min="6678" max="6678" width="5" style="9" customWidth="1"/>
    <col min="6679" max="6679" width="6" style="9" bestFit="1" customWidth="1"/>
    <col min="6680" max="6680" width="4.54296875" style="9" customWidth="1"/>
    <col min="6681" max="6684" width="5" style="9" customWidth="1"/>
    <col min="6685" max="6685" width="6.453125" style="9" customWidth="1"/>
    <col min="6686" max="6689" width="5" style="9" customWidth="1"/>
    <col min="6690" max="6690" width="4.54296875" style="9" customWidth="1"/>
    <col min="6691" max="6691" width="5" style="9" customWidth="1"/>
    <col min="6692" max="6692" width="5.453125" style="9" customWidth="1"/>
    <col min="6693" max="6913" width="8.54296875" style="9"/>
    <col min="6914" max="6914" width="10.453125" style="9" bestFit="1" customWidth="1"/>
    <col min="6915" max="6915" width="7" style="9" bestFit="1" customWidth="1"/>
    <col min="6916" max="6916" width="7.453125" style="9" bestFit="1" customWidth="1"/>
    <col min="6917" max="6917" width="5.453125" style="9" bestFit="1" customWidth="1"/>
    <col min="6918" max="6918" width="5" style="9" customWidth="1"/>
    <col min="6919" max="6919" width="6.453125" style="9" bestFit="1" customWidth="1"/>
    <col min="6920" max="6920" width="8.453125" style="9" bestFit="1" customWidth="1"/>
    <col min="6921" max="6921" width="8.54296875" style="9" bestFit="1" customWidth="1"/>
    <col min="6922" max="6923" width="6.453125" style="9" bestFit="1" customWidth="1"/>
    <col min="6924" max="6924" width="5.453125" style="9" bestFit="1" customWidth="1"/>
    <col min="6925" max="6925" width="5.54296875" style="9" bestFit="1" customWidth="1"/>
    <col min="6926" max="6927" width="6.453125" style="9" bestFit="1" customWidth="1"/>
    <col min="6928" max="6928" width="6.54296875" style="9" bestFit="1" customWidth="1"/>
    <col min="6929" max="6929" width="8.54296875" style="9"/>
    <col min="6930" max="6930" width="10" style="9" bestFit="1" customWidth="1"/>
    <col min="6931" max="6931" width="15" style="9" bestFit="1" customWidth="1"/>
    <col min="6932" max="6932" width="12.54296875" style="9" customWidth="1"/>
    <col min="6933" max="6933" width="15" style="9" bestFit="1" customWidth="1"/>
    <col min="6934" max="6934" width="5" style="9" customWidth="1"/>
    <col min="6935" max="6935" width="6" style="9" bestFit="1" customWidth="1"/>
    <col min="6936" max="6936" width="4.54296875" style="9" customWidth="1"/>
    <col min="6937" max="6940" width="5" style="9" customWidth="1"/>
    <col min="6941" max="6941" width="6.453125" style="9" customWidth="1"/>
    <col min="6942" max="6945" width="5" style="9" customWidth="1"/>
    <col min="6946" max="6946" width="4.54296875" style="9" customWidth="1"/>
    <col min="6947" max="6947" width="5" style="9" customWidth="1"/>
    <col min="6948" max="6948" width="5.453125" style="9" customWidth="1"/>
    <col min="6949" max="7169" width="8.54296875" style="9"/>
    <col min="7170" max="7170" width="10.453125" style="9" bestFit="1" customWidth="1"/>
    <col min="7171" max="7171" width="7" style="9" bestFit="1" customWidth="1"/>
    <col min="7172" max="7172" width="7.453125" style="9" bestFit="1" customWidth="1"/>
    <col min="7173" max="7173" width="5.453125" style="9" bestFit="1" customWidth="1"/>
    <col min="7174" max="7174" width="5" style="9" customWidth="1"/>
    <col min="7175" max="7175" width="6.453125" style="9" bestFit="1" customWidth="1"/>
    <col min="7176" max="7176" width="8.453125" style="9" bestFit="1" customWidth="1"/>
    <col min="7177" max="7177" width="8.54296875" style="9" bestFit="1" customWidth="1"/>
    <col min="7178" max="7179" width="6.453125" style="9" bestFit="1" customWidth="1"/>
    <col min="7180" max="7180" width="5.453125" style="9" bestFit="1" customWidth="1"/>
    <col min="7181" max="7181" width="5.54296875" style="9" bestFit="1" customWidth="1"/>
    <col min="7182" max="7183" width="6.453125" style="9" bestFit="1" customWidth="1"/>
    <col min="7184" max="7184" width="6.54296875" style="9" bestFit="1" customWidth="1"/>
    <col min="7185" max="7185" width="8.54296875" style="9"/>
    <col min="7186" max="7186" width="10" style="9" bestFit="1" customWidth="1"/>
    <col min="7187" max="7187" width="15" style="9" bestFit="1" customWidth="1"/>
    <col min="7188" max="7188" width="12.54296875" style="9" customWidth="1"/>
    <col min="7189" max="7189" width="15" style="9" bestFit="1" customWidth="1"/>
    <col min="7190" max="7190" width="5" style="9" customWidth="1"/>
    <col min="7191" max="7191" width="6" style="9" bestFit="1" customWidth="1"/>
    <col min="7192" max="7192" width="4.54296875" style="9" customWidth="1"/>
    <col min="7193" max="7196" width="5" style="9" customWidth="1"/>
    <col min="7197" max="7197" width="6.453125" style="9" customWidth="1"/>
    <col min="7198" max="7201" width="5" style="9" customWidth="1"/>
    <col min="7202" max="7202" width="4.54296875" style="9" customWidth="1"/>
    <col min="7203" max="7203" width="5" style="9" customWidth="1"/>
    <col min="7204" max="7204" width="5.453125" style="9" customWidth="1"/>
    <col min="7205" max="7425" width="8.54296875" style="9"/>
    <col min="7426" max="7426" width="10.453125" style="9" bestFit="1" customWidth="1"/>
    <col min="7427" max="7427" width="7" style="9" bestFit="1" customWidth="1"/>
    <col min="7428" max="7428" width="7.453125" style="9" bestFit="1" customWidth="1"/>
    <col min="7429" max="7429" width="5.453125" style="9" bestFit="1" customWidth="1"/>
    <col min="7430" max="7430" width="5" style="9" customWidth="1"/>
    <col min="7431" max="7431" width="6.453125" style="9" bestFit="1" customWidth="1"/>
    <col min="7432" max="7432" width="8.453125" style="9" bestFit="1" customWidth="1"/>
    <col min="7433" max="7433" width="8.54296875" style="9" bestFit="1" customWidth="1"/>
    <col min="7434" max="7435" width="6.453125" style="9" bestFit="1" customWidth="1"/>
    <col min="7436" max="7436" width="5.453125" style="9" bestFit="1" customWidth="1"/>
    <col min="7437" max="7437" width="5.54296875" style="9" bestFit="1" customWidth="1"/>
    <col min="7438" max="7439" width="6.453125" style="9" bestFit="1" customWidth="1"/>
    <col min="7440" max="7440" width="6.54296875" style="9" bestFit="1" customWidth="1"/>
    <col min="7441" max="7441" width="8.54296875" style="9"/>
    <col min="7442" max="7442" width="10" style="9" bestFit="1" customWidth="1"/>
    <col min="7443" max="7443" width="15" style="9" bestFit="1" customWidth="1"/>
    <col min="7444" max="7444" width="12.54296875" style="9" customWidth="1"/>
    <col min="7445" max="7445" width="15" style="9" bestFit="1" customWidth="1"/>
    <col min="7446" max="7446" width="5" style="9" customWidth="1"/>
    <col min="7447" max="7447" width="6" style="9" bestFit="1" customWidth="1"/>
    <col min="7448" max="7448" width="4.54296875" style="9" customWidth="1"/>
    <col min="7449" max="7452" width="5" style="9" customWidth="1"/>
    <col min="7453" max="7453" width="6.453125" style="9" customWidth="1"/>
    <col min="7454" max="7457" width="5" style="9" customWidth="1"/>
    <col min="7458" max="7458" width="4.54296875" style="9" customWidth="1"/>
    <col min="7459" max="7459" width="5" style="9" customWidth="1"/>
    <col min="7460" max="7460" width="5.453125" style="9" customWidth="1"/>
    <col min="7461" max="7681" width="8.54296875" style="9"/>
    <col min="7682" max="7682" width="10.453125" style="9" bestFit="1" customWidth="1"/>
    <col min="7683" max="7683" width="7" style="9" bestFit="1" customWidth="1"/>
    <col min="7684" max="7684" width="7.453125" style="9" bestFit="1" customWidth="1"/>
    <col min="7685" max="7685" width="5.453125" style="9" bestFit="1" customWidth="1"/>
    <col min="7686" max="7686" width="5" style="9" customWidth="1"/>
    <col min="7687" max="7687" width="6.453125" style="9" bestFit="1" customWidth="1"/>
    <col min="7688" max="7688" width="8.453125" style="9" bestFit="1" customWidth="1"/>
    <col min="7689" max="7689" width="8.54296875" style="9" bestFit="1" customWidth="1"/>
    <col min="7690" max="7691" width="6.453125" style="9" bestFit="1" customWidth="1"/>
    <col min="7692" max="7692" width="5.453125" style="9" bestFit="1" customWidth="1"/>
    <col min="7693" max="7693" width="5.54296875" style="9" bestFit="1" customWidth="1"/>
    <col min="7694" max="7695" width="6.453125" style="9" bestFit="1" customWidth="1"/>
    <col min="7696" max="7696" width="6.54296875" style="9" bestFit="1" customWidth="1"/>
    <col min="7697" max="7697" width="8.54296875" style="9"/>
    <col min="7698" max="7698" width="10" style="9" bestFit="1" customWidth="1"/>
    <col min="7699" max="7699" width="15" style="9" bestFit="1" customWidth="1"/>
    <col min="7700" max="7700" width="12.54296875" style="9" customWidth="1"/>
    <col min="7701" max="7701" width="15" style="9" bestFit="1" customWidth="1"/>
    <col min="7702" max="7702" width="5" style="9" customWidth="1"/>
    <col min="7703" max="7703" width="6" style="9" bestFit="1" customWidth="1"/>
    <col min="7704" max="7704" width="4.54296875" style="9" customWidth="1"/>
    <col min="7705" max="7708" width="5" style="9" customWidth="1"/>
    <col min="7709" max="7709" width="6.453125" style="9" customWidth="1"/>
    <col min="7710" max="7713" width="5" style="9" customWidth="1"/>
    <col min="7714" max="7714" width="4.54296875" style="9" customWidth="1"/>
    <col min="7715" max="7715" width="5" style="9" customWidth="1"/>
    <col min="7716" max="7716" width="5.453125" style="9" customWidth="1"/>
    <col min="7717" max="7937" width="8.54296875" style="9"/>
    <col min="7938" max="7938" width="10.453125" style="9" bestFit="1" customWidth="1"/>
    <col min="7939" max="7939" width="7" style="9" bestFit="1" customWidth="1"/>
    <col min="7940" max="7940" width="7.453125" style="9" bestFit="1" customWidth="1"/>
    <col min="7941" max="7941" width="5.453125" style="9" bestFit="1" customWidth="1"/>
    <col min="7942" max="7942" width="5" style="9" customWidth="1"/>
    <col min="7943" max="7943" width="6.453125" style="9" bestFit="1" customWidth="1"/>
    <col min="7944" max="7944" width="8.453125" style="9" bestFit="1" customWidth="1"/>
    <col min="7945" max="7945" width="8.54296875" style="9" bestFit="1" customWidth="1"/>
    <col min="7946" max="7947" width="6.453125" style="9" bestFit="1" customWidth="1"/>
    <col min="7948" max="7948" width="5.453125" style="9" bestFit="1" customWidth="1"/>
    <col min="7949" max="7949" width="5.54296875" style="9" bestFit="1" customWidth="1"/>
    <col min="7950" max="7951" width="6.453125" style="9" bestFit="1" customWidth="1"/>
    <col min="7952" max="7952" width="6.54296875" style="9" bestFit="1" customWidth="1"/>
    <col min="7953" max="7953" width="8.54296875" style="9"/>
    <col min="7954" max="7954" width="10" style="9" bestFit="1" customWidth="1"/>
    <col min="7955" max="7955" width="15" style="9" bestFit="1" customWidth="1"/>
    <col min="7956" max="7956" width="12.54296875" style="9" customWidth="1"/>
    <col min="7957" max="7957" width="15" style="9" bestFit="1" customWidth="1"/>
    <col min="7958" max="7958" width="5" style="9" customWidth="1"/>
    <col min="7959" max="7959" width="6" style="9" bestFit="1" customWidth="1"/>
    <col min="7960" max="7960" width="4.54296875" style="9" customWidth="1"/>
    <col min="7961" max="7964" width="5" style="9" customWidth="1"/>
    <col min="7965" max="7965" width="6.453125" style="9" customWidth="1"/>
    <col min="7966" max="7969" width="5" style="9" customWidth="1"/>
    <col min="7970" max="7970" width="4.54296875" style="9" customWidth="1"/>
    <col min="7971" max="7971" width="5" style="9" customWidth="1"/>
    <col min="7972" max="7972" width="5.453125" style="9" customWidth="1"/>
    <col min="7973" max="8193" width="8.54296875" style="9"/>
    <col min="8194" max="8194" width="10.453125" style="9" bestFit="1" customWidth="1"/>
    <col min="8195" max="8195" width="7" style="9" bestFit="1" customWidth="1"/>
    <col min="8196" max="8196" width="7.453125" style="9" bestFit="1" customWidth="1"/>
    <col min="8197" max="8197" width="5.453125" style="9" bestFit="1" customWidth="1"/>
    <col min="8198" max="8198" width="5" style="9" customWidth="1"/>
    <col min="8199" max="8199" width="6.453125" style="9" bestFit="1" customWidth="1"/>
    <col min="8200" max="8200" width="8.453125" style="9" bestFit="1" customWidth="1"/>
    <col min="8201" max="8201" width="8.54296875" style="9" bestFit="1" customWidth="1"/>
    <col min="8202" max="8203" width="6.453125" style="9" bestFit="1" customWidth="1"/>
    <col min="8204" max="8204" width="5.453125" style="9" bestFit="1" customWidth="1"/>
    <col min="8205" max="8205" width="5.54296875" style="9" bestFit="1" customWidth="1"/>
    <col min="8206" max="8207" width="6.453125" style="9" bestFit="1" customWidth="1"/>
    <col min="8208" max="8208" width="6.54296875" style="9" bestFit="1" customWidth="1"/>
    <col min="8209" max="8209" width="8.54296875" style="9"/>
    <col min="8210" max="8210" width="10" style="9" bestFit="1" customWidth="1"/>
    <col min="8211" max="8211" width="15" style="9" bestFit="1" customWidth="1"/>
    <col min="8212" max="8212" width="12.54296875" style="9" customWidth="1"/>
    <col min="8213" max="8213" width="15" style="9" bestFit="1" customWidth="1"/>
    <col min="8214" max="8214" width="5" style="9" customWidth="1"/>
    <col min="8215" max="8215" width="6" style="9" bestFit="1" customWidth="1"/>
    <col min="8216" max="8216" width="4.54296875" style="9" customWidth="1"/>
    <col min="8217" max="8220" width="5" style="9" customWidth="1"/>
    <col min="8221" max="8221" width="6.453125" style="9" customWidth="1"/>
    <col min="8222" max="8225" width="5" style="9" customWidth="1"/>
    <col min="8226" max="8226" width="4.54296875" style="9" customWidth="1"/>
    <col min="8227" max="8227" width="5" style="9" customWidth="1"/>
    <col min="8228" max="8228" width="5.453125" style="9" customWidth="1"/>
    <col min="8229" max="8449" width="8.54296875" style="9"/>
    <col min="8450" max="8450" width="10.453125" style="9" bestFit="1" customWidth="1"/>
    <col min="8451" max="8451" width="7" style="9" bestFit="1" customWidth="1"/>
    <col min="8452" max="8452" width="7.453125" style="9" bestFit="1" customWidth="1"/>
    <col min="8453" max="8453" width="5.453125" style="9" bestFit="1" customWidth="1"/>
    <col min="8454" max="8454" width="5" style="9" customWidth="1"/>
    <col min="8455" max="8455" width="6.453125" style="9" bestFit="1" customWidth="1"/>
    <col min="8456" max="8456" width="8.453125" style="9" bestFit="1" customWidth="1"/>
    <col min="8457" max="8457" width="8.54296875" style="9" bestFit="1" customWidth="1"/>
    <col min="8458" max="8459" width="6.453125" style="9" bestFit="1" customWidth="1"/>
    <col min="8460" max="8460" width="5.453125" style="9" bestFit="1" customWidth="1"/>
    <col min="8461" max="8461" width="5.54296875" style="9" bestFit="1" customWidth="1"/>
    <col min="8462" max="8463" width="6.453125" style="9" bestFit="1" customWidth="1"/>
    <col min="8464" max="8464" width="6.54296875" style="9" bestFit="1" customWidth="1"/>
    <col min="8465" max="8465" width="8.54296875" style="9"/>
    <col min="8466" max="8466" width="10" style="9" bestFit="1" customWidth="1"/>
    <col min="8467" max="8467" width="15" style="9" bestFit="1" customWidth="1"/>
    <col min="8468" max="8468" width="12.54296875" style="9" customWidth="1"/>
    <col min="8469" max="8469" width="15" style="9" bestFit="1" customWidth="1"/>
    <col min="8470" max="8470" width="5" style="9" customWidth="1"/>
    <col min="8471" max="8471" width="6" style="9" bestFit="1" customWidth="1"/>
    <col min="8472" max="8472" width="4.54296875" style="9" customWidth="1"/>
    <col min="8473" max="8476" width="5" style="9" customWidth="1"/>
    <col min="8477" max="8477" width="6.453125" style="9" customWidth="1"/>
    <col min="8478" max="8481" width="5" style="9" customWidth="1"/>
    <col min="8482" max="8482" width="4.54296875" style="9" customWidth="1"/>
    <col min="8483" max="8483" width="5" style="9" customWidth="1"/>
    <col min="8484" max="8484" width="5.453125" style="9" customWidth="1"/>
    <col min="8485" max="8705" width="8.54296875" style="9"/>
    <col min="8706" max="8706" width="10.453125" style="9" bestFit="1" customWidth="1"/>
    <col min="8707" max="8707" width="7" style="9" bestFit="1" customWidth="1"/>
    <col min="8708" max="8708" width="7.453125" style="9" bestFit="1" customWidth="1"/>
    <col min="8709" max="8709" width="5.453125" style="9" bestFit="1" customWidth="1"/>
    <col min="8710" max="8710" width="5" style="9" customWidth="1"/>
    <col min="8711" max="8711" width="6.453125" style="9" bestFit="1" customWidth="1"/>
    <col min="8712" max="8712" width="8.453125" style="9" bestFit="1" customWidth="1"/>
    <col min="8713" max="8713" width="8.54296875" style="9" bestFit="1" customWidth="1"/>
    <col min="8714" max="8715" width="6.453125" style="9" bestFit="1" customWidth="1"/>
    <col min="8716" max="8716" width="5.453125" style="9" bestFit="1" customWidth="1"/>
    <col min="8717" max="8717" width="5.54296875" style="9" bestFit="1" customWidth="1"/>
    <col min="8718" max="8719" width="6.453125" style="9" bestFit="1" customWidth="1"/>
    <col min="8720" max="8720" width="6.54296875" style="9" bestFit="1" customWidth="1"/>
    <col min="8721" max="8721" width="8.54296875" style="9"/>
    <col min="8722" max="8722" width="10" style="9" bestFit="1" customWidth="1"/>
    <col min="8723" max="8723" width="15" style="9" bestFit="1" customWidth="1"/>
    <col min="8724" max="8724" width="12.54296875" style="9" customWidth="1"/>
    <col min="8725" max="8725" width="15" style="9" bestFit="1" customWidth="1"/>
    <col min="8726" max="8726" width="5" style="9" customWidth="1"/>
    <col min="8727" max="8727" width="6" style="9" bestFit="1" customWidth="1"/>
    <col min="8728" max="8728" width="4.54296875" style="9" customWidth="1"/>
    <col min="8729" max="8732" width="5" style="9" customWidth="1"/>
    <col min="8733" max="8733" width="6.453125" style="9" customWidth="1"/>
    <col min="8734" max="8737" width="5" style="9" customWidth="1"/>
    <col min="8738" max="8738" width="4.54296875" style="9" customWidth="1"/>
    <col min="8739" max="8739" width="5" style="9" customWidth="1"/>
    <col min="8740" max="8740" width="5.453125" style="9" customWidth="1"/>
    <col min="8741" max="8961" width="8.54296875" style="9"/>
    <col min="8962" max="8962" width="10.453125" style="9" bestFit="1" customWidth="1"/>
    <col min="8963" max="8963" width="7" style="9" bestFit="1" customWidth="1"/>
    <col min="8964" max="8964" width="7.453125" style="9" bestFit="1" customWidth="1"/>
    <col min="8965" max="8965" width="5.453125" style="9" bestFit="1" customWidth="1"/>
    <col min="8966" max="8966" width="5" style="9" customWidth="1"/>
    <col min="8967" max="8967" width="6.453125" style="9" bestFit="1" customWidth="1"/>
    <col min="8968" max="8968" width="8.453125" style="9" bestFit="1" customWidth="1"/>
    <col min="8969" max="8969" width="8.54296875" style="9" bestFit="1" customWidth="1"/>
    <col min="8970" max="8971" width="6.453125" style="9" bestFit="1" customWidth="1"/>
    <col min="8972" max="8972" width="5.453125" style="9" bestFit="1" customWidth="1"/>
    <col min="8973" max="8973" width="5.54296875" style="9" bestFit="1" customWidth="1"/>
    <col min="8974" max="8975" width="6.453125" style="9" bestFit="1" customWidth="1"/>
    <col min="8976" max="8976" width="6.54296875" style="9" bestFit="1" customWidth="1"/>
    <col min="8977" max="8977" width="8.54296875" style="9"/>
    <col min="8978" max="8978" width="10" style="9" bestFit="1" customWidth="1"/>
    <col min="8979" max="8979" width="15" style="9" bestFit="1" customWidth="1"/>
    <col min="8980" max="8980" width="12.54296875" style="9" customWidth="1"/>
    <col min="8981" max="8981" width="15" style="9" bestFit="1" customWidth="1"/>
    <col min="8982" max="8982" width="5" style="9" customWidth="1"/>
    <col min="8983" max="8983" width="6" style="9" bestFit="1" customWidth="1"/>
    <col min="8984" max="8984" width="4.54296875" style="9" customWidth="1"/>
    <col min="8985" max="8988" width="5" style="9" customWidth="1"/>
    <col min="8989" max="8989" width="6.453125" style="9" customWidth="1"/>
    <col min="8990" max="8993" width="5" style="9" customWidth="1"/>
    <col min="8994" max="8994" width="4.54296875" style="9" customWidth="1"/>
    <col min="8995" max="8995" width="5" style="9" customWidth="1"/>
    <col min="8996" max="8996" width="5.453125" style="9" customWidth="1"/>
    <col min="8997" max="9217" width="8.54296875" style="9"/>
    <col min="9218" max="9218" width="10.453125" style="9" bestFit="1" customWidth="1"/>
    <col min="9219" max="9219" width="7" style="9" bestFit="1" customWidth="1"/>
    <col min="9220" max="9220" width="7.453125" style="9" bestFit="1" customWidth="1"/>
    <col min="9221" max="9221" width="5.453125" style="9" bestFit="1" customWidth="1"/>
    <col min="9222" max="9222" width="5" style="9" customWidth="1"/>
    <col min="9223" max="9223" width="6.453125" style="9" bestFit="1" customWidth="1"/>
    <col min="9224" max="9224" width="8.453125" style="9" bestFit="1" customWidth="1"/>
    <col min="9225" max="9225" width="8.54296875" style="9" bestFit="1" customWidth="1"/>
    <col min="9226" max="9227" width="6.453125" style="9" bestFit="1" customWidth="1"/>
    <col min="9228" max="9228" width="5.453125" style="9" bestFit="1" customWidth="1"/>
    <col min="9229" max="9229" width="5.54296875" style="9" bestFit="1" customWidth="1"/>
    <col min="9230" max="9231" width="6.453125" style="9" bestFit="1" customWidth="1"/>
    <col min="9232" max="9232" width="6.54296875" style="9" bestFit="1" customWidth="1"/>
    <col min="9233" max="9233" width="8.54296875" style="9"/>
    <col min="9234" max="9234" width="10" style="9" bestFit="1" customWidth="1"/>
    <col min="9235" max="9235" width="15" style="9" bestFit="1" customWidth="1"/>
    <col min="9236" max="9236" width="12.54296875" style="9" customWidth="1"/>
    <col min="9237" max="9237" width="15" style="9" bestFit="1" customWidth="1"/>
    <col min="9238" max="9238" width="5" style="9" customWidth="1"/>
    <col min="9239" max="9239" width="6" style="9" bestFit="1" customWidth="1"/>
    <col min="9240" max="9240" width="4.54296875" style="9" customWidth="1"/>
    <col min="9241" max="9244" width="5" style="9" customWidth="1"/>
    <col min="9245" max="9245" width="6.453125" style="9" customWidth="1"/>
    <col min="9246" max="9249" width="5" style="9" customWidth="1"/>
    <col min="9250" max="9250" width="4.54296875" style="9" customWidth="1"/>
    <col min="9251" max="9251" width="5" style="9" customWidth="1"/>
    <col min="9252" max="9252" width="5.453125" style="9" customWidth="1"/>
    <col min="9253" max="9473" width="8.54296875" style="9"/>
    <col min="9474" max="9474" width="10.453125" style="9" bestFit="1" customWidth="1"/>
    <col min="9475" max="9475" width="7" style="9" bestFit="1" customWidth="1"/>
    <col min="9476" max="9476" width="7.453125" style="9" bestFit="1" customWidth="1"/>
    <col min="9477" max="9477" width="5.453125" style="9" bestFit="1" customWidth="1"/>
    <col min="9478" max="9478" width="5" style="9" customWidth="1"/>
    <col min="9479" max="9479" width="6.453125" style="9" bestFit="1" customWidth="1"/>
    <col min="9480" max="9480" width="8.453125" style="9" bestFit="1" customWidth="1"/>
    <col min="9481" max="9481" width="8.54296875" style="9" bestFit="1" customWidth="1"/>
    <col min="9482" max="9483" width="6.453125" style="9" bestFit="1" customWidth="1"/>
    <col min="9484" max="9484" width="5.453125" style="9" bestFit="1" customWidth="1"/>
    <col min="9485" max="9485" width="5.54296875" style="9" bestFit="1" customWidth="1"/>
    <col min="9486" max="9487" width="6.453125" style="9" bestFit="1" customWidth="1"/>
    <col min="9488" max="9488" width="6.54296875" style="9" bestFit="1" customWidth="1"/>
    <col min="9489" max="9489" width="8.54296875" style="9"/>
    <col min="9490" max="9490" width="10" style="9" bestFit="1" customWidth="1"/>
    <col min="9491" max="9491" width="15" style="9" bestFit="1" customWidth="1"/>
    <col min="9492" max="9492" width="12.54296875" style="9" customWidth="1"/>
    <col min="9493" max="9493" width="15" style="9" bestFit="1" customWidth="1"/>
    <col min="9494" max="9494" width="5" style="9" customWidth="1"/>
    <col min="9495" max="9495" width="6" style="9" bestFit="1" customWidth="1"/>
    <col min="9496" max="9496" width="4.54296875" style="9" customWidth="1"/>
    <col min="9497" max="9500" width="5" style="9" customWidth="1"/>
    <col min="9501" max="9501" width="6.453125" style="9" customWidth="1"/>
    <col min="9502" max="9505" width="5" style="9" customWidth="1"/>
    <col min="9506" max="9506" width="4.54296875" style="9" customWidth="1"/>
    <col min="9507" max="9507" width="5" style="9" customWidth="1"/>
    <col min="9508" max="9508" width="5.453125" style="9" customWidth="1"/>
    <col min="9509" max="9729" width="8.54296875" style="9"/>
    <col min="9730" max="9730" width="10.453125" style="9" bestFit="1" customWidth="1"/>
    <col min="9731" max="9731" width="7" style="9" bestFit="1" customWidth="1"/>
    <col min="9732" max="9732" width="7.453125" style="9" bestFit="1" customWidth="1"/>
    <col min="9733" max="9733" width="5.453125" style="9" bestFit="1" customWidth="1"/>
    <col min="9734" max="9734" width="5" style="9" customWidth="1"/>
    <col min="9735" max="9735" width="6.453125" style="9" bestFit="1" customWidth="1"/>
    <col min="9736" max="9736" width="8.453125" style="9" bestFit="1" customWidth="1"/>
    <col min="9737" max="9737" width="8.54296875" style="9" bestFit="1" customWidth="1"/>
    <col min="9738" max="9739" width="6.453125" style="9" bestFit="1" customWidth="1"/>
    <col min="9740" max="9740" width="5.453125" style="9" bestFit="1" customWidth="1"/>
    <col min="9741" max="9741" width="5.54296875" style="9" bestFit="1" customWidth="1"/>
    <col min="9742" max="9743" width="6.453125" style="9" bestFit="1" customWidth="1"/>
    <col min="9744" max="9744" width="6.54296875" style="9" bestFit="1" customWidth="1"/>
    <col min="9745" max="9745" width="8.54296875" style="9"/>
    <col min="9746" max="9746" width="10" style="9" bestFit="1" customWidth="1"/>
    <col min="9747" max="9747" width="15" style="9" bestFit="1" customWidth="1"/>
    <col min="9748" max="9748" width="12.54296875" style="9" customWidth="1"/>
    <col min="9749" max="9749" width="15" style="9" bestFit="1" customWidth="1"/>
    <col min="9750" max="9750" width="5" style="9" customWidth="1"/>
    <col min="9751" max="9751" width="6" style="9" bestFit="1" customWidth="1"/>
    <col min="9752" max="9752" width="4.54296875" style="9" customWidth="1"/>
    <col min="9753" max="9756" width="5" style="9" customWidth="1"/>
    <col min="9757" max="9757" width="6.453125" style="9" customWidth="1"/>
    <col min="9758" max="9761" width="5" style="9" customWidth="1"/>
    <col min="9762" max="9762" width="4.54296875" style="9" customWidth="1"/>
    <col min="9763" max="9763" width="5" style="9" customWidth="1"/>
    <col min="9764" max="9764" width="5.453125" style="9" customWidth="1"/>
    <col min="9765" max="9985" width="8.54296875" style="9"/>
    <col min="9986" max="9986" width="10.453125" style="9" bestFit="1" customWidth="1"/>
    <col min="9987" max="9987" width="7" style="9" bestFit="1" customWidth="1"/>
    <col min="9988" max="9988" width="7.453125" style="9" bestFit="1" customWidth="1"/>
    <col min="9989" max="9989" width="5.453125" style="9" bestFit="1" customWidth="1"/>
    <col min="9990" max="9990" width="5" style="9" customWidth="1"/>
    <col min="9991" max="9991" width="6.453125" style="9" bestFit="1" customWidth="1"/>
    <col min="9992" max="9992" width="8.453125" style="9" bestFit="1" customWidth="1"/>
    <col min="9993" max="9993" width="8.54296875" style="9" bestFit="1" customWidth="1"/>
    <col min="9994" max="9995" width="6.453125" style="9" bestFit="1" customWidth="1"/>
    <col min="9996" max="9996" width="5.453125" style="9" bestFit="1" customWidth="1"/>
    <col min="9997" max="9997" width="5.54296875" style="9" bestFit="1" customWidth="1"/>
    <col min="9998" max="9999" width="6.453125" style="9" bestFit="1" customWidth="1"/>
    <col min="10000" max="10000" width="6.54296875" style="9" bestFit="1" customWidth="1"/>
    <col min="10001" max="10001" width="8.54296875" style="9"/>
    <col min="10002" max="10002" width="10" style="9" bestFit="1" customWidth="1"/>
    <col min="10003" max="10003" width="15" style="9" bestFit="1" customWidth="1"/>
    <col min="10004" max="10004" width="12.54296875" style="9" customWidth="1"/>
    <col min="10005" max="10005" width="15" style="9" bestFit="1" customWidth="1"/>
    <col min="10006" max="10006" width="5" style="9" customWidth="1"/>
    <col min="10007" max="10007" width="6" style="9" bestFit="1" customWidth="1"/>
    <col min="10008" max="10008" width="4.54296875" style="9" customWidth="1"/>
    <col min="10009" max="10012" width="5" style="9" customWidth="1"/>
    <col min="10013" max="10013" width="6.453125" style="9" customWidth="1"/>
    <col min="10014" max="10017" width="5" style="9" customWidth="1"/>
    <col min="10018" max="10018" width="4.54296875" style="9" customWidth="1"/>
    <col min="10019" max="10019" width="5" style="9" customWidth="1"/>
    <col min="10020" max="10020" width="5.453125" style="9" customWidth="1"/>
    <col min="10021" max="10241" width="8.54296875" style="9"/>
    <col min="10242" max="10242" width="10.453125" style="9" bestFit="1" customWidth="1"/>
    <col min="10243" max="10243" width="7" style="9" bestFit="1" customWidth="1"/>
    <col min="10244" max="10244" width="7.453125" style="9" bestFit="1" customWidth="1"/>
    <col min="10245" max="10245" width="5.453125" style="9" bestFit="1" customWidth="1"/>
    <col min="10246" max="10246" width="5" style="9" customWidth="1"/>
    <col min="10247" max="10247" width="6.453125" style="9" bestFit="1" customWidth="1"/>
    <col min="10248" max="10248" width="8.453125" style="9" bestFit="1" customWidth="1"/>
    <col min="10249" max="10249" width="8.54296875" style="9" bestFit="1" customWidth="1"/>
    <col min="10250" max="10251" width="6.453125" style="9" bestFit="1" customWidth="1"/>
    <col min="10252" max="10252" width="5.453125" style="9" bestFit="1" customWidth="1"/>
    <col min="10253" max="10253" width="5.54296875" style="9" bestFit="1" customWidth="1"/>
    <col min="10254" max="10255" width="6.453125" style="9" bestFit="1" customWidth="1"/>
    <col min="10256" max="10256" width="6.54296875" style="9" bestFit="1" customWidth="1"/>
    <col min="10257" max="10257" width="8.54296875" style="9"/>
    <col min="10258" max="10258" width="10" style="9" bestFit="1" customWidth="1"/>
    <col min="10259" max="10259" width="15" style="9" bestFit="1" customWidth="1"/>
    <col min="10260" max="10260" width="12.54296875" style="9" customWidth="1"/>
    <col min="10261" max="10261" width="15" style="9" bestFit="1" customWidth="1"/>
    <col min="10262" max="10262" width="5" style="9" customWidth="1"/>
    <col min="10263" max="10263" width="6" style="9" bestFit="1" customWidth="1"/>
    <col min="10264" max="10264" width="4.54296875" style="9" customWidth="1"/>
    <col min="10265" max="10268" width="5" style="9" customWidth="1"/>
    <col min="10269" max="10269" width="6.453125" style="9" customWidth="1"/>
    <col min="10270" max="10273" width="5" style="9" customWidth="1"/>
    <col min="10274" max="10274" width="4.54296875" style="9" customWidth="1"/>
    <col min="10275" max="10275" width="5" style="9" customWidth="1"/>
    <col min="10276" max="10276" width="5.453125" style="9" customWidth="1"/>
    <col min="10277" max="10497" width="8.54296875" style="9"/>
    <col min="10498" max="10498" width="10.453125" style="9" bestFit="1" customWidth="1"/>
    <col min="10499" max="10499" width="7" style="9" bestFit="1" customWidth="1"/>
    <col min="10500" max="10500" width="7.453125" style="9" bestFit="1" customWidth="1"/>
    <col min="10501" max="10501" width="5.453125" style="9" bestFit="1" customWidth="1"/>
    <col min="10502" max="10502" width="5" style="9" customWidth="1"/>
    <col min="10503" max="10503" width="6.453125" style="9" bestFit="1" customWidth="1"/>
    <col min="10504" max="10504" width="8.453125" style="9" bestFit="1" customWidth="1"/>
    <col min="10505" max="10505" width="8.54296875" style="9" bestFit="1" customWidth="1"/>
    <col min="10506" max="10507" width="6.453125" style="9" bestFit="1" customWidth="1"/>
    <col min="10508" max="10508" width="5.453125" style="9" bestFit="1" customWidth="1"/>
    <col min="10509" max="10509" width="5.54296875" style="9" bestFit="1" customWidth="1"/>
    <col min="10510" max="10511" width="6.453125" style="9" bestFit="1" customWidth="1"/>
    <col min="10512" max="10512" width="6.54296875" style="9" bestFit="1" customWidth="1"/>
    <col min="10513" max="10513" width="8.54296875" style="9"/>
    <col min="10514" max="10514" width="10" style="9" bestFit="1" customWidth="1"/>
    <col min="10515" max="10515" width="15" style="9" bestFit="1" customWidth="1"/>
    <col min="10516" max="10516" width="12.54296875" style="9" customWidth="1"/>
    <col min="10517" max="10517" width="15" style="9" bestFit="1" customWidth="1"/>
    <col min="10518" max="10518" width="5" style="9" customWidth="1"/>
    <col min="10519" max="10519" width="6" style="9" bestFit="1" customWidth="1"/>
    <col min="10520" max="10520" width="4.54296875" style="9" customWidth="1"/>
    <col min="10521" max="10524" width="5" style="9" customWidth="1"/>
    <col min="10525" max="10525" width="6.453125" style="9" customWidth="1"/>
    <col min="10526" max="10529" width="5" style="9" customWidth="1"/>
    <col min="10530" max="10530" width="4.54296875" style="9" customWidth="1"/>
    <col min="10531" max="10531" width="5" style="9" customWidth="1"/>
    <col min="10532" max="10532" width="5.453125" style="9" customWidth="1"/>
    <col min="10533" max="10753" width="8.54296875" style="9"/>
    <col min="10754" max="10754" width="10.453125" style="9" bestFit="1" customWidth="1"/>
    <col min="10755" max="10755" width="7" style="9" bestFit="1" customWidth="1"/>
    <col min="10756" max="10756" width="7.453125" style="9" bestFit="1" customWidth="1"/>
    <col min="10757" max="10757" width="5.453125" style="9" bestFit="1" customWidth="1"/>
    <col min="10758" max="10758" width="5" style="9" customWidth="1"/>
    <col min="10759" max="10759" width="6.453125" style="9" bestFit="1" customWidth="1"/>
    <col min="10760" max="10760" width="8.453125" style="9" bestFit="1" customWidth="1"/>
    <col min="10761" max="10761" width="8.54296875" style="9" bestFit="1" customWidth="1"/>
    <col min="10762" max="10763" width="6.453125" style="9" bestFit="1" customWidth="1"/>
    <col min="10764" max="10764" width="5.453125" style="9" bestFit="1" customWidth="1"/>
    <col min="10765" max="10765" width="5.54296875" style="9" bestFit="1" customWidth="1"/>
    <col min="10766" max="10767" width="6.453125" style="9" bestFit="1" customWidth="1"/>
    <col min="10768" max="10768" width="6.54296875" style="9" bestFit="1" customWidth="1"/>
    <col min="10769" max="10769" width="8.54296875" style="9"/>
    <col min="10770" max="10770" width="10" style="9" bestFit="1" customWidth="1"/>
    <col min="10771" max="10771" width="15" style="9" bestFit="1" customWidth="1"/>
    <col min="10772" max="10772" width="12.54296875" style="9" customWidth="1"/>
    <col min="10773" max="10773" width="15" style="9" bestFit="1" customWidth="1"/>
    <col min="10774" max="10774" width="5" style="9" customWidth="1"/>
    <col min="10775" max="10775" width="6" style="9" bestFit="1" customWidth="1"/>
    <col min="10776" max="10776" width="4.54296875" style="9" customWidth="1"/>
    <col min="10777" max="10780" width="5" style="9" customWidth="1"/>
    <col min="10781" max="10781" width="6.453125" style="9" customWidth="1"/>
    <col min="10782" max="10785" width="5" style="9" customWidth="1"/>
    <col min="10786" max="10786" width="4.54296875" style="9" customWidth="1"/>
    <col min="10787" max="10787" width="5" style="9" customWidth="1"/>
    <col min="10788" max="10788" width="5.453125" style="9" customWidth="1"/>
    <col min="10789" max="11009" width="8.54296875" style="9"/>
    <col min="11010" max="11010" width="10.453125" style="9" bestFit="1" customWidth="1"/>
    <col min="11011" max="11011" width="7" style="9" bestFit="1" customWidth="1"/>
    <col min="11012" max="11012" width="7.453125" style="9" bestFit="1" customWidth="1"/>
    <col min="11013" max="11013" width="5.453125" style="9" bestFit="1" customWidth="1"/>
    <col min="11014" max="11014" width="5" style="9" customWidth="1"/>
    <col min="11015" max="11015" width="6.453125" style="9" bestFit="1" customWidth="1"/>
    <col min="11016" max="11016" width="8.453125" style="9" bestFit="1" customWidth="1"/>
    <col min="11017" max="11017" width="8.54296875" style="9" bestFit="1" customWidth="1"/>
    <col min="11018" max="11019" width="6.453125" style="9" bestFit="1" customWidth="1"/>
    <col min="11020" max="11020" width="5.453125" style="9" bestFit="1" customWidth="1"/>
    <col min="11021" max="11021" width="5.54296875" style="9" bestFit="1" customWidth="1"/>
    <col min="11022" max="11023" width="6.453125" style="9" bestFit="1" customWidth="1"/>
    <col min="11024" max="11024" width="6.54296875" style="9" bestFit="1" customWidth="1"/>
    <col min="11025" max="11025" width="8.54296875" style="9"/>
    <col min="11026" max="11026" width="10" style="9" bestFit="1" customWidth="1"/>
    <col min="11027" max="11027" width="15" style="9" bestFit="1" customWidth="1"/>
    <col min="11028" max="11028" width="12.54296875" style="9" customWidth="1"/>
    <col min="11029" max="11029" width="15" style="9" bestFit="1" customWidth="1"/>
    <col min="11030" max="11030" width="5" style="9" customWidth="1"/>
    <col min="11031" max="11031" width="6" style="9" bestFit="1" customWidth="1"/>
    <col min="11032" max="11032" width="4.54296875" style="9" customWidth="1"/>
    <col min="11033" max="11036" width="5" style="9" customWidth="1"/>
    <col min="11037" max="11037" width="6.453125" style="9" customWidth="1"/>
    <col min="11038" max="11041" width="5" style="9" customWidth="1"/>
    <col min="11042" max="11042" width="4.54296875" style="9" customWidth="1"/>
    <col min="11043" max="11043" width="5" style="9" customWidth="1"/>
    <col min="11044" max="11044" width="5.453125" style="9" customWidth="1"/>
    <col min="11045" max="11265" width="8.54296875" style="9"/>
    <col min="11266" max="11266" width="10.453125" style="9" bestFit="1" customWidth="1"/>
    <col min="11267" max="11267" width="7" style="9" bestFit="1" customWidth="1"/>
    <col min="11268" max="11268" width="7.453125" style="9" bestFit="1" customWidth="1"/>
    <col min="11269" max="11269" width="5.453125" style="9" bestFit="1" customWidth="1"/>
    <col min="11270" max="11270" width="5" style="9" customWidth="1"/>
    <col min="11271" max="11271" width="6.453125" style="9" bestFit="1" customWidth="1"/>
    <col min="11272" max="11272" width="8.453125" style="9" bestFit="1" customWidth="1"/>
    <col min="11273" max="11273" width="8.54296875" style="9" bestFit="1" customWidth="1"/>
    <col min="11274" max="11275" width="6.453125" style="9" bestFit="1" customWidth="1"/>
    <col min="11276" max="11276" width="5.453125" style="9" bestFit="1" customWidth="1"/>
    <col min="11277" max="11277" width="5.54296875" style="9" bestFit="1" customWidth="1"/>
    <col min="11278" max="11279" width="6.453125" style="9" bestFit="1" customWidth="1"/>
    <col min="11280" max="11280" width="6.54296875" style="9" bestFit="1" customWidth="1"/>
    <col min="11281" max="11281" width="8.54296875" style="9"/>
    <col min="11282" max="11282" width="10" style="9" bestFit="1" customWidth="1"/>
    <col min="11283" max="11283" width="15" style="9" bestFit="1" customWidth="1"/>
    <col min="11284" max="11284" width="12.54296875" style="9" customWidth="1"/>
    <col min="11285" max="11285" width="15" style="9" bestFit="1" customWidth="1"/>
    <col min="11286" max="11286" width="5" style="9" customWidth="1"/>
    <col min="11287" max="11287" width="6" style="9" bestFit="1" customWidth="1"/>
    <col min="11288" max="11288" width="4.54296875" style="9" customWidth="1"/>
    <col min="11289" max="11292" width="5" style="9" customWidth="1"/>
    <col min="11293" max="11293" width="6.453125" style="9" customWidth="1"/>
    <col min="11294" max="11297" width="5" style="9" customWidth="1"/>
    <col min="11298" max="11298" width="4.54296875" style="9" customWidth="1"/>
    <col min="11299" max="11299" width="5" style="9" customWidth="1"/>
    <col min="11300" max="11300" width="5.453125" style="9" customWidth="1"/>
    <col min="11301" max="11521" width="8.54296875" style="9"/>
    <col min="11522" max="11522" width="10.453125" style="9" bestFit="1" customWidth="1"/>
    <col min="11523" max="11523" width="7" style="9" bestFit="1" customWidth="1"/>
    <col min="11524" max="11524" width="7.453125" style="9" bestFit="1" customWidth="1"/>
    <col min="11525" max="11525" width="5.453125" style="9" bestFit="1" customWidth="1"/>
    <col min="11526" max="11526" width="5" style="9" customWidth="1"/>
    <col min="11527" max="11527" width="6.453125" style="9" bestFit="1" customWidth="1"/>
    <col min="11528" max="11528" width="8.453125" style="9" bestFit="1" customWidth="1"/>
    <col min="11529" max="11529" width="8.54296875" style="9" bestFit="1" customWidth="1"/>
    <col min="11530" max="11531" width="6.453125" style="9" bestFit="1" customWidth="1"/>
    <col min="11532" max="11532" width="5.453125" style="9" bestFit="1" customWidth="1"/>
    <col min="11533" max="11533" width="5.54296875" style="9" bestFit="1" customWidth="1"/>
    <col min="11534" max="11535" width="6.453125" style="9" bestFit="1" customWidth="1"/>
    <col min="11536" max="11536" width="6.54296875" style="9" bestFit="1" customWidth="1"/>
    <col min="11537" max="11537" width="8.54296875" style="9"/>
    <col min="11538" max="11538" width="10" style="9" bestFit="1" customWidth="1"/>
    <col min="11539" max="11539" width="15" style="9" bestFit="1" customWidth="1"/>
    <col min="11540" max="11540" width="12.54296875" style="9" customWidth="1"/>
    <col min="11541" max="11541" width="15" style="9" bestFit="1" customWidth="1"/>
    <col min="11542" max="11542" width="5" style="9" customWidth="1"/>
    <col min="11543" max="11543" width="6" style="9" bestFit="1" customWidth="1"/>
    <col min="11544" max="11544" width="4.54296875" style="9" customWidth="1"/>
    <col min="11545" max="11548" width="5" style="9" customWidth="1"/>
    <col min="11549" max="11549" width="6.453125" style="9" customWidth="1"/>
    <col min="11550" max="11553" width="5" style="9" customWidth="1"/>
    <col min="11554" max="11554" width="4.54296875" style="9" customWidth="1"/>
    <col min="11555" max="11555" width="5" style="9" customWidth="1"/>
    <col min="11556" max="11556" width="5.453125" style="9" customWidth="1"/>
    <col min="11557" max="11777" width="8.54296875" style="9"/>
    <col min="11778" max="11778" width="10.453125" style="9" bestFit="1" customWidth="1"/>
    <col min="11779" max="11779" width="7" style="9" bestFit="1" customWidth="1"/>
    <col min="11780" max="11780" width="7.453125" style="9" bestFit="1" customWidth="1"/>
    <col min="11781" max="11781" width="5.453125" style="9" bestFit="1" customWidth="1"/>
    <col min="11782" max="11782" width="5" style="9" customWidth="1"/>
    <col min="11783" max="11783" width="6.453125" style="9" bestFit="1" customWidth="1"/>
    <col min="11784" max="11784" width="8.453125" style="9" bestFit="1" customWidth="1"/>
    <col min="11785" max="11785" width="8.54296875" style="9" bestFit="1" customWidth="1"/>
    <col min="11786" max="11787" width="6.453125" style="9" bestFit="1" customWidth="1"/>
    <col min="11788" max="11788" width="5.453125" style="9" bestFit="1" customWidth="1"/>
    <col min="11789" max="11789" width="5.54296875" style="9" bestFit="1" customWidth="1"/>
    <col min="11790" max="11791" width="6.453125" style="9" bestFit="1" customWidth="1"/>
    <col min="11792" max="11792" width="6.54296875" style="9" bestFit="1" customWidth="1"/>
    <col min="11793" max="11793" width="8.54296875" style="9"/>
    <col min="11794" max="11794" width="10" style="9" bestFit="1" customWidth="1"/>
    <col min="11795" max="11795" width="15" style="9" bestFit="1" customWidth="1"/>
    <col min="11796" max="11796" width="12.54296875" style="9" customWidth="1"/>
    <col min="11797" max="11797" width="15" style="9" bestFit="1" customWidth="1"/>
    <col min="11798" max="11798" width="5" style="9" customWidth="1"/>
    <col min="11799" max="11799" width="6" style="9" bestFit="1" customWidth="1"/>
    <col min="11800" max="11800" width="4.54296875" style="9" customWidth="1"/>
    <col min="11801" max="11804" width="5" style="9" customWidth="1"/>
    <col min="11805" max="11805" width="6.453125" style="9" customWidth="1"/>
    <col min="11806" max="11809" width="5" style="9" customWidth="1"/>
    <col min="11810" max="11810" width="4.54296875" style="9" customWidth="1"/>
    <col min="11811" max="11811" width="5" style="9" customWidth="1"/>
    <col min="11812" max="11812" width="5.453125" style="9" customWidth="1"/>
    <col min="11813" max="12033" width="8.54296875" style="9"/>
    <col min="12034" max="12034" width="10.453125" style="9" bestFit="1" customWidth="1"/>
    <col min="12035" max="12035" width="7" style="9" bestFit="1" customWidth="1"/>
    <col min="12036" max="12036" width="7.453125" style="9" bestFit="1" customWidth="1"/>
    <col min="12037" max="12037" width="5.453125" style="9" bestFit="1" customWidth="1"/>
    <col min="12038" max="12038" width="5" style="9" customWidth="1"/>
    <col min="12039" max="12039" width="6.453125" style="9" bestFit="1" customWidth="1"/>
    <col min="12040" max="12040" width="8.453125" style="9" bestFit="1" customWidth="1"/>
    <col min="12041" max="12041" width="8.54296875" style="9" bestFit="1" customWidth="1"/>
    <col min="12042" max="12043" width="6.453125" style="9" bestFit="1" customWidth="1"/>
    <col min="12044" max="12044" width="5.453125" style="9" bestFit="1" customWidth="1"/>
    <col min="12045" max="12045" width="5.54296875" style="9" bestFit="1" customWidth="1"/>
    <col min="12046" max="12047" width="6.453125" style="9" bestFit="1" customWidth="1"/>
    <col min="12048" max="12048" width="6.54296875" style="9" bestFit="1" customWidth="1"/>
    <col min="12049" max="12049" width="8.54296875" style="9"/>
    <col min="12050" max="12050" width="10" style="9" bestFit="1" customWidth="1"/>
    <col min="12051" max="12051" width="15" style="9" bestFit="1" customWidth="1"/>
    <col min="12052" max="12052" width="12.54296875" style="9" customWidth="1"/>
    <col min="12053" max="12053" width="15" style="9" bestFit="1" customWidth="1"/>
    <col min="12054" max="12054" width="5" style="9" customWidth="1"/>
    <col min="12055" max="12055" width="6" style="9" bestFit="1" customWidth="1"/>
    <col min="12056" max="12056" width="4.54296875" style="9" customWidth="1"/>
    <col min="12057" max="12060" width="5" style="9" customWidth="1"/>
    <col min="12061" max="12061" width="6.453125" style="9" customWidth="1"/>
    <col min="12062" max="12065" width="5" style="9" customWidth="1"/>
    <col min="12066" max="12066" width="4.54296875" style="9" customWidth="1"/>
    <col min="12067" max="12067" width="5" style="9" customWidth="1"/>
    <col min="12068" max="12068" width="5.453125" style="9" customWidth="1"/>
    <col min="12069" max="12289" width="8.54296875" style="9"/>
    <col min="12290" max="12290" width="10.453125" style="9" bestFit="1" customWidth="1"/>
    <col min="12291" max="12291" width="7" style="9" bestFit="1" customWidth="1"/>
    <col min="12292" max="12292" width="7.453125" style="9" bestFit="1" customWidth="1"/>
    <col min="12293" max="12293" width="5.453125" style="9" bestFit="1" customWidth="1"/>
    <col min="12294" max="12294" width="5" style="9" customWidth="1"/>
    <col min="12295" max="12295" width="6.453125" style="9" bestFit="1" customWidth="1"/>
    <col min="12296" max="12296" width="8.453125" style="9" bestFit="1" customWidth="1"/>
    <col min="12297" max="12297" width="8.54296875" style="9" bestFit="1" customWidth="1"/>
    <col min="12298" max="12299" width="6.453125" style="9" bestFit="1" customWidth="1"/>
    <col min="12300" max="12300" width="5.453125" style="9" bestFit="1" customWidth="1"/>
    <col min="12301" max="12301" width="5.54296875" style="9" bestFit="1" customWidth="1"/>
    <col min="12302" max="12303" width="6.453125" style="9" bestFit="1" customWidth="1"/>
    <col min="12304" max="12304" width="6.54296875" style="9" bestFit="1" customWidth="1"/>
    <col min="12305" max="12305" width="8.54296875" style="9"/>
    <col min="12306" max="12306" width="10" style="9" bestFit="1" customWidth="1"/>
    <col min="12307" max="12307" width="15" style="9" bestFit="1" customWidth="1"/>
    <col min="12308" max="12308" width="12.54296875" style="9" customWidth="1"/>
    <col min="12309" max="12309" width="15" style="9" bestFit="1" customWidth="1"/>
    <col min="12310" max="12310" width="5" style="9" customWidth="1"/>
    <col min="12311" max="12311" width="6" style="9" bestFit="1" customWidth="1"/>
    <col min="12312" max="12312" width="4.54296875" style="9" customWidth="1"/>
    <col min="12313" max="12316" width="5" style="9" customWidth="1"/>
    <col min="12317" max="12317" width="6.453125" style="9" customWidth="1"/>
    <col min="12318" max="12321" width="5" style="9" customWidth="1"/>
    <col min="12322" max="12322" width="4.54296875" style="9" customWidth="1"/>
    <col min="12323" max="12323" width="5" style="9" customWidth="1"/>
    <col min="12324" max="12324" width="5.453125" style="9" customWidth="1"/>
    <col min="12325" max="12545" width="8.54296875" style="9"/>
    <col min="12546" max="12546" width="10.453125" style="9" bestFit="1" customWidth="1"/>
    <col min="12547" max="12547" width="7" style="9" bestFit="1" customWidth="1"/>
    <col min="12548" max="12548" width="7.453125" style="9" bestFit="1" customWidth="1"/>
    <col min="12549" max="12549" width="5.453125" style="9" bestFit="1" customWidth="1"/>
    <col min="12550" max="12550" width="5" style="9" customWidth="1"/>
    <col min="12551" max="12551" width="6.453125" style="9" bestFit="1" customWidth="1"/>
    <col min="12552" max="12552" width="8.453125" style="9" bestFit="1" customWidth="1"/>
    <col min="12553" max="12553" width="8.54296875" style="9" bestFit="1" customWidth="1"/>
    <col min="12554" max="12555" width="6.453125" style="9" bestFit="1" customWidth="1"/>
    <col min="12556" max="12556" width="5.453125" style="9" bestFit="1" customWidth="1"/>
    <col min="12557" max="12557" width="5.54296875" style="9" bestFit="1" customWidth="1"/>
    <col min="12558" max="12559" width="6.453125" style="9" bestFit="1" customWidth="1"/>
    <col min="12560" max="12560" width="6.54296875" style="9" bestFit="1" customWidth="1"/>
    <col min="12561" max="12561" width="8.54296875" style="9"/>
    <col min="12562" max="12562" width="10" style="9" bestFit="1" customWidth="1"/>
    <col min="12563" max="12563" width="15" style="9" bestFit="1" customWidth="1"/>
    <col min="12564" max="12564" width="12.54296875" style="9" customWidth="1"/>
    <col min="12565" max="12565" width="15" style="9" bestFit="1" customWidth="1"/>
    <col min="12566" max="12566" width="5" style="9" customWidth="1"/>
    <col min="12567" max="12567" width="6" style="9" bestFit="1" customWidth="1"/>
    <col min="12568" max="12568" width="4.54296875" style="9" customWidth="1"/>
    <col min="12569" max="12572" width="5" style="9" customWidth="1"/>
    <col min="12573" max="12573" width="6.453125" style="9" customWidth="1"/>
    <col min="12574" max="12577" width="5" style="9" customWidth="1"/>
    <col min="12578" max="12578" width="4.54296875" style="9" customWidth="1"/>
    <col min="12579" max="12579" width="5" style="9" customWidth="1"/>
    <col min="12580" max="12580" width="5.453125" style="9" customWidth="1"/>
    <col min="12581" max="12801" width="8.54296875" style="9"/>
    <col min="12802" max="12802" width="10.453125" style="9" bestFit="1" customWidth="1"/>
    <col min="12803" max="12803" width="7" style="9" bestFit="1" customWidth="1"/>
    <col min="12804" max="12804" width="7.453125" style="9" bestFit="1" customWidth="1"/>
    <col min="12805" max="12805" width="5.453125" style="9" bestFit="1" customWidth="1"/>
    <col min="12806" max="12806" width="5" style="9" customWidth="1"/>
    <col min="12807" max="12807" width="6.453125" style="9" bestFit="1" customWidth="1"/>
    <col min="12808" max="12808" width="8.453125" style="9" bestFit="1" customWidth="1"/>
    <col min="12809" max="12809" width="8.54296875" style="9" bestFit="1" customWidth="1"/>
    <col min="12810" max="12811" width="6.453125" style="9" bestFit="1" customWidth="1"/>
    <col min="12812" max="12812" width="5.453125" style="9" bestFit="1" customWidth="1"/>
    <col min="12813" max="12813" width="5.54296875" style="9" bestFit="1" customWidth="1"/>
    <col min="12814" max="12815" width="6.453125" style="9" bestFit="1" customWidth="1"/>
    <col min="12816" max="12816" width="6.54296875" style="9" bestFit="1" customWidth="1"/>
    <col min="12817" max="12817" width="8.54296875" style="9"/>
    <col min="12818" max="12818" width="10" style="9" bestFit="1" customWidth="1"/>
    <col min="12819" max="12819" width="15" style="9" bestFit="1" customWidth="1"/>
    <col min="12820" max="12820" width="12.54296875" style="9" customWidth="1"/>
    <col min="12821" max="12821" width="15" style="9" bestFit="1" customWidth="1"/>
    <col min="12822" max="12822" width="5" style="9" customWidth="1"/>
    <col min="12823" max="12823" width="6" style="9" bestFit="1" customWidth="1"/>
    <col min="12824" max="12824" width="4.54296875" style="9" customWidth="1"/>
    <col min="12825" max="12828" width="5" style="9" customWidth="1"/>
    <col min="12829" max="12829" width="6.453125" style="9" customWidth="1"/>
    <col min="12830" max="12833" width="5" style="9" customWidth="1"/>
    <col min="12834" max="12834" width="4.54296875" style="9" customWidth="1"/>
    <col min="12835" max="12835" width="5" style="9" customWidth="1"/>
    <col min="12836" max="12836" width="5.453125" style="9" customWidth="1"/>
    <col min="12837" max="13057" width="8.54296875" style="9"/>
    <col min="13058" max="13058" width="10.453125" style="9" bestFit="1" customWidth="1"/>
    <col min="13059" max="13059" width="7" style="9" bestFit="1" customWidth="1"/>
    <col min="13060" max="13060" width="7.453125" style="9" bestFit="1" customWidth="1"/>
    <col min="13061" max="13061" width="5.453125" style="9" bestFit="1" customWidth="1"/>
    <col min="13062" max="13062" width="5" style="9" customWidth="1"/>
    <col min="13063" max="13063" width="6.453125" style="9" bestFit="1" customWidth="1"/>
    <col min="13064" max="13064" width="8.453125" style="9" bestFit="1" customWidth="1"/>
    <col min="13065" max="13065" width="8.54296875" style="9" bestFit="1" customWidth="1"/>
    <col min="13066" max="13067" width="6.453125" style="9" bestFit="1" customWidth="1"/>
    <col min="13068" max="13068" width="5.453125" style="9" bestFit="1" customWidth="1"/>
    <col min="13069" max="13069" width="5.54296875" style="9" bestFit="1" customWidth="1"/>
    <col min="13070" max="13071" width="6.453125" style="9" bestFit="1" customWidth="1"/>
    <col min="13072" max="13072" width="6.54296875" style="9" bestFit="1" customWidth="1"/>
    <col min="13073" max="13073" width="8.54296875" style="9"/>
    <col min="13074" max="13074" width="10" style="9" bestFit="1" customWidth="1"/>
    <col min="13075" max="13075" width="15" style="9" bestFit="1" customWidth="1"/>
    <col min="13076" max="13076" width="12.54296875" style="9" customWidth="1"/>
    <col min="13077" max="13077" width="15" style="9" bestFit="1" customWidth="1"/>
    <col min="13078" max="13078" width="5" style="9" customWidth="1"/>
    <col min="13079" max="13079" width="6" style="9" bestFit="1" customWidth="1"/>
    <col min="13080" max="13080" width="4.54296875" style="9" customWidth="1"/>
    <col min="13081" max="13084" width="5" style="9" customWidth="1"/>
    <col min="13085" max="13085" width="6.453125" style="9" customWidth="1"/>
    <col min="13086" max="13089" width="5" style="9" customWidth="1"/>
    <col min="13090" max="13090" width="4.54296875" style="9" customWidth="1"/>
    <col min="13091" max="13091" width="5" style="9" customWidth="1"/>
    <col min="13092" max="13092" width="5.453125" style="9" customWidth="1"/>
    <col min="13093" max="13313" width="8.54296875" style="9"/>
    <col min="13314" max="13314" width="10.453125" style="9" bestFit="1" customWidth="1"/>
    <col min="13315" max="13315" width="7" style="9" bestFit="1" customWidth="1"/>
    <col min="13316" max="13316" width="7.453125" style="9" bestFit="1" customWidth="1"/>
    <col min="13317" max="13317" width="5.453125" style="9" bestFit="1" customWidth="1"/>
    <col min="13318" max="13318" width="5" style="9" customWidth="1"/>
    <col min="13319" max="13319" width="6.453125" style="9" bestFit="1" customWidth="1"/>
    <col min="13320" max="13320" width="8.453125" style="9" bestFit="1" customWidth="1"/>
    <col min="13321" max="13321" width="8.54296875" style="9" bestFit="1" customWidth="1"/>
    <col min="13322" max="13323" width="6.453125" style="9" bestFit="1" customWidth="1"/>
    <col min="13324" max="13324" width="5.453125" style="9" bestFit="1" customWidth="1"/>
    <col min="13325" max="13325" width="5.54296875" style="9" bestFit="1" customWidth="1"/>
    <col min="13326" max="13327" width="6.453125" style="9" bestFit="1" customWidth="1"/>
    <col min="13328" max="13328" width="6.54296875" style="9" bestFit="1" customWidth="1"/>
    <col min="13329" max="13329" width="8.54296875" style="9"/>
    <col min="13330" max="13330" width="10" style="9" bestFit="1" customWidth="1"/>
    <col min="13331" max="13331" width="15" style="9" bestFit="1" customWidth="1"/>
    <col min="13332" max="13332" width="12.54296875" style="9" customWidth="1"/>
    <col min="13333" max="13333" width="15" style="9" bestFit="1" customWidth="1"/>
    <col min="13334" max="13334" width="5" style="9" customWidth="1"/>
    <col min="13335" max="13335" width="6" style="9" bestFit="1" customWidth="1"/>
    <col min="13336" max="13336" width="4.54296875" style="9" customWidth="1"/>
    <col min="13337" max="13340" width="5" style="9" customWidth="1"/>
    <col min="13341" max="13341" width="6.453125" style="9" customWidth="1"/>
    <col min="13342" max="13345" width="5" style="9" customWidth="1"/>
    <col min="13346" max="13346" width="4.54296875" style="9" customWidth="1"/>
    <col min="13347" max="13347" width="5" style="9" customWidth="1"/>
    <col min="13348" max="13348" width="5.453125" style="9" customWidth="1"/>
    <col min="13349" max="13569" width="8.54296875" style="9"/>
    <col min="13570" max="13570" width="10.453125" style="9" bestFit="1" customWidth="1"/>
    <col min="13571" max="13571" width="7" style="9" bestFit="1" customWidth="1"/>
    <col min="13572" max="13572" width="7.453125" style="9" bestFit="1" customWidth="1"/>
    <col min="13573" max="13573" width="5.453125" style="9" bestFit="1" customWidth="1"/>
    <col min="13574" max="13574" width="5" style="9" customWidth="1"/>
    <col min="13575" max="13575" width="6.453125" style="9" bestFit="1" customWidth="1"/>
    <col min="13576" max="13576" width="8.453125" style="9" bestFit="1" customWidth="1"/>
    <col min="13577" max="13577" width="8.54296875" style="9" bestFit="1" customWidth="1"/>
    <col min="13578" max="13579" width="6.453125" style="9" bestFit="1" customWidth="1"/>
    <col min="13580" max="13580" width="5.453125" style="9" bestFit="1" customWidth="1"/>
    <col min="13581" max="13581" width="5.54296875" style="9" bestFit="1" customWidth="1"/>
    <col min="13582" max="13583" width="6.453125" style="9" bestFit="1" customWidth="1"/>
    <col min="13584" max="13584" width="6.54296875" style="9" bestFit="1" customWidth="1"/>
    <col min="13585" max="13585" width="8.54296875" style="9"/>
    <col min="13586" max="13586" width="10" style="9" bestFit="1" customWidth="1"/>
    <col min="13587" max="13587" width="15" style="9" bestFit="1" customWidth="1"/>
    <col min="13588" max="13588" width="12.54296875" style="9" customWidth="1"/>
    <col min="13589" max="13589" width="15" style="9" bestFit="1" customWidth="1"/>
    <col min="13590" max="13590" width="5" style="9" customWidth="1"/>
    <col min="13591" max="13591" width="6" style="9" bestFit="1" customWidth="1"/>
    <col min="13592" max="13592" width="4.54296875" style="9" customWidth="1"/>
    <col min="13593" max="13596" width="5" style="9" customWidth="1"/>
    <col min="13597" max="13597" width="6.453125" style="9" customWidth="1"/>
    <col min="13598" max="13601" width="5" style="9" customWidth="1"/>
    <col min="13602" max="13602" width="4.54296875" style="9" customWidth="1"/>
    <col min="13603" max="13603" width="5" style="9" customWidth="1"/>
    <col min="13604" max="13604" width="5.453125" style="9" customWidth="1"/>
    <col min="13605" max="13825" width="8.54296875" style="9"/>
    <col min="13826" max="13826" width="10.453125" style="9" bestFit="1" customWidth="1"/>
    <col min="13827" max="13827" width="7" style="9" bestFit="1" customWidth="1"/>
    <col min="13828" max="13828" width="7.453125" style="9" bestFit="1" customWidth="1"/>
    <col min="13829" max="13829" width="5.453125" style="9" bestFit="1" customWidth="1"/>
    <col min="13830" max="13830" width="5" style="9" customWidth="1"/>
    <col min="13831" max="13831" width="6.453125" style="9" bestFit="1" customWidth="1"/>
    <col min="13832" max="13832" width="8.453125" style="9" bestFit="1" customWidth="1"/>
    <col min="13833" max="13833" width="8.54296875" style="9" bestFit="1" customWidth="1"/>
    <col min="13834" max="13835" width="6.453125" style="9" bestFit="1" customWidth="1"/>
    <col min="13836" max="13836" width="5.453125" style="9" bestFit="1" customWidth="1"/>
    <col min="13837" max="13837" width="5.54296875" style="9" bestFit="1" customWidth="1"/>
    <col min="13838" max="13839" width="6.453125" style="9" bestFit="1" customWidth="1"/>
    <col min="13840" max="13840" width="6.54296875" style="9" bestFit="1" customWidth="1"/>
    <col min="13841" max="13841" width="8.54296875" style="9"/>
    <col min="13842" max="13842" width="10" style="9" bestFit="1" customWidth="1"/>
    <col min="13843" max="13843" width="15" style="9" bestFit="1" customWidth="1"/>
    <col min="13844" max="13844" width="12.54296875" style="9" customWidth="1"/>
    <col min="13845" max="13845" width="15" style="9" bestFit="1" customWidth="1"/>
    <col min="13846" max="13846" width="5" style="9" customWidth="1"/>
    <col min="13847" max="13847" width="6" style="9" bestFit="1" customWidth="1"/>
    <col min="13848" max="13848" width="4.54296875" style="9" customWidth="1"/>
    <col min="13849" max="13852" width="5" style="9" customWidth="1"/>
    <col min="13853" max="13853" width="6.453125" style="9" customWidth="1"/>
    <col min="13854" max="13857" width="5" style="9" customWidth="1"/>
    <col min="13858" max="13858" width="4.54296875" style="9" customWidth="1"/>
    <col min="13859" max="13859" width="5" style="9" customWidth="1"/>
    <col min="13860" max="13860" width="5.453125" style="9" customWidth="1"/>
    <col min="13861" max="14081" width="8.54296875" style="9"/>
    <col min="14082" max="14082" width="10.453125" style="9" bestFit="1" customWidth="1"/>
    <col min="14083" max="14083" width="7" style="9" bestFit="1" customWidth="1"/>
    <col min="14084" max="14084" width="7.453125" style="9" bestFit="1" customWidth="1"/>
    <col min="14085" max="14085" width="5.453125" style="9" bestFit="1" customWidth="1"/>
    <col min="14086" max="14086" width="5" style="9" customWidth="1"/>
    <col min="14087" max="14087" width="6.453125" style="9" bestFit="1" customWidth="1"/>
    <col min="14088" max="14088" width="8.453125" style="9" bestFit="1" customWidth="1"/>
    <col min="14089" max="14089" width="8.54296875" style="9" bestFit="1" customWidth="1"/>
    <col min="14090" max="14091" width="6.453125" style="9" bestFit="1" customWidth="1"/>
    <col min="14092" max="14092" width="5.453125" style="9" bestFit="1" customWidth="1"/>
    <col min="14093" max="14093" width="5.54296875" style="9" bestFit="1" customWidth="1"/>
    <col min="14094" max="14095" width="6.453125" style="9" bestFit="1" customWidth="1"/>
    <col min="14096" max="14096" width="6.54296875" style="9" bestFit="1" customWidth="1"/>
    <col min="14097" max="14097" width="8.54296875" style="9"/>
    <col min="14098" max="14098" width="10" style="9" bestFit="1" customWidth="1"/>
    <col min="14099" max="14099" width="15" style="9" bestFit="1" customWidth="1"/>
    <col min="14100" max="14100" width="12.54296875" style="9" customWidth="1"/>
    <col min="14101" max="14101" width="15" style="9" bestFit="1" customWidth="1"/>
    <col min="14102" max="14102" width="5" style="9" customWidth="1"/>
    <col min="14103" max="14103" width="6" style="9" bestFit="1" customWidth="1"/>
    <col min="14104" max="14104" width="4.54296875" style="9" customWidth="1"/>
    <col min="14105" max="14108" width="5" style="9" customWidth="1"/>
    <col min="14109" max="14109" width="6.453125" style="9" customWidth="1"/>
    <col min="14110" max="14113" width="5" style="9" customWidth="1"/>
    <col min="14114" max="14114" width="4.54296875" style="9" customWidth="1"/>
    <col min="14115" max="14115" width="5" style="9" customWidth="1"/>
    <col min="14116" max="14116" width="5.453125" style="9" customWidth="1"/>
    <col min="14117" max="14337" width="8.54296875" style="9"/>
    <col min="14338" max="14338" width="10.453125" style="9" bestFit="1" customWidth="1"/>
    <col min="14339" max="14339" width="7" style="9" bestFit="1" customWidth="1"/>
    <col min="14340" max="14340" width="7.453125" style="9" bestFit="1" customWidth="1"/>
    <col min="14341" max="14341" width="5.453125" style="9" bestFit="1" customWidth="1"/>
    <col min="14342" max="14342" width="5" style="9" customWidth="1"/>
    <col min="14343" max="14343" width="6.453125" style="9" bestFit="1" customWidth="1"/>
    <col min="14344" max="14344" width="8.453125" style="9" bestFit="1" customWidth="1"/>
    <col min="14345" max="14345" width="8.54296875" style="9" bestFit="1" customWidth="1"/>
    <col min="14346" max="14347" width="6.453125" style="9" bestFit="1" customWidth="1"/>
    <col min="14348" max="14348" width="5.453125" style="9" bestFit="1" customWidth="1"/>
    <col min="14349" max="14349" width="5.54296875" style="9" bestFit="1" customWidth="1"/>
    <col min="14350" max="14351" width="6.453125" style="9" bestFit="1" customWidth="1"/>
    <col min="14352" max="14352" width="6.54296875" style="9" bestFit="1" customWidth="1"/>
    <col min="14353" max="14353" width="8.54296875" style="9"/>
    <col min="14354" max="14354" width="10" style="9" bestFit="1" customWidth="1"/>
    <col min="14355" max="14355" width="15" style="9" bestFit="1" customWidth="1"/>
    <col min="14356" max="14356" width="12.54296875" style="9" customWidth="1"/>
    <col min="14357" max="14357" width="15" style="9" bestFit="1" customWidth="1"/>
    <col min="14358" max="14358" width="5" style="9" customWidth="1"/>
    <col min="14359" max="14359" width="6" style="9" bestFit="1" customWidth="1"/>
    <col min="14360" max="14360" width="4.54296875" style="9" customWidth="1"/>
    <col min="14361" max="14364" width="5" style="9" customWidth="1"/>
    <col min="14365" max="14365" width="6.453125" style="9" customWidth="1"/>
    <col min="14366" max="14369" width="5" style="9" customWidth="1"/>
    <col min="14370" max="14370" width="4.54296875" style="9" customWidth="1"/>
    <col min="14371" max="14371" width="5" style="9" customWidth="1"/>
    <col min="14372" max="14372" width="5.453125" style="9" customWidth="1"/>
    <col min="14373" max="14593" width="8.54296875" style="9"/>
    <col min="14594" max="14594" width="10.453125" style="9" bestFit="1" customWidth="1"/>
    <col min="14595" max="14595" width="7" style="9" bestFit="1" customWidth="1"/>
    <col min="14596" max="14596" width="7.453125" style="9" bestFit="1" customWidth="1"/>
    <col min="14597" max="14597" width="5.453125" style="9" bestFit="1" customWidth="1"/>
    <col min="14598" max="14598" width="5" style="9" customWidth="1"/>
    <col min="14599" max="14599" width="6.453125" style="9" bestFit="1" customWidth="1"/>
    <col min="14600" max="14600" width="8.453125" style="9" bestFit="1" customWidth="1"/>
    <col min="14601" max="14601" width="8.54296875" style="9" bestFit="1" customWidth="1"/>
    <col min="14602" max="14603" width="6.453125" style="9" bestFit="1" customWidth="1"/>
    <col min="14604" max="14604" width="5.453125" style="9" bestFit="1" customWidth="1"/>
    <col min="14605" max="14605" width="5.54296875" style="9" bestFit="1" customWidth="1"/>
    <col min="14606" max="14607" width="6.453125" style="9" bestFit="1" customWidth="1"/>
    <col min="14608" max="14608" width="6.54296875" style="9" bestFit="1" customWidth="1"/>
    <col min="14609" max="14609" width="8.54296875" style="9"/>
    <col min="14610" max="14610" width="10" style="9" bestFit="1" customWidth="1"/>
    <col min="14611" max="14611" width="15" style="9" bestFit="1" customWidth="1"/>
    <col min="14612" max="14612" width="12.54296875" style="9" customWidth="1"/>
    <col min="14613" max="14613" width="15" style="9" bestFit="1" customWidth="1"/>
    <col min="14614" max="14614" width="5" style="9" customWidth="1"/>
    <col min="14615" max="14615" width="6" style="9" bestFit="1" customWidth="1"/>
    <col min="14616" max="14616" width="4.54296875" style="9" customWidth="1"/>
    <col min="14617" max="14620" width="5" style="9" customWidth="1"/>
    <col min="14621" max="14621" width="6.453125" style="9" customWidth="1"/>
    <col min="14622" max="14625" width="5" style="9" customWidth="1"/>
    <col min="14626" max="14626" width="4.54296875" style="9" customWidth="1"/>
    <col min="14627" max="14627" width="5" style="9" customWidth="1"/>
    <col min="14628" max="14628" width="5.453125" style="9" customWidth="1"/>
    <col min="14629" max="14849" width="8.54296875" style="9"/>
    <col min="14850" max="14850" width="10.453125" style="9" bestFit="1" customWidth="1"/>
    <col min="14851" max="14851" width="7" style="9" bestFit="1" customWidth="1"/>
    <col min="14852" max="14852" width="7.453125" style="9" bestFit="1" customWidth="1"/>
    <col min="14853" max="14853" width="5.453125" style="9" bestFit="1" customWidth="1"/>
    <col min="14854" max="14854" width="5" style="9" customWidth="1"/>
    <col min="14855" max="14855" width="6.453125" style="9" bestFit="1" customWidth="1"/>
    <col min="14856" max="14856" width="8.453125" style="9" bestFit="1" customWidth="1"/>
    <col min="14857" max="14857" width="8.54296875" style="9" bestFit="1" customWidth="1"/>
    <col min="14858" max="14859" width="6.453125" style="9" bestFit="1" customWidth="1"/>
    <col min="14860" max="14860" width="5.453125" style="9" bestFit="1" customWidth="1"/>
    <col min="14861" max="14861" width="5.54296875" style="9" bestFit="1" customWidth="1"/>
    <col min="14862" max="14863" width="6.453125" style="9" bestFit="1" customWidth="1"/>
    <col min="14864" max="14864" width="6.54296875" style="9" bestFit="1" customWidth="1"/>
    <col min="14865" max="14865" width="8.54296875" style="9"/>
    <col min="14866" max="14866" width="10" style="9" bestFit="1" customWidth="1"/>
    <col min="14867" max="14867" width="15" style="9" bestFit="1" customWidth="1"/>
    <col min="14868" max="14868" width="12.54296875" style="9" customWidth="1"/>
    <col min="14869" max="14869" width="15" style="9" bestFit="1" customWidth="1"/>
    <col min="14870" max="14870" width="5" style="9" customWidth="1"/>
    <col min="14871" max="14871" width="6" style="9" bestFit="1" customWidth="1"/>
    <col min="14872" max="14872" width="4.54296875" style="9" customWidth="1"/>
    <col min="14873" max="14876" width="5" style="9" customWidth="1"/>
    <col min="14877" max="14877" width="6.453125" style="9" customWidth="1"/>
    <col min="14878" max="14881" width="5" style="9" customWidth="1"/>
    <col min="14882" max="14882" width="4.54296875" style="9" customWidth="1"/>
    <col min="14883" max="14883" width="5" style="9" customWidth="1"/>
    <col min="14884" max="14884" width="5.453125" style="9" customWidth="1"/>
    <col min="14885" max="15105" width="8.54296875" style="9"/>
    <col min="15106" max="15106" width="10.453125" style="9" bestFit="1" customWidth="1"/>
    <col min="15107" max="15107" width="7" style="9" bestFit="1" customWidth="1"/>
    <col min="15108" max="15108" width="7.453125" style="9" bestFit="1" customWidth="1"/>
    <col min="15109" max="15109" width="5.453125" style="9" bestFit="1" customWidth="1"/>
    <col min="15110" max="15110" width="5" style="9" customWidth="1"/>
    <col min="15111" max="15111" width="6.453125" style="9" bestFit="1" customWidth="1"/>
    <col min="15112" max="15112" width="8.453125" style="9" bestFit="1" customWidth="1"/>
    <col min="15113" max="15113" width="8.54296875" style="9" bestFit="1" customWidth="1"/>
    <col min="15114" max="15115" width="6.453125" style="9" bestFit="1" customWidth="1"/>
    <col min="15116" max="15116" width="5.453125" style="9" bestFit="1" customWidth="1"/>
    <col min="15117" max="15117" width="5.54296875" style="9" bestFit="1" customWidth="1"/>
    <col min="15118" max="15119" width="6.453125" style="9" bestFit="1" customWidth="1"/>
    <col min="15120" max="15120" width="6.54296875" style="9" bestFit="1" customWidth="1"/>
    <col min="15121" max="15121" width="8.54296875" style="9"/>
    <col min="15122" max="15122" width="10" style="9" bestFit="1" customWidth="1"/>
    <col min="15123" max="15123" width="15" style="9" bestFit="1" customWidth="1"/>
    <col min="15124" max="15124" width="12.54296875" style="9" customWidth="1"/>
    <col min="15125" max="15125" width="15" style="9" bestFit="1" customWidth="1"/>
    <col min="15126" max="15126" width="5" style="9" customWidth="1"/>
    <col min="15127" max="15127" width="6" style="9" bestFit="1" customWidth="1"/>
    <col min="15128" max="15128" width="4.54296875" style="9" customWidth="1"/>
    <col min="15129" max="15132" width="5" style="9" customWidth="1"/>
    <col min="15133" max="15133" width="6.453125" style="9" customWidth="1"/>
    <col min="15134" max="15137" width="5" style="9" customWidth="1"/>
    <col min="15138" max="15138" width="4.54296875" style="9" customWidth="1"/>
    <col min="15139" max="15139" width="5" style="9" customWidth="1"/>
    <col min="15140" max="15140" width="5.453125" style="9" customWidth="1"/>
    <col min="15141" max="15361" width="8.54296875" style="9"/>
    <col min="15362" max="15362" width="10.453125" style="9" bestFit="1" customWidth="1"/>
    <col min="15363" max="15363" width="7" style="9" bestFit="1" customWidth="1"/>
    <col min="15364" max="15364" width="7.453125" style="9" bestFit="1" customWidth="1"/>
    <col min="15365" max="15365" width="5.453125" style="9" bestFit="1" customWidth="1"/>
    <col min="15366" max="15366" width="5" style="9" customWidth="1"/>
    <col min="15367" max="15367" width="6.453125" style="9" bestFit="1" customWidth="1"/>
    <col min="15368" max="15368" width="8.453125" style="9" bestFit="1" customWidth="1"/>
    <col min="15369" max="15369" width="8.54296875" style="9" bestFit="1" customWidth="1"/>
    <col min="15370" max="15371" width="6.453125" style="9" bestFit="1" customWidth="1"/>
    <col min="15372" max="15372" width="5.453125" style="9" bestFit="1" customWidth="1"/>
    <col min="15373" max="15373" width="5.54296875" style="9" bestFit="1" customWidth="1"/>
    <col min="15374" max="15375" width="6.453125" style="9" bestFit="1" customWidth="1"/>
    <col min="15376" max="15376" width="6.54296875" style="9" bestFit="1" customWidth="1"/>
    <col min="15377" max="15377" width="8.54296875" style="9"/>
    <col min="15378" max="15378" width="10" style="9" bestFit="1" customWidth="1"/>
    <col min="15379" max="15379" width="15" style="9" bestFit="1" customWidth="1"/>
    <col min="15380" max="15380" width="12.54296875" style="9" customWidth="1"/>
    <col min="15381" max="15381" width="15" style="9" bestFit="1" customWidth="1"/>
    <col min="15382" max="15382" width="5" style="9" customWidth="1"/>
    <col min="15383" max="15383" width="6" style="9" bestFit="1" customWidth="1"/>
    <col min="15384" max="15384" width="4.54296875" style="9" customWidth="1"/>
    <col min="15385" max="15388" width="5" style="9" customWidth="1"/>
    <col min="15389" max="15389" width="6.453125" style="9" customWidth="1"/>
    <col min="15390" max="15393" width="5" style="9" customWidth="1"/>
    <col min="15394" max="15394" width="4.54296875" style="9" customWidth="1"/>
    <col min="15395" max="15395" width="5" style="9" customWidth="1"/>
    <col min="15396" max="15396" width="5.453125" style="9" customWidth="1"/>
    <col min="15397" max="15617" width="8.54296875" style="9"/>
    <col min="15618" max="15618" width="10.453125" style="9" bestFit="1" customWidth="1"/>
    <col min="15619" max="15619" width="7" style="9" bestFit="1" customWidth="1"/>
    <col min="15620" max="15620" width="7.453125" style="9" bestFit="1" customWidth="1"/>
    <col min="15621" max="15621" width="5.453125" style="9" bestFit="1" customWidth="1"/>
    <col min="15622" max="15622" width="5" style="9" customWidth="1"/>
    <col min="15623" max="15623" width="6.453125" style="9" bestFit="1" customWidth="1"/>
    <col min="15624" max="15624" width="8.453125" style="9" bestFit="1" customWidth="1"/>
    <col min="15625" max="15625" width="8.54296875" style="9" bestFit="1" customWidth="1"/>
    <col min="15626" max="15627" width="6.453125" style="9" bestFit="1" customWidth="1"/>
    <col min="15628" max="15628" width="5.453125" style="9" bestFit="1" customWidth="1"/>
    <col min="15629" max="15629" width="5.54296875" style="9" bestFit="1" customWidth="1"/>
    <col min="15630" max="15631" width="6.453125" style="9" bestFit="1" customWidth="1"/>
    <col min="15632" max="15632" width="6.54296875" style="9" bestFit="1" customWidth="1"/>
    <col min="15633" max="15633" width="8.54296875" style="9"/>
    <col min="15634" max="15634" width="10" style="9" bestFit="1" customWidth="1"/>
    <col min="15635" max="15635" width="15" style="9" bestFit="1" customWidth="1"/>
    <col min="15636" max="15636" width="12.54296875" style="9" customWidth="1"/>
    <col min="15637" max="15637" width="15" style="9" bestFit="1" customWidth="1"/>
    <col min="15638" max="15638" width="5" style="9" customWidth="1"/>
    <col min="15639" max="15639" width="6" style="9" bestFit="1" customWidth="1"/>
    <col min="15640" max="15640" width="4.54296875" style="9" customWidth="1"/>
    <col min="15641" max="15644" width="5" style="9" customWidth="1"/>
    <col min="15645" max="15645" width="6.453125" style="9" customWidth="1"/>
    <col min="15646" max="15649" width="5" style="9" customWidth="1"/>
    <col min="15650" max="15650" width="4.54296875" style="9" customWidth="1"/>
    <col min="15651" max="15651" width="5" style="9" customWidth="1"/>
    <col min="15652" max="15652" width="5.453125" style="9" customWidth="1"/>
    <col min="15653" max="15873" width="8.54296875" style="9"/>
    <col min="15874" max="15874" width="10.453125" style="9" bestFit="1" customWidth="1"/>
    <col min="15875" max="15875" width="7" style="9" bestFit="1" customWidth="1"/>
    <col min="15876" max="15876" width="7.453125" style="9" bestFit="1" customWidth="1"/>
    <col min="15877" max="15877" width="5.453125" style="9" bestFit="1" customWidth="1"/>
    <col min="15878" max="15878" width="5" style="9" customWidth="1"/>
    <col min="15879" max="15879" width="6.453125" style="9" bestFit="1" customWidth="1"/>
    <col min="15880" max="15880" width="8.453125" style="9" bestFit="1" customWidth="1"/>
    <col min="15881" max="15881" width="8.54296875" style="9" bestFit="1" customWidth="1"/>
    <col min="15882" max="15883" width="6.453125" style="9" bestFit="1" customWidth="1"/>
    <col min="15884" max="15884" width="5.453125" style="9" bestFit="1" customWidth="1"/>
    <col min="15885" max="15885" width="5.54296875" style="9" bestFit="1" customWidth="1"/>
    <col min="15886" max="15887" width="6.453125" style="9" bestFit="1" customWidth="1"/>
    <col min="15888" max="15888" width="6.54296875" style="9" bestFit="1" customWidth="1"/>
    <col min="15889" max="15889" width="8.54296875" style="9"/>
    <col min="15890" max="15890" width="10" style="9" bestFit="1" customWidth="1"/>
    <col min="15891" max="15891" width="15" style="9" bestFit="1" customWidth="1"/>
    <col min="15892" max="15892" width="12.54296875" style="9" customWidth="1"/>
    <col min="15893" max="15893" width="15" style="9" bestFit="1" customWidth="1"/>
    <col min="15894" max="15894" width="5" style="9" customWidth="1"/>
    <col min="15895" max="15895" width="6" style="9" bestFit="1" customWidth="1"/>
    <col min="15896" max="15896" width="4.54296875" style="9" customWidth="1"/>
    <col min="15897" max="15900" width="5" style="9" customWidth="1"/>
    <col min="15901" max="15901" width="6.453125" style="9" customWidth="1"/>
    <col min="15902" max="15905" width="5" style="9" customWidth="1"/>
    <col min="15906" max="15906" width="4.54296875" style="9" customWidth="1"/>
    <col min="15907" max="15907" width="5" style="9" customWidth="1"/>
    <col min="15908" max="15908" width="5.453125" style="9" customWidth="1"/>
    <col min="15909" max="16129" width="8.54296875" style="9"/>
    <col min="16130" max="16130" width="10.453125" style="9" bestFit="1" customWidth="1"/>
    <col min="16131" max="16131" width="7" style="9" bestFit="1" customWidth="1"/>
    <col min="16132" max="16132" width="7.453125" style="9" bestFit="1" customWidth="1"/>
    <col min="16133" max="16133" width="5.453125" style="9" bestFit="1" customWidth="1"/>
    <col min="16134" max="16134" width="5" style="9" customWidth="1"/>
    <col min="16135" max="16135" width="6.453125" style="9" bestFit="1" customWidth="1"/>
    <col min="16136" max="16136" width="8.453125" style="9" bestFit="1" customWidth="1"/>
    <col min="16137" max="16137" width="8.54296875" style="9" bestFit="1" customWidth="1"/>
    <col min="16138" max="16139" width="6.453125" style="9" bestFit="1" customWidth="1"/>
    <col min="16140" max="16140" width="5.453125" style="9" bestFit="1" customWidth="1"/>
    <col min="16141" max="16141" width="5.54296875" style="9" bestFit="1" customWidth="1"/>
    <col min="16142" max="16143" width="6.453125" style="9" bestFit="1" customWidth="1"/>
    <col min="16144" max="16144" width="6.54296875" style="9" bestFit="1" customWidth="1"/>
    <col min="16145" max="16145" width="8.54296875" style="9"/>
    <col min="16146" max="16146" width="10" style="9" bestFit="1" customWidth="1"/>
    <col min="16147" max="16147" width="15" style="9" bestFit="1" customWidth="1"/>
    <col min="16148" max="16148" width="12.54296875" style="9" customWidth="1"/>
    <col min="16149" max="16149" width="15" style="9" bestFit="1" customWidth="1"/>
    <col min="16150" max="16150" width="5" style="9" customWidth="1"/>
    <col min="16151" max="16151" width="6" style="9" bestFit="1" customWidth="1"/>
    <col min="16152" max="16152" width="4.54296875" style="9" customWidth="1"/>
    <col min="16153" max="16156" width="5" style="9" customWidth="1"/>
    <col min="16157" max="16157" width="6.453125" style="9" customWidth="1"/>
    <col min="16158" max="16161" width="5" style="9" customWidth="1"/>
    <col min="16162" max="16162" width="4.54296875" style="9" customWidth="1"/>
    <col min="16163" max="16163" width="5" style="9" customWidth="1"/>
    <col min="16164" max="16164" width="5.453125" style="9" customWidth="1"/>
    <col min="16165" max="16384" width="8.54296875" style="9"/>
  </cols>
  <sheetData>
    <row r="4" spans="1:32" ht="13.5" thickBot="1" x14ac:dyDescent="0.35">
      <c r="B4" s="10" t="s">
        <v>66</v>
      </c>
    </row>
    <row r="5" spans="1:32" x14ac:dyDescent="0.3">
      <c r="Q5" s="11" t="s">
        <v>67</v>
      </c>
      <c r="R5" s="12">
        <v>2024</v>
      </c>
      <c r="T5" s="9" t="s">
        <v>68</v>
      </c>
    </row>
    <row r="6" spans="1:32" ht="13.5" thickBot="1" x14ac:dyDescent="0.35">
      <c r="C6" s="13"/>
      <c r="D6" s="13"/>
      <c r="E6" s="13"/>
      <c r="F6" s="13"/>
      <c r="G6" s="13"/>
      <c r="H6" s="13"/>
      <c r="I6" s="13"/>
      <c r="J6" s="13"/>
      <c r="K6" s="13"/>
      <c r="L6" s="13"/>
      <c r="M6" s="13"/>
      <c r="N6" s="13"/>
      <c r="O6" s="13"/>
      <c r="P6" s="13"/>
      <c r="Q6" s="14" t="s">
        <v>69</v>
      </c>
      <c r="R6" s="15">
        <v>4</v>
      </c>
    </row>
    <row r="7" spans="1:32" x14ac:dyDescent="0.3">
      <c r="C7" s="143" t="s">
        <v>70</v>
      </c>
      <c r="D7" s="143"/>
      <c r="E7" s="143"/>
      <c r="F7" s="143"/>
      <c r="G7" s="144" t="s">
        <v>34</v>
      </c>
      <c r="H7" s="144"/>
      <c r="I7" s="144" t="s">
        <v>71</v>
      </c>
      <c r="J7" s="144"/>
      <c r="K7" s="144"/>
      <c r="L7" s="144"/>
      <c r="M7" s="144"/>
      <c r="N7" s="144"/>
      <c r="O7" s="144"/>
      <c r="P7" s="144"/>
    </row>
    <row r="8" spans="1:32" x14ac:dyDescent="0.3">
      <c r="C8" s="16"/>
      <c r="D8" s="16" t="s">
        <v>72</v>
      </c>
      <c r="E8" s="17"/>
      <c r="F8" s="17"/>
      <c r="G8" s="18" t="s">
        <v>40</v>
      </c>
      <c r="H8" s="16"/>
      <c r="I8" s="16" t="s">
        <v>73</v>
      </c>
      <c r="J8" s="19" t="s">
        <v>74</v>
      </c>
      <c r="K8" s="19"/>
      <c r="L8" s="19" t="s">
        <v>35</v>
      </c>
      <c r="M8" s="19"/>
      <c r="N8" s="19" t="s">
        <v>36</v>
      </c>
      <c r="O8" s="19"/>
      <c r="P8" s="19"/>
      <c r="R8" s="9" t="s">
        <v>75</v>
      </c>
      <c r="S8" s="9" t="s">
        <v>98</v>
      </c>
      <c r="T8" s="9" t="s">
        <v>76</v>
      </c>
      <c r="U8" s="9" t="s">
        <v>77</v>
      </c>
      <c r="V8" s="9" t="s">
        <v>78</v>
      </c>
      <c r="W8" s="9" t="s">
        <v>79</v>
      </c>
      <c r="X8" s="9" t="s">
        <v>80</v>
      </c>
      <c r="Y8" s="9" t="s">
        <v>81</v>
      </c>
      <c r="Z8" s="9" t="s">
        <v>82</v>
      </c>
      <c r="AA8" s="9" t="s">
        <v>83</v>
      </c>
      <c r="AB8" s="9" t="s">
        <v>84</v>
      </c>
      <c r="AC8" s="9" t="s">
        <v>85</v>
      </c>
      <c r="AD8" s="9" t="s">
        <v>86</v>
      </c>
      <c r="AE8" s="9" t="s">
        <v>87</v>
      </c>
      <c r="AF8" s="9" t="s">
        <v>88</v>
      </c>
    </row>
    <row r="9" spans="1:32" ht="13.5" thickBot="1" x14ac:dyDescent="0.35">
      <c r="C9" s="20" t="s">
        <v>37</v>
      </c>
      <c r="D9" s="20" t="s">
        <v>90</v>
      </c>
      <c r="E9" s="20" t="s">
        <v>91</v>
      </c>
      <c r="F9" s="20" t="s">
        <v>39</v>
      </c>
      <c r="G9" s="21" t="s">
        <v>92</v>
      </c>
      <c r="H9" s="20" t="s">
        <v>93</v>
      </c>
      <c r="I9" s="20" t="s">
        <v>94</v>
      </c>
      <c r="J9" s="20" t="s">
        <v>41</v>
      </c>
      <c r="K9" s="20" t="s">
        <v>42</v>
      </c>
      <c r="L9" s="20" t="s">
        <v>41</v>
      </c>
      <c r="M9" s="20" t="s">
        <v>42</v>
      </c>
      <c r="N9" s="20" t="s">
        <v>41</v>
      </c>
      <c r="O9" s="20" t="s">
        <v>42</v>
      </c>
      <c r="P9" s="20" t="s">
        <v>95</v>
      </c>
      <c r="Q9" s="15">
        <v>31</v>
      </c>
      <c r="R9" s="22" t="str">
        <f>$T$5&amp;R$8&amp;$Q9</f>
        <v>Annual!A31</v>
      </c>
      <c r="S9" s="22" t="str">
        <f t="shared" ref="S9:AF10" si="0">$T$5&amp;S$8&amp;$Q9</f>
        <v>Annual!B31</v>
      </c>
      <c r="T9" s="22" t="str">
        <f t="shared" si="0"/>
        <v>Annual!C31</v>
      </c>
      <c r="U9" s="22" t="str">
        <f t="shared" si="0"/>
        <v>Annual!D31</v>
      </c>
      <c r="V9" s="22" t="str">
        <f t="shared" si="0"/>
        <v>Annual!E31</v>
      </c>
      <c r="W9" s="22" t="str">
        <f t="shared" si="0"/>
        <v>Annual!F31</v>
      </c>
      <c r="X9" s="22" t="str">
        <f t="shared" si="0"/>
        <v>Annual!G31</v>
      </c>
      <c r="Y9" s="22" t="str">
        <f t="shared" si="0"/>
        <v>Annual!H31</v>
      </c>
      <c r="Z9" s="22" t="str">
        <f t="shared" si="0"/>
        <v>Annual!I31</v>
      </c>
      <c r="AA9" s="22" t="str">
        <f t="shared" si="0"/>
        <v>Annual!J31</v>
      </c>
      <c r="AB9" s="22" t="str">
        <f t="shared" si="0"/>
        <v>Annual!K31</v>
      </c>
      <c r="AC9" s="22" t="str">
        <f t="shared" si="0"/>
        <v>Annual!L31</v>
      </c>
      <c r="AD9" s="22" t="str">
        <f t="shared" si="0"/>
        <v>Annual!M31</v>
      </c>
      <c r="AE9" s="22" t="str">
        <f t="shared" si="0"/>
        <v>Annual!N31</v>
      </c>
      <c r="AF9" s="22" t="str">
        <f t="shared" si="0"/>
        <v>Annual!O31</v>
      </c>
    </row>
    <row r="10" spans="1:32" x14ac:dyDescent="0.3">
      <c r="C10" s="23" t="s">
        <v>96</v>
      </c>
      <c r="D10" s="13"/>
      <c r="E10" s="13"/>
      <c r="F10" s="13"/>
      <c r="G10" s="24" t="s">
        <v>33</v>
      </c>
      <c r="H10" s="13"/>
      <c r="I10" s="13"/>
      <c r="J10" s="25"/>
      <c r="K10" s="25"/>
      <c r="L10" s="25"/>
      <c r="M10" s="25"/>
      <c r="N10" s="25"/>
      <c r="O10" s="25"/>
      <c r="P10" s="26"/>
      <c r="Q10" s="9">
        <f>Q9+1</f>
        <v>32</v>
      </c>
      <c r="R10" s="22" t="str">
        <f t="shared" ref="R10:AF13" si="1">$T$5&amp;R$8&amp;$Q10</f>
        <v>Annual!A32</v>
      </c>
      <c r="S10" s="22" t="str">
        <f t="shared" si="0"/>
        <v>Annual!B32</v>
      </c>
      <c r="T10" s="22" t="str">
        <f t="shared" si="0"/>
        <v>Annual!C32</v>
      </c>
      <c r="U10" s="22" t="str">
        <f t="shared" si="0"/>
        <v>Annual!D32</v>
      </c>
      <c r="V10" s="22" t="str">
        <f t="shared" si="0"/>
        <v>Annual!E32</v>
      </c>
      <c r="W10" s="22" t="str">
        <f t="shared" si="0"/>
        <v>Annual!F32</v>
      </c>
      <c r="X10" s="22" t="str">
        <f t="shared" si="0"/>
        <v>Annual!G32</v>
      </c>
      <c r="Y10" s="22" t="str">
        <f t="shared" si="0"/>
        <v>Annual!H32</v>
      </c>
      <c r="Z10" s="22" t="str">
        <f t="shared" si="0"/>
        <v>Annual!I32</v>
      </c>
      <c r="AA10" s="22" t="str">
        <f t="shared" si="0"/>
        <v>Annual!J32</v>
      </c>
      <c r="AB10" s="22" t="str">
        <f t="shared" si="0"/>
        <v>Annual!K32</v>
      </c>
      <c r="AC10" s="22" t="str">
        <f t="shared" si="0"/>
        <v>Annual!L32</v>
      </c>
      <c r="AD10" s="22" t="str">
        <f t="shared" si="0"/>
        <v>Annual!M32</v>
      </c>
      <c r="AE10" s="22" t="str">
        <f t="shared" si="0"/>
        <v>Annual!N32</v>
      </c>
      <c r="AF10" s="22" t="str">
        <f t="shared" si="0"/>
        <v>Annual!O32</v>
      </c>
    </row>
    <row r="11" spans="1:32" x14ac:dyDescent="0.3">
      <c r="B11" s="27"/>
      <c r="C11" s="28"/>
      <c r="D11" s="28"/>
      <c r="E11" s="27"/>
      <c r="F11" s="27"/>
      <c r="G11" s="28"/>
      <c r="H11" s="28"/>
      <c r="I11" s="29"/>
      <c r="J11" s="29"/>
      <c r="K11" s="29"/>
      <c r="L11" s="29"/>
      <c r="M11" s="29"/>
      <c r="N11" s="29"/>
      <c r="O11" s="29"/>
      <c r="Q11" s="9">
        <f>Q10+1</f>
        <v>33</v>
      </c>
      <c r="R11" s="22" t="str">
        <f t="shared" si="1"/>
        <v>Annual!A33</v>
      </c>
      <c r="S11" s="22" t="str">
        <f t="shared" si="1"/>
        <v>Annual!B33</v>
      </c>
      <c r="T11" s="22" t="str">
        <f t="shared" si="1"/>
        <v>Annual!C33</v>
      </c>
      <c r="U11" s="22" t="str">
        <f t="shared" si="1"/>
        <v>Annual!D33</v>
      </c>
      <c r="V11" s="22" t="str">
        <f t="shared" si="1"/>
        <v>Annual!E33</v>
      </c>
      <c r="W11" s="22" t="str">
        <f t="shared" si="1"/>
        <v>Annual!F33</v>
      </c>
      <c r="X11" s="22" t="str">
        <f t="shared" si="1"/>
        <v>Annual!G33</v>
      </c>
      <c r="Y11" s="22" t="str">
        <f t="shared" si="1"/>
        <v>Annual!H33</v>
      </c>
      <c r="Z11" s="22" t="str">
        <f t="shared" si="1"/>
        <v>Annual!I33</v>
      </c>
      <c r="AA11" s="22" t="str">
        <f t="shared" si="1"/>
        <v>Annual!J33</v>
      </c>
      <c r="AB11" s="22" t="str">
        <f t="shared" si="1"/>
        <v>Annual!K33</v>
      </c>
      <c r="AC11" s="22" t="str">
        <f t="shared" si="1"/>
        <v>Annual!L33</v>
      </c>
      <c r="AD11" s="22" t="str">
        <f t="shared" si="1"/>
        <v>Annual!M33</v>
      </c>
      <c r="AE11" s="22" t="str">
        <f t="shared" si="1"/>
        <v>Annual!N33</v>
      </c>
      <c r="AF11" s="22" t="str">
        <f t="shared" si="1"/>
        <v>Annual!O33</v>
      </c>
    </row>
    <row r="12" spans="1:32" x14ac:dyDescent="0.3">
      <c r="A12" s="30">
        <v>1995</v>
      </c>
      <c r="B12" s="30" t="s">
        <v>43</v>
      </c>
      <c r="C12" s="31">
        <f>+Month!B7</f>
        <v>11319</v>
      </c>
      <c r="D12" s="31">
        <f>+Month!C7</f>
        <v>10568</v>
      </c>
      <c r="E12" s="31">
        <f>+Month!D7</f>
        <v>751</v>
      </c>
      <c r="F12" s="31"/>
      <c r="G12" s="31">
        <f>+Month!F7</f>
        <v>6932</v>
      </c>
      <c r="H12" s="31">
        <f>+Month!G7</f>
        <v>3316</v>
      </c>
      <c r="I12" s="31">
        <f>+Month!H7</f>
        <v>-4155</v>
      </c>
      <c r="J12" s="31">
        <f>+Month!I7</f>
        <v>3616</v>
      </c>
      <c r="K12" s="31">
        <f>+Month!J7</f>
        <v>6864</v>
      </c>
      <c r="L12" s="31">
        <f>+Month!K7</f>
        <v>528</v>
      </c>
      <c r="M12" s="31">
        <f>+Month!L7</f>
        <v>176</v>
      </c>
      <c r="N12" s="31">
        <f>+Month!M7</f>
        <v>700</v>
      </c>
      <c r="O12" s="31">
        <f>+Month!N7</f>
        <v>1959</v>
      </c>
      <c r="P12" s="31">
        <f>+Month!O7</f>
        <v>178</v>
      </c>
      <c r="Q12" s="9">
        <f>Q11+1</f>
        <v>34</v>
      </c>
      <c r="R12" s="22" t="str">
        <f t="shared" si="1"/>
        <v>Annual!A34</v>
      </c>
      <c r="S12" s="22" t="str">
        <f t="shared" si="1"/>
        <v>Annual!B34</v>
      </c>
      <c r="T12" s="22" t="str">
        <f t="shared" si="1"/>
        <v>Annual!C34</v>
      </c>
      <c r="U12" s="22" t="str">
        <f t="shared" si="1"/>
        <v>Annual!D34</v>
      </c>
      <c r="V12" s="22" t="str">
        <f t="shared" si="1"/>
        <v>Annual!E34</v>
      </c>
      <c r="W12" s="22" t="str">
        <f t="shared" si="1"/>
        <v>Annual!F34</v>
      </c>
      <c r="X12" s="22" t="str">
        <f t="shared" si="1"/>
        <v>Annual!G34</v>
      </c>
      <c r="Y12" s="22" t="str">
        <f t="shared" si="1"/>
        <v>Annual!H34</v>
      </c>
      <c r="Z12" s="22" t="str">
        <f t="shared" si="1"/>
        <v>Annual!I34</v>
      </c>
      <c r="AA12" s="22" t="str">
        <f t="shared" si="1"/>
        <v>Annual!J34</v>
      </c>
      <c r="AB12" s="22" t="str">
        <f t="shared" si="1"/>
        <v>Annual!K34</v>
      </c>
      <c r="AC12" s="22" t="str">
        <f t="shared" si="1"/>
        <v>Annual!L34</v>
      </c>
      <c r="AD12" s="22" t="str">
        <f t="shared" si="1"/>
        <v>Annual!M34</v>
      </c>
      <c r="AE12" s="22" t="str">
        <f t="shared" si="1"/>
        <v>Annual!N34</v>
      </c>
      <c r="AF12" s="22" t="str">
        <f t="shared" si="1"/>
        <v>Annual!O34</v>
      </c>
    </row>
    <row r="13" spans="1:32" x14ac:dyDescent="0.3">
      <c r="A13" s="30">
        <v>1995</v>
      </c>
      <c r="B13" s="30" t="s">
        <v>44</v>
      </c>
      <c r="C13" s="31">
        <f>+Month!B8+C12</f>
        <v>21866</v>
      </c>
      <c r="D13" s="31">
        <f>+Month!C8+D12</f>
        <v>20411</v>
      </c>
      <c r="E13" s="31">
        <f>+Month!D8+E12</f>
        <v>1455</v>
      </c>
      <c r="F13" s="31"/>
      <c r="G13" s="31">
        <f>+Month!F8+G12</f>
        <v>13475</v>
      </c>
      <c r="H13" s="31">
        <f>+Month!G8+H12</f>
        <v>6783</v>
      </c>
      <c r="I13" s="31">
        <f>+Month!H8+I12</f>
        <v>-7879</v>
      </c>
      <c r="J13" s="31">
        <f>+Month!I8+J12</f>
        <v>6692</v>
      </c>
      <c r="K13" s="31">
        <f>+Month!J8+K12</f>
        <v>13292</v>
      </c>
      <c r="L13" s="31">
        <f>+Month!K8+L12</f>
        <v>965</v>
      </c>
      <c r="M13" s="31">
        <f>+Month!L8+M12</f>
        <v>334</v>
      </c>
      <c r="N13" s="31">
        <f>+Month!M8+N12</f>
        <v>1626</v>
      </c>
      <c r="O13" s="31">
        <f>+Month!N8+O12</f>
        <v>3536</v>
      </c>
      <c r="P13" s="31">
        <f>+Month!O8+P12</f>
        <v>356</v>
      </c>
      <c r="Q13" s="9">
        <f>Q12+1</f>
        <v>35</v>
      </c>
      <c r="R13" s="22" t="str">
        <f t="shared" si="1"/>
        <v>Annual!A35</v>
      </c>
      <c r="S13" s="22" t="str">
        <f t="shared" si="1"/>
        <v>Annual!B35</v>
      </c>
      <c r="T13" s="22" t="str">
        <f t="shared" si="1"/>
        <v>Annual!C35</v>
      </c>
      <c r="U13" s="22" t="str">
        <f t="shared" si="1"/>
        <v>Annual!D35</v>
      </c>
      <c r="V13" s="22" t="str">
        <f t="shared" si="1"/>
        <v>Annual!E35</v>
      </c>
      <c r="W13" s="22" t="str">
        <f t="shared" si="1"/>
        <v>Annual!F35</v>
      </c>
      <c r="X13" s="22" t="str">
        <f t="shared" si="1"/>
        <v>Annual!G35</v>
      </c>
      <c r="Y13" s="22" t="str">
        <f t="shared" si="1"/>
        <v>Annual!H35</v>
      </c>
      <c r="Z13" s="22" t="str">
        <f t="shared" si="1"/>
        <v>Annual!I35</v>
      </c>
      <c r="AA13" s="22" t="str">
        <f t="shared" si="1"/>
        <v>Annual!J35</v>
      </c>
      <c r="AB13" s="22" t="str">
        <f t="shared" si="1"/>
        <v>Annual!K35</v>
      </c>
      <c r="AC13" s="22" t="str">
        <f t="shared" si="1"/>
        <v>Annual!L35</v>
      </c>
      <c r="AD13" s="22" t="str">
        <f t="shared" si="1"/>
        <v>Annual!M35</v>
      </c>
      <c r="AE13" s="22" t="str">
        <f t="shared" si="1"/>
        <v>Annual!N35</v>
      </c>
      <c r="AF13" s="22" t="str">
        <f t="shared" si="1"/>
        <v>Annual!O35</v>
      </c>
    </row>
    <row r="14" spans="1:32" x14ac:dyDescent="0.3">
      <c r="A14" s="30">
        <v>1995</v>
      </c>
      <c r="B14" s="30" t="s">
        <v>45</v>
      </c>
      <c r="C14" s="31">
        <f>+Month!B9+C13</f>
        <v>33446</v>
      </c>
      <c r="D14" s="31">
        <f>+Month!C9+D13</f>
        <v>31226</v>
      </c>
      <c r="E14" s="31">
        <f>+Month!D9+E13</f>
        <v>2220</v>
      </c>
      <c r="F14" s="31"/>
      <c r="G14" s="31">
        <f>+Month!F9+G13</f>
        <v>20153</v>
      </c>
      <c r="H14" s="31">
        <f>+Month!G9+H13</f>
        <v>10453</v>
      </c>
      <c r="I14" s="31">
        <f>+Month!H9+I13</f>
        <v>-12802</v>
      </c>
      <c r="J14" s="31">
        <f>+Month!I9+J13</f>
        <v>9700</v>
      </c>
      <c r="K14" s="31">
        <f>+Month!J9+K13</f>
        <v>20602</v>
      </c>
      <c r="L14" s="31">
        <f>+Month!K9+L13</f>
        <v>1456</v>
      </c>
      <c r="M14" s="31">
        <f>+Month!L9+M13</f>
        <v>561</v>
      </c>
      <c r="N14" s="31">
        <f>+Month!M9+N13</f>
        <v>2615</v>
      </c>
      <c r="O14" s="31">
        <f>+Month!N9+O13</f>
        <v>5410</v>
      </c>
      <c r="P14" s="31">
        <f>+Month!O9+P13</f>
        <v>548</v>
      </c>
    </row>
    <row r="15" spans="1:32" x14ac:dyDescent="0.3">
      <c r="A15" s="30">
        <v>1995</v>
      </c>
      <c r="B15" s="30" t="s">
        <v>46</v>
      </c>
      <c r="C15" s="31">
        <f>+Month!B10+C14</f>
        <v>44636</v>
      </c>
      <c r="D15" s="31">
        <f>+Month!C10+D14</f>
        <v>41735</v>
      </c>
      <c r="E15" s="31">
        <f>+Month!D10+E14</f>
        <v>2901</v>
      </c>
      <c r="F15" s="31"/>
      <c r="G15" s="31">
        <f>+Month!F10+G14</f>
        <v>26665</v>
      </c>
      <c r="H15" s="31">
        <f>+Month!G10+H14</f>
        <v>14144</v>
      </c>
      <c r="I15" s="31">
        <f>+Month!H10+I14</f>
        <v>-16809</v>
      </c>
      <c r="J15" s="31">
        <f>+Month!I10+J14</f>
        <v>12521</v>
      </c>
      <c r="K15" s="31">
        <f>+Month!J10+K14</f>
        <v>27298</v>
      </c>
      <c r="L15" s="31">
        <f>+Month!K10+L14</f>
        <v>2247</v>
      </c>
      <c r="M15" s="31">
        <f>+Month!L10+M14</f>
        <v>683</v>
      </c>
      <c r="N15" s="31">
        <f>+Month!M10+N14</f>
        <v>3573</v>
      </c>
      <c r="O15" s="31">
        <f>+Month!N10+O14</f>
        <v>7169</v>
      </c>
      <c r="P15" s="31">
        <f>+Month!O10+P14</f>
        <v>772</v>
      </c>
    </row>
    <row r="16" spans="1:32" x14ac:dyDescent="0.3">
      <c r="A16" s="30">
        <v>1995</v>
      </c>
      <c r="B16" s="30" t="s">
        <v>47</v>
      </c>
      <c r="C16" s="31">
        <f>+Month!B11+C15</f>
        <v>54940</v>
      </c>
      <c r="D16" s="31">
        <f>+Month!C11+D15</f>
        <v>51389</v>
      </c>
      <c r="E16" s="31">
        <f>+Month!D11+E15</f>
        <v>3551</v>
      </c>
      <c r="F16" s="31"/>
      <c r="G16" s="31">
        <f>+Month!F11+G15</f>
        <v>34396</v>
      </c>
      <c r="H16" s="31">
        <f>+Month!G11+H15</f>
        <v>17309</v>
      </c>
      <c r="I16" s="31">
        <f>+Month!H11+I15</f>
        <v>-19206</v>
      </c>
      <c r="J16" s="31">
        <f>+Month!I11+J15</f>
        <v>16201</v>
      </c>
      <c r="K16" s="31">
        <f>+Month!J11+K15</f>
        <v>33519</v>
      </c>
      <c r="L16" s="31">
        <f>+Month!K11+L15</f>
        <v>3133</v>
      </c>
      <c r="M16" s="31">
        <f>+Month!L11+M15</f>
        <v>742</v>
      </c>
      <c r="N16" s="31">
        <f>+Month!M11+N15</f>
        <v>4453</v>
      </c>
      <c r="O16" s="31">
        <f>+Month!N11+O15</f>
        <v>8732</v>
      </c>
      <c r="P16" s="31">
        <f>+Month!O11+P15</f>
        <v>983</v>
      </c>
      <c r="T16" s="9" t="s">
        <v>97</v>
      </c>
    </row>
    <row r="17" spans="1:33" x14ac:dyDescent="0.3">
      <c r="A17" s="30">
        <v>1995</v>
      </c>
      <c r="B17" s="30" t="s">
        <v>48</v>
      </c>
      <c r="C17" s="31">
        <f>+Month!B12+C16</f>
        <v>63042</v>
      </c>
      <c r="D17" s="31">
        <f>+Month!C12+D16</f>
        <v>59034</v>
      </c>
      <c r="E17" s="31">
        <f>+Month!D12+E16</f>
        <v>4008</v>
      </c>
      <c r="F17" s="31"/>
      <c r="G17" s="31">
        <f>+Month!F12+G16</f>
        <v>40933</v>
      </c>
      <c r="H17" s="31">
        <f>+Month!G12+H16</f>
        <v>19752</v>
      </c>
      <c r="I17" s="31">
        <f>+Month!H12+I16</f>
        <v>-21751</v>
      </c>
      <c r="J17" s="31">
        <f>+Month!I12+J16</f>
        <v>19584</v>
      </c>
      <c r="K17" s="31">
        <f>+Month!J12+K16</f>
        <v>38625</v>
      </c>
      <c r="L17" s="31">
        <f>+Month!K12+L16</f>
        <v>3844</v>
      </c>
      <c r="M17" s="31">
        <f>+Month!L12+M16</f>
        <v>910</v>
      </c>
      <c r="N17" s="31">
        <f>+Month!M12+N16</f>
        <v>5251</v>
      </c>
      <c r="O17" s="31">
        <f>+Month!N12+O16</f>
        <v>10895</v>
      </c>
      <c r="P17" s="31">
        <f>+Month!O12+P16</f>
        <v>1195</v>
      </c>
    </row>
    <row r="18" spans="1:33" x14ac:dyDescent="0.3">
      <c r="A18" s="30">
        <v>1995</v>
      </c>
      <c r="B18" s="30" t="s">
        <v>49</v>
      </c>
      <c r="C18" s="31">
        <f>+Month!B13+C17</f>
        <v>73811</v>
      </c>
      <c r="D18" s="31">
        <f>+Month!C13+D17</f>
        <v>69157</v>
      </c>
      <c r="E18" s="31">
        <f>+Month!D13+E17</f>
        <v>4654</v>
      </c>
      <c r="F18" s="31"/>
      <c r="G18" s="31">
        <f>+Month!F13+G17</f>
        <v>49398</v>
      </c>
      <c r="H18" s="31">
        <f>+Month!G13+H17</f>
        <v>23902</v>
      </c>
      <c r="I18" s="31">
        <f>+Month!H13+I17</f>
        <v>-24652</v>
      </c>
      <c r="J18" s="31">
        <f>+Month!I13+J17</f>
        <v>23019</v>
      </c>
      <c r="K18" s="31">
        <f>+Month!J13+K17</f>
        <v>44752</v>
      </c>
      <c r="L18" s="31">
        <f>+Month!K13+L17</f>
        <v>4724</v>
      </c>
      <c r="M18" s="31">
        <f>+Month!L13+M17</f>
        <v>965</v>
      </c>
      <c r="N18" s="31">
        <f>+Month!M13+N17</f>
        <v>6275</v>
      </c>
      <c r="O18" s="31">
        <f>+Month!N13+O17</f>
        <v>12953</v>
      </c>
      <c r="P18" s="31">
        <f>+Month!O13+P17</f>
        <v>1410</v>
      </c>
    </row>
    <row r="19" spans="1:33" x14ac:dyDescent="0.3">
      <c r="A19" s="30">
        <v>1995</v>
      </c>
      <c r="B19" s="30" t="s">
        <v>50</v>
      </c>
      <c r="C19" s="31">
        <f>+Month!B14+C18</f>
        <v>84478</v>
      </c>
      <c r="D19" s="31">
        <f>+Month!C14+D18</f>
        <v>79223</v>
      </c>
      <c r="E19" s="31">
        <f>+Month!D14+E18</f>
        <v>5255</v>
      </c>
      <c r="F19" s="31"/>
      <c r="G19" s="31">
        <f>+Month!F14+G18</f>
        <v>56984</v>
      </c>
      <c r="H19" s="31">
        <f>+Month!G14+H18</f>
        <v>27041</v>
      </c>
      <c r="I19" s="31">
        <f>+Month!H14+I18</f>
        <v>-28042</v>
      </c>
      <c r="J19" s="31">
        <f>+Month!I14+J18</f>
        <v>26575</v>
      </c>
      <c r="K19" s="31">
        <f>+Month!J14+K18</f>
        <v>51202</v>
      </c>
      <c r="L19" s="31">
        <f>+Month!K14+L18</f>
        <v>5615</v>
      </c>
      <c r="M19" s="31">
        <f>+Month!L14+M18</f>
        <v>992</v>
      </c>
      <c r="N19" s="31">
        <f>+Month!M14+N18</f>
        <v>6974</v>
      </c>
      <c r="O19" s="31">
        <f>+Month!N14+O18</f>
        <v>15012</v>
      </c>
      <c r="P19" s="31">
        <f>+Month!O14+P18</f>
        <v>1619</v>
      </c>
      <c r="S19" s="9" t="s">
        <v>75</v>
      </c>
      <c r="T19" s="9" t="s">
        <v>98</v>
      </c>
      <c r="U19" s="9" t="s">
        <v>76</v>
      </c>
      <c r="V19" s="9" t="s">
        <v>77</v>
      </c>
      <c r="W19" s="9" t="s">
        <v>78</v>
      </c>
      <c r="X19" s="9" t="s">
        <v>79</v>
      </c>
      <c r="Y19" s="9" t="s">
        <v>80</v>
      </c>
      <c r="Z19" s="9" t="s">
        <v>81</v>
      </c>
      <c r="AA19" s="9" t="s">
        <v>82</v>
      </c>
      <c r="AB19" s="9" t="s">
        <v>83</v>
      </c>
      <c r="AC19" s="9" t="s">
        <v>84</v>
      </c>
      <c r="AD19" s="9" t="s">
        <v>85</v>
      </c>
      <c r="AE19" s="9" t="s">
        <v>86</v>
      </c>
      <c r="AF19" s="9" t="s">
        <v>87</v>
      </c>
      <c r="AG19" s="9" t="s">
        <v>88</v>
      </c>
    </row>
    <row r="20" spans="1:33" ht="13.5" thickBot="1" x14ac:dyDescent="0.35">
      <c r="A20" s="30">
        <v>1995</v>
      </c>
      <c r="B20" s="30" t="s">
        <v>51</v>
      </c>
      <c r="C20" s="31">
        <f>+Month!B15+C19</f>
        <v>95443</v>
      </c>
      <c r="D20" s="31">
        <f>+Month!C15+D19</f>
        <v>89558</v>
      </c>
      <c r="E20" s="31">
        <f>+Month!D15+E19</f>
        <v>5885</v>
      </c>
      <c r="F20" s="31"/>
      <c r="G20" s="31">
        <f>+Month!F15+G19</f>
        <v>65186</v>
      </c>
      <c r="H20" s="31">
        <f>+Month!G15+H19</f>
        <v>30888</v>
      </c>
      <c r="I20" s="31">
        <f>+Month!H15+I19</f>
        <v>-32134</v>
      </c>
      <c r="J20" s="31">
        <f>+Month!I15+J19</f>
        <v>30334</v>
      </c>
      <c r="K20" s="31">
        <f>+Month!J15+K19</f>
        <v>57780</v>
      </c>
      <c r="L20" s="31">
        <f>+Month!K15+L19</f>
        <v>6211</v>
      </c>
      <c r="M20" s="31">
        <f>+Month!L15+M19</f>
        <v>1047</v>
      </c>
      <c r="N20" s="31">
        <f>+Month!M15+N19</f>
        <v>7556</v>
      </c>
      <c r="O20" s="31">
        <f>+Month!N15+O19</f>
        <v>17408</v>
      </c>
      <c r="P20" s="31">
        <f>+Month!O15+P19</f>
        <v>1820</v>
      </c>
      <c r="R20" s="15">
        <v>344</v>
      </c>
      <c r="S20" s="22" t="str">
        <f t="shared" ref="S20:AG34" si="2">$T$16&amp;S$19&amp;$R20</f>
        <v>Month!A344</v>
      </c>
      <c r="T20" s="22" t="str">
        <f t="shared" si="2"/>
        <v>Month!B344</v>
      </c>
      <c r="U20" s="22" t="str">
        <f t="shared" si="2"/>
        <v>Month!C344</v>
      </c>
      <c r="V20" s="22" t="str">
        <f t="shared" si="2"/>
        <v>Month!D344</v>
      </c>
      <c r="W20" s="22" t="str">
        <f t="shared" si="2"/>
        <v>Month!E344</v>
      </c>
      <c r="X20" s="22" t="str">
        <f t="shared" si="2"/>
        <v>Month!F344</v>
      </c>
      <c r="Y20" s="22" t="str">
        <f t="shared" si="2"/>
        <v>Month!G344</v>
      </c>
      <c r="Z20" s="22" t="str">
        <f t="shared" si="2"/>
        <v>Month!H344</v>
      </c>
      <c r="AA20" s="22" t="str">
        <f t="shared" si="2"/>
        <v>Month!I344</v>
      </c>
      <c r="AB20" s="22" t="str">
        <f t="shared" si="2"/>
        <v>Month!J344</v>
      </c>
      <c r="AC20" s="22" t="str">
        <f t="shared" si="2"/>
        <v>Month!K344</v>
      </c>
      <c r="AD20" s="22" t="str">
        <f t="shared" si="2"/>
        <v>Month!L344</v>
      </c>
      <c r="AE20" s="22" t="str">
        <f t="shared" si="2"/>
        <v>Month!M344</v>
      </c>
      <c r="AF20" s="22" t="str">
        <f t="shared" si="2"/>
        <v>Month!N344</v>
      </c>
      <c r="AG20" s="22" t="str">
        <f t="shared" si="2"/>
        <v>Month!O344</v>
      </c>
    </row>
    <row r="21" spans="1:33" x14ac:dyDescent="0.3">
      <c r="A21" s="30">
        <v>1995</v>
      </c>
      <c r="B21" s="30" t="s">
        <v>52</v>
      </c>
      <c r="C21" s="31">
        <f>+Month!B16+C20</f>
        <v>107284</v>
      </c>
      <c r="D21" s="31">
        <f>+Month!C16+D20</f>
        <v>100657</v>
      </c>
      <c r="E21" s="31">
        <f>+Month!D16+E20</f>
        <v>6627</v>
      </c>
      <c r="F21" s="31"/>
      <c r="G21" s="31">
        <f>+Month!F16+G20</f>
        <v>73626.259999999995</v>
      </c>
      <c r="H21" s="31">
        <f>+Month!G16+H20</f>
        <v>34991.270000000004</v>
      </c>
      <c r="I21" s="31">
        <f>+Month!H16+I20</f>
        <v>-36019.83</v>
      </c>
      <c r="J21" s="31">
        <f>+Month!I16+J20</f>
        <v>33989.620000000003</v>
      </c>
      <c r="K21" s="31">
        <f>+Month!J16+K20</f>
        <v>64448.37</v>
      </c>
      <c r="L21" s="31">
        <f>+Month!K16+L20</f>
        <v>6892.37</v>
      </c>
      <c r="M21" s="31">
        <f>+Month!L16+M20</f>
        <v>1121.45</v>
      </c>
      <c r="N21" s="31">
        <f>+Month!M16+N20</f>
        <v>8367</v>
      </c>
      <c r="O21" s="31">
        <f>+Month!N16+O20</f>
        <v>19699</v>
      </c>
      <c r="P21" s="31">
        <f>+Month!O16+P20</f>
        <v>2046.04</v>
      </c>
      <c r="R21" s="9">
        <f>R20+1</f>
        <v>345</v>
      </c>
      <c r="S21" s="22" t="str">
        <f t="shared" si="2"/>
        <v>Month!A345</v>
      </c>
      <c r="T21" s="22" t="str">
        <f t="shared" si="2"/>
        <v>Month!B345</v>
      </c>
      <c r="U21" s="22" t="str">
        <f t="shared" si="2"/>
        <v>Month!C345</v>
      </c>
      <c r="V21" s="22" t="str">
        <f t="shared" si="2"/>
        <v>Month!D345</v>
      </c>
      <c r="W21" s="22" t="str">
        <f t="shared" si="2"/>
        <v>Month!E345</v>
      </c>
      <c r="X21" s="22" t="str">
        <f t="shared" si="2"/>
        <v>Month!F345</v>
      </c>
      <c r="Y21" s="22" t="str">
        <f t="shared" si="2"/>
        <v>Month!G345</v>
      </c>
      <c r="Z21" s="22" t="str">
        <f t="shared" si="2"/>
        <v>Month!H345</v>
      </c>
      <c r="AA21" s="22" t="str">
        <f t="shared" si="2"/>
        <v>Month!I345</v>
      </c>
      <c r="AB21" s="22" t="str">
        <f t="shared" si="2"/>
        <v>Month!J345</v>
      </c>
      <c r="AC21" s="22" t="str">
        <f t="shared" ref="AC21:AG34" si="3">$T$16&amp;AC$19&amp;$R21</f>
        <v>Month!K345</v>
      </c>
      <c r="AD21" s="22" t="str">
        <f t="shared" si="3"/>
        <v>Month!L345</v>
      </c>
      <c r="AE21" s="22" t="str">
        <f t="shared" si="3"/>
        <v>Month!M345</v>
      </c>
      <c r="AF21" s="22" t="str">
        <f t="shared" si="3"/>
        <v>Month!N345</v>
      </c>
      <c r="AG21" s="22" t="str">
        <f t="shared" si="3"/>
        <v>Month!O345</v>
      </c>
    </row>
    <row r="22" spans="1:33" x14ac:dyDescent="0.3">
      <c r="A22" s="30">
        <v>1995</v>
      </c>
      <c r="B22" s="30" t="s">
        <v>53</v>
      </c>
      <c r="C22" s="31">
        <f>+Month!B17+C21</f>
        <v>118540</v>
      </c>
      <c r="D22" s="31">
        <f>+Month!C17+D21</f>
        <v>111178</v>
      </c>
      <c r="E22" s="31">
        <f>+Month!D17+E21</f>
        <v>7362</v>
      </c>
      <c r="F22" s="31"/>
      <c r="G22" s="31">
        <f>+Month!F17+G21</f>
        <v>82272.72</v>
      </c>
      <c r="H22" s="31">
        <f>+Month!G17+H21</f>
        <v>39583.290000000008</v>
      </c>
      <c r="I22" s="31">
        <f>+Month!H17+I21</f>
        <v>-39947.090000000004</v>
      </c>
      <c r="J22" s="31">
        <f>+Month!I17+J21</f>
        <v>37647.440000000002</v>
      </c>
      <c r="K22" s="31">
        <f>+Month!J17+K21</f>
        <v>71052.13</v>
      </c>
      <c r="L22" s="31">
        <f>+Month!K17+L21</f>
        <v>7288.99</v>
      </c>
      <c r="M22" s="31">
        <f>+Month!L17+M21</f>
        <v>1298.46</v>
      </c>
      <c r="N22" s="31">
        <f>+Month!M17+N21</f>
        <v>9239</v>
      </c>
      <c r="O22" s="31">
        <f>+Month!N17+O21</f>
        <v>21771.93</v>
      </c>
      <c r="P22" s="31">
        <f>+Month!O17+P21</f>
        <v>2244.5</v>
      </c>
      <c r="R22" s="9">
        <f t="shared" ref="R22:R34" si="4">R21+1</f>
        <v>346</v>
      </c>
      <c r="S22" s="22" t="str">
        <f t="shared" si="2"/>
        <v>Month!A346</v>
      </c>
      <c r="T22" s="22" t="str">
        <f t="shared" si="2"/>
        <v>Month!B346</v>
      </c>
      <c r="U22" s="22" t="str">
        <f t="shared" si="2"/>
        <v>Month!C346</v>
      </c>
      <c r="V22" s="22" t="str">
        <f t="shared" si="2"/>
        <v>Month!D346</v>
      </c>
      <c r="W22" s="22" t="str">
        <f t="shared" si="2"/>
        <v>Month!E346</v>
      </c>
      <c r="X22" s="22" t="str">
        <f t="shared" si="2"/>
        <v>Month!F346</v>
      </c>
      <c r="Y22" s="22" t="str">
        <f t="shared" si="2"/>
        <v>Month!G346</v>
      </c>
      <c r="Z22" s="22" t="str">
        <f t="shared" si="2"/>
        <v>Month!H346</v>
      </c>
      <c r="AA22" s="22" t="str">
        <f t="shared" si="2"/>
        <v>Month!I346</v>
      </c>
      <c r="AB22" s="22" t="str">
        <f t="shared" si="2"/>
        <v>Month!J346</v>
      </c>
      <c r="AC22" s="22" t="str">
        <f t="shared" si="3"/>
        <v>Month!K346</v>
      </c>
      <c r="AD22" s="22" t="str">
        <f t="shared" si="3"/>
        <v>Month!L346</v>
      </c>
      <c r="AE22" s="22" t="str">
        <f t="shared" si="3"/>
        <v>Month!M346</v>
      </c>
      <c r="AF22" s="22" t="str">
        <f t="shared" si="3"/>
        <v>Month!N346</v>
      </c>
      <c r="AG22" s="22" t="str">
        <f t="shared" si="3"/>
        <v>Month!O346</v>
      </c>
    </row>
    <row r="23" spans="1:33" x14ac:dyDescent="0.3">
      <c r="A23" s="30">
        <v>1995</v>
      </c>
      <c r="B23" s="30" t="s">
        <v>54</v>
      </c>
      <c r="C23" s="31">
        <f>+Month!B18+C22</f>
        <v>129894</v>
      </c>
      <c r="D23" s="31">
        <f>+Month!C18+D22</f>
        <v>121794</v>
      </c>
      <c r="E23" s="31">
        <f>+Month!D18+E22</f>
        <v>8100</v>
      </c>
      <c r="F23" s="31"/>
      <c r="G23" s="31">
        <f>+Month!F18+G22</f>
        <v>90436.15</v>
      </c>
      <c r="H23" s="31">
        <f>+Month!G18+H22</f>
        <v>43740.290000000008</v>
      </c>
      <c r="I23" s="31">
        <f>+Month!H18+I22</f>
        <v>-44152.450000000004</v>
      </c>
      <c r="J23" s="31">
        <f>+Month!I18+J22</f>
        <v>41240.370000000003</v>
      </c>
      <c r="K23" s="31">
        <f>+Month!J18+K22</f>
        <v>77205.13</v>
      </c>
      <c r="L23" s="31">
        <f>+Month!K18+L22</f>
        <v>7702.49</v>
      </c>
      <c r="M23" s="31">
        <f>+Month!L18+M22</f>
        <v>1349.14</v>
      </c>
      <c r="N23" s="31">
        <f>+Month!M18+N22</f>
        <v>9878.9</v>
      </c>
      <c r="O23" s="31">
        <f>+Month!N18+O22</f>
        <v>24419.940000000002</v>
      </c>
      <c r="P23" s="31">
        <f>+Month!O18+P22</f>
        <v>2465.5700000000002</v>
      </c>
      <c r="R23" s="9">
        <f t="shared" si="4"/>
        <v>347</v>
      </c>
      <c r="S23" s="22" t="str">
        <f t="shared" si="2"/>
        <v>Month!A347</v>
      </c>
      <c r="T23" s="22" t="str">
        <f t="shared" si="2"/>
        <v>Month!B347</v>
      </c>
      <c r="U23" s="22" t="str">
        <f t="shared" si="2"/>
        <v>Month!C347</v>
      </c>
      <c r="V23" s="22" t="str">
        <f t="shared" si="2"/>
        <v>Month!D347</v>
      </c>
      <c r="W23" s="22" t="str">
        <f t="shared" si="2"/>
        <v>Month!E347</v>
      </c>
      <c r="X23" s="22" t="str">
        <f t="shared" si="2"/>
        <v>Month!F347</v>
      </c>
      <c r="Y23" s="22" t="str">
        <f t="shared" si="2"/>
        <v>Month!G347</v>
      </c>
      <c r="Z23" s="22" t="str">
        <f t="shared" si="2"/>
        <v>Month!H347</v>
      </c>
      <c r="AA23" s="22" t="str">
        <f t="shared" si="2"/>
        <v>Month!I347</v>
      </c>
      <c r="AB23" s="22" t="str">
        <f t="shared" si="2"/>
        <v>Month!J347</v>
      </c>
      <c r="AC23" s="22" t="str">
        <f t="shared" si="3"/>
        <v>Month!K347</v>
      </c>
      <c r="AD23" s="22" t="str">
        <f t="shared" si="3"/>
        <v>Month!L347</v>
      </c>
      <c r="AE23" s="22" t="str">
        <f t="shared" si="3"/>
        <v>Month!M347</v>
      </c>
      <c r="AF23" s="22" t="str">
        <f t="shared" si="3"/>
        <v>Month!N347</v>
      </c>
      <c r="AG23" s="22" t="str">
        <f t="shared" si="3"/>
        <v>Month!O347</v>
      </c>
    </row>
    <row r="24" spans="1:33" x14ac:dyDescent="0.3">
      <c r="A24" s="30">
        <v>1996</v>
      </c>
      <c r="B24" s="30" t="s">
        <v>55</v>
      </c>
      <c r="C24" s="31">
        <v>11103</v>
      </c>
      <c r="D24" s="31">
        <v>10421</v>
      </c>
      <c r="E24" s="31">
        <v>682</v>
      </c>
      <c r="F24" s="31"/>
      <c r="G24" s="31">
        <v>4366</v>
      </c>
      <c r="H24" s="31">
        <v>73</v>
      </c>
      <c r="I24" s="31">
        <v>3685</v>
      </c>
      <c r="J24" s="31">
        <v>3116</v>
      </c>
      <c r="K24" s="31">
        <v>7137</v>
      </c>
      <c r="L24" s="31">
        <v>712</v>
      </c>
      <c r="M24" s="31">
        <v>142</v>
      </c>
      <c r="N24" s="31">
        <v>820</v>
      </c>
      <c r="O24" s="31">
        <v>2316</v>
      </c>
      <c r="P24" s="31">
        <v>163</v>
      </c>
      <c r="R24" s="9">
        <f t="shared" si="4"/>
        <v>348</v>
      </c>
      <c r="S24" s="22" t="str">
        <f t="shared" si="2"/>
        <v>Month!A348</v>
      </c>
      <c r="T24" s="22" t="str">
        <f t="shared" si="2"/>
        <v>Month!B348</v>
      </c>
      <c r="U24" s="22" t="str">
        <f t="shared" si="2"/>
        <v>Month!C348</v>
      </c>
      <c r="V24" s="22" t="str">
        <f t="shared" si="2"/>
        <v>Month!D348</v>
      </c>
      <c r="W24" s="22" t="str">
        <f t="shared" si="2"/>
        <v>Month!E348</v>
      </c>
      <c r="X24" s="22" t="str">
        <f t="shared" si="2"/>
        <v>Month!F348</v>
      </c>
      <c r="Y24" s="22" t="str">
        <f t="shared" si="2"/>
        <v>Month!G348</v>
      </c>
      <c r="Z24" s="22" t="str">
        <f t="shared" si="2"/>
        <v>Month!H348</v>
      </c>
      <c r="AA24" s="22" t="str">
        <f t="shared" si="2"/>
        <v>Month!I348</v>
      </c>
      <c r="AB24" s="22" t="str">
        <f t="shared" si="2"/>
        <v>Month!J348</v>
      </c>
      <c r="AC24" s="22" t="str">
        <f t="shared" si="3"/>
        <v>Month!K348</v>
      </c>
      <c r="AD24" s="22" t="str">
        <f t="shared" si="3"/>
        <v>Month!L348</v>
      </c>
      <c r="AE24" s="22" t="str">
        <f t="shared" si="3"/>
        <v>Month!M348</v>
      </c>
      <c r="AF24" s="22" t="str">
        <f t="shared" si="3"/>
        <v>Month!N348</v>
      </c>
      <c r="AG24" s="22" t="str">
        <f t="shared" si="3"/>
        <v>Month!O348</v>
      </c>
    </row>
    <row r="25" spans="1:33" x14ac:dyDescent="0.3">
      <c r="A25" s="30">
        <v>1996</v>
      </c>
      <c r="B25" s="30" t="s">
        <v>56</v>
      </c>
      <c r="C25" s="31">
        <v>10483</v>
      </c>
      <c r="D25" s="31">
        <v>9807</v>
      </c>
      <c r="E25" s="31">
        <v>676</v>
      </c>
      <c r="F25" s="31"/>
      <c r="G25" s="31">
        <v>3454</v>
      </c>
      <c r="H25" s="31">
        <v>61</v>
      </c>
      <c r="I25" s="31">
        <v>3647</v>
      </c>
      <c r="J25" s="31">
        <v>3390</v>
      </c>
      <c r="K25" s="31">
        <v>6535</v>
      </c>
      <c r="L25" s="31">
        <v>470</v>
      </c>
      <c r="M25" s="31">
        <v>213</v>
      </c>
      <c r="N25" s="31">
        <v>774</v>
      </c>
      <c r="O25" s="31">
        <v>1629</v>
      </c>
      <c r="P25" s="31">
        <v>189</v>
      </c>
      <c r="R25" s="9">
        <f t="shared" si="4"/>
        <v>349</v>
      </c>
      <c r="S25" s="22" t="str">
        <f t="shared" si="2"/>
        <v>Month!A349</v>
      </c>
      <c r="T25" s="22" t="str">
        <f t="shared" si="2"/>
        <v>Month!B349</v>
      </c>
      <c r="U25" s="22" t="str">
        <f t="shared" si="2"/>
        <v>Month!C349</v>
      </c>
      <c r="V25" s="22" t="str">
        <f t="shared" si="2"/>
        <v>Month!D349</v>
      </c>
      <c r="W25" s="22" t="str">
        <f t="shared" si="2"/>
        <v>Month!E349</v>
      </c>
      <c r="X25" s="22" t="str">
        <f t="shared" si="2"/>
        <v>Month!F349</v>
      </c>
      <c r="Y25" s="22" t="str">
        <f t="shared" si="2"/>
        <v>Month!G349</v>
      </c>
      <c r="Z25" s="22" t="str">
        <f t="shared" si="2"/>
        <v>Month!H349</v>
      </c>
      <c r="AA25" s="22" t="str">
        <f t="shared" si="2"/>
        <v>Month!I349</v>
      </c>
      <c r="AB25" s="22" t="str">
        <f t="shared" si="2"/>
        <v>Month!J349</v>
      </c>
      <c r="AC25" s="22" t="str">
        <f t="shared" si="3"/>
        <v>Month!K349</v>
      </c>
      <c r="AD25" s="22" t="str">
        <f t="shared" si="3"/>
        <v>Month!L349</v>
      </c>
      <c r="AE25" s="22" t="str">
        <f t="shared" si="3"/>
        <v>Month!M349</v>
      </c>
      <c r="AF25" s="22" t="str">
        <f t="shared" si="3"/>
        <v>Month!N349</v>
      </c>
      <c r="AG25" s="22" t="str">
        <f t="shared" si="3"/>
        <v>Month!O349</v>
      </c>
    </row>
    <row r="26" spans="1:33" x14ac:dyDescent="0.3">
      <c r="A26" s="30">
        <v>1996</v>
      </c>
      <c r="B26" s="30" t="s">
        <v>57</v>
      </c>
      <c r="C26" s="31">
        <v>10971</v>
      </c>
      <c r="D26" s="31">
        <v>10270</v>
      </c>
      <c r="E26" s="31">
        <v>701</v>
      </c>
      <c r="F26" s="31"/>
      <c r="G26" s="31">
        <v>4391</v>
      </c>
      <c r="H26" s="31">
        <v>172</v>
      </c>
      <c r="I26" s="31">
        <v>3725</v>
      </c>
      <c r="J26" s="31">
        <v>3385</v>
      </c>
      <c r="K26" s="31">
        <v>6498</v>
      </c>
      <c r="L26" s="31">
        <v>536</v>
      </c>
      <c r="M26" s="31">
        <v>196</v>
      </c>
      <c r="N26" s="31">
        <v>928</v>
      </c>
      <c r="O26" s="31">
        <v>1823</v>
      </c>
      <c r="P26" s="31">
        <v>226</v>
      </c>
      <c r="R26" s="9">
        <f t="shared" si="4"/>
        <v>350</v>
      </c>
      <c r="S26" s="22" t="str">
        <f t="shared" si="2"/>
        <v>Month!A350</v>
      </c>
      <c r="T26" s="22" t="str">
        <f t="shared" si="2"/>
        <v>Month!B350</v>
      </c>
      <c r="U26" s="22" t="str">
        <f t="shared" si="2"/>
        <v>Month!C350</v>
      </c>
      <c r="V26" s="22" t="str">
        <f t="shared" si="2"/>
        <v>Month!D350</v>
      </c>
      <c r="W26" s="22" t="str">
        <f t="shared" si="2"/>
        <v>Month!E350</v>
      </c>
      <c r="X26" s="22" t="str">
        <f t="shared" si="2"/>
        <v>Month!F350</v>
      </c>
      <c r="Y26" s="22" t="str">
        <f t="shared" si="2"/>
        <v>Month!G350</v>
      </c>
      <c r="Z26" s="22" t="str">
        <f t="shared" si="2"/>
        <v>Month!H350</v>
      </c>
      <c r="AA26" s="22" t="str">
        <f t="shared" si="2"/>
        <v>Month!I350</v>
      </c>
      <c r="AB26" s="22" t="str">
        <f t="shared" si="2"/>
        <v>Month!J350</v>
      </c>
      <c r="AC26" s="22" t="str">
        <f t="shared" si="3"/>
        <v>Month!K350</v>
      </c>
      <c r="AD26" s="22" t="str">
        <f t="shared" si="3"/>
        <v>Month!L350</v>
      </c>
      <c r="AE26" s="22" t="str">
        <f t="shared" si="3"/>
        <v>Month!M350</v>
      </c>
      <c r="AF26" s="22" t="str">
        <f t="shared" si="3"/>
        <v>Month!N350</v>
      </c>
      <c r="AG26" s="22" t="str">
        <f t="shared" si="3"/>
        <v>Month!O350</v>
      </c>
    </row>
    <row r="27" spans="1:33" x14ac:dyDescent="0.3">
      <c r="A27" s="30">
        <v>1996</v>
      </c>
      <c r="B27" s="30" t="s">
        <v>58</v>
      </c>
      <c r="C27" s="31">
        <v>10385</v>
      </c>
      <c r="D27" s="31">
        <v>9762</v>
      </c>
      <c r="E27" s="31">
        <v>623</v>
      </c>
      <c r="F27" s="31"/>
      <c r="G27" s="31">
        <v>4056</v>
      </c>
      <c r="H27" s="31">
        <v>21</v>
      </c>
      <c r="I27" s="31">
        <v>4014</v>
      </c>
      <c r="J27" s="31">
        <v>3134</v>
      </c>
      <c r="K27" s="31">
        <v>5573</v>
      </c>
      <c r="L27" s="31">
        <v>1067</v>
      </c>
      <c r="M27" s="31">
        <v>186</v>
      </c>
      <c r="N27" s="31">
        <v>760</v>
      </c>
      <c r="O27" s="31">
        <v>2014</v>
      </c>
      <c r="P27" s="31">
        <v>187</v>
      </c>
      <c r="R27" s="9">
        <f t="shared" si="4"/>
        <v>351</v>
      </c>
      <c r="S27" s="22" t="str">
        <f t="shared" si="2"/>
        <v>Month!A351</v>
      </c>
      <c r="T27" s="22" t="str">
        <f t="shared" si="2"/>
        <v>Month!B351</v>
      </c>
      <c r="U27" s="22" t="str">
        <f t="shared" si="2"/>
        <v>Month!C351</v>
      </c>
      <c r="V27" s="22" t="str">
        <f t="shared" si="2"/>
        <v>Month!D351</v>
      </c>
      <c r="W27" s="22" t="str">
        <f t="shared" si="2"/>
        <v>Month!E351</v>
      </c>
      <c r="X27" s="22" t="str">
        <f t="shared" si="2"/>
        <v>Month!F351</v>
      </c>
      <c r="Y27" s="22" t="str">
        <f t="shared" si="2"/>
        <v>Month!G351</v>
      </c>
      <c r="Z27" s="22" t="str">
        <f t="shared" si="2"/>
        <v>Month!H351</v>
      </c>
      <c r="AA27" s="22" t="str">
        <f t="shared" si="2"/>
        <v>Month!I351</v>
      </c>
      <c r="AB27" s="22" t="str">
        <f t="shared" si="2"/>
        <v>Month!J351</v>
      </c>
      <c r="AC27" s="22" t="str">
        <f t="shared" si="3"/>
        <v>Month!K351</v>
      </c>
      <c r="AD27" s="22" t="str">
        <f t="shared" si="3"/>
        <v>Month!L351</v>
      </c>
      <c r="AE27" s="22" t="str">
        <f t="shared" si="3"/>
        <v>Month!M351</v>
      </c>
      <c r="AF27" s="22" t="str">
        <f t="shared" si="3"/>
        <v>Month!N351</v>
      </c>
      <c r="AG27" s="22" t="str">
        <f t="shared" si="3"/>
        <v>Month!O351</v>
      </c>
    </row>
    <row r="28" spans="1:33" ht="11.25" customHeight="1" x14ac:dyDescent="0.3">
      <c r="A28" s="30">
        <v>1996</v>
      </c>
      <c r="B28" s="30" t="s">
        <v>47</v>
      </c>
      <c r="C28" s="31">
        <v>10747</v>
      </c>
      <c r="D28" s="31">
        <v>10082</v>
      </c>
      <c r="E28" s="31">
        <v>665</v>
      </c>
      <c r="F28" s="31"/>
      <c r="G28" s="31">
        <v>2998</v>
      </c>
      <c r="H28" s="31">
        <v>59</v>
      </c>
      <c r="I28" s="31">
        <v>4717</v>
      </c>
      <c r="J28" s="31">
        <v>4205</v>
      </c>
      <c r="K28" s="31">
        <v>7077</v>
      </c>
      <c r="L28" s="31">
        <v>760</v>
      </c>
      <c r="M28" s="31">
        <v>249</v>
      </c>
      <c r="N28" s="31">
        <v>559</v>
      </c>
      <c r="O28" s="31">
        <v>2059</v>
      </c>
      <c r="P28" s="31">
        <v>251</v>
      </c>
      <c r="R28" s="9">
        <f t="shared" si="4"/>
        <v>352</v>
      </c>
      <c r="S28" s="22" t="str">
        <f t="shared" si="2"/>
        <v>Month!A352</v>
      </c>
      <c r="T28" s="22" t="str">
        <f t="shared" si="2"/>
        <v>Month!B352</v>
      </c>
      <c r="U28" s="22" t="str">
        <f t="shared" si="2"/>
        <v>Month!C352</v>
      </c>
      <c r="V28" s="22" t="str">
        <f t="shared" si="2"/>
        <v>Month!D352</v>
      </c>
      <c r="W28" s="22" t="str">
        <f t="shared" si="2"/>
        <v>Month!E352</v>
      </c>
      <c r="X28" s="22" t="str">
        <f t="shared" si="2"/>
        <v>Month!F352</v>
      </c>
      <c r="Y28" s="22" t="str">
        <f t="shared" si="2"/>
        <v>Month!G352</v>
      </c>
      <c r="Z28" s="22" t="str">
        <f t="shared" si="2"/>
        <v>Month!H352</v>
      </c>
      <c r="AA28" s="22" t="str">
        <f t="shared" si="2"/>
        <v>Month!I352</v>
      </c>
      <c r="AB28" s="22" t="str">
        <f t="shared" si="2"/>
        <v>Month!J352</v>
      </c>
      <c r="AC28" s="22" t="str">
        <f t="shared" si="3"/>
        <v>Month!K352</v>
      </c>
      <c r="AD28" s="22" t="str">
        <f t="shared" si="3"/>
        <v>Month!L352</v>
      </c>
      <c r="AE28" s="22" t="str">
        <f t="shared" si="3"/>
        <v>Month!M352</v>
      </c>
      <c r="AF28" s="22" t="str">
        <f t="shared" si="3"/>
        <v>Month!N352</v>
      </c>
      <c r="AG28" s="22" t="str">
        <f t="shared" si="3"/>
        <v>Month!O352</v>
      </c>
    </row>
    <row r="29" spans="1:33" x14ac:dyDescent="0.3">
      <c r="A29" s="30">
        <v>1996</v>
      </c>
      <c r="B29" s="30" t="s">
        <v>59</v>
      </c>
      <c r="C29" s="31">
        <v>10128</v>
      </c>
      <c r="D29" s="31">
        <v>9605</v>
      </c>
      <c r="E29" s="31">
        <v>523</v>
      </c>
      <c r="F29" s="31"/>
      <c r="G29" s="31">
        <v>3511</v>
      </c>
      <c r="H29" s="31">
        <v>108</v>
      </c>
      <c r="I29" s="31">
        <v>4283</v>
      </c>
      <c r="J29" s="31">
        <v>3714</v>
      </c>
      <c r="K29" s="31">
        <v>6308</v>
      </c>
      <c r="L29" s="31">
        <v>617</v>
      </c>
      <c r="M29" s="31">
        <v>47</v>
      </c>
      <c r="N29" s="31">
        <v>746</v>
      </c>
      <c r="O29" s="31">
        <v>2417</v>
      </c>
      <c r="P29" s="31">
        <v>203</v>
      </c>
      <c r="R29" s="9">
        <f t="shared" si="4"/>
        <v>353</v>
      </c>
      <c r="S29" s="22" t="str">
        <f t="shared" si="2"/>
        <v>Month!A353</v>
      </c>
      <c r="T29" s="22" t="str">
        <f t="shared" si="2"/>
        <v>Month!B353</v>
      </c>
      <c r="U29" s="22" t="str">
        <f t="shared" si="2"/>
        <v>Month!C353</v>
      </c>
      <c r="V29" s="22" t="str">
        <f t="shared" si="2"/>
        <v>Month!D353</v>
      </c>
      <c r="W29" s="22" t="str">
        <f t="shared" si="2"/>
        <v>Month!E353</v>
      </c>
      <c r="X29" s="22" t="str">
        <f t="shared" si="2"/>
        <v>Month!F353</v>
      </c>
      <c r="Y29" s="22" t="str">
        <f t="shared" si="2"/>
        <v>Month!G353</v>
      </c>
      <c r="Z29" s="22" t="str">
        <f t="shared" si="2"/>
        <v>Month!H353</v>
      </c>
      <c r="AA29" s="22" t="str">
        <f t="shared" si="2"/>
        <v>Month!I353</v>
      </c>
      <c r="AB29" s="22" t="str">
        <f t="shared" si="2"/>
        <v>Month!J353</v>
      </c>
      <c r="AC29" s="22" t="str">
        <f t="shared" si="3"/>
        <v>Month!K353</v>
      </c>
      <c r="AD29" s="22" t="str">
        <f t="shared" si="3"/>
        <v>Month!L353</v>
      </c>
      <c r="AE29" s="22" t="str">
        <f t="shared" si="3"/>
        <v>Month!M353</v>
      </c>
      <c r="AF29" s="22" t="str">
        <f t="shared" si="3"/>
        <v>Month!N353</v>
      </c>
      <c r="AG29" s="22" t="str">
        <f t="shared" si="3"/>
        <v>Month!O353</v>
      </c>
    </row>
    <row r="30" spans="1:33" x14ac:dyDescent="0.3">
      <c r="A30" s="30">
        <v>1996</v>
      </c>
      <c r="B30" s="30" t="s">
        <v>60</v>
      </c>
      <c r="C30" s="31">
        <v>10705</v>
      </c>
      <c r="D30" s="31">
        <v>10120</v>
      </c>
      <c r="E30" s="31">
        <v>585</v>
      </c>
      <c r="F30" s="31"/>
      <c r="G30" s="31">
        <v>4012</v>
      </c>
      <c r="H30" s="31">
        <v>174</v>
      </c>
      <c r="I30" s="31">
        <v>4642</v>
      </c>
      <c r="J30" s="31">
        <v>3922</v>
      </c>
      <c r="K30" s="31">
        <v>6853</v>
      </c>
      <c r="L30" s="31">
        <v>763</v>
      </c>
      <c r="M30" s="31">
        <v>42</v>
      </c>
      <c r="N30" s="31">
        <v>719</v>
      </c>
      <c r="O30" s="31">
        <v>2558</v>
      </c>
      <c r="P30" s="31">
        <v>265</v>
      </c>
      <c r="R30" s="9">
        <f t="shared" si="4"/>
        <v>354</v>
      </c>
      <c r="S30" s="22" t="str">
        <f t="shared" si="2"/>
        <v>Month!A354</v>
      </c>
      <c r="T30" s="22" t="str">
        <f t="shared" si="2"/>
        <v>Month!B354</v>
      </c>
      <c r="U30" s="22" t="str">
        <f t="shared" si="2"/>
        <v>Month!C354</v>
      </c>
      <c r="V30" s="22" t="str">
        <f t="shared" si="2"/>
        <v>Month!D354</v>
      </c>
      <c r="W30" s="22" t="str">
        <f t="shared" si="2"/>
        <v>Month!E354</v>
      </c>
      <c r="X30" s="22" t="str">
        <f t="shared" si="2"/>
        <v>Month!F354</v>
      </c>
      <c r="Y30" s="22" t="str">
        <f t="shared" si="2"/>
        <v>Month!G354</v>
      </c>
      <c r="Z30" s="22" t="str">
        <f t="shared" si="2"/>
        <v>Month!H354</v>
      </c>
      <c r="AA30" s="22" t="str">
        <f t="shared" si="2"/>
        <v>Month!I354</v>
      </c>
      <c r="AB30" s="22" t="str">
        <f t="shared" si="2"/>
        <v>Month!J354</v>
      </c>
      <c r="AC30" s="22" t="str">
        <f t="shared" si="3"/>
        <v>Month!K354</v>
      </c>
      <c r="AD30" s="22" t="str">
        <f t="shared" si="3"/>
        <v>Month!L354</v>
      </c>
      <c r="AE30" s="22" t="str">
        <f t="shared" si="3"/>
        <v>Month!M354</v>
      </c>
      <c r="AF30" s="22" t="str">
        <f t="shared" si="3"/>
        <v>Month!N354</v>
      </c>
      <c r="AG30" s="22" t="str">
        <f t="shared" si="3"/>
        <v>Month!O354</v>
      </c>
    </row>
    <row r="31" spans="1:33" x14ac:dyDescent="0.3">
      <c r="A31" s="30">
        <v>1996</v>
      </c>
      <c r="B31" s="30" t="s">
        <v>61</v>
      </c>
      <c r="C31" s="31">
        <v>10098</v>
      </c>
      <c r="D31" s="31">
        <v>9526</v>
      </c>
      <c r="E31" s="31">
        <v>572</v>
      </c>
      <c r="F31" s="31"/>
      <c r="G31" s="31">
        <v>3502</v>
      </c>
      <c r="H31" s="31">
        <v>126</v>
      </c>
      <c r="I31" s="31">
        <v>4035</v>
      </c>
      <c r="J31" s="31">
        <v>3256</v>
      </c>
      <c r="K31" s="31">
        <v>6239</v>
      </c>
      <c r="L31" s="31">
        <v>845</v>
      </c>
      <c r="M31" s="31">
        <v>66</v>
      </c>
      <c r="N31" s="31">
        <v>590</v>
      </c>
      <c r="O31" s="31">
        <v>2249</v>
      </c>
      <c r="P31" s="31">
        <v>245</v>
      </c>
      <c r="R31" s="9">
        <f t="shared" si="4"/>
        <v>355</v>
      </c>
      <c r="S31" s="22" t="str">
        <f t="shared" si="2"/>
        <v>Month!A355</v>
      </c>
      <c r="T31" s="22" t="str">
        <f t="shared" si="2"/>
        <v>Month!B355</v>
      </c>
      <c r="U31" s="22" t="str">
        <f t="shared" si="2"/>
        <v>Month!C355</v>
      </c>
      <c r="V31" s="22" t="str">
        <f t="shared" si="2"/>
        <v>Month!D355</v>
      </c>
      <c r="W31" s="22" t="str">
        <f t="shared" si="2"/>
        <v>Month!E355</v>
      </c>
      <c r="X31" s="22" t="str">
        <f t="shared" si="2"/>
        <v>Month!F355</v>
      </c>
      <c r="Y31" s="22" t="str">
        <f t="shared" si="2"/>
        <v>Month!G355</v>
      </c>
      <c r="Z31" s="22" t="str">
        <f t="shared" si="2"/>
        <v>Month!H355</v>
      </c>
      <c r="AA31" s="22" t="str">
        <f t="shared" si="2"/>
        <v>Month!I355</v>
      </c>
      <c r="AB31" s="22" t="str">
        <f t="shared" si="2"/>
        <v>Month!J355</v>
      </c>
      <c r="AC31" s="22" t="str">
        <f t="shared" si="3"/>
        <v>Month!K355</v>
      </c>
      <c r="AD31" s="22" t="str">
        <f t="shared" si="3"/>
        <v>Month!L355</v>
      </c>
      <c r="AE31" s="22" t="str">
        <f t="shared" si="3"/>
        <v>Month!M355</v>
      </c>
      <c r="AF31" s="22" t="str">
        <f t="shared" si="3"/>
        <v>Month!N355</v>
      </c>
      <c r="AG31" s="22" t="str">
        <f t="shared" si="3"/>
        <v>Month!O355</v>
      </c>
    </row>
    <row r="32" spans="1:33" x14ac:dyDescent="0.3">
      <c r="A32" s="30">
        <v>1996</v>
      </c>
      <c r="B32" s="30" t="s">
        <v>62</v>
      </c>
      <c r="C32" s="31">
        <v>10507</v>
      </c>
      <c r="D32" s="31">
        <v>9911</v>
      </c>
      <c r="E32" s="31">
        <v>596</v>
      </c>
      <c r="F32" s="31"/>
      <c r="G32" s="31">
        <v>4988</v>
      </c>
      <c r="H32" s="31">
        <v>15</v>
      </c>
      <c r="I32" s="31">
        <v>3770</v>
      </c>
      <c r="J32" s="31">
        <v>3279</v>
      </c>
      <c r="K32" s="31">
        <v>5121</v>
      </c>
      <c r="L32" s="31">
        <v>649</v>
      </c>
      <c r="M32" s="31">
        <v>158</v>
      </c>
      <c r="N32" s="31">
        <v>736</v>
      </c>
      <c r="O32" s="31">
        <v>2246</v>
      </c>
      <c r="P32" s="31">
        <v>243</v>
      </c>
      <c r="R32" s="9">
        <f t="shared" si="4"/>
        <v>356</v>
      </c>
      <c r="S32" s="22" t="str">
        <f t="shared" si="2"/>
        <v>Month!A356</v>
      </c>
      <c r="T32" s="22" t="str">
        <f t="shared" si="2"/>
        <v>Month!B356</v>
      </c>
      <c r="U32" s="22" t="str">
        <f t="shared" si="2"/>
        <v>Month!C356</v>
      </c>
      <c r="V32" s="22" t="str">
        <f t="shared" si="2"/>
        <v>Month!D356</v>
      </c>
      <c r="W32" s="22" t="str">
        <f t="shared" si="2"/>
        <v>Month!E356</v>
      </c>
      <c r="X32" s="22" t="str">
        <f t="shared" si="2"/>
        <v>Month!F356</v>
      </c>
      <c r="Y32" s="22" t="str">
        <f t="shared" si="2"/>
        <v>Month!G356</v>
      </c>
      <c r="Z32" s="22" t="str">
        <f t="shared" si="2"/>
        <v>Month!H356</v>
      </c>
      <c r="AA32" s="22" t="str">
        <f t="shared" si="2"/>
        <v>Month!I356</v>
      </c>
      <c r="AB32" s="22" t="str">
        <f t="shared" si="2"/>
        <v>Month!J356</v>
      </c>
      <c r="AC32" s="22" t="str">
        <f t="shared" si="3"/>
        <v>Month!K356</v>
      </c>
      <c r="AD32" s="22" t="str">
        <f t="shared" si="3"/>
        <v>Month!L356</v>
      </c>
      <c r="AE32" s="22" t="str">
        <f t="shared" si="3"/>
        <v>Month!M356</v>
      </c>
      <c r="AF32" s="22" t="str">
        <f t="shared" si="3"/>
        <v>Month!N356</v>
      </c>
      <c r="AG32" s="22" t="str">
        <f t="shared" si="3"/>
        <v>Month!O356</v>
      </c>
    </row>
    <row r="33" spans="1:33" x14ac:dyDescent="0.3">
      <c r="A33" s="30">
        <v>1996</v>
      </c>
      <c r="B33" s="30" t="s">
        <v>63</v>
      </c>
      <c r="C33" s="31">
        <v>11390</v>
      </c>
      <c r="D33" s="31">
        <v>10697</v>
      </c>
      <c r="E33" s="31">
        <v>693</v>
      </c>
      <c r="F33" s="31"/>
      <c r="G33" s="31">
        <v>4285</v>
      </c>
      <c r="H33" s="31">
        <v>41</v>
      </c>
      <c r="I33" s="31">
        <v>3777</v>
      </c>
      <c r="J33" s="31">
        <v>3337</v>
      </c>
      <c r="K33" s="31">
        <v>6466</v>
      </c>
      <c r="L33" s="31">
        <v>698</v>
      </c>
      <c r="M33" s="31">
        <v>258</v>
      </c>
      <c r="N33" s="31">
        <v>1009</v>
      </c>
      <c r="O33" s="31">
        <v>2028</v>
      </c>
      <c r="P33" s="31">
        <v>229</v>
      </c>
      <c r="Q33" s="32"/>
      <c r="R33" s="9">
        <f t="shared" si="4"/>
        <v>357</v>
      </c>
      <c r="S33" s="22" t="str">
        <f t="shared" si="2"/>
        <v>Month!A357</v>
      </c>
      <c r="T33" s="22" t="str">
        <f t="shared" si="2"/>
        <v>Month!B357</v>
      </c>
      <c r="U33" s="22" t="str">
        <f t="shared" si="2"/>
        <v>Month!C357</v>
      </c>
      <c r="V33" s="22" t="str">
        <f t="shared" si="2"/>
        <v>Month!D357</v>
      </c>
      <c r="W33" s="22" t="str">
        <f t="shared" si="2"/>
        <v>Month!E357</v>
      </c>
      <c r="X33" s="22" t="str">
        <f t="shared" si="2"/>
        <v>Month!F357</v>
      </c>
      <c r="Y33" s="22" t="str">
        <f t="shared" si="2"/>
        <v>Month!G357</v>
      </c>
      <c r="Z33" s="22" t="str">
        <f t="shared" si="2"/>
        <v>Month!H357</v>
      </c>
      <c r="AA33" s="22" t="str">
        <f t="shared" si="2"/>
        <v>Month!I357</v>
      </c>
      <c r="AB33" s="22" t="str">
        <f t="shared" si="2"/>
        <v>Month!J357</v>
      </c>
      <c r="AC33" s="22" t="str">
        <f t="shared" si="3"/>
        <v>Month!K357</v>
      </c>
      <c r="AD33" s="22" t="str">
        <f t="shared" si="3"/>
        <v>Month!L357</v>
      </c>
      <c r="AE33" s="22" t="str">
        <f t="shared" si="3"/>
        <v>Month!M357</v>
      </c>
      <c r="AF33" s="22" t="str">
        <f t="shared" si="3"/>
        <v>Month!N357</v>
      </c>
      <c r="AG33" s="22" t="str">
        <f t="shared" si="3"/>
        <v>Month!O357</v>
      </c>
    </row>
    <row r="34" spans="1:33" x14ac:dyDescent="0.3">
      <c r="A34" s="30">
        <v>1996</v>
      </c>
      <c r="B34" s="30" t="s">
        <v>64</v>
      </c>
      <c r="C34" s="31">
        <v>11258</v>
      </c>
      <c r="D34" s="31">
        <v>10548</v>
      </c>
      <c r="E34" s="31">
        <v>710</v>
      </c>
      <c r="F34" s="31"/>
      <c r="G34" s="31">
        <v>4637</v>
      </c>
      <c r="H34" s="31">
        <v>118</v>
      </c>
      <c r="I34" s="31">
        <v>3964</v>
      </c>
      <c r="J34" s="31">
        <v>3623</v>
      </c>
      <c r="K34" s="31">
        <v>6424</v>
      </c>
      <c r="L34" s="31">
        <v>444</v>
      </c>
      <c r="M34" s="31">
        <v>103</v>
      </c>
      <c r="N34" s="31">
        <v>896</v>
      </c>
      <c r="O34" s="31">
        <v>1943</v>
      </c>
      <c r="P34" s="31">
        <v>245</v>
      </c>
      <c r="Q34" s="32"/>
      <c r="R34" s="9">
        <f t="shared" si="4"/>
        <v>358</v>
      </c>
      <c r="S34" s="22" t="str">
        <f t="shared" si="2"/>
        <v>Month!A358</v>
      </c>
      <c r="T34" s="22" t="str">
        <f t="shared" si="2"/>
        <v>Month!B358</v>
      </c>
      <c r="U34" s="22" t="str">
        <f t="shared" si="2"/>
        <v>Month!C358</v>
      </c>
      <c r="V34" s="22" t="str">
        <f t="shared" si="2"/>
        <v>Month!D358</v>
      </c>
      <c r="W34" s="22" t="str">
        <f t="shared" si="2"/>
        <v>Month!E358</v>
      </c>
      <c r="X34" s="22" t="str">
        <f t="shared" si="2"/>
        <v>Month!F358</v>
      </c>
      <c r="Y34" s="22" t="str">
        <f t="shared" si="2"/>
        <v>Month!G358</v>
      </c>
      <c r="Z34" s="22" t="str">
        <f t="shared" si="2"/>
        <v>Month!H358</v>
      </c>
      <c r="AA34" s="22" t="str">
        <f t="shared" si="2"/>
        <v>Month!I358</v>
      </c>
      <c r="AB34" s="22" t="str">
        <f t="shared" si="2"/>
        <v>Month!J358</v>
      </c>
      <c r="AC34" s="22" t="str">
        <f t="shared" si="3"/>
        <v>Month!K358</v>
      </c>
      <c r="AD34" s="22" t="str">
        <f t="shared" si="3"/>
        <v>Month!L358</v>
      </c>
      <c r="AE34" s="22" t="str">
        <f t="shared" si="3"/>
        <v>Month!M358</v>
      </c>
      <c r="AF34" s="22" t="str">
        <f t="shared" si="3"/>
        <v>Month!N358</v>
      </c>
      <c r="AG34" s="22" t="str">
        <f t="shared" si="3"/>
        <v>Month!O358</v>
      </c>
    </row>
    <row r="35" spans="1:33" x14ac:dyDescent="0.3">
      <c r="A35" s="30">
        <v>1996</v>
      </c>
      <c r="B35" s="30" t="s">
        <v>65</v>
      </c>
      <c r="C35" s="31">
        <v>11875</v>
      </c>
      <c r="D35" s="31">
        <v>11089</v>
      </c>
      <c r="E35" s="31">
        <v>786</v>
      </c>
      <c r="F35" s="31"/>
      <c r="G35" s="31">
        <v>5247</v>
      </c>
      <c r="H35" s="31">
        <v>29</v>
      </c>
      <c r="I35" s="31">
        <v>4015</v>
      </c>
      <c r="J35" s="31">
        <v>3537</v>
      </c>
      <c r="K35" s="31">
        <v>6941</v>
      </c>
      <c r="L35" s="31">
        <v>642</v>
      </c>
      <c r="M35" s="31">
        <v>164</v>
      </c>
      <c r="N35" s="31">
        <v>773</v>
      </c>
      <c r="O35" s="31">
        <v>2736</v>
      </c>
      <c r="P35" s="31">
        <v>217</v>
      </c>
      <c r="Q35" s="32"/>
    </row>
    <row r="36" spans="1:33" x14ac:dyDescent="0.3">
      <c r="A36" s="30">
        <v>1997</v>
      </c>
      <c r="B36" s="30" t="s">
        <v>55</v>
      </c>
      <c r="C36" s="31">
        <v>11607</v>
      </c>
      <c r="D36" s="31">
        <v>10838</v>
      </c>
      <c r="E36" s="31">
        <v>769</v>
      </c>
      <c r="F36" s="31"/>
      <c r="G36" s="33">
        <v>4803.1570000000011</v>
      </c>
      <c r="H36" s="33">
        <v>3.548</v>
      </c>
      <c r="I36" s="33">
        <v>3500.5520000000001</v>
      </c>
      <c r="J36" s="33">
        <v>2793.2779999999998</v>
      </c>
      <c r="K36" s="33">
        <v>6513.24</v>
      </c>
      <c r="L36" s="33">
        <v>864.05</v>
      </c>
      <c r="M36" s="33">
        <v>156.77600000000001</v>
      </c>
      <c r="N36" s="33">
        <v>678.66700000000003</v>
      </c>
      <c r="O36" s="33">
        <v>2363.348</v>
      </c>
      <c r="P36" s="33">
        <v>226.637</v>
      </c>
      <c r="Q36" s="32"/>
      <c r="R36" s="32"/>
    </row>
    <row r="37" spans="1:33" x14ac:dyDescent="0.3">
      <c r="A37" s="30">
        <v>1997</v>
      </c>
      <c r="B37" s="30" t="s">
        <v>56</v>
      </c>
      <c r="C37" s="31">
        <v>10338</v>
      </c>
      <c r="D37" s="31">
        <v>9653</v>
      </c>
      <c r="E37" s="31">
        <v>685</v>
      </c>
      <c r="F37" s="31"/>
      <c r="G37" s="33">
        <v>3255.8180000000002</v>
      </c>
      <c r="H37" s="33">
        <v>61.92</v>
      </c>
      <c r="I37" s="33">
        <v>3604.8589999999999</v>
      </c>
      <c r="J37" s="33">
        <v>3138.75</v>
      </c>
      <c r="K37" s="33">
        <v>6740.3540000000003</v>
      </c>
      <c r="L37" s="33">
        <v>638.96</v>
      </c>
      <c r="M37" s="33">
        <v>172.851</v>
      </c>
      <c r="N37" s="33">
        <v>772.56500000000005</v>
      </c>
      <c r="O37" s="33">
        <v>1848.932</v>
      </c>
      <c r="P37" s="33">
        <v>190.911</v>
      </c>
      <c r="Q37" s="32"/>
      <c r="R37" s="32"/>
      <c r="T37" s="9" t="s">
        <v>574</v>
      </c>
    </row>
    <row r="38" spans="1:33" x14ac:dyDescent="0.3">
      <c r="A38" s="30">
        <v>1997</v>
      </c>
      <c r="B38" s="30" t="s">
        <v>57</v>
      </c>
      <c r="C38" s="31">
        <v>11100</v>
      </c>
      <c r="D38" s="31">
        <v>10412</v>
      </c>
      <c r="E38" s="31">
        <v>688</v>
      </c>
      <c r="F38" s="31"/>
      <c r="G38" s="33">
        <v>3889.8939999999993</v>
      </c>
      <c r="H38" s="33">
        <v>50.177</v>
      </c>
      <c r="I38" s="33">
        <v>4440.3440000000001</v>
      </c>
      <c r="J38" s="33">
        <v>3889.01</v>
      </c>
      <c r="K38" s="33">
        <v>6803.1729999999998</v>
      </c>
      <c r="L38" s="33">
        <v>761.22299999999996</v>
      </c>
      <c r="M38" s="33">
        <v>209.88900000000001</v>
      </c>
      <c r="N38" s="33">
        <v>720.09500000000003</v>
      </c>
      <c r="O38" s="33">
        <v>2159.009</v>
      </c>
      <c r="P38" s="33">
        <v>196.40799999999999</v>
      </c>
      <c r="Q38" s="32"/>
      <c r="R38" s="32"/>
      <c r="S38" s="9" t="s">
        <v>98</v>
      </c>
      <c r="T38" s="9" t="s">
        <v>76</v>
      </c>
      <c r="U38" s="9" t="s">
        <v>77</v>
      </c>
      <c r="V38" s="9" t="s">
        <v>78</v>
      </c>
      <c r="W38" s="9" t="s">
        <v>79</v>
      </c>
      <c r="X38" s="9" t="s">
        <v>80</v>
      </c>
      <c r="Y38" s="9" t="s">
        <v>81</v>
      </c>
      <c r="Z38" s="9" t="s">
        <v>82</v>
      </c>
      <c r="AA38" s="9" t="s">
        <v>83</v>
      </c>
      <c r="AB38" s="9" t="s">
        <v>84</v>
      </c>
      <c r="AC38" s="9" t="s">
        <v>85</v>
      </c>
      <c r="AD38" s="9" t="s">
        <v>86</v>
      </c>
      <c r="AE38" s="9" t="s">
        <v>87</v>
      </c>
      <c r="AF38" s="9" t="s">
        <v>88</v>
      </c>
      <c r="AG38" s="9" t="s">
        <v>89</v>
      </c>
    </row>
    <row r="39" spans="1:33" x14ac:dyDescent="0.3">
      <c r="A39" s="30">
        <v>1997</v>
      </c>
      <c r="B39" s="30" t="s">
        <v>58</v>
      </c>
      <c r="C39" s="31">
        <v>10597</v>
      </c>
      <c r="D39" s="31">
        <v>9967</v>
      </c>
      <c r="E39" s="31">
        <v>630</v>
      </c>
      <c r="F39" s="31"/>
      <c r="G39" s="33">
        <v>4326.0150000000003</v>
      </c>
      <c r="H39" s="33">
        <v>90.236999999999995</v>
      </c>
      <c r="I39" s="33">
        <v>3660.0880000000002</v>
      </c>
      <c r="J39" s="33">
        <v>3230.1880000000001</v>
      </c>
      <c r="K39" s="33">
        <v>5896.1559999999999</v>
      </c>
      <c r="L39" s="33">
        <v>656.28</v>
      </c>
      <c r="M39" s="33">
        <v>226.38</v>
      </c>
      <c r="N39" s="33">
        <v>612.13699999999994</v>
      </c>
      <c r="O39" s="33">
        <v>2344.665</v>
      </c>
      <c r="P39" s="33">
        <v>248.71600000000001</v>
      </c>
      <c r="Q39" s="32"/>
      <c r="R39" s="34">
        <f>R20+7</f>
        <v>351</v>
      </c>
      <c r="S39" s="22" t="str">
        <f>$T$37&amp;S$38&amp;$R39</f>
        <v>calculation_hide!B351</v>
      </c>
      <c r="T39" s="22" t="str">
        <f t="shared" ref="T39:AG40" si="5">$T$37&amp;T$38&amp;$R39</f>
        <v>calculation_hide!C351</v>
      </c>
      <c r="U39" s="22" t="str">
        <f t="shared" si="5"/>
        <v>calculation_hide!D351</v>
      </c>
      <c r="V39" s="22" t="str">
        <f t="shared" si="5"/>
        <v>calculation_hide!E351</v>
      </c>
      <c r="W39" s="22" t="str">
        <f>$T$37&amp;W$38&amp;$R39</f>
        <v>calculation_hide!F351</v>
      </c>
      <c r="X39" s="22" t="str">
        <f t="shared" si="5"/>
        <v>calculation_hide!G351</v>
      </c>
      <c r="Y39" s="22" t="str">
        <f t="shared" si="5"/>
        <v>calculation_hide!H351</v>
      </c>
      <c r="Z39" s="22" t="str">
        <f t="shared" si="5"/>
        <v>calculation_hide!I351</v>
      </c>
      <c r="AA39" s="22" t="str">
        <f t="shared" si="5"/>
        <v>calculation_hide!J351</v>
      </c>
      <c r="AB39" s="22" t="str">
        <f t="shared" si="5"/>
        <v>calculation_hide!K351</v>
      </c>
      <c r="AC39" s="22" t="str">
        <f t="shared" si="5"/>
        <v>calculation_hide!L351</v>
      </c>
      <c r="AD39" s="22" t="str">
        <f t="shared" si="5"/>
        <v>calculation_hide!M351</v>
      </c>
      <c r="AE39" s="22" t="str">
        <f t="shared" si="5"/>
        <v>calculation_hide!N351</v>
      </c>
      <c r="AF39" s="22" t="str">
        <f t="shared" si="5"/>
        <v>calculation_hide!O351</v>
      </c>
      <c r="AG39" s="22" t="str">
        <f t="shared" si="5"/>
        <v>calculation_hide!P351</v>
      </c>
    </row>
    <row r="40" spans="1:33" x14ac:dyDescent="0.3">
      <c r="A40" s="30">
        <v>1997</v>
      </c>
      <c r="B40" s="30" t="s">
        <v>47</v>
      </c>
      <c r="C40" s="31">
        <v>9654</v>
      </c>
      <c r="D40" s="31">
        <v>9102</v>
      </c>
      <c r="E40" s="31">
        <v>552</v>
      </c>
      <c r="F40" s="31"/>
      <c r="G40" s="33">
        <v>3472.7870000000003</v>
      </c>
      <c r="H40" s="33">
        <v>-17.95</v>
      </c>
      <c r="I40" s="33">
        <v>4281.2790000000005</v>
      </c>
      <c r="J40" s="33">
        <v>3726.8690000000001</v>
      </c>
      <c r="K40" s="33">
        <v>5889.4570000000003</v>
      </c>
      <c r="L40" s="33">
        <v>659.08</v>
      </c>
      <c r="M40" s="33">
        <v>104.67</v>
      </c>
      <c r="N40" s="33">
        <v>601.03499999999997</v>
      </c>
      <c r="O40" s="33">
        <v>2338.348</v>
      </c>
      <c r="P40" s="33">
        <v>269.07799999999997</v>
      </c>
      <c r="Q40" s="32"/>
      <c r="R40" s="34">
        <f>R39+12</f>
        <v>363</v>
      </c>
      <c r="S40" s="22" t="str">
        <f>$T$37&amp;S$38&amp;$R40</f>
        <v>calculation_hide!B363</v>
      </c>
      <c r="T40" s="22" t="str">
        <f>$T$37&amp;T$38&amp;$R40</f>
        <v>calculation_hide!C363</v>
      </c>
      <c r="U40" s="22" t="str">
        <f t="shared" si="5"/>
        <v>calculation_hide!D363</v>
      </c>
      <c r="V40" s="22" t="str">
        <f t="shared" si="5"/>
        <v>calculation_hide!E363</v>
      </c>
      <c r="W40" s="22" t="str">
        <f t="shared" si="5"/>
        <v>calculation_hide!F363</v>
      </c>
      <c r="X40" s="22" t="str">
        <f t="shared" si="5"/>
        <v>calculation_hide!G363</v>
      </c>
      <c r="Y40" s="22" t="str">
        <f t="shared" si="5"/>
        <v>calculation_hide!H363</v>
      </c>
      <c r="Z40" s="22" t="str">
        <f t="shared" si="5"/>
        <v>calculation_hide!I363</v>
      </c>
      <c r="AA40" s="22" t="str">
        <f t="shared" si="5"/>
        <v>calculation_hide!J363</v>
      </c>
      <c r="AB40" s="22" t="str">
        <f t="shared" si="5"/>
        <v>calculation_hide!K363</v>
      </c>
      <c r="AC40" s="22" t="str">
        <f t="shared" si="5"/>
        <v>calculation_hide!L363</v>
      </c>
      <c r="AD40" s="22" t="str">
        <f t="shared" si="5"/>
        <v>calculation_hide!M363</v>
      </c>
      <c r="AE40" s="22" t="str">
        <f t="shared" si="5"/>
        <v>calculation_hide!N363</v>
      </c>
      <c r="AF40" s="22" t="str">
        <f t="shared" si="5"/>
        <v>calculation_hide!O363</v>
      </c>
      <c r="AG40" s="22" t="str">
        <f t="shared" si="5"/>
        <v>calculation_hide!P363</v>
      </c>
    </row>
    <row r="41" spans="1:33" x14ac:dyDescent="0.3">
      <c r="A41" s="30">
        <v>1997</v>
      </c>
      <c r="B41" s="30" t="s">
        <v>59</v>
      </c>
      <c r="C41" s="31">
        <v>9069</v>
      </c>
      <c r="D41" s="31">
        <v>8533</v>
      </c>
      <c r="E41" s="31">
        <v>536</v>
      </c>
      <c r="F41" s="31"/>
      <c r="G41" s="33">
        <v>3320.155999999999</v>
      </c>
      <c r="H41" s="33">
        <v>59.042999999999999</v>
      </c>
      <c r="I41" s="33">
        <v>4547.701</v>
      </c>
      <c r="J41" s="33">
        <v>3754.6779999999999</v>
      </c>
      <c r="K41" s="33">
        <v>5416.3950000000004</v>
      </c>
      <c r="L41" s="33">
        <v>801.96199999999999</v>
      </c>
      <c r="M41" s="33">
        <v>8.9390000000000001</v>
      </c>
      <c r="N41" s="33">
        <v>945.99900000000002</v>
      </c>
      <c r="O41" s="33">
        <v>1913.009</v>
      </c>
      <c r="P41" s="33">
        <v>276.61700000000002</v>
      </c>
      <c r="Q41" s="32"/>
      <c r="R41" s="32"/>
    </row>
    <row r="42" spans="1:33" x14ac:dyDescent="0.3">
      <c r="A42" s="30">
        <v>1997</v>
      </c>
      <c r="B42" s="30" t="s">
        <v>60</v>
      </c>
      <c r="C42" s="31">
        <v>10672</v>
      </c>
      <c r="D42" s="31">
        <v>10063</v>
      </c>
      <c r="E42" s="31">
        <v>609</v>
      </c>
      <c r="F42" s="31"/>
      <c r="G42" s="33">
        <v>3620.235999999999</v>
      </c>
      <c r="H42" s="33">
        <v>95.19</v>
      </c>
      <c r="I42" s="33">
        <v>4727.5829999999996</v>
      </c>
      <c r="J42" s="33">
        <v>4145.4359999999997</v>
      </c>
      <c r="K42" s="33">
        <v>6140.7960000000003</v>
      </c>
      <c r="L42" s="33">
        <v>637.52099999999996</v>
      </c>
      <c r="M42" s="33">
        <v>55.374000000000002</v>
      </c>
      <c r="N42" s="33">
        <v>487.75400000000002</v>
      </c>
      <c r="O42" s="33">
        <v>2980.49</v>
      </c>
      <c r="P42" s="33">
        <v>272.20400000000001</v>
      </c>
      <c r="Q42" s="32"/>
    </row>
    <row r="43" spans="1:33" x14ac:dyDescent="0.3">
      <c r="A43" s="30">
        <v>1997</v>
      </c>
      <c r="B43" s="30" t="s">
        <v>61</v>
      </c>
      <c r="C43" s="31">
        <v>10481</v>
      </c>
      <c r="D43" s="31">
        <v>9873</v>
      </c>
      <c r="E43" s="31">
        <v>608</v>
      </c>
      <c r="F43" s="31"/>
      <c r="G43" s="33">
        <v>4196.5360000000001</v>
      </c>
      <c r="H43" s="33">
        <v>108.364</v>
      </c>
      <c r="I43" s="33">
        <v>4241.2079999999996</v>
      </c>
      <c r="J43" s="33">
        <v>3545.4580000000001</v>
      </c>
      <c r="K43" s="33">
        <v>6203.7860000000001</v>
      </c>
      <c r="L43" s="33">
        <v>782.50699999999995</v>
      </c>
      <c r="M43" s="33">
        <v>86.757000000000005</v>
      </c>
      <c r="N43" s="33">
        <v>452.68900000000002</v>
      </c>
      <c r="O43" s="33">
        <v>2848.8420000000001</v>
      </c>
      <c r="P43" s="33">
        <v>275.64699999999999</v>
      </c>
      <c r="Q43" s="32"/>
    </row>
    <row r="44" spans="1:33" x14ac:dyDescent="0.3">
      <c r="A44" s="30">
        <v>1997</v>
      </c>
      <c r="B44" s="30" t="s">
        <v>62</v>
      </c>
      <c r="C44" s="31">
        <v>10404</v>
      </c>
      <c r="D44" s="31">
        <v>9795</v>
      </c>
      <c r="E44" s="31">
        <v>609</v>
      </c>
      <c r="F44" s="31"/>
      <c r="G44" s="33">
        <v>4169.7639999999992</v>
      </c>
      <c r="H44" s="33">
        <v>96.546999999999997</v>
      </c>
      <c r="I44" s="33">
        <v>3978.768</v>
      </c>
      <c r="J44" s="33">
        <v>3400.527</v>
      </c>
      <c r="K44" s="33">
        <v>5796.375</v>
      </c>
      <c r="L44" s="33">
        <v>659.09799999999996</v>
      </c>
      <c r="M44" s="33">
        <v>80.856999999999999</v>
      </c>
      <c r="N44" s="33">
        <v>891.58199999999999</v>
      </c>
      <c r="O44" s="33">
        <v>2719.4009999999998</v>
      </c>
      <c r="P44" s="33">
        <v>259.52600000000001</v>
      </c>
      <c r="Q44" s="32"/>
    </row>
    <row r="45" spans="1:33" s="36" customFormat="1" x14ac:dyDescent="0.3">
      <c r="A45" s="30">
        <v>1997</v>
      </c>
      <c r="B45" s="30" t="s">
        <v>63</v>
      </c>
      <c r="C45" s="31">
        <v>11498</v>
      </c>
      <c r="D45" s="31">
        <v>10777</v>
      </c>
      <c r="E45" s="31">
        <v>721</v>
      </c>
      <c r="F45" s="31"/>
      <c r="G45" s="33">
        <v>4653.12</v>
      </c>
      <c r="H45" s="33">
        <v>103.101</v>
      </c>
      <c r="I45" s="33">
        <v>3599.864</v>
      </c>
      <c r="J45" s="33">
        <v>2987.7719999999999</v>
      </c>
      <c r="K45" s="33">
        <v>6706.8419999999996</v>
      </c>
      <c r="L45" s="33">
        <v>732.83500000000004</v>
      </c>
      <c r="M45" s="33">
        <v>120.74299999999999</v>
      </c>
      <c r="N45" s="33">
        <v>837.35900000000004</v>
      </c>
      <c r="O45" s="33">
        <v>2500.694</v>
      </c>
      <c r="P45" s="33">
        <v>266.11200000000002</v>
      </c>
      <c r="Q45" s="35"/>
      <c r="R45" s="35"/>
    </row>
    <row r="46" spans="1:33" x14ac:dyDescent="0.3">
      <c r="A46" s="30">
        <v>1997</v>
      </c>
      <c r="B46" s="30" t="s">
        <v>64</v>
      </c>
      <c r="C46" s="31">
        <v>10909</v>
      </c>
      <c r="D46" s="31">
        <v>10182</v>
      </c>
      <c r="E46" s="31">
        <v>727</v>
      </c>
      <c r="F46" s="31"/>
      <c r="G46" s="33">
        <v>3556.1319999999996</v>
      </c>
      <c r="H46" s="33">
        <v>37.380000000000003</v>
      </c>
      <c r="I46" s="33">
        <v>3843.203</v>
      </c>
      <c r="J46" s="33">
        <v>3150.9839999999999</v>
      </c>
      <c r="K46" s="33">
        <v>6394.4009999999998</v>
      </c>
      <c r="L46" s="33">
        <v>749.48500000000001</v>
      </c>
      <c r="M46" s="33">
        <v>57.265999999999998</v>
      </c>
      <c r="N46" s="33">
        <v>877.31</v>
      </c>
      <c r="O46" s="33">
        <v>2293.4929999999999</v>
      </c>
      <c r="P46" s="33">
        <v>245.63499999999999</v>
      </c>
      <c r="Q46" s="32"/>
      <c r="R46" s="32"/>
    </row>
    <row r="47" spans="1:33" x14ac:dyDescent="0.3">
      <c r="A47" s="30">
        <v>1997</v>
      </c>
      <c r="B47" s="30" t="s">
        <v>65</v>
      </c>
      <c r="C47" s="31">
        <v>11638</v>
      </c>
      <c r="D47" s="31">
        <v>10860</v>
      </c>
      <c r="E47" s="31">
        <v>778</v>
      </c>
      <c r="F47" s="31"/>
      <c r="G47" s="33">
        <v>4325.4309999999996</v>
      </c>
      <c r="H47" s="33">
        <v>106.52</v>
      </c>
      <c r="I47" s="33">
        <v>4223.3419999999996</v>
      </c>
      <c r="J47" s="33">
        <v>3569.7750000000001</v>
      </c>
      <c r="K47" s="33">
        <v>6668.2439999999997</v>
      </c>
      <c r="L47" s="33">
        <v>717.87199999999996</v>
      </c>
      <c r="M47" s="33">
        <v>64.305000000000007</v>
      </c>
      <c r="N47" s="33">
        <v>828.64099999999996</v>
      </c>
      <c r="O47" s="33">
        <v>2808.1619999999998</v>
      </c>
      <c r="P47" s="33">
        <v>234.434</v>
      </c>
      <c r="Q47" s="32"/>
      <c r="R47" s="32"/>
    </row>
    <row r="48" spans="1:33" x14ac:dyDescent="0.3">
      <c r="A48" s="30">
        <v>1998</v>
      </c>
      <c r="B48" s="30" t="s">
        <v>55</v>
      </c>
      <c r="C48" s="31">
        <f>D48+E48</f>
        <v>11490</v>
      </c>
      <c r="D48" s="31">
        <v>10700</v>
      </c>
      <c r="E48" s="31">
        <v>790</v>
      </c>
      <c r="F48" s="31"/>
      <c r="G48" s="33">
        <v>3942.7790000000005</v>
      </c>
      <c r="H48" s="33">
        <v>151.08000000000001</v>
      </c>
      <c r="I48" s="33">
        <v>4298.3149999999996</v>
      </c>
      <c r="J48" s="33">
        <v>3379.165</v>
      </c>
      <c r="K48" s="33">
        <v>7420.85</v>
      </c>
      <c r="L48" s="33">
        <v>955.78</v>
      </c>
      <c r="M48" s="33">
        <v>36.630000000000003</v>
      </c>
      <c r="N48" s="33">
        <v>1052.3720000000001</v>
      </c>
      <c r="O48" s="33">
        <v>2159.8690000000001</v>
      </c>
      <c r="P48" s="33">
        <v>257.779</v>
      </c>
      <c r="Q48" s="32"/>
      <c r="R48" s="32"/>
    </row>
    <row r="49" spans="1:18" x14ac:dyDescent="0.3">
      <c r="A49" s="30">
        <v>1998</v>
      </c>
      <c r="B49" s="30" t="s">
        <v>56</v>
      </c>
      <c r="C49" s="31">
        <f t="shared" ref="C49:C59" si="6">D49+E49</f>
        <v>10306</v>
      </c>
      <c r="D49" s="31">
        <v>9582</v>
      </c>
      <c r="E49" s="31">
        <v>724</v>
      </c>
      <c r="F49" s="31"/>
      <c r="G49" s="33">
        <v>4189.5</v>
      </c>
      <c r="H49" s="33">
        <v>75.352000000000004</v>
      </c>
      <c r="I49" s="33">
        <v>2465.3890000000001</v>
      </c>
      <c r="J49" s="33">
        <v>2024.5039999999999</v>
      </c>
      <c r="K49" s="33">
        <v>5517.1409999999996</v>
      </c>
      <c r="L49" s="33">
        <v>536.33799999999997</v>
      </c>
      <c r="M49" s="33">
        <v>95.453000000000003</v>
      </c>
      <c r="N49" s="33">
        <v>908.71199999999999</v>
      </c>
      <c r="O49" s="33">
        <v>1893.9110000000001</v>
      </c>
      <c r="P49" s="33">
        <v>225.90799999999999</v>
      </c>
      <c r="Q49" s="32"/>
      <c r="R49" s="32"/>
    </row>
    <row r="50" spans="1:18" x14ac:dyDescent="0.3">
      <c r="A50" s="30">
        <v>1998</v>
      </c>
      <c r="B50" s="30" t="s">
        <v>57</v>
      </c>
      <c r="C50" s="31">
        <f t="shared" si="6"/>
        <v>11436</v>
      </c>
      <c r="D50" s="31">
        <v>10633</v>
      </c>
      <c r="E50" s="31">
        <v>803</v>
      </c>
      <c r="F50" s="31"/>
      <c r="G50" s="33">
        <v>2997.7369999999992</v>
      </c>
      <c r="H50" s="33">
        <v>195.89</v>
      </c>
      <c r="I50" s="33">
        <v>4604.7809999999999</v>
      </c>
      <c r="J50" s="33">
        <v>4152.4960000000001</v>
      </c>
      <c r="K50" s="33">
        <v>7927.893</v>
      </c>
      <c r="L50" s="33">
        <v>557.11</v>
      </c>
      <c r="M50" s="33">
        <v>104.825</v>
      </c>
      <c r="N50" s="33">
        <v>980.33500000000004</v>
      </c>
      <c r="O50" s="33">
        <v>1951.95</v>
      </c>
      <c r="P50" s="33">
        <v>240.80199999999999</v>
      </c>
      <c r="Q50" s="32"/>
      <c r="R50" s="32"/>
    </row>
    <row r="51" spans="1:18" x14ac:dyDescent="0.3">
      <c r="A51" s="30">
        <v>1998</v>
      </c>
      <c r="B51" s="30" t="s">
        <v>58</v>
      </c>
      <c r="C51" s="31">
        <f t="shared" si="6"/>
        <v>11070</v>
      </c>
      <c r="D51" s="31">
        <v>10309</v>
      </c>
      <c r="E51" s="31">
        <v>761</v>
      </c>
      <c r="F51" s="31"/>
      <c r="G51" s="33">
        <v>3757.1059999999989</v>
      </c>
      <c r="H51" s="33">
        <v>103.456</v>
      </c>
      <c r="I51" s="33">
        <v>4084.5279999999998</v>
      </c>
      <c r="J51" s="33">
        <v>3238.1439999999998</v>
      </c>
      <c r="K51" s="33">
        <v>7013.2740000000003</v>
      </c>
      <c r="L51" s="33">
        <v>997.97799999999995</v>
      </c>
      <c r="M51" s="33">
        <v>151.59399999999999</v>
      </c>
      <c r="N51" s="33">
        <v>591.41600000000005</v>
      </c>
      <c r="O51" s="33">
        <v>2718.0210000000002</v>
      </c>
      <c r="P51" s="33">
        <v>231.45699999999999</v>
      </c>
      <c r="Q51" s="32"/>
      <c r="R51" s="32"/>
    </row>
    <row r="52" spans="1:18" x14ac:dyDescent="0.3">
      <c r="A52" s="30">
        <v>1998</v>
      </c>
      <c r="B52" s="30" t="s">
        <v>47</v>
      </c>
      <c r="C52" s="31">
        <f t="shared" si="6"/>
        <v>10655</v>
      </c>
      <c r="D52" s="31">
        <v>9975</v>
      </c>
      <c r="E52" s="31">
        <v>680</v>
      </c>
      <c r="F52" s="31"/>
      <c r="G52" s="33">
        <v>4345.8179999999993</v>
      </c>
      <c r="H52" s="33">
        <v>87.617000000000004</v>
      </c>
      <c r="I52" s="33">
        <v>4512.8810000000003</v>
      </c>
      <c r="J52" s="31">
        <v>3866.0680000000002</v>
      </c>
      <c r="K52" s="31">
        <v>5575.652</v>
      </c>
      <c r="L52" s="31">
        <v>717.64</v>
      </c>
      <c r="M52" s="31">
        <v>70.826999999999998</v>
      </c>
      <c r="N52" s="31">
        <v>820.97500000000002</v>
      </c>
      <c r="O52" s="31">
        <v>2682.9209999999998</v>
      </c>
      <c r="P52" s="31">
        <v>283.45600000000002</v>
      </c>
      <c r="Q52" s="32"/>
      <c r="R52" s="32"/>
    </row>
    <row r="53" spans="1:18" x14ac:dyDescent="0.3">
      <c r="A53" s="30">
        <v>1998</v>
      </c>
      <c r="B53" s="30" t="s">
        <v>59</v>
      </c>
      <c r="C53" s="31">
        <f t="shared" si="6"/>
        <v>10209</v>
      </c>
      <c r="D53" s="31">
        <v>9642</v>
      </c>
      <c r="E53" s="31">
        <v>567</v>
      </c>
      <c r="F53" s="31"/>
      <c r="G53" s="33">
        <v>2770.7230000000009</v>
      </c>
      <c r="H53" s="33">
        <v>83.32</v>
      </c>
      <c r="I53" s="33">
        <v>5173.0159999999996</v>
      </c>
      <c r="J53" s="31">
        <v>4509.317</v>
      </c>
      <c r="K53" s="31">
        <v>6695.6989999999996</v>
      </c>
      <c r="L53" s="31">
        <v>783.74400000000003</v>
      </c>
      <c r="M53" s="31">
        <v>120.045</v>
      </c>
      <c r="N53" s="31">
        <v>597.52700000000004</v>
      </c>
      <c r="O53" s="31">
        <v>2381.5659999999998</v>
      </c>
      <c r="P53" s="31">
        <v>299.91399999999999</v>
      </c>
      <c r="Q53" s="32"/>
      <c r="R53" s="32"/>
    </row>
    <row r="54" spans="1:18" x14ac:dyDescent="0.3">
      <c r="A54" s="30">
        <v>1998</v>
      </c>
      <c r="B54" s="30" t="s">
        <v>60</v>
      </c>
      <c r="C54" s="31">
        <f t="shared" si="6"/>
        <v>10724</v>
      </c>
      <c r="D54" s="31">
        <v>10133</v>
      </c>
      <c r="E54" s="31">
        <v>591</v>
      </c>
      <c r="F54" s="31"/>
      <c r="G54" s="33">
        <v>3577.6680000000006</v>
      </c>
      <c r="H54" s="33">
        <v>95.247</v>
      </c>
      <c r="I54" s="33">
        <v>4668.1360000000004</v>
      </c>
      <c r="J54" s="31">
        <v>4127.1170000000002</v>
      </c>
      <c r="K54" s="31">
        <v>6939.6559999999999</v>
      </c>
      <c r="L54" s="31">
        <v>660.76900000000001</v>
      </c>
      <c r="M54" s="31">
        <v>119.75</v>
      </c>
      <c r="N54" s="31">
        <v>868.60400000000004</v>
      </c>
      <c r="O54" s="31">
        <v>2530.8409999999999</v>
      </c>
      <c r="P54" s="31">
        <v>275.89</v>
      </c>
      <c r="Q54" s="32"/>
      <c r="R54" s="32"/>
    </row>
    <row r="55" spans="1:18" x14ac:dyDescent="0.3">
      <c r="A55" s="30">
        <v>1998</v>
      </c>
      <c r="B55" s="30" t="s">
        <v>61</v>
      </c>
      <c r="C55" s="31">
        <f t="shared" si="6"/>
        <v>10928</v>
      </c>
      <c r="D55" s="31">
        <v>10255</v>
      </c>
      <c r="E55" s="31">
        <v>673</v>
      </c>
      <c r="F55" s="31"/>
      <c r="G55" s="33">
        <v>3974.4560000000001</v>
      </c>
      <c r="H55" s="33">
        <v>27.109000000000002</v>
      </c>
      <c r="I55" s="33">
        <v>3097.5309999999999</v>
      </c>
      <c r="J55" s="31">
        <v>2520.5039999999999</v>
      </c>
      <c r="K55" s="31">
        <v>5959.1769999999997</v>
      </c>
      <c r="L55" s="31">
        <v>727.91099999999994</v>
      </c>
      <c r="M55" s="31">
        <v>150.88399999999999</v>
      </c>
      <c r="N55" s="31">
        <v>1010.186</v>
      </c>
      <c r="O55" s="31">
        <v>2015.903</v>
      </c>
      <c r="P55" s="31">
        <v>239.93100000000001</v>
      </c>
      <c r="Q55" s="32"/>
      <c r="R55" s="32"/>
    </row>
    <row r="56" spans="1:18" x14ac:dyDescent="0.3">
      <c r="A56" s="30">
        <v>1998</v>
      </c>
      <c r="B56" s="30" t="s">
        <v>62</v>
      </c>
      <c r="C56" s="31">
        <f t="shared" si="6"/>
        <v>10980</v>
      </c>
      <c r="D56" s="31">
        <v>10303</v>
      </c>
      <c r="E56" s="31">
        <v>677</v>
      </c>
      <c r="F56" s="31"/>
      <c r="G56" s="33">
        <v>3936.8450000000003</v>
      </c>
      <c r="H56" s="33">
        <v>216.72300000000001</v>
      </c>
      <c r="I56" s="33">
        <v>3242.0569999999998</v>
      </c>
      <c r="J56" s="31">
        <v>2668.6219999999998</v>
      </c>
      <c r="K56" s="31">
        <v>6525.0659999999998</v>
      </c>
      <c r="L56" s="31">
        <v>768.75800000000004</v>
      </c>
      <c r="M56" s="31">
        <v>195.32300000000001</v>
      </c>
      <c r="N56" s="31">
        <v>1215.2049999999999</v>
      </c>
      <c r="O56" s="31">
        <v>1795.9259999999999</v>
      </c>
      <c r="P56" s="31">
        <v>255.453</v>
      </c>
      <c r="Q56" s="32"/>
      <c r="R56" s="32"/>
    </row>
    <row r="57" spans="1:18" s="36" customFormat="1" x14ac:dyDescent="0.3">
      <c r="A57" s="30">
        <v>1998</v>
      </c>
      <c r="B57" s="30" t="s">
        <v>63</v>
      </c>
      <c r="C57" s="31">
        <f t="shared" si="6"/>
        <v>11449</v>
      </c>
      <c r="D57" s="31">
        <v>10745</v>
      </c>
      <c r="E57" s="31">
        <v>704</v>
      </c>
      <c r="F57" s="31"/>
      <c r="G57" s="33">
        <v>4367.95</v>
      </c>
      <c r="H57" s="33">
        <v>139.029</v>
      </c>
      <c r="I57" s="33">
        <v>3658.0619999999999</v>
      </c>
      <c r="J57" s="31">
        <v>3235.7040000000002</v>
      </c>
      <c r="K57" s="31">
        <v>6759.9120000000003</v>
      </c>
      <c r="L57" s="31">
        <v>568.91899999999998</v>
      </c>
      <c r="M57" s="31">
        <v>146.56100000000001</v>
      </c>
      <c r="N57" s="31">
        <v>919.92600000000004</v>
      </c>
      <c r="O57" s="31">
        <v>1975.366</v>
      </c>
      <c r="P57" s="31">
        <v>269.851</v>
      </c>
      <c r="Q57" s="35"/>
      <c r="R57" s="35"/>
    </row>
    <row r="58" spans="1:18" x14ac:dyDescent="0.3">
      <c r="A58" s="30">
        <v>1998</v>
      </c>
      <c r="B58" s="30" t="s">
        <v>64</v>
      </c>
      <c r="C58" s="31">
        <f t="shared" si="6"/>
        <v>11201</v>
      </c>
      <c r="D58" s="31">
        <v>10429</v>
      </c>
      <c r="E58" s="31">
        <v>772</v>
      </c>
      <c r="F58" s="31"/>
      <c r="G58" s="33">
        <v>3357.1059999999998</v>
      </c>
      <c r="H58" s="33">
        <v>87.200999999999993</v>
      </c>
      <c r="I58" s="33">
        <v>3360.011</v>
      </c>
      <c r="J58" s="31">
        <v>2975.6550000000002</v>
      </c>
      <c r="K58" s="31">
        <v>7400.9359999999997</v>
      </c>
      <c r="L58" s="31">
        <v>609.46</v>
      </c>
      <c r="M58" s="31">
        <v>225.10400000000001</v>
      </c>
      <c r="N58" s="31">
        <v>997.52300000000002</v>
      </c>
      <c r="O58" s="31">
        <v>2070.6179999999999</v>
      </c>
      <c r="P58" s="31">
        <v>328.75700000000001</v>
      </c>
      <c r="Q58" s="32"/>
      <c r="R58" s="32"/>
    </row>
    <row r="59" spans="1:18" x14ac:dyDescent="0.3">
      <c r="A59" s="30">
        <v>1998</v>
      </c>
      <c r="B59" s="30" t="s">
        <v>65</v>
      </c>
      <c r="C59" s="31">
        <f t="shared" si="6"/>
        <v>12355</v>
      </c>
      <c r="D59" s="31">
        <v>11533</v>
      </c>
      <c r="E59" s="31">
        <v>822</v>
      </c>
      <c r="F59" s="31"/>
      <c r="G59" s="33">
        <v>5412.9680000000008</v>
      </c>
      <c r="H59" s="33">
        <v>-6.6219999999999999</v>
      </c>
      <c r="I59" s="33">
        <v>3212.4769999999999</v>
      </c>
      <c r="J59" s="31">
        <v>2762.25</v>
      </c>
      <c r="K59" s="31">
        <v>6386.0879999999997</v>
      </c>
      <c r="L59" s="31">
        <v>613.779</v>
      </c>
      <c r="M59" s="31">
        <v>163.55199999999999</v>
      </c>
      <c r="N59" s="31">
        <v>1364.337</v>
      </c>
      <c r="O59" s="31">
        <v>2144.0500000000002</v>
      </c>
      <c r="P59" s="31">
        <v>170.851</v>
      </c>
      <c r="Q59" s="32"/>
      <c r="R59" s="32"/>
    </row>
    <row r="60" spans="1:18" x14ac:dyDescent="0.3">
      <c r="A60" s="37">
        <v>1999</v>
      </c>
      <c r="B60" s="31" t="s">
        <v>55</v>
      </c>
      <c r="C60" s="31">
        <v>11711</v>
      </c>
      <c r="D60" s="31">
        <v>10887</v>
      </c>
      <c r="E60" s="31">
        <v>823</v>
      </c>
      <c r="F60" s="31"/>
      <c r="G60" s="38">
        <v>4795.1980000000003</v>
      </c>
      <c r="H60" s="38">
        <v>61.673999999999999</v>
      </c>
      <c r="I60" s="38">
        <v>3070.114</v>
      </c>
      <c r="J60" s="38">
        <v>2928.587</v>
      </c>
      <c r="K60" s="38">
        <v>6351.9040000000005</v>
      </c>
      <c r="L60" s="38">
        <v>481.35</v>
      </c>
      <c r="M60" s="38">
        <v>339.82299999999998</v>
      </c>
      <c r="N60" s="38">
        <v>667.51400000000001</v>
      </c>
      <c r="O60" s="38">
        <v>2101.7289999999998</v>
      </c>
      <c r="P60" s="38">
        <v>186.648</v>
      </c>
      <c r="Q60" s="32"/>
      <c r="R60" s="32"/>
    </row>
    <row r="61" spans="1:18" x14ac:dyDescent="0.3">
      <c r="A61" s="39">
        <v>1999</v>
      </c>
      <c r="B61" s="31" t="s">
        <v>56</v>
      </c>
      <c r="C61" s="31">
        <v>10732</v>
      </c>
      <c r="D61" s="31">
        <v>9997</v>
      </c>
      <c r="E61" s="31">
        <v>736</v>
      </c>
      <c r="F61" s="31"/>
      <c r="G61" s="38">
        <v>4154.58</v>
      </c>
      <c r="H61" s="38">
        <v>16.565999999999999</v>
      </c>
      <c r="I61" s="38">
        <v>2819.5259999999998</v>
      </c>
      <c r="J61" s="38">
        <v>2808.9589999999998</v>
      </c>
      <c r="K61" s="38">
        <v>5903.9930000000004</v>
      </c>
      <c r="L61" s="38">
        <v>379.43</v>
      </c>
      <c r="M61" s="38">
        <v>368.863</v>
      </c>
      <c r="N61" s="38">
        <v>1281.2080000000001</v>
      </c>
      <c r="O61" s="38">
        <v>2102.3710000000001</v>
      </c>
      <c r="P61" s="38">
        <v>225.55699999999999</v>
      </c>
      <c r="Q61" s="32"/>
      <c r="R61" s="32"/>
    </row>
    <row r="62" spans="1:18" x14ac:dyDescent="0.3">
      <c r="A62" s="37">
        <v>1999</v>
      </c>
      <c r="B62" s="31" t="s">
        <v>57</v>
      </c>
      <c r="C62" s="31">
        <v>11946</v>
      </c>
      <c r="D62" s="31">
        <v>11153</v>
      </c>
      <c r="E62" s="31">
        <v>793</v>
      </c>
      <c r="F62" s="31"/>
      <c r="G62" s="31">
        <v>3986.6849999999995</v>
      </c>
      <c r="H62" s="31">
        <v>336.70600000000002</v>
      </c>
      <c r="I62" s="31">
        <v>3350.2649999999999</v>
      </c>
      <c r="J62" s="31">
        <v>3234.9549999999999</v>
      </c>
      <c r="K62" s="31">
        <v>6627.74</v>
      </c>
      <c r="L62" s="31">
        <v>259.40300000000002</v>
      </c>
      <c r="M62" s="31">
        <v>144.09299999999999</v>
      </c>
      <c r="N62" s="31">
        <v>1540.7190000000001</v>
      </c>
      <c r="O62" s="31">
        <v>2216.1480000000001</v>
      </c>
      <c r="P62" s="31">
        <v>236.16300000000001</v>
      </c>
      <c r="Q62" s="32"/>
      <c r="R62" s="32"/>
    </row>
    <row r="63" spans="1:18" x14ac:dyDescent="0.3">
      <c r="A63" s="37">
        <v>1999</v>
      </c>
      <c r="B63" s="31" t="s">
        <v>58</v>
      </c>
      <c r="C63" s="31">
        <v>11604</v>
      </c>
      <c r="D63" s="31">
        <v>10868</v>
      </c>
      <c r="E63" s="31">
        <v>736</v>
      </c>
      <c r="F63" s="31"/>
      <c r="G63" s="31">
        <v>4056.0650000000005</v>
      </c>
      <c r="H63" s="31">
        <v>187.46799999999999</v>
      </c>
      <c r="I63" s="31">
        <v>3333.1529999999998</v>
      </c>
      <c r="J63" s="31">
        <v>2975.6849999999999</v>
      </c>
      <c r="K63" s="31">
        <v>7014.3919999999998</v>
      </c>
      <c r="L63" s="31">
        <v>538.88400000000001</v>
      </c>
      <c r="M63" s="31">
        <v>181.416</v>
      </c>
      <c r="N63" s="31">
        <v>1136.654</v>
      </c>
      <c r="O63" s="31">
        <v>2383.3029999999999</v>
      </c>
      <c r="P63" s="31">
        <v>169.30799999999999</v>
      </c>
      <c r="Q63" s="32"/>
      <c r="R63" s="32"/>
    </row>
    <row r="64" spans="1:18" x14ac:dyDescent="0.3">
      <c r="A64" s="37">
        <v>1999</v>
      </c>
      <c r="B64" s="31" t="s">
        <v>47</v>
      </c>
      <c r="C64" s="31">
        <v>11070</v>
      </c>
      <c r="D64" s="31">
        <v>10389</v>
      </c>
      <c r="E64" s="31">
        <v>681</v>
      </c>
      <c r="F64" s="31"/>
      <c r="G64" s="31">
        <v>4243.5169999999998</v>
      </c>
      <c r="H64" s="31">
        <v>18.687000000000001</v>
      </c>
      <c r="I64" s="31">
        <v>3760.43</v>
      </c>
      <c r="J64" s="31">
        <v>3423.6080000000002</v>
      </c>
      <c r="K64" s="31">
        <v>6677.5810000000001</v>
      </c>
      <c r="L64" s="31">
        <v>538.72</v>
      </c>
      <c r="M64" s="31">
        <v>201.898</v>
      </c>
      <c r="N64" s="31">
        <v>961.19799999999998</v>
      </c>
      <c r="O64" s="31">
        <v>2492.335</v>
      </c>
      <c r="P64" s="31">
        <v>191.24299999999999</v>
      </c>
      <c r="Q64" s="32"/>
      <c r="R64" s="32"/>
    </row>
    <row r="65" spans="1:18" x14ac:dyDescent="0.3">
      <c r="A65" s="37">
        <v>1999</v>
      </c>
      <c r="B65" s="31" t="s">
        <v>59</v>
      </c>
      <c r="C65" s="31">
        <v>10393</v>
      </c>
      <c r="D65" s="31">
        <v>9786</v>
      </c>
      <c r="E65" s="31">
        <v>607</v>
      </c>
      <c r="F65" s="31"/>
      <c r="G65" s="31">
        <v>3512.9759999999997</v>
      </c>
      <c r="H65" s="31">
        <v>182.256</v>
      </c>
      <c r="I65" s="31">
        <v>3218.2190000000001</v>
      </c>
      <c r="J65" s="31">
        <v>2985.569</v>
      </c>
      <c r="K65" s="31">
        <v>6363.05</v>
      </c>
      <c r="L65" s="31">
        <v>432.42399999999998</v>
      </c>
      <c r="M65" s="31">
        <v>199.774</v>
      </c>
      <c r="N65" s="31">
        <v>888.94100000000003</v>
      </c>
      <c r="O65" s="31">
        <v>2244.5079999999998</v>
      </c>
      <c r="P65" s="31">
        <v>205.18100000000001</v>
      </c>
      <c r="Q65" s="32"/>
      <c r="R65" s="32"/>
    </row>
    <row r="66" spans="1:18" x14ac:dyDescent="0.3">
      <c r="A66" s="37">
        <v>1999</v>
      </c>
      <c r="B66" s="31" t="s">
        <v>60</v>
      </c>
      <c r="C66" s="31">
        <v>11541</v>
      </c>
      <c r="D66" s="31">
        <v>10807</v>
      </c>
      <c r="E66" s="31">
        <v>734</v>
      </c>
      <c r="F66" s="31"/>
      <c r="G66" s="31">
        <v>4208.5149999999994</v>
      </c>
      <c r="H66" s="31">
        <v>110.313</v>
      </c>
      <c r="I66" s="31">
        <v>3320.002</v>
      </c>
      <c r="J66" s="31">
        <v>3268.5189999999998</v>
      </c>
      <c r="K66" s="31">
        <v>7819.4129999999996</v>
      </c>
      <c r="L66" s="31">
        <v>621.06799999999998</v>
      </c>
      <c r="M66" s="31">
        <v>172.37799999999999</v>
      </c>
      <c r="N66" s="31">
        <v>992.56</v>
      </c>
      <c r="O66" s="31">
        <v>2012.2329999999999</v>
      </c>
      <c r="P66" s="31">
        <v>192.102</v>
      </c>
      <c r="Q66" s="32"/>
      <c r="R66" s="32"/>
    </row>
    <row r="67" spans="1:18" x14ac:dyDescent="0.3">
      <c r="A67" s="37">
        <v>1999</v>
      </c>
      <c r="B67" s="31" t="s">
        <v>61</v>
      </c>
      <c r="C67" s="31">
        <v>11597</v>
      </c>
      <c r="D67" s="31">
        <v>10970</v>
      </c>
      <c r="E67" s="31">
        <v>627</v>
      </c>
      <c r="F67" s="31"/>
      <c r="G67" s="31">
        <v>4923.1019999999999</v>
      </c>
      <c r="H67" s="31">
        <v>193.71799999999999</v>
      </c>
      <c r="I67" s="31">
        <v>2803.19</v>
      </c>
      <c r="J67" s="31">
        <v>2765.75</v>
      </c>
      <c r="K67" s="31">
        <v>7058.2330000000002</v>
      </c>
      <c r="L67" s="31">
        <v>478.24900000000002</v>
      </c>
      <c r="M67" s="31">
        <v>146.714</v>
      </c>
      <c r="N67" s="31">
        <v>1072.595</v>
      </c>
      <c r="O67" s="31">
        <v>1975.9870000000001</v>
      </c>
      <c r="P67" s="31">
        <v>222.05199999999999</v>
      </c>
      <c r="Q67" s="32"/>
      <c r="R67" s="32"/>
    </row>
    <row r="68" spans="1:18" x14ac:dyDescent="0.3">
      <c r="A68" s="37">
        <v>1999</v>
      </c>
      <c r="B68" s="31" t="s">
        <v>62</v>
      </c>
      <c r="C68" s="31">
        <v>11182</v>
      </c>
      <c r="D68" s="31">
        <v>10491</v>
      </c>
      <c r="E68" s="31">
        <v>692</v>
      </c>
      <c r="F68" s="31"/>
      <c r="G68" s="31">
        <v>4117.87</v>
      </c>
      <c r="H68" s="31">
        <v>268.274</v>
      </c>
      <c r="I68" s="31">
        <v>1943.6890000000001</v>
      </c>
      <c r="J68" s="31">
        <v>2315.875</v>
      </c>
      <c r="K68" s="31">
        <v>7954.4369999999999</v>
      </c>
      <c r="L68" s="31">
        <v>385.18599999999998</v>
      </c>
      <c r="M68" s="31">
        <v>316.47800000000001</v>
      </c>
      <c r="N68" s="31">
        <v>1240.569</v>
      </c>
      <c r="O68" s="31">
        <v>1909.3389999999999</v>
      </c>
      <c r="P68" s="31">
        <v>188.85900000000001</v>
      </c>
      <c r="Q68" s="32"/>
      <c r="R68" s="32"/>
    </row>
    <row r="69" spans="1:18" s="36" customFormat="1" x14ac:dyDescent="0.3">
      <c r="A69" s="37">
        <v>1999</v>
      </c>
      <c r="B69" s="31" t="s">
        <v>63</v>
      </c>
      <c r="C69" s="31">
        <v>11880</v>
      </c>
      <c r="D69" s="31">
        <v>11101</v>
      </c>
      <c r="E69" s="31">
        <v>780</v>
      </c>
      <c r="F69" s="31"/>
      <c r="G69" s="31">
        <v>4774.4980000000005</v>
      </c>
      <c r="H69" s="31">
        <v>291</v>
      </c>
      <c r="I69" s="31">
        <v>2488.6469999999999</v>
      </c>
      <c r="J69" s="31">
        <v>2723.8389999999999</v>
      </c>
      <c r="K69" s="31">
        <v>7393.6059999999998</v>
      </c>
      <c r="L69" s="31">
        <v>433.892</v>
      </c>
      <c r="M69" s="31">
        <v>399.75</v>
      </c>
      <c r="N69" s="31">
        <v>837.97699999999998</v>
      </c>
      <c r="O69" s="31">
        <v>1555.3810000000001</v>
      </c>
      <c r="P69" s="31">
        <v>165.041</v>
      </c>
      <c r="Q69" s="35"/>
      <c r="R69" s="35"/>
    </row>
    <row r="70" spans="1:18" x14ac:dyDescent="0.3">
      <c r="A70" s="37">
        <v>1999</v>
      </c>
      <c r="B70" s="31" t="s">
        <v>64</v>
      </c>
      <c r="C70" s="31">
        <v>11805</v>
      </c>
      <c r="D70" s="31">
        <v>11001</v>
      </c>
      <c r="E70" s="31">
        <v>803</v>
      </c>
      <c r="F70" s="31"/>
      <c r="G70" s="31">
        <v>3934.6650000000009</v>
      </c>
      <c r="H70" s="31">
        <v>140.21799999999999</v>
      </c>
      <c r="I70" s="31">
        <v>3343.848</v>
      </c>
      <c r="J70" s="31">
        <v>3239.83</v>
      </c>
      <c r="K70" s="31">
        <v>8536.9779999999992</v>
      </c>
      <c r="L70" s="31">
        <v>444.79199999999997</v>
      </c>
      <c r="M70" s="31">
        <v>193.93700000000001</v>
      </c>
      <c r="N70" s="31">
        <v>1011.85</v>
      </c>
      <c r="O70" s="31">
        <v>1890.8340000000001</v>
      </c>
      <c r="P70" s="31">
        <v>184.923</v>
      </c>
      <c r="Q70" s="32"/>
      <c r="R70" s="32"/>
    </row>
    <row r="71" spans="1:18" x14ac:dyDescent="0.3">
      <c r="A71" s="37">
        <v>1999</v>
      </c>
      <c r="B71" s="31" t="s">
        <v>65</v>
      </c>
      <c r="C71" s="31">
        <v>11629</v>
      </c>
      <c r="D71" s="31">
        <v>10804</v>
      </c>
      <c r="E71" s="31">
        <v>825</v>
      </c>
      <c r="F71" s="31"/>
      <c r="G71" s="31">
        <v>4178.76</v>
      </c>
      <c r="H71" s="31">
        <v>306.17899999999997</v>
      </c>
      <c r="I71" s="31">
        <v>2894.8850000000002</v>
      </c>
      <c r="J71" s="31">
        <v>2671.692</v>
      </c>
      <c r="K71" s="31">
        <v>7837.0789999999997</v>
      </c>
      <c r="L71" s="31">
        <v>554.79200000000003</v>
      </c>
      <c r="M71" s="31">
        <v>210.34700000000001</v>
      </c>
      <c r="N71" s="31">
        <v>1018.621</v>
      </c>
      <c r="O71" s="31">
        <v>1941.7070000000001</v>
      </c>
      <c r="P71" s="31">
        <v>162.20400000000001</v>
      </c>
      <c r="Q71" s="32"/>
      <c r="R71" s="32"/>
    </row>
    <row r="72" spans="1:18" x14ac:dyDescent="0.3">
      <c r="A72" s="37">
        <v>2000</v>
      </c>
      <c r="B72" s="31" t="s">
        <v>55</v>
      </c>
      <c r="C72" s="31">
        <f>+Month!B67</f>
        <v>11858.6</v>
      </c>
      <c r="D72" s="31">
        <f>+Month!C67</f>
        <v>11044.6</v>
      </c>
      <c r="E72" s="31">
        <f>+Month!D67</f>
        <v>814.01</v>
      </c>
      <c r="F72" s="31"/>
      <c r="G72" s="31">
        <f>+Month!F67</f>
        <v>7526.04</v>
      </c>
      <c r="H72" s="31">
        <f>+Month!G67</f>
        <v>3112.15</v>
      </c>
      <c r="I72" s="31">
        <f>+Month!H67</f>
        <v>-4858.1000000000004</v>
      </c>
      <c r="J72" s="31">
        <f>+Month!I67</f>
        <v>3964.38</v>
      </c>
      <c r="K72" s="31">
        <f>+Month!J67</f>
        <v>8651.16</v>
      </c>
      <c r="L72" s="31">
        <f>+Month!K67</f>
        <v>449.51</v>
      </c>
      <c r="M72" s="31">
        <f>+Month!L67</f>
        <v>295.3</v>
      </c>
      <c r="N72" s="31">
        <f>+Month!M67</f>
        <v>1259.1199999999999</v>
      </c>
      <c r="O72" s="31">
        <f>+Month!N67</f>
        <v>1584.65</v>
      </c>
      <c r="P72" s="31">
        <f>+Month!O67</f>
        <v>175.6</v>
      </c>
      <c r="Q72" s="32"/>
      <c r="R72" s="32"/>
    </row>
    <row r="73" spans="1:18" x14ac:dyDescent="0.3">
      <c r="A73" s="37">
        <v>2000</v>
      </c>
      <c r="B73" s="31" t="s">
        <v>56</v>
      </c>
      <c r="C73" s="31">
        <f>+Month!B68+C72</f>
        <v>22649.45</v>
      </c>
      <c r="D73" s="31">
        <f>+Month!C68+D72</f>
        <v>21064.97</v>
      </c>
      <c r="E73" s="31">
        <f>+Month!D68+E72</f>
        <v>1584.49</v>
      </c>
      <c r="F73" s="31"/>
      <c r="G73" s="31">
        <f>+Month!F68+G72</f>
        <v>15330.16</v>
      </c>
      <c r="H73" s="31">
        <f>+Month!G68+H72</f>
        <v>6907.9</v>
      </c>
      <c r="I73" s="31">
        <f>+Month!H68+I72</f>
        <v>-8452.07</v>
      </c>
      <c r="J73" s="31">
        <f>+Month!I68+J72</f>
        <v>7548.48</v>
      </c>
      <c r="K73" s="31">
        <f>+Month!J68+K72</f>
        <v>15270.779999999999</v>
      </c>
      <c r="L73" s="31">
        <f>+Month!K68+L72</f>
        <v>873.78</v>
      </c>
      <c r="M73" s="31">
        <f>+Month!L68+M72</f>
        <v>519.65</v>
      </c>
      <c r="N73" s="31">
        <f>+Month!M68+N72</f>
        <v>2297.5</v>
      </c>
      <c r="O73" s="31">
        <f>+Month!N68+O72</f>
        <v>3381.3900000000003</v>
      </c>
      <c r="P73" s="31">
        <f>+Month!O68+P72</f>
        <v>313.31</v>
      </c>
      <c r="Q73" s="32"/>
      <c r="R73" s="32"/>
    </row>
    <row r="74" spans="1:18" x14ac:dyDescent="0.3">
      <c r="A74" s="37">
        <v>2000</v>
      </c>
      <c r="B74" s="31" t="s">
        <v>57</v>
      </c>
      <c r="C74" s="31">
        <f>+Month!B69+C73</f>
        <v>34217.370000000003</v>
      </c>
      <c r="D74" s="31">
        <f>+Month!C69+D73</f>
        <v>31815.800000000003</v>
      </c>
      <c r="E74" s="31">
        <f>+Month!D69+E73</f>
        <v>2401.58</v>
      </c>
      <c r="F74" s="31"/>
      <c r="G74" s="31">
        <f>+Month!F69+G73</f>
        <v>23232.02</v>
      </c>
      <c r="H74" s="31">
        <f>+Month!G69+H73</f>
        <v>10070.89</v>
      </c>
      <c r="I74" s="31">
        <f>+Month!H69+I73</f>
        <v>-12732.56</v>
      </c>
      <c r="J74" s="31">
        <f>+Month!I69+J73</f>
        <v>11813.779999999999</v>
      </c>
      <c r="K74" s="31">
        <f>+Month!J69+K73</f>
        <v>23952.26</v>
      </c>
      <c r="L74" s="31">
        <f>+Month!K69+L73</f>
        <v>1347.34</v>
      </c>
      <c r="M74" s="31">
        <f>+Month!L69+M73</f>
        <v>657.68</v>
      </c>
      <c r="N74" s="31">
        <f>+Month!M69+N73</f>
        <v>3812.51</v>
      </c>
      <c r="O74" s="31">
        <f>+Month!N69+O73</f>
        <v>5096.25</v>
      </c>
      <c r="P74" s="31">
        <f>+Month!O69+P73</f>
        <v>512.41</v>
      </c>
      <c r="Q74" s="32"/>
      <c r="R74" s="32"/>
    </row>
    <row r="75" spans="1:18" x14ac:dyDescent="0.3">
      <c r="A75" s="37">
        <v>2000</v>
      </c>
      <c r="B75" s="31" t="s">
        <v>58</v>
      </c>
      <c r="C75" s="31">
        <f>+Month!B70+C74</f>
        <v>44895.450000000004</v>
      </c>
      <c r="D75" s="31">
        <f>+Month!C70+D74</f>
        <v>41732.89</v>
      </c>
      <c r="E75" s="31">
        <f>+Month!D70+E74</f>
        <v>3162.5699999999997</v>
      </c>
      <c r="F75" s="31"/>
      <c r="G75" s="31">
        <f>+Month!F70+G74</f>
        <v>30368.13</v>
      </c>
      <c r="H75" s="31">
        <f>+Month!G70+H74</f>
        <v>12673.74</v>
      </c>
      <c r="I75" s="31">
        <f>+Month!H70+I74</f>
        <v>-17131.84</v>
      </c>
      <c r="J75" s="31">
        <f>+Month!I70+J74</f>
        <v>15826.829999999998</v>
      </c>
      <c r="K75" s="31">
        <f>+Month!J70+K74</f>
        <v>31757.35</v>
      </c>
      <c r="L75" s="31">
        <f>+Month!K70+L74</f>
        <v>1867.56</v>
      </c>
      <c r="M75" s="31">
        <f>+Month!L70+M74</f>
        <v>919.68999999999994</v>
      </c>
      <c r="N75" s="31">
        <f>+Month!M70+N74</f>
        <v>4634.63</v>
      </c>
      <c r="O75" s="31">
        <f>+Month!N70+O74</f>
        <v>6783.82</v>
      </c>
      <c r="P75" s="31">
        <f>+Month!O70+P74</f>
        <v>713.17</v>
      </c>
      <c r="Q75" s="32"/>
      <c r="R75" s="32"/>
    </row>
    <row r="76" spans="1:18" x14ac:dyDescent="0.3">
      <c r="A76" s="30">
        <v>2000</v>
      </c>
      <c r="B76" s="30" t="s">
        <v>47</v>
      </c>
      <c r="C76" s="31">
        <f>+Month!B71+C75</f>
        <v>54760.020000000004</v>
      </c>
      <c r="D76" s="31">
        <f>+Month!C71+D75</f>
        <v>50932.619999999995</v>
      </c>
      <c r="E76" s="31">
        <f>+Month!D71+E75</f>
        <v>3827.41</v>
      </c>
      <c r="F76" s="31"/>
      <c r="G76" s="31">
        <f>+Month!F71+G75</f>
        <v>37583.040000000001</v>
      </c>
      <c r="H76" s="31">
        <f>+Month!G71+H75</f>
        <v>14803.59</v>
      </c>
      <c r="I76" s="31">
        <f>+Month!H71+I75</f>
        <v>-21284.68</v>
      </c>
      <c r="J76" s="31">
        <f>+Month!I71+J75</f>
        <v>20386.239999999998</v>
      </c>
      <c r="K76" s="31">
        <f>+Month!J71+K75</f>
        <v>39747.019999999997</v>
      </c>
      <c r="L76" s="31">
        <f>+Month!K71+L75</f>
        <v>2393.2199999999998</v>
      </c>
      <c r="M76" s="31">
        <f>+Month!L71+M75</f>
        <v>1165.27</v>
      </c>
      <c r="N76" s="31">
        <f>+Month!M71+N75</f>
        <v>5526.2</v>
      </c>
      <c r="O76" s="31">
        <f>+Month!N71+O75</f>
        <v>8678.06</v>
      </c>
      <c r="P76" s="31">
        <f>+Month!O71+P75</f>
        <v>929.92</v>
      </c>
      <c r="Q76" s="32"/>
      <c r="R76" s="32"/>
    </row>
    <row r="77" spans="1:18" x14ac:dyDescent="0.3">
      <c r="A77" s="30">
        <v>2000</v>
      </c>
      <c r="B77" s="30" t="s">
        <v>59</v>
      </c>
      <c r="C77" s="31">
        <f>+Month!B72+C76</f>
        <v>65019.490000000005</v>
      </c>
      <c r="D77" s="31">
        <f>+Month!C72+D76</f>
        <v>60575.369999999995</v>
      </c>
      <c r="E77" s="31">
        <f>+Month!D72+E76</f>
        <v>4444.1399999999994</v>
      </c>
      <c r="F77" s="31"/>
      <c r="G77" s="31">
        <f>+Month!F72+G76</f>
        <v>44545.89</v>
      </c>
      <c r="H77" s="31">
        <f>+Month!G72+H76</f>
        <v>17761.54</v>
      </c>
      <c r="I77" s="31">
        <f>+Month!H72+I76</f>
        <v>-25009.66</v>
      </c>
      <c r="J77" s="31">
        <f>+Month!I72+J76</f>
        <v>23795.21</v>
      </c>
      <c r="K77" s="31">
        <f>+Month!J72+K76</f>
        <v>47176.28</v>
      </c>
      <c r="L77" s="31">
        <f>+Month!K72+L76</f>
        <v>2989.1499999999996</v>
      </c>
      <c r="M77" s="31">
        <f>+Month!L72+M76</f>
        <v>1328.21</v>
      </c>
      <c r="N77" s="31">
        <f>+Month!M72+N76</f>
        <v>6918.65</v>
      </c>
      <c r="O77" s="31">
        <f>+Month!N72+O76</f>
        <v>10208.189999999999</v>
      </c>
      <c r="P77" s="31">
        <f>+Month!O72+P76</f>
        <v>1166.1299999999999</v>
      </c>
      <c r="Q77" s="32"/>
      <c r="R77" s="32"/>
    </row>
    <row r="78" spans="1:18" x14ac:dyDescent="0.3">
      <c r="A78" s="30">
        <v>2000</v>
      </c>
      <c r="B78" s="30" t="s">
        <v>60</v>
      </c>
      <c r="C78" s="31">
        <f>+Month!B73+C77</f>
        <v>75666.37000000001</v>
      </c>
      <c r="D78" s="31">
        <f>+Month!C73+D77</f>
        <v>70620.61</v>
      </c>
      <c r="E78" s="31">
        <f>+Month!D73+E77</f>
        <v>5045.7899999999991</v>
      </c>
      <c r="F78" s="31"/>
      <c r="G78" s="31">
        <f>+Month!F73+G77</f>
        <v>53096.81</v>
      </c>
      <c r="H78" s="31">
        <f>+Month!G73+H77</f>
        <v>21336.45</v>
      </c>
      <c r="I78" s="31">
        <f>+Month!H73+I77</f>
        <v>-28284.14</v>
      </c>
      <c r="J78" s="31">
        <f>+Month!I73+J77</f>
        <v>28347.96</v>
      </c>
      <c r="K78" s="31">
        <f>+Month!J73+K77</f>
        <v>54789.8</v>
      </c>
      <c r="L78" s="31">
        <f>+Month!K73+L77</f>
        <v>3412.3999999999996</v>
      </c>
      <c r="M78" s="31">
        <f>+Month!L73+M77</f>
        <v>1618.97</v>
      </c>
      <c r="N78" s="31">
        <f>+Month!M73+N77</f>
        <v>8053.6799999999994</v>
      </c>
      <c r="O78" s="31">
        <f>+Month!N73+O77</f>
        <v>11689.429999999998</v>
      </c>
      <c r="P78" s="31">
        <f>+Month!O73+P77</f>
        <v>1378.8799999999999</v>
      </c>
      <c r="Q78" s="32"/>
      <c r="R78" s="32"/>
    </row>
    <row r="79" spans="1:18" x14ac:dyDescent="0.3">
      <c r="A79" s="37">
        <v>2000</v>
      </c>
      <c r="B79" s="37" t="s">
        <v>61</v>
      </c>
      <c r="C79" s="31">
        <f>+Month!B74+C78</f>
        <v>85833.860000000015</v>
      </c>
      <c r="D79" s="31">
        <f>+Month!C74+D78</f>
        <v>80171.259999999995</v>
      </c>
      <c r="E79" s="31">
        <f>+Month!D74+E78</f>
        <v>5662.619999999999</v>
      </c>
      <c r="F79" s="31"/>
      <c r="G79" s="31">
        <f>+Month!F74+G78</f>
        <v>60920.32</v>
      </c>
      <c r="H79" s="31">
        <f>+Month!G74+H78</f>
        <v>24273.850000000002</v>
      </c>
      <c r="I79" s="31">
        <f>+Month!H74+I78</f>
        <v>-31742.11</v>
      </c>
      <c r="J79" s="31">
        <f>+Month!I74+J78</f>
        <v>32746.32</v>
      </c>
      <c r="K79" s="31">
        <f>+Month!J74+K78</f>
        <v>62255.320000000007</v>
      </c>
      <c r="L79" s="31">
        <f>+Month!K74+L78</f>
        <v>3900.1499999999996</v>
      </c>
      <c r="M79" s="31">
        <f>+Month!L74+M78</f>
        <v>1813.58</v>
      </c>
      <c r="N79" s="31">
        <f>+Month!M74+N78</f>
        <v>9225.7699999999986</v>
      </c>
      <c r="O79" s="31">
        <f>+Month!N74+O78</f>
        <v>13545.469999999998</v>
      </c>
      <c r="P79" s="31">
        <f>+Month!O74+P78</f>
        <v>1553.1499999999999</v>
      </c>
      <c r="Q79" s="32"/>
      <c r="R79" s="32"/>
    </row>
    <row r="80" spans="1:18" ht="14.25" customHeight="1" x14ac:dyDescent="0.3">
      <c r="A80" s="30">
        <v>2000</v>
      </c>
      <c r="B80" s="30" t="s">
        <v>62</v>
      </c>
      <c r="C80" s="31">
        <f>+Month!B75+C79</f>
        <v>95446.560000000012</v>
      </c>
      <c r="D80" s="31">
        <f>+Month!C75+D79</f>
        <v>89114.43</v>
      </c>
      <c r="E80" s="31">
        <f>+Month!D75+E79</f>
        <v>6332.1399999999994</v>
      </c>
      <c r="F80" s="31"/>
      <c r="G80" s="31">
        <f>+Month!F75+G79</f>
        <v>68683.960000000006</v>
      </c>
      <c r="H80" s="31">
        <f>+Month!G75+H79</f>
        <v>27631.820000000003</v>
      </c>
      <c r="I80" s="31">
        <f>+Month!H75+I79</f>
        <v>-34755.29</v>
      </c>
      <c r="J80" s="31">
        <f>+Month!I75+J79</f>
        <v>36696.1</v>
      </c>
      <c r="K80" s="31">
        <f>+Month!J75+K79</f>
        <v>68783.790000000008</v>
      </c>
      <c r="L80" s="31">
        <f>+Month!K75+L79</f>
        <v>4356.04</v>
      </c>
      <c r="M80" s="31">
        <f>+Month!L75+M79</f>
        <v>2024.6599999999999</v>
      </c>
      <c r="N80" s="31">
        <f>+Month!M75+N79</f>
        <v>10319.599999999999</v>
      </c>
      <c r="O80" s="31">
        <f>+Month!N75+O79</f>
        <v>15318.609999999997</v>
      </c>
      <c r="P80" s="31">
        <f>+Month!O75+P79</f>
        <v>1718.2499999999998</v>
      </c>
      <c r="Q80" s="32"/>
      <c r="R80" s="32"/>
    </row>
    <row r="81" spans="1:18" s="36" customFormat="1" x14ac:dyDescent="0.3">
      <c r="A81" s="37">
        <v>2000</v>
      </c>
      <c r="B81" s="37" t="s">
        <v>63</v>
      </c>
      <c r="C81" s="31">
        <f>+Month!B76+C80</f>
        <v>105357.69000000002</v>
      </c>
      <c r="D81" s="31">
        <f>+Month!C76+D80</f>
        <v>98390.22</v>
      </c>
      <c r="E81" s="31">
        <f>+Month!D76+E80</f>
        <v>6967.49</v>
      </c>
      <c r="F81" s="31"/>
      <c r="G81" s="31">
        <f>+Month!F76+G80</f>
        <v>76555.28</v>
      </c>
      <c r="H81" s="31">
        <f>+Month!G76+H80</f>
        <v>31243.470000000005</v>
      </c>
      <c r="I81" s="31">
        <f>+Month!H76+I80</f>
        <v>-37705.120000000003</v>
      </c>
      <c r="J81" s="31">
        <f>+Month!I76+J80</f>
        <v>40574.93</v>
      </c>
      <c r="K81" s="31">
        <f>+Month!J76+K80</f>
        <v>75579.250000000015</v>
      </c>
      <c r="L81" s="31">
        <f>+Month!K76+L80</f>
        <v>4736.8900000000003</v>
      </c>
      <c r="M81" s="31">
        <f>+Month!L76+M80</f>
        <v>2348.73</v>
      </c>
      <c r="N81" s="31">
        <f>+Month!M76+N80</f>
        <v>11762.779999999999</v>
      </c>
      <c r="O81" s="31">
        <f>+Month!N76+O80</f>
        <v>16851.759999999998</v>
      </c>
      <c r="P81" s="31">
        <f>+Month!O76+P80</f>
        <v>1845.7499999999998</v>
      </c>
      <c r="Q81" s="35"/>
      <c r="R81" s="35"/>
    </row>
    <row r="82" spans="1:18" x14ac:dyDescent="0.3">
      <c r="A82" s="37">
        <v>2000</v>
      </c>
      <c r="B82" s="31" t="s">
        <v>64</v>
      </c>
      <c r="C82" s="31">
        <f>+Month!B77+C81</f>
        <v>115519.35000000002</v>
      </c>
      <c r="D82" s="31">
        <f>+Month!C77+D81</f>
        <v>107872.76000000001</v>
      </c>
      <c r="E82" s="31">
        <f>+Month!D77+E81</f>
        <v>7646.61</v>
      </c>
      <c r="F82" s="31"/>
      <c r="G82" s="31">
        <f>+Month!F77+G81</f>
        <v>84221.24</v>
      </c>
      <c r="H82" s="31">
        <f>+Month!G77+H81</f>
        <v>34345.410000000003</v>
      </c>
      <c r="I82" s="31">
        <f>+Month!H77+I81</f>
        <v>-40606.11</v>
      </c>
      <c r="J82" s="31">
        <f>+Month!I77+J81</f>
        <v>44745.99</v>
      </c>
      <c r="K82" s="31">
        <f>+Month!J77+K81</f>
        <v>82496.190000000017</v>
      </c>
      <c r="L82" s="31">
        <f>+Month!K77+L81</f>
        <v>5129.84</v>
      </c>
      <c r="M82" s="31">
        <f>+Month!L77+M81</f>
        <v>2610.8200000000002</v>
      </c>
      <c r="N82" s="31">
        <f>+Month!M77+N81</f>
        <v>13221.3</v>
      </c>
      <c r="O82" s="31">
        <f>+Month!N77+O81</f>
        <v>18596.259999999998</v>
      </c>
      <c r="P82" s="31">
        <f>+Month!O77+P81</f>
        <v>1972.4499999999998</v>
      </c>
      <c r="Q82" s="32"/>
      <c r="R82" s="32"/>
    </row>
    <row r="83" spans="1:18" x14ac:dyDescent="0.3">
      <c r="A83" s="37">
        <v>2000</v>
      </c>
      <c r="B83" s="31" t="s">
        <v>65</v>
      </c>
      <c r="C83" s="31">
        <f>+Month!B78+C82</f>
        <v>126244.99000000002</v>
      </c>
      <c r="D83" s="31">
        <f>+Month!C78+D82</f>
        <v>117882.49</v>
      </c>
      <c r="E83" s="31">
        <f>+Month!D78+E82</f>
        <v>8362.52</v>
      </c>
      <c r="F83" s="31"/>
      <c r="G83" s="31">
        <f>+Month!F78+G82</f>
        <v>92072.82</v>
      </c>
      <c r="H83" s="31">
        <f>+Month!G78+H82</f>
        <v>37686.530000000006</v>
      </c>
      <c r="I83" s="31">
        <f>+Month!H78+I82</f>
        <v>-44995.33</v>
      </c>
      <c r="J83" s="31">
        <f>+Month!I78+J82</f>
        <v>48867.68</v>
      </c>
      <c r="K83" s="31">
        <f>+Month!J78+K82</f>
        <v>90081.380000000019</v>
      </c>
      <c r="L83" s="31">
        <f>+Month!K78+L82</f>
        <v>5518.6100000000006</v>
      </c>
      <c r="M83" s="31">
        <f>+Month!L78+M82</f>
        <v>2835.83</v>
      </c>
      <c r="N83" s="31">
        <f>+Month!M78+N82</f>
        <v>14212.15</v>
      </c>
      <c r="O83" s="31">
        <f>+Month!N78+O82</f>
        <v>20676.599999999999</v>
      </c>
      <c r="P83" s="31">
        <f>+Month!O78+P82</f>
        <v>2079.06</v>
      </c>
      <c r="Q83" s="32"/>
      <c r="R83" s="32"/>
    </row>
    <row r="84" spans="1:18" x14ac:dyDescent="0.3">
      <c r="A84" s="37">
        <v>2001</v>
      </c>
      <c r="B84" s="31" t="s">
        <v>55</v>
      </c>
      <c r="C84" s="33">
        <f>+Month!B79</f>
        <v>10114.43</v>
      </c>
      <c r="D84" s="33">
        <f>+Month!C79</f>
        <v>9350.7999999999993</v>
      </c>
      <c r="E84" s="33">
        <f>+Month!D79</f>
        <v>763.63</v>
      </c>
      <c r="F84" s="33"/>
      <c r="G84" s="33">
        <f>+Month!F79</f>
        <v>7138.08</v>
      </c>
      <c r="H84" s="33">
        <f>+Month!G79</f>
        <v>2289.29</v>
      </c>
      <c r="I84" s="33">
        <f>+Month!H79</f>
        <v>-3357.7</v>
      </c>
      <c r="J84" s="33">
        <f>+Month!I79</f>
        <v>4554.24</v>
      </c>
      <c r="K84" s="33">
        <f>+Month!J79</f>
        <v>7589.12</v>
      </c>
      <c r="L84" s="33">
        <f>+Month!K79</f>
        <v>294.56</v>
      </c>
      <c r="M84" s="33">
        <f>+Month!L79</f>
        <v>215.57</v>
      </c>
      <c r="N84" s="33">
        <f>+Month!M79</f>
        <v>1265.2</v>
      </c>
      <c r="O84" s="33">
        <f>+Month!N79</f>
        <v>1667</v>
      </c>
      <c r="P84" s="33">
        <f>+Month!O79</f>
        <v>127.5</v>
      </c>
      <c r="Q84" s="32"/>
      <c r="R84" s="32"/>
    </row>
    <row r="85" spans="1:18" x14ac:dyDescent="0.3">
      <c r="A85" s="37">
        <v>2001</v>
      </c>
      <c r="B85" s="31" t="s">
        <v>56</v>
      </c>
      <c r="C85" s="33">
        <f>+Month!B80+C84</f>
        <v>19174.97</v>
      </c>
      <c r="D85" s="33">
        <f>+Month!C80+D84</f>
        <v>17755.47</v>
      </c>
      <c r="E85" s="33">
        <f>+Month!D80+E84</f>
        <v>1419.5</v>
      </c>
      <c r="F85" s="33"/>
      <c r="G85" s="33">
        <f>+Month!F80+G84</f>
        <v>13068.48</v>
      </c>
      <c r="H85" s="33">
        <f>+Month!G80+H84</f>
        <v>4668.1100000000006</v>
      </c>
      <c r="I85" s="33">
        <f>+Month!H80+I84</f>
        <v>-6238.28</v>
      </c>
      <c r="J85" s="33">
        <f>+Month!I80+J84</f>
        <v>7852.0599999999995</v>
      </c>
      <c r="K85" s="33">
        <f>+Month!J80+K84</f>
        <v>13910.36</v>
      </c>
      <c r="L85" s="33">
        <f>+Month!K80+L84</f>
        <v>548.31999999999994</v>
      </c>
      <c r="M85" s="33">
        <f>+Month!L80+M84</f>
        <v>432.59000000000003</v>
      </c>
      <c r="N85" s="33">
        <f>+Month!M80+N84</f>
        <v>2733.61</v>
      </c>
      <c r="O85" s="33">
        <f>+Month!N80+O84</f>
        <v>3029.31</v>
      </c>
      <c r="P85" s="33">
        <f>+Month!O80+P84</f>
        <v>292.15999999999997</v>
      </c>
      <c r="Q85" s="32"/>
      <c r="R85" s="32"/>
    </row>
    <row r="86" spans="1:18" x14ac:dyDescent="0.3">
      <c r="A86" s="37">
        <v>2001</v>
      </c>
      <c r="B86" s="31" t="s">
        <v>57</v>
      </c>
      <c r="C86" s="33">
        <f>+Month!B81+C85</f>
        <v>29196.340000000004</v>
      </c>
      <c r="D86" s="33">
        <f>+Month!C81+D85</f>
        <v>27027.800000000003</v>
      </c>
      <c r="E86" s="33">
        <f>+Month!D81+E85</f>
        <v>2168.54</v>
      </c>
      <c r="F86" s="33"/>
      <c r="G86" s="33">
        <f>+Month!F81+G85</f>
        <v>20823.91</v>
      </c>
      <c r="H86" s="33">
        <f>+Month!G81+H85</f>
        <v>8338.76</v>
      </c>
      <c r="I86" s="33">
        <f>+Month!H81+I85</f>
        <v>-8821.17</v>
      </c>
      <c r="J86" s="33">
        <f>+Month!I81+J85</f>
        <v>11638.029999999999</v>
      </c>
      <c r="K86" s="33">
        <f>+Month!J81+K85</f>
        <v>20110.330000000002</v>
      </c>
      <c r="L86" s="33">
        <f>+Month!K81+L85</f>
        <v>847.13999999999987</v>
      </c>
      <c r="M86" s="33">
        <f>+Month!L81+M85</f>
        <v>721.74</v>
      </c>
      <c r="N86" s="33">
        <f>+Month!M81+N85</f>
        <v>4201</v>
      </c>
      <c r="O86" s="33">
        <f>+Month!N81+O85</f>
        <v>4675.26</v>
      </c>
      <c r="P86" s="33">
        <f>+Month!O81+P85</f>
        <v>477.24</v>
      </c>
      <c r="Q86" s="32"/>
      <c r="R86" s="32"/>
    </row>
    <row r="87" spans="1:18" x14ac:dyDescent="0.3">
      <c r="A87" s="37">
        <v>2001</v>
      </c>
      <c r="B87" s="31" t="s">
        <v>58</v>
      </c>
      <c r="C87" s="33">
        <f>+Month!B82+C86</f>
        <v>38951.64</v>
      </c>
      <c r="D87" s="33">
        <f>+Month!C82+D86</f>
        <v>36076.5</v>
      </c>
      <c r="E87" s="33">
        <f>+Month!D82+E86</f>
        <v>2875.14</v>
      </c>
      <c r="F87" s="33"/>
      <c r="G87" s="33">
        <f>+Month!F82+G86</f>
        <v>26684.87</v>
      </c>
      <c r="H87" s="33">
        <f>+Month!G82+H86</f>
        <v>9985.56</v>
      </c>
      <c r="I87" s="33">
        <f>+Month!H82+I86</f>
        <v>-12523.9</v>
      </c>
      <c r="J87" s="33">
        <f>+Month!I82+J86</f>
        <v>15604.71</v>
      </c>
      <c r="K87" s="33">
        <f>+Month!J82+K86</f>
        <v>27946.340000000004</v>
      </c>
      <c r="L87" s="33">
        <f>+Month!K82+L86</f>
        <v>1094.6199999999999</v>
      </c>
      <c r="M87" s="33">
        <f>+Month!L82+M86</f>
        <v>906.1</v>
      </c>
      <c r="N87" s="33">
        <f>+Month!M82+N86</f>
        <v>5827.66</v>
      </c>
      <c r="O87" s="33">
        <f>+Month!N82+O86</f>
        <v>6198.4400000000005</v>
      </c>
      <c r="P87" s="33">
        <f>+Month!O82+P86</f>
        <v>655.52</v>
      </c>
      <c r="Q87" s="32"/>
      <c r="R87" s="32"/>
    </row>
    <row r="88" spans="1:18" x14ac:dyDescent="0.3">
      <c r="A88" s="37">
        <v>2001</v>
      </c>
      <c r="B88" s="30" t="s">
        <v>47</v>
      </c>
      <c r="C88" s="33">
        <f>+Month!B83+C87</f>
        <v>48763.09</v>
      </c>
      <c r="D88" s="33">
        <f>+Month!C83+D87</f>
        <v>45186.06</v>
      </c>
      <c r="E88" s="33">
        <f>+Month!D83+E87</f>
        <v>3577.0299999999997</v>
      </c>
      <c r="F88" s="33"/>
      <c r="G88" s="33">
        <f>+Month!F83+G87</f>
        <v>32712.11</v>
      </c>
      <c r="H88" s="33">
        <f>+Month!G83+H87</f>
        <v>12138.39</v>
      </c>
      <c r="I88" s="33">
        <f>+Month!H83+I87</f>
        <v>-15890.58</v>
      </c>
      <c r="J88" s="33">
        <f>+Month!I83+J87</f>
        <v>19154.8</v>
      </c>
      <c r="K88" s="33">
        <f>+Month!J83+K87</f>
        <v>35409.600000000006</v>
      </c>
      <c r="L88" s="33">
        <f>+Month!K83+L87</f>
        <v>1418.9399999999998</v>
      </c>
      <c r="M88" s="33">
        <f>+Month!L83+M87</f>
        <v>1141</v>
      </c>
      <c r="N88" s="33">
        <f>+Month!M83+N87</f>
        <v>7675.75</v>
      </c>
      <c r="O88" s="33">
        <f>+Month!N83+O87</f>
        <v>7589.4600000000009</v>
      </c>
      <c r="P88" s="33">
        <f>+Month!O83+P87</f>
        <v>855.33999999999992</v>
      </c>
      <c r="Q88" s="32"/>
      <c r="R88" s="32"/>
    </row>
    <row r="89" spans="1:18" x14ac:dyDescent="0.3">
      <c r="A89" s="37">
        <v>2001</v>
      </c>
      <c r="B89" s="30" t="s">
        <v>59</v>
      </c>
      <c r="C89" s="33">
        <f>+Month!B84+C88</f>
        <v>57536.409999999996</v>
      </c>
      <c r="D89" s="33">
        <f>+Month!C84+D88</f>
        <v>53352.35</v>
      </c>
      <c r="E89" s="33">
        <f>+Month!D84+E88</f>
        <v>4184.07</v>
      </c>
      <c r="F89" s="33"/>
      <c r="G89" s="33">
        <f>+Month!F84+G88</f>
        <v>38407.230000000003</v>
      </c>
      <c r="H89" s="33">
        <f>+Month!G84+H88</f>
        <v>14389.31</v>
      </c>
      <c r="I89" s="33">
        <f>+Month!H84+I88</f>
        <v>-18161.71</v>
      </c>
      <c r="J89" s="33">
        <f>+Month!I84+J88</f>
        <v>22235.809999999998</v>
      </c>
      <c r="K89" s="33">
        <f>+Month!J84+K88</f>
        <v>41754.83</v>
      </c>
      <c r="L89" s="33">
        <f>+Month!K84+L88</f>
        <v>1782.1299999999999</v>
      </c>
      <c r="M89" s="33">
        <f>+Month!L84+M88</f>
        <v>1380.13</v>
      </c>
      <c r="N89" s="33">
        <f>+Month!M84+N88</f>
        <v>9615.7800000000007</v>
      </c>
      <c r="O89" s="33">
        <f>+Month!N84+O88</f>
        <v>8660.4500000000007</v>
      </c>
      <c r="P89" s="33">
        <f>+Month!O84+P88</f>
        <v>1028.55</v>
      </c>
      <c r="Q89" s="32"/>
      <c r="R89" s="32"/>
    </row>
    <row r="90" spans="1:18" x14ac:dyDescent="0.3">
      <c r="A90" s="37">
        <v>2001</v>
      </c>
      <c r="B90" s="30" t="s">
        <v>60</v>
      </c>
      <c r="C90" s="33">
        <f>+Month!B85+C89</f>
        <v>67237.509999999995</v>
      </c>
      <c r="D90" s="33">
        <f>+Month!C85+D89</f>
        <v>62404.97</v>
      </c>
      <c r="E90" s="33">
        <f>+Month!D85+E89</f>
        <v>4832.5499999999993</v>
      </c>
      <c r="F90" s="33"/>
      <c r="G90" s="33">
        <f>+Month!F85+G89</f>
        <v>45282.14</v>
      </c>
      <c r="H90" s="33">
        <f>+Month!G85+H89</f>
        <v>16894.95</v>
      </c>
      <c r="I90" s="33">
        <f>+Month!H85+I89</f>
        <v>-20828.05</v>
      </c>
      <c r="J90" s="33">
        <f>+Month!I85+J89</f>
        <v>26026.89</v>
      </c>
      <c r="K90" s="33">
        <f>+Month!J85+K89</f>
        <v>48421.490000000005</v>
      </c>
      <c r="L90" s="33">
        <f>+Month!K85+L89</f>
        <v>2360.3199999999997</v>
      </c>
      <c r="M90" s="33">
        <f>+Month!L85+M89</f>
        <v>1539.9</v>
      </c>
      <c r="N90" s="33">
        <f>+Month!M85+N89</f>
        <v>11128.650000000001</v>
      </c>
      <c r="O90" s="33">
        <f>+Month!N85+O89</f>
        <v>10382.490000000002</v>
      </c>
      <c r="P90" s="33">
        <f>+Month!O85+P89</f>
        <v>1230.72</v>
      </c>
      <c r="Q90" s="32"/>
      <c r="R90" s="32"/>
    </row>
    <row r="91" spans="1:18" x14ac:dyDescent="0.3">
      <c r="A91" s="37">
        <v>2001</v>
      </c>
      <c r="B91" s="37" t="s">
        <v>61</v>
      </c>
      <c r="C91" s="33">
        <f>+Month!B86+C90</f>
        <v>76731.81</v>
      </c>
      <c r="D91" s="33">
        <f>+Month!C86+D90</f>
        <v>71245.850000000006</v>
      </c>
      <c r="E91" s="33">
        <f>+Month!D86+E90</f>
        <v>5485.9599999999991</v>
      </c>
      <c r="F91" s="33"/>
      <c r="G91" s="33">
        <f>+Month!F86+G90</f>
        <v>52378.61</v>
      </c>
      <c r="H91" s="33">
        <f>+Month!G86+H90</f>
        <v>19256.91</v>
      </c>
      <c r="I91" s="33">
        <f>+Month!H86+I90</f>
        <v>-23608.26</v>
      </c>
      <c r="J91" s="33">
        <f>+Month!I86+J90</f>
        <v>30316.42</v>
      </c>
      <c r="K91" s="33">
        <f>+Month!J86+K90</f>
        <v>55302.240000000005</v>
      </c>
      <c r="L91" s="33">
        <f>+Month!K86+L90</f>
        <v>2805.2999999999997</v>
      </c>
      <c r="M91" s="33">
        <f>+Month!L86+M90</f>
        <v>1771.0800000000002</v>
      </c>
      <c r="N91" s="33">
        <f>+Month!M86+N90</f>
        <v>12489.27</v>
      </c>
      <c r="O91" s="33">
        <f>+Month!N86+O90</f>
        <v>12145.890000000001</v>
      </c>
      <c r="P91" s="33">
        <f>+Month!O86+P90</f>
        <v>1494.3200000000002</v>
      </c>
      <c r="Q91" s="32"/>
      <c r="R91" s="32"/>
    </row>
    <row r="92" spans="1:18" x14ac:dyDescent="0.3">
      <c r="A92" s="37">
        <v>2001</v>
      </c>
      <c r="B92" s="30" t="s">
        <v>62</v>
      </c>
      <c r="C92" s="33">
        <f>+Month!B87+C91</f>
        <v>85864.73</v>
      </c>
      <c r="D92" s="33">
        <f>+Month!C87+D91</f>
        <v>79758.150000000009</v>
      </c>
      <c r="E92" s="33">
        <f>+Month!D87+E91</f>
        <v>6106.579999999999</v>
      </c>
      <c r="F92" s="33"/>
      <c r="G92" s="33">
        <f>+Month!F87+G91</f>
        <v>59709.61</v>
      </c>
      <c r="H92" s="33">
        <f>+Month!G87+H91</f>
        <v>21272.03</v>
      </c>
      <c r="I92" s="33">
        <f>+Month!H87+I91</f>
        <v>-25725.089999999997</v>
      </c>
      <c r="J92" s="33">
        <f>+Month!I87+J91</f>
        <v>35158.19</v>
      </c>
      <c r="K92" s="33">
        <f>+Month!J87+K91</f>
        <v>62141.19</v>
      </c>
      <c r="L92" s="33">
        <f>+Month!K87+L91</f>
        <v>3279.41</v>
      </c>
      <c r="M92" s="33">
        <f>+Month!L87+M91</f>
        <v>1883.5700000000002</v>
      </c>
      <c r="N92" s="33">
        <f>+Month!M87+N91</f>
        <v>13708.5</v>
      </c>
      <c r="O92" s="33">
        <f>+Month!N87+O91</f>
        <v>13846.400000000001</v>
      </c>
      <c r="P92" s="33">
        <f>+Month!O87+P91</f>
        <v>1694.3200000000002</v>
      </c>
      <c r="Q92" s="32"/>
      <c r="R92" s="32"/>
    </row>
    <row r="93" spans="1:18" x14ac:dyDescent="0.3">
      <c r="A93" s="37">
        <v>2001</v>
      </c>
      <c r="B93" s="37" t="s">
        <v>63</v>
      </c>
      <c r="C93" s="33">
        <f>+Month!B88+C92</f>
        <v>96042.95</v>
      </c>
      <c r="D93" s="33">
        <f>+Month!C88+D92</f>
        <v>89230.500000000015</v>
      </c>
      <c r="E93" s="33">
        <f>+Month!D88+E92</f>
        <v>6812.4499999999989</v>
      </c>
      <c r="F93" s="33"/>
      <c r="G93" s="33">
        <f>+Month!F88+G92</f>
        <v>67910.7</v>
      </c>
      <c r="H93" s="33">
        <f>+Month!G88+H92</f>
        <v>24485.649999999998</v>
      </c>
      <c r="I93" s="33">
        <f>+Month!H88+I92</f>
        <v>-28369.019999999997</v>
      </c>
      <c r="J93" s="33">
        <f>+Month!I88+J92</f>
        <v>39617.760000000002</v>
      </c>
      <c r="K93" s="33">
        <f>+Month!J88+K92</f>
        <v>69190.680000000008</v>
      </c>
      <c r="L93" s="33">
        <f>+Month!K88+L92</f>
        <v>3807.3199999999997</v>
      </c>
      <c r="M93" s="33">
        <f>+Month!L88+M92</f>
        <v>2018.2700000000002</v>
      </c>
      <c r="N93" s="33">
        <f>+Month!M88+N92</f>
        <v>14908.07</v>
      </c>
      <c r="O93" s="33">
        <f>+Month!N88+O92</f>
        <v>15493.190000000002</v>
      </c>
      <c r="P93" s="33">
        <f>+Month!O88+P92</f>
        <v>1914.8500000000001</v>
      </c>
      <c r="Q93" s="32"/>
      <c r="R93" s="32"/>
    </row>
    <row r="94" spans="1:18" x14ac:dyDescent="0.3">
      <c r="A94" s="37">
        <v>2001</v>
      </c>
      <c r="B94" s="31" t="s">
        <v>64</v>
      </c>
      <c r="C94" s="33">
        <f>+Month!B89+C93</f>
        <v>105925.7</v>
      </c>
      <c r="D94" s="33">
        <f>+Month!C89+D93</f>
        <v>98384.720000000016</v>
      </c>
      <c r="E94" s="33">
        <f>+Month!D89+E93</f>
        <v>7540.9799999999987</v>
      </c>
      <c r="F94" s="33"/>
      <c r="G94" s="33">
        <f>+Month!F89+G93</f>
        <v>75379.899999999994</v>
      </c>
      <c r="H94" s="33">
        <f>+Month!G89+H93</f>
        <v>26723.67</v>
      </c>
      <c r="I94" s="33">
        <f>+Month!H89+I93</f>
        <v>-31532.389999999996</v>
      </c>
      <c r="J94" s="33">
        <f>+Month!I89+J93</f>
        <v>44480.130000000005</v>
      </c>
      <c r="K94" s="33">
        <f>+Month!J89+K93</f>
        <v>76637.760000000009</v>
      </c>
      <c r="L94" s="33">
        <f>+Month!K89+L93</f>
        <v>4176.13</v>
      </c>
      <c r="M94" s="33">
        <f>+Month!L89+M93</f>
        <v>2243.4300000000003</v>
      </c>
      <c r="N94" s="33">
        <f>+Month!M89+N93</f>
        <v>16080.86</v>
      </c>
      <c r="O94" s="33">
        <f>+Month!N89+O93</f>
        <v>17388.29</v>
      </c>
      <c r="P94" s="33">
        <f>+Month!O89+P93</f>
        <v>2095.9</v>
      </c>
      <c r="Q94" s="32"/>
      <c r="R94" s="32"/>
    </row>
    <row r="95" spans="1:18" x14ac:dyDescent="0.3">
      <c r="A95" s="37">
        <v>2001</v>
      </c>
      <c r="B95" s="31" t="s">
        <v>65</v>
      </c>
      <c r="C95" s="33">
        <f>+Month!B90+C94</f>
        <v>116678.38</v>
      </c>
      <c r="D95" s="33">
        <f>+Month!C90+D94</f>
        <v>108386.57000000002</v>
      </c>
      <c r="E95" s="33">
        <f>+Month!D90+E94</f>
        <v>8291.81</v>
      </c>
      <c r="F95" s="33"/>
      <c r="G95" s="33">
        <f>+Month!F90+G94</f>
        <v>82954.75</v>
      </c>
      <c r="H95" s="33">
        <f>+Month!G90+H94</f>
        <v>29403.329999999998</v>
      </c>
      <c r="I95" s="33">
        <f>+Month!H90+I94</f>
        <v>-35232.729999999996</v>
      </c>
      <c r="J95" s="33">
        <f>+Month!I90+J94</f>
        <v>48992.280000000006</v>
      </c>
      <c r="K95" s="33">
        <f>+Month!J90+K94</f>
        <v>84440.750000000015</v>
      </c>
      <c r="L95" s="33">
        <f>+Month!K90+L94</f>
        <v>4559.17</v>
      </c>
      <c r="M95" s="33">
        <f>+Month!L90+M94</f>
        <v>2488.9800000000005</v>
      </c>
      <c r="N95" s="33">
        <f>+Month!M90+N94</f>
        <v>17233.59</v>
      </c>
      <c r="O95" s="33">
        <f>+Month!N90+O94</f>
        <v>19088</v>
      </c>
      <c r="P95" s="33">
        <f>+Month!O90+P94</f>
        <v>2274.44</v>
      </c>
      <c r="Q95" s="32"/>
      <c r="R95" s="32"/>
    </row>
    <row r="96" spans="1:18" x14ac:dyDescent="0.3">
      <c r="A96" s="30">
        <v>2002</v>
      </c>
      <c r="B96" s="31" t="s">
        <v>55</v>
      </c>
      <c r="C96" s="33">
        <f>+Month!B91</f>
        <v>10547.73</v>
      </c>
      <c r="D96" s="33">
        <f>+Month!C91</f>
        <v>9802.0400000000009</v>
      </c>
      <c r="E96" s="33">
        <f>+Month!D91</f>
        <v>745.69</v>
      </c>
      <c r="F96" s="33"/>
      <c r="G96" s="33">
        <f>+Month!F91</f>
        <v>7300.68</v>
      </c>
      <c r="H96" s="33">
        <f>+Month!G91</f>
        <v>3286.87</v>
      </c>
      <c r="I96" s="33">
        <f>+Month!H91</f>
        <v>-3860.14</v>
      </c>
      <c r="J96" s="33">
        <f>+Month!I91</f>
        <v>3754.06</v>
      </c>
      <c r="K96" s="33">
        <f>+Month!J91</f>
        <v>7021.38</v>
      </c>
      <c r="L96" s="33">
        <f>+Month!K91</f>
        <v>259.76</v>
      </c>
      <c r="M96" s="33">
        <f>+Month!L91</f>
        <v>153.9</v>
      </c>
      <c r="N96" s="33">
        <f>+Month!M91</f>
        <v>947.64</v>
      </c>
      <c r="O96" s="33">
        <f>+Month!N91</f>
        <v>1646.31</v>
      </c>
      <c r="P96" s="33">
        <f>+Month!O91</f>
        <v>140.61000000000001</v>
      </c>
      <c r="Q96" s="32"/>
      <c r="R96" s="32"/>
    </row>
    <row r="97" spans="1:18" x14ac:dyDescent="0.3">
      <c r="A97" s="37">
        <v>2002</v>
      </c>
      <c r="B97" s="31" t="s">
        <v>56</v>
      </c>
      <c r="C97" s="33">
        <f>+Month!B92+C96</f>
        <v>19741.169999999998</v>
      </c>
      <c r="D97" s="33">
        <f>+Month!C92+D96</f>
        <v>18321.120000000003</v>
      </c>
      <c r="E97" s="33">
        <f>+Month!D92+E96</f>
        <v>1420.0500000000002</v>
      </c>
      <c r="F97" s="33"/>
      <c r="G97" s="33">
        <f>+Month!F92+G96</f>
        <v>14020.42</v>
      </c>
      <c r="H97" s="33">
        <f>+Month!G92+H96</f>
        <v>5100.3599999999997</v>
      </c>
      <c r="I97" s="33">
        <f>+Month!H92+I96</f>
        <v>-6962.2199999999993</v>
      </c>
      <c r="J97" s="33">
        <f>+Month!I92+J96</f>
        <v>8352.17</v>
      </c>
      <c r="K97" s="33">
        <f>+Month!J92+K96</f>
        <v>14230.49</v>
      </c>
      <c r="L97" s="33">
        <f>+Month!K92+L96</f>
        <v>567.89</v>
      </c>
      <c r="M97" s="33">
        <f>+Month!L92+M96</f>
        <v>276.05</v>
      </c>
      <c r="N97" s="33">
        <f>+Month!M92+N96</f>
        <v>1977.19</v>
      </c>
      <c r="O97" s="33">
        <f>+Month!N92+O96</f>
        <v>3352.93</v>
      </c>
      <c r="P97" s="33">
        <f>+Month!O92+P96</f>
        <v>285.97000000000003</v>
      </c>
      <c r="Q97" s="32"/>
      <c r="R97" s="32"/>
    </row>
    <row r="98" spans="1:18" x14ac:dyDescent="0.3">
      <c r="A98" s="37">
        <v>2002</v>
      </c>
      <c r="B98" s="31" t="s">
        <v>57</v>
      </c>
      <c r="C98" s="33">
        <f>+Month!B93+C97</f>
        <v>29652.43</v>
      </c>
      <c r="D98" s="33">
        <f>+Month!C93+D97</f>
        <v>27460.58</v>
      </c>
      <c r="E98" s="33">
        <f>+Month!D93+E97</f>
        <v>2191.8500000000004</v>
      </c>
      <c r="F98" s="33"/>
      <c r="G98" s="33">
        <f>+Month!F93+G97</f>
        <v>20892.23</v>
      </c>
      <c r="H98" s="33">
        <f>+Month!G93+H97</f>
        <v>6944.61</v>
      </c>
      <c r="I98" s="33">
        <f>+Month!H93+I97</f>
        <v>-10250.869999999999</v>
      </c>
      <c r="J98" s="33">
        <f>+Month!I93+J97</f>
        <v>13091.3</v>
      </c>
      <c r="K98" s="33">
        <f>+Month!J93+K97</f>
        <v>22074.489999999998</v>
      </c>
      <c r="L98" s="33">
        <f>+Month!K93+L97</f>
        <v>856.31999999999994</v>
      </c>
      <c r="M98" s="33">
        <f>+Month!L93+M97</f>
        <v>390.56</v>
      </c>
      <c r="N98" s="33">
        <f>+Month!M93+N97</f>
        <v>3274.56</v>
      </c>
      <c r="O98" s="33">
        <f>+Month!N93+O97</f>
        <v>5007.99</v>
      </c>
      <c r="P98" s="33">
        <f>+Month!O93+P97</f>
        <v>427.13</v>
      </c>
      <c r="Q98" s="32"/>
      <c r="R98" s="32"/>
    </row>
    <row r="99" spans="1:18" x14ac:dyDescent="0.3">
      <c r="A99" s="37">
        <v>2002</v>
      </c>
      <c r="B99" s="31" t="s">
        <v>58</v>
      </c>
      <c r="C99" s="33">
        <f>+Month!B94+C98</f>
        <v>39483.14</v>
      </c>
      <c r="D99" s="33">
        <f>+Month!C94+D98</f>
        <v>36586.660000000003</v>
      </c>
      <c r="E99" s="33">
        <f>+Month!D94+E98</f>
        <v>2896.4800000000005</v>
      </c>
      <c r="F99" s="33"/>
      <c r="G99" s="33">
        <f>+Month!F94+G98</f>
        <v>28368.809999999998</v>
      </c>
      <c r="H99" s="33">
        <f>+Month!G94+H98</f>
        <v>8644.7199999999993</v>
      </c>
      <c r="I99" s="33">
        <f>+Month!H94+I98</f>
        <v>-12980.179999999998</v>
      </c>
      <c r="J99" s="33">
        <f>+Month!I94+J98</f>
        <v>18523.73</v>
      </c>
      <c r="K99" s="33">
        <f>+Month!J94+K98</f>
        <v>29962.94</v>
      </c>
      <c r="L99" s="33">
        <f>+Month!K94+L98</f>
        <v>1200.3599999999999</v>
      </c>
      <c r="M99" s="33">
        <f>+Month!L94+M98</f>
        <v>505.79</v>
      </c>
      <c r="N99" s="33">
        <f>+Month!M94+N98</f>
        <v>4389.3999999999996</v>
      </c>
      <c r="O99" s="33">
        <f>+Month!N94+O98</f>
        <v>6624.94</v>
      </c>
      <c r="P99" s="33">
        <f>+Month!O94+P98</f>
        <v>588.57999999999993</v>
      </c>
      <c r="Q99" s="32"/>
      <c r="R99" s="32"/>
    </row>
    <row r="100" spans="1:18" x14ac:dyDescent="0.3">
      <c r="A100" s="37">
        <v>2002</v>
      </c>
      <c r="B100" s="30" t="s">
        <v>47</v>
      </c>
      <c r="C100" s="33">
        <f>+Month!B95+C99</f>
        <v>49505.57</v>
      </c>
      <c r="D100" s="33">
        <f>+Month!C95+D99</f>
        <v>45895.64</v>
      </c>
      <c r="E100" s="33">
        <f>+Month!D95+E99</f>
        <v>3609.9300000000003</v>
      </c>
      <c r="F100" s="33"/>
      <c r="G100" s="33">
        <f>+Month!F95+G99</f>
        <v>35144.769999999997</v>
      </c>
      <c r="H100" s="33">
        <f>+Month!G95+H99</f>
        <v>9990.09</v>
      </c>
      <c r="I100" s="33">
        <f>+Month!H95+I99</f>
        <v>-17123.449999999997</v>
      </c>
      <c r="J100" s="33">
        <f>+Month!I95+J99</f>
        <v>23501.82</v>
      </c>
      <c r="K100" s="33">
        <f>+Month!J95+K99</f>
        <v>38407.39</v>
      </c>
      <c r="L100" s="33">
        <f>+Month!K95+L99</f>
        <v>1652.86</v>
      </c>
      <c r="M100" s="33">
        <f>+Month!L95+M99</f>
        <v>821.5</v>
      </c>
      <c r="N100" s="33">
        <f>+Month!M95+N99</f>
        <v>5782.1299999999992</v>
      </c>
      <c r="O100" s="33">
        <f>+Month!N95+O99</f>
        <v>8831.36</v>
      </c>
      <c r="P100" s="33">
        <f>+Month!O95+P99</f>
        <v>774.17</v>
      </c>
      <c r="Q100" s="32"/>
      <c r="R100" s="32"/>
    </row>
    <row r="101" spans="1:18" x14ac:dyDescent="0.3">
      <c r="A101" s="37">
        <v>2002</v>
      </c>
      <c r="B101" s="30" t="s">
        <v>59</v>
      </c>
      <c r="C101" s="33">
        <f>+Month!B96+C100</f>
        <v>59179.88</v>
      </c>
      <c r="D101" s="33">
        <f>+Month!C96+D100</f>
        <v>54950.77</v>
      </c>
      <c r="E101" s="33">
        <f>+Month!D96+E100</f>
        <v>4229.1100000000006</v>
      </c>
      <c r="F101" s="33"/>
      <c r="G101" s="33">
        <f>+Month!F96+G100</f>
        <v>43022.34</v>
      </c>
      <c r="H101" s="33">
        <f>+Month!G96+H100</f>
        <v>11838.74</v>
      </c>
      <c r="I101" s="33">
        <f>+Month!H96+I100</f>
        <v>-19393.999999999996</v>
      </c>
      <c r="J101" s="33">
        <f>+Month!I96+J100</f>
        <v>29027.41</v>
      </c>
      <c r="K101" s="33">
        <f>+Month!J96+K100</f>
        <v>46043.32</v>
      </c>
      <c r="L101" s="33">
        <f>+Month!K96+L100</f>
        <v>2156.19</v>
      </c>
      <c r="M101" s="33">
        <f>+Month!L96+M100</f>
        <v>969.87</v>
      </c>
      <c r="N101" s="33">
        <f>+Month!M96+N100</f>
        <v>7103.619999999999</v>
      </c>
      <c r="O101" s="33">
        <f>+Month!N96+O100</f>
        <v>10668.02</v>
      </c>
      <c r="P101" s="33">
        <f>+Month!O96+P100</f>
        <v>934.17</v>
      </c>
      <c r="Q101" s="32"/>
      <c r="R101" s="32"/>
    </row>
    <row r="102" spans="1:18" x14ac:dyDescent="0.3">
      <c r="A102" s="37">
        <v>2002</v>
      </c>
      <c r="B102" s="30" t="s">
        <v>60</v>
      </c>
      <c r="C102" s="33">
        <f>+Month!B97+C101</f>
        <v>68038.67</v>
      </c>
      <c r="D102" s="33">
        <f>+Month!C97+D101</f>
        <v>63129.039999999994</v>
      </c>
      <c r="E102" s="33">
        <f>+Month!D97+E101</f>
        <v>4909.630000000001</v>
      </c>
      <c r="F102" s="33"/>
      <c r="G102" s="33">
        <f>+Month!F97+G101</f>
        <v>50383.259999999995</v>
      </c>
      <c r="H102" s="33">
        <f>+Month!G97+H101</f>
        <v>14457.01</v>
      </c>
      <c r="I102" s="33">
        <f>+Month!H97+I101</f>
        <v>-21491.899999999998</v>
      </c>
      <c r="J102" s="33">
        <f>+Month!I97+J101</f>
        <v>33252.400000000001</v>
      </c>
      <c r="K102" s="33">
        <f>+Month!J97+K101</f>
        <v>51971.32</v>
      </c>
      <c r="L102" s="33">
        <f>+Month!K97+L101</f>
        <v>2673.85</v>
      </c>
      <c r="M102" s="33">
        <f>+Month!L97+M101</f>
        <v>1095.28</v>
      </c>
      <c r="N102" s="33">
        <f>+Month!M97+N101</f>
        <v>8517.0099999999984</v>
      </c>
      <c r="O102" s="33">
        <f>+Month!N97+O101</f>
        <v>12868.54</v>
      </c>
      <c r="P102" s="33">
        <f>+Month!O97+P101</f>
        <v>1127.53</v>
      </c>
      <c r="Q102" s="32"/>
      <c r="R102" s="32"/>
    </row>
    <row r="103" spans="1:18" x14ac:dyDescent="0.3">
      <c r="A103" s="37">
        <v>2002</v>
      </c>
      <c r="B103" s="37" t="s">
        <v>61</v>
      </c>
      <c r="C103" s="33">
        <f>+Month!B98+C102</f>
        <v>76442.069999999992</v>
      </c>
      <c r="D103" s="33">
        <f>+Month!C98+D102</f>
        <v>70897.649999999994</v>
      </c>
      <c r="E103" s="33">
        <f>+Month!D98+E102</f>
        <v>5544.420000000001</v>
      </c>
      <c r="F103" s="33"/>
      <c r="G103" s="33">
        <f>+Month!F98+G102</f>
        <v>57200.31</v>
      </c>
      <c r="H103" s="33">
        <f>+Month!G98+H102</f>
        <v>17103.72</v>
      </c>
      <c r="I103" s="33">
        <f>+Month!H98+I102</f>
        <v>-24349.999999999996</v>
      </c>
      <c r="J103" s="33">
        <f>+Month!I98+J102</f>
        <v>36756.79</v>
      </c>
      <c r="K103" s="33">
        <f>+Month!J98+K102</f>
        <v>57580.62</v>
      </c>
      <c r="L103" s="33">
        <f>+Month!K98+L102</f>
        <v>3339.8</v>
      </c>
      <c r="M103" s="33">
        <f>+Month!L98+M102</f>
        <v>1428.86</v>
      </c>
      <c r="N103" s="33">
        <f>+Month!M98+N102</f>
        <v>9809.1299999999974</v>
      </c>
      <c r="O103" s="33">
        <f>+Month!N98+O102</f>
        <v>15246.220000000001</v>
      </c>
      <c r="P103" s="33">
        <f>+Month!O98+P102</f>
        <v>1304.1399999999999</v>
      </c>
      <c r="Q103" s="32"/>
      <c r="R103" s="32"/>
    </row>
    <row r="104" spans="1:18" x14ac:dyDescent="0.3">
      <c r="A104" s="37">
        <v>2002</v>
      </c>
      <c r="B104" s="30" t="s">
        <v>62</v>
      </c>
      <c r="C104" s="33">
        <f>+Month!B99+C103</f>
        <v>85661.709999999992</v>
      </c>
      <c r="D104" s="33">
        <f>+Month!C99+D103</f>
        <v>79484.81</v>
      </c>
      <c r="E104" s="33">
        <f>+Month!D99+E103</f>
        <v>6176.9000000000015</v>
      </c>
      <c r="F104" s="33"/>
      <c r="G104" s="33">
        <f>+Month!F99+G103</f>
        <v>64555.42</v>
      </c>
      <c r="H104" s="33">
        <f>+Month!G99+H103</f>
        <v>20054.060000000001</v>
      </c>
      <c r="I104" s="33">
        <f>+Month!H99+I103</f>
        <v>-27005.459999999995</v>
      </c>
      <c r="J104" s="33">
        <f>+Month!I99+J103</f>
        <v>40771.19</v>
      </c>
      <c r="K104" s="33">
        <f>+Month!J99+K103</f>
        <v>63733.41</v>
      </c>
      <c r="L104" s="33">
        <f>+Month!K99+L103</f>
        <v>3730.1800000000003</v>
      </c>
      <c r="M104" s="33">
        <f>+Month!L99+M103</f>
        <v>1583.2399999999998</v>
      </c>
      <c r="N104" s="33">
        <f>+Month!M99+N103</f>
        <v>11109.519999999997</v>
      </c>
      <c r="O104" s="33">
        <f>+Month!N99+O103</f>
        <v>17299.670000000002</v>
      </c>
      <c r="P104" s="33">
        <f>+Month!O99+P103</f>
        <v>1476.79</v>
      </c>
      <c r="Q104" s="32"/>
      <c r="R104" s="32"/>
    </row>
    <row r="105" spans="1:18" x14ac:dyDescent="0.3">
      <c r="A105" s="37">
        <v>2002</v>
      </c>
      <c r="B105" s="37" t="s">
        <v>63</v>
      </c>
      <c r="C105" s="33">
        <f>+Month!B100+C104</f>
        <v>95709.759999999995</v>
      </c>
      <c r="D105" s="33">
        <f>+Month!C100+D104</f>
        <v>88727.62</v>
      </c>
      <c r="E105" s="33">
        <f>+Month!D100+E104</f>
        <v>6982.1400000000012</v>
      </c>
      <c r="F105" s="33"/>
      <c r="G105" s="33">
        <f>+Month!F100+G104</f>
        <v>71997.37</v>
      </c>
      <c r="H105" s="33">
        <f>+Month!G100+H104</f>
        <v>24000.95</v>
      </c>
      <c r="I105" s="33">
        <f>+Month!H100+I104</f>
        <v>-30110.359999999997</v>
      </c>
      <c r="J105" s="33">
        <f>+Month!I100+J104</f>
        <v>43919.490000000005</v>
      </c>
      <c r="K105" s="33">
        <f>+Month!J100+K104</f>
        <v>69737.650000000009</v>
      </c>
      <c r="L105" s="33">
        <f>+Month!K100+L104</f>
        <v>4076.9500000000003</v>
      </c>
      <c r="M105" s="33">
        <f>+Month!L100+M104</f>
        <v>1720.0599999999997</v>
      </c>
      <c r="N105" s="33">
        <f>+Month!M100+N104</f>
        <v>12540.629999999997</v>
      </c>
      <c r="O105" s="33">
        <f>+Month!N100+O104</f>
        <v>19189.690000000002</v>
      </c>
      <c r="P105" s="33">
        <f>+Month!O100+P104</f>
        <v>1638.72</v>
      </c>
      <c r="Q105" s="40"/>
      <c r="R105" s="40"/>
    </row>
    <row r="106" spans="1:18" x14ac:dyDescent="0.3">
      <c r="A106" s="37">
        <v>2002</v>
      </c>
      <c r="B106" s="31" t="s">
        <v>64</v>
      </c>
      <c r="C106" s="33">
        <f>+Month!B101+C105</f>
        <v>105397.09999999999</v>
      </c>
      <c r="D106" s="33">
        <f>+Month!C101+D105</f>
        <v>97656.079999999987</v>
      </c>
      <c r="E106" s="33">
        <f>+Month!D101+E105</f>
        <v>7741.0200000000013</v>
      </c>
      <c r="F106" s="33"/>
      <c r="G106" s="33">
        <f>+Month!F101+G105</f>
        <v>78897.33</v>
      </c>
      <c r="H106" s="33">
        <f>+Month!G101+H105</f>
        <v>26772.99</v>
      </c>
      <c r="I106" s="33">
        <f>+Month!H101+I105</f>
        <v>-33337.35</v>
      </c>
      <c r="J106" s="33">
        <f>+Month!I101+J105</f>
        <v>47676.400000000009</v>
      </c>
      <c r="K106" s="33">
        <f>+Month!J101+K105</f>
        <v>76439.48000000001</v>
      </c>
      <c r="L106" s="33">
        <f>+Month!K101+L105</f>
        <v>4447.9500000000007</v>
      </c>
      <c r="M106" s="33">
        <f>+Month!L101+M105</f>
        <v>1860.9799999999998</v>
      </c>
      <c r="N106" s="33">
        <f>+Month!M101+N105</f>
        <v>13869.769999999997</v>
      </c>
      <c r="O106" s="33">
        <f>+Month!N101+O105</f>
        <v>21030.99</v>
      </c>
      <c r="P106" s="33">
        <f>+Month!O101+P105</f>
        <v>1797.67</v>
      </c>
      <c r="Q106" s="32"/>
      <c r="R106" s="32"/>
    </row>
    <row r="107" spans="1:18" x14ac:dyDescent="0.3">
      <c r="A107" s="37">
        <v>2002</v>
      </c>
      <c r="B107" s="31" t="s">
        <v>65</v>
      </c>
      <c r="C107" s="33">
        <f>+Month!B102+C106</f>
        <v>115944.24999999999</v>
      </c>
      <c r="D107" s="33">
        <f>+Month!C102+D106</f>
        <v>107430.19999999998</v>
      </c>
      <c r="E107" s="33">
        <f>+Month!D102+E106</f>
        <v>8514.0600000000013</v>
      </c>
      <c r="F107" s="33"/>
      <c r="G107" s="33">
        <f>+Month!F102+G106</f>
        <v>85511.930000000008</v>
      </c>
      <c r="H107" s="33">
        <f>+Month!G102+H106</f>
        <v>28544.02</v>
      </c>
      <c r="I107" s="33">
        <f>+Month!H102+I106</f>
        <v>-38719.57</v>
      </c>
      <c r="J107" s="33">
        <f>+Month!I102+J106</f>
        <v>52041.520000000011</v>
      </c>
      <c r="K107" s="33">
        <f>+Month!J102+K106</f>
        <v>85028.1</v>
      </c>
      <c r="L107" s="33">
        <f>+Month!K102+L106</f>
        <v>4926.4000000000005</v>
      </c>
      <c r="M107" s="33">
        <f>+Month!L102+M106</f>
        <v>2115.62</v>
      </c>
      <c r="N107" s="33">
        <f>+Month!M102+N106</f>
        <v>14900.459999999997</v>
      </c>
      <c r="O107" s="33">
        <f>+Month!N102+O106</f>
        <v>23444.210000000003</v>
      </c>
      <c r="P107" s="33">
        <f>+Month!O102+P106</f>
        <v>1913.24</v>
      </c>
      <c r="Q107" s="32"/>
      <c r="R107" s="32"/>
    </row>
    <row r="108" spans="1:18" x14ac:dyDescent="0.3">
      <c r="A108" s="30">
        <v>2003</v>
      </c>
      <c r="B108" s="31" t="s">
        <v>55</v>
      </c>
      <c r="C108" s="33">
        <f>+Month!B103</f>
        <v>9816.01</v>
      </c>
      <c r="D108" s="33">
        <f>+Month!C103</f>
        <v>9012.33</v>
      </c>
      <c r="E108" s="33">
        <f>+Month!D103</f>
        <v>803.69</v>
      </c>
      <c r="F108" s="33"/>
      <c r="G108" s="33">
        <f>+Month!F103</f>
        <v>7235.13</v>
      </c>
      <c r="H108" s="33">
        <f>+Month!G103</f>
        <v>3205.18</v>
      </c>
      <c r="I108" s="33">
        <f>+Month!H103</f>
        <v>-2850.61</v>
      </c>
      <c r="J108" s="33">
        <f>+Month!I103</f>
        <v>3524.1</v>
      </c>
      <c r="K108" s="33">
        <f>+Month!J103</f>
        <v>6358.05</v>
      </c>
      <c r="L108" s="33">
        <f>+Month!K103</f>
        <v>505.84</v>
      </c>
      <c r="M108" s="33">
        <f>+Month!L103</f>
        <v>139.31</v>
      </c>
      <c r="N108" s="33">
        <f>+Month!M103</f>
        <v>1590.37</v>
      </c>
      <c r="O108" s="33">
        <f>+Month!N103</f>
        <v>1973.56</v>
      </c>
      <c r="P108" s="33">
        <f>+Month!O103</f>
        <v>150.94999999999999</v>
      </c>
      <c r="Q108" s="32"/>
      <c r="R108" s="32"/>
    </row>
    <row r="109" spans="1:18" x14ac:dyDescent="0.3">
      <c r="A109" s="37">
        <v>2003</v>
      </c>
      <c r="B109" s="31" t="s">
        <v>56</v>
      </c>
      <c r="C109" s="33">
        <f>+Month!B104+C108</f>
        <v>18887.09</v>
      </c>
      <c r="D109" s="33">
        <f>+Month!C104+D108</f>
        <v>17336.349999999999</v>
      </c>
      <c r="E109" s="33">
        <f>+Month!D104+E108</f>
        <v>1550.75</v>
      </c>
      <c r="F109" s="33"/>
      <c r="G109" s="33">
        <f>+Month!F104+G108</f>
        <v>14069.09</v>
      </c>
      <c r="H109" s="33">
        <f>+Month!G104+H108</f>
        <v>5680.1299999999992</v>
      </c>
      <c r="I109" s="33">
        <f>+Month!H104+I108</f>
        <v>-5671.8099999999995</v>
      </c>
      <c r="J109" s="33">
        <f>+Month!I104+J108</f>
        <v>7489.24</v>
      </c>
      <c r="K109" s="33">
        <f>+Month!J104+K108</f>
        <v>12767.73</v>
      </c>
      <c r="L109" s="33">
        <f>+Month!K104+L108</f>
        <v>899.72</v>
      </c>
      <c r="M109" s="33">
        <f>+Month!L104+M108</f>
        <v>314.51</v>
      </c>
      <c r="N109" s="33">
        <f>+Month!M104+N108</f>
        <v>2975.88</v>
      </c>
      <c r="O109" s="33">
        <f>+Month!N104+O108</f>
        <v>3954.3999999999996</v>
      </c>
      <c r="P109" s="33">
        <f>+Month!O104+P108</f>
        <v>290.65999999999997</v>
      </c>
      <c r="Q109" s="32"/>
      <c r="R109" s="32"/>
    </row>
    <row r="110" spans="1:18" x14ac:dyDescent="0.3">
      <c r="A110" s="30">
        <v>2003</v>
      </c>
      <c r="B110" s="31" t="s">
        <v>57</v>
      </c>
      <c r="C110" s="33">
        <f>+Month!B105+C109</f>
        <v>28679.690000000002</v>
      </c>
      <c r="D110" s="33">
        <f>+Month!C105+D109</f>
        <v>26339.37</v>
      </c>
      <c r="E110" s="33">
        <f>+Month!D105+E109</f>
        <v>2340.33</v>
      </c>
      <c r="F110" s="33"/>
      <c r="G110" s="33">
        <f>+Month!F105+G109</f>
        <v>21873.13</v>
      </c>
      <c r="H110" s="33">
        <f>+Month!G105+H109</f>
        <v>8268.43</v>
      </c>
      <c r="I110" s="33">
        <f>+Month!H105+I109</f>
        <v>-8417.4599999999991</v>
      </c>
      <c r="J110" s="33">
        <f>+Month!I105+J109</f>
        <v>12247.22</v>
      </c>
      <c r="K110" s="33">
        <f>+Month!J105+K109</f>
        <v>19719.96</v>
      </c>
      <c r="L110" s="33">
        <f>+Month!K105+L109</f>
        <v>1357.49</v>
      </c>
      <c r="M110" s="33">
        <f>+Month!L105+M109</f>
        <v>560.88</v>
      </c>
      <c r="N110" s="33">
        <f>+Month!M105+N109</f>
        <v>4315.67</v>
      </c>
      <c r="O110" s="33">
        <f>+Month!N105+O109</f>
        <v>6056.99</v>
      </c>
      <c r="P110" s="33">
        <f>+Month!O105+P109</f>
        <v>456.55999999999995</v>
      </c>
      <c r="Q110" s="32"/>
      <c r="R110" s="32"/>
    </row>
    <row r="111" spans="1:18" x14ac:dyDescent="0.3">
      <c r="A111" s="37">
        <v>2003</v>
      </c>
      <c r="B111" s="31" t="s">
        <v>58</v>
      </c>
      <c r="C111" s="33">
        <f>+Month!B106+C110</f>
        <v>37645.980000000003</v>
      </c>
      <c r="D111" s="33">
        <f>+Month!C106+D110</f>
        <v>34582.32</v>
      </c>
      <c r="E111" s="33">
        <f>+Month!D106+E110</f>
        <v>3063.67</v>
      </c>
      <c r="F111" s="33"/>
      <c r="G111" s="33">
        <f>+Month!F106+G110</f>
        <v>29092.82</v>
      </c>
      <c r="H111" s="33">
        <f>+Month!G106+H110</f>
        <v>11267.76</v>
      </c>
      <c r="I111" s="33">
        <f>+Month!H106+I110</f>
        <v>-10858.259999999998</v>
      </c>
      <c r="J111" s="33">
        <f>+Month!I106+J110</f>
        <v>15824.359999999999</v>
      </c>
      <c r="K111" s="33">
        <f>+Month!J106+K110</f>
        <v>25438.75</v>
      </c>
      <c r="L111" s="33">
        <f>+Month!K106+L110</f>
        <v>2000.72</v>
      </c>
      <c r="M111" s="33">
        <f>+Month!L106+M110</f>
        <v>748.51</v>
      </c>
      <c r="N111" s="33">
        <f>+Month!M106+N110</f>
        <v>5617.07</v>
      </c>
      <c r="O111" s="33">
        <f>+Month!N106+O110</f>
        <v>8113.1299999999992</v>
      </c>
      <c r="P111" s="33">
        <f>+Month!O106+P110</f>
        <v>614.53</v>
      </c>
      <c r="Q111" s="32"/>
      <c r="R111" s="32"/>
    </row>
    <row r="112" spans="1:18" x14ac:dyDescent="0.3">
      <c r="A112" s="30">
        <v>2003</v>
      </c>
      <c r="B112" s="30" t="s">
        <v>47</v>
      </c>
      <c r="C112" s="33">
        <f>+Month!B107+C111</f>
        <v>46401.430000000008</v>
      </c>
      <c r="D112" s="33">
        <f>+Month!C107+D111</f>
        <v>42663.76</v>
      </c>
      <c r="E112" s="33">
        <f>+Month!D107+E111</f>
        <v>3737.6800000000003</v>
      </c>
      <c r="F112" s="33"/>
      <c r="G112" s="33">
        <f>+Month!F107+G111</f>
        <v>36546.47</v>
      </c>
      <c r="H112" s="33">
        <f>+Month!G107+H111</f>
        <v>14472.51</v>
      </c>
      <c r="I112" s="33">
        <f>+Month!H107+I111</f>
        <v>-13331.979999999998</v>
      </c>
      <c r="J112" s="33">
        <f>+Month!I107+J111</f>
        <v>19603.949999999997</v>
      </c>
      <c r="K112" s="33">
        <f>+Month!J107+K111</f>
        <v>30801.45</v>
      </c>
      <c r="L112" s="33">
        <f>+Month!K107+L111</f>
        <v>2470.04</v>
      </c>
      <c r="M112" s="33">
        <f>+Month!L107+M111</f>
        <v>974.14</v>
      </c>
      <c r="N112" s="33">
        <f>+Month!M107+N111</f>
        <v>6684.94</v>
      </c>
      <c r="O112" s="33">
        <f>+Month!N107+O111</f>
        <v>10315.31</v>
      </c>
      <c r="P112" s="33">
        <f>+Month!O107+P111</f>
        <v>782.38</v>
      </c>
      <c r="Q112" s="32"/>
      <c r="R112" s="32"/>
    </row>
    <row r="113" spans="1:18" x14ac:dyDescent="0.3">
      <c r="A113" s="37">
        <v>2003</v>
      </c>
      <c r="B113" s="30" t="s">
        <v>59</v>
      </c>
      <c r="C113" s="33">
        <f>+Month!B108+C112</f>
        <v>54705.19000000001</v>
      </c>
      <c r="D113" s="33">
        <f>+Month!C108+D112</f>
        <v>50307.770000000004</v>
      </c>
      <c r="E113" s="33">
        <f>+Month!D108+E112</f>
        <v>4397.43</v>
      </c>
      <c r="F113" s="33"/>
      <c r="G113" s="33">
        <f>+Month!F108+G112</f>
        <v>43424.03</v>
      </c>
      <c r="H113" s="33">
        <f>+Month!G108+H112</f>
        <v>16822.25</v>
      </c>
      <c r="I113" s="33">
        <f>+Month!H108+I112</f>
        <v>-15774.089999999998</v>
      </c>
      <c r="J113" s="33">
        <f>+Month!I108+J112</f>
        <v>23641.059999999998</v>
      </c>
      <c r="K113" s="33">
        <f>+Month!J108+K112</f>
        <v>36505.880000000005</v>
      </c>
      <c r="L113" s="33">
        <f>+Month!K108+L112</f>
        <v>2960.75</v>
      </c>
      <c r="M113" s="33">
        <f>+Month!L108+M112</f>
        <v>1190.21</v>
      </c>
      <c r="N113" s="33">
        <f>+Month!M108+N112</f>
        <v>7641.57</v>
      </c>
      <c r="O113" s="33">
        <f>+Month!N108+O112</f>
        <v>12321.369999999999</v>
      </c>
      <c r="P113" s="33">
        <f>+Month!O108+P112</f>
        <v>926.38</v>
      </c>
      <c r="Q113" s="32"/>
      <c r="R113" s="32"/>
    </row>
    <row r="114" spans="1:18" x14ac:dyDescent="0.3">
      <c r="A114" s="30">
        <v>2003</v>
      </c>
      <c r="B114" s="30" t="s">
        <v>60</v>
      </c>
      <c r="C114" s="33">
        <f>+Month!B109+C113</f>
        <v>63606.590000000011</v>
      </c>
      <c r="D114" s="33">
        <f>+Month!C109+D113</f>
        <v>58498.990000000005</v>
      </c>
      <c r="E114" s="33">
        <f>+Month!D109+E113</f>
        <v>5107.6100000000006</v>
      </c>
      <c r="F114" s="33"/>
      <c r="G114" s="33">
        <f>+Month!F109+G113</f>
        <v>50875.07</v>
      </c>
      <c r="H114" s="33">
        <f>+Month!G109+H113</f>
        <v>19168.78</v>
      </c>
      <c r="I114" s="33">
        <f>+Month!H109+I113</f>
        <v>-17713.899999999998</v>
      </c>
      <c r="J114" s="33">
        <f>+Month!I109+J113</f>
        <v>28321.57</v>
      </c>
      <c r="K114" s="33">
        <f>+Month!J109+K113</f>
        <v>42794.69</v>
      </c>
      <c r="L114" s="33">
        <f>+Month!K109+L113</f>
        <v>3384.75</v>
      </c>
      <c r="M114" s="33">
        <f>+Month!L109+M113</f>
        <v>1430.29</v>
      </c>
      <c r="N114" s="33">
        <f>+Month!M109+N113</f>
        <v>8776.4699999999993</v>
      </c>
      <c r="O114" s="33">
        <f>+Month!N109+O113</f>
        <v>13971.689999999999</v>
      </c>
      <c r="P114" s="33">
        <f>+Month!O109+P113</f>
        <v>1093.99</v>
      </c>
      <c r="Q114" s="32"/>
      <c r="R114" s="32"/>
    </row>
    <row r="115" spans="1:18" x14ac:dyDescent="0.3">
      <c r="A115" s="37">
        <v>2003</v>
      </c>
      <c r="B115" s="37" t="s">
        <v>61</v>
      </c>
      <c r="C115" s="33">
        <f>+Month!B110+C114</f>
        <v>71638.650000000009</v>
      </c>
      <c r="D115" s="33">
        <f>+Month!C110+D114</f>
        <v>65949.510000000009</v>
      </c>
      <c r="E115" s="33">
        <f>+Month!D110+E114</f>
        <v>5689.1500000000005</v>
      </c>
      <c r="F115" s="33"/>
      <c r="G115" s="33">
        <f>+Month!F110+G114</f>
        <v>57310.65</v>
      </c>
      <c r="H115" s="33">
        <f>+Month!G110+H114</f>
        <v>21205.67</v>
      </c>
      <c r="I115" s="33">
        <f>+Month!H110+I114</f>
        <v>-19765.82</v>
      </c>
      <c r="J115" s="33">
        <f>+Month!I110+J114</f>
        <v>32231.279999999999</v>
      </c>
      <c r="K115" s="33">
        <f>+Month!J110+K114</f>
        <v>48579.600000000006</v>
      </c>
      <c r="L115" s="33">
        <f>+Month!K110+L114</f>
        <v>3873.73</v>
      </c>
      <c r="M115" s="33">
        <f>+Month!L110+M114</f>
        <v>1693.6799999999998</v>
      </c>
      <c r="N115" s="33">
        <f>+Month!M110+N114</f>
        <v>10170.23</v>
      </c>
      <c r="O115" s="33">
        <f>+Month!N110+O114</f>
        <v>15767.759999999998</v>
      </c>
      <c r="P115" s="33">
        <f>+Month!O110+P114</f>
        <v>1221.8</v>
      </c>
      <c r="Q115" s="32"/>
      <c r="R115" s="32"/>
    </row>
    <row r="116" spans="1:18" x14ac:dyDescent="0.3">
      <c r="A116" s="30">
        <v>2003</v>
      </c>
      <c r="B116" s="30" t="s">
        <v>62</v>
      </c>
      <c r="C116" s="33">
        <f>+Month!B111+C115</f>
        <v>79663.000000000015</v>
      </c>
      <c r="D116" s="33">
        <f>+Month!C111+D115</f>
        <v>73411.010000000009</v>
      </c>
      <c r="E116" s="33">
        <f>+Month!D111+E115</f>
        <v>6252.0000000000009</v>
      </c>
      <c r="F116" s="33"/>
      <c r="G116" s="33">
        <f>+Month!F111+G115</f>
        <v>63779.96</v>
      </c>
      <c r="H116" s="33">
        <f>+Month!G111+H115</f>
        <v>22942.859999999997</v>
      </c>
      <c r="I116" s="33">
        <f>+Month!H111+I115</f>
        <v>-21174.81</v>
      </c>
      <c r="J116" s="33">
        <f>+Month!I111+J115</f>
        <v>36524.159999999996</v>
      </c>
      <c r="K116" s="33">
        <f>+Month!J111+K115</f>
        <v>54657.570000000007</v>
      </c>
      <c r="L116" s="33">
        <f>+Month!K111+L115</f>
        <v>4312.97</v>
      </c>
      <c r="M116" s="33">
        <f>+Month!L111+M115</f>
        <v>1877.9299999999998</v>
      </c>
      <c r="N116" s="33">
        <f>+Month!M111+N115</f>
        <v>11871.93</v>
      </c>
      <c r="O116" s="33">
        <f>+Month!N111+O115</f>
        <v>17348.339999999997</v>
      </c>
      <c r="P116" s="33">
        <f>+Month!O111+P115</f>
        <v>1358.04</v>
      </c>
      <c r="Q116" s="32"/>
      <c r="R116" s="32"/>
    </row>
    <row r="117" spans="1:18" x14ac:dyDescent="0.3">
      <c r="A117" s="37">
        <v>2003</v>
      </c>
      <c r="B117" s="37" t="s">
        <v>63</v>
      </c>
      <c r="C117" s="33">
        <f>+Month!B112+C116</f>
        <v>88628.410000000018</v>
      </c>
      <c r="D117" s="33">
        <f>+Month!C112+D116</f>
        <v>81738.990000000005</v>
      </c>
      <c r="E117" s="33">
        <f>+Month!D112+E116</f>
        <v>6889.4300000000012</v>
      </c>
      <c r="F117" s="33"/>
      <c r="G117" s="33">
        <f>+Month!F112+G116</f>
        <v>70809.89</v>
      </c>
      <c r="H117" s="33">
        <f>+Month!G112+H116</f>
        <v>25685.649999999998</v>
      </c>
      <c r="I117" s="33">
        <f>+Month!H112+I116</f>
        <v>-23334.760000000002</v>
      </c>
      <c r="J117" s="33">
        <f>+Month!I112+J116</f>
        <v>40369.75</v>
      </c>
      <c r="K117" s="33">
        <f>+Month!J112+K116</f>
        <v>60780.040000000008</v>
      </c>
      <c r="L117" s="33">
        <f>+Month!K112+L116</f>
        <v>4754.5200000000004</v>
      </c>
      <c r="M117" s="33">
        <f>+Month!L112+M116</f>
        <v>2015.09</v>
      </c>
      <c r="N117" s="33">
        <f>+Month!M112+N116</f>
        <v>13319.68</v>
      </c>
      <c r="O117" s="33">
        <f>+Month!N112+O116</f>
        <v>18983.549999999996</v>
      </c>
      <c r="P117" s="33">
        <f>+Month!O112+P116</f>
        <v>1490.83</v>
      </c>
      <c r="Q117" s="40"/>
      <c r="R117" s="40"/>
    </row>
    <row r="118" spans="1:18" x14ac:dyDescent="0.3">
      <c r="A118" s="30">
        <v>2003</v>
      </c>
      <c r="B118" s="31" t="s">
        <v>64</v>
      </c>
      <c r="C118" s="33">
        <f>+Month!B113+C117</f>
        <v>97057.140000000014</v>
      </c>
      <c r="D118" s="33">
        <f>+Month!C113+D117</f>
        <v>89537.87000000001</v>
      </c>
      <c r="E118" s="33">
        <f>+Month!D113+E117</f>
        <v>7519.2800000000016</v>
      </c>
      <c r="F118" s="33"/>
      <c r="G118" s="33">
        <f>+Month!F113+G117</f>
        <v>78109.67</v>
      </c>
      <c r="H118" s="33">
        <f>+Month!G113+H117</f>
        <v>28287.51</v>
      </c>
      <c r="I118" s="33">
        <f>+Month!H113+I117</f>
        <v>-24803.010000000002</v>
      </c>
      <c r="J118" s="33">
        <f>+Month!I113+J117</f>
        <v>44628.270000000004</v>
      </c>
      <c r="K118" s="33">
        <f>+Month!J113+K117</f>
        <v>66349.110000000015</v>
      </c>
      <c r="L118" s="33">
        <f>+Month!K113+L117</f>
        <v>5193.9100000000008</v>
      </c>
      <c r="M118" s="33">
        <f>+Month!L113+M117</f>
        <v>2179.6</v>
      </c>
      <c r="N118" s="33">
        <f>+Month!M113+N117</f>
        <v>14892.84</v>
      </c>
      <c r="O118" s="33">
        <f>+Month!N113+O117</f>
        <v>20989.299999999996</v>
      </c>
      <c r="P118" s="33">
        <f>+Month!O113+P117</f>
        <v>1618.56</v>
      </c>
      <c r="Q118" s="32"/>
      <c r="R118" s="32"/>
    </row>
    <row r="119" spans="1:18" x14ac:dyDescent="0.3">
      <c r="A119" s="37">
        <v>2003</v>
      </c>
      <c r="B119" s="31" t="s">
        <v>65</v>
      </c>
      <c r="C119" s="33">
        <f>+Month!B114+C118</f>
        <v>106072.93000000002</v>
      </c>
      <c r="D119" s="33">
        <f>+Month!C114+D118</f>
        <v>97834.930000000008</v>
      </c>
      <c r="E119" s="33">
        <f>+Month!D114+E118</f>
        <v>8238.010000000002</v>
      </c>
      <c r="F119" s="33"/>
      <c r="G119" s="33">
        <f>+Month!F114+G118</f>
        <v>85006.16</v>
      </c>
      <c r="H119" s="33">
        <f>+Month!G114+H118</f>
        <v>30828.839999999997</v>
      </c>
      <c r="I119" s="33">
        <f>+Month!H114+I118</f>
        <v>-27571.15</v>
      </c>
      <c r="J119" s="33">
        <f>+Month!I114+J118</f>
        <v>48588.920000000006</v>
      </c>
      <c r="K119" s="33">
        <f>+Month!J114+K118</f>
        <v>72526.200000000012</v>
      </c>
      <c r="L119" s="33">
        <f>+Month!K114+L118</f>
        <v>5588.420000000001</v>
      </c>
      <c r="M119" s="33">
        <f>+Month!L114+M118</f>
        <v>2371.5499999999997</v>
      </c>
      <c r="N119" s="33">
        <f>+Month!M114+N118</f>
        <v>16472.150000000001</v>
      </c>
      <c r="O119" s="33">
        <f>+Month!N114+O118</f>
        <v>23322.849999999995</v>
      </c>
      <c r="P119" s="33">
        <f>+Month!O114+P118</f>
        <v>1764.04</v>
      </c>
      <c r="Q119" s="32"/>
      <c r="R119" s="32"/>
    </row>
    <row r="120" spans="1:18" x14ac:dyDescent="0.3">
      <c r="A120" s="30">
        <v>2004</v>
      </c>
      <c r="B120" s="31" t="s">
        <v>55</v>
      </c>
      <c r="C120" s="33">
        <f>+Month!B115</f>
        <v>8798.1</v>
      </c>
      <c r="D120" s="33">
        <f>+Month!C115</f>
        <v>8099.74</v>
      </c>
      <c r="E120" s="33">
        <f>+Month!D115</f>
        <v>698.36</v>
      </c>
      <c r="F120" s="33"/>
      <c r="G120" s="33">
        <f>+Month!F115</f>
        <v>7584.21</v>
      </c>
      <c r="H120" s="33">
        <f>+Month!G115</f>
        <v>2579.25</v>
      </c>
      <c r="I120" s="33">
        <f>+Month!H115</f>
        <v>-1570.38</v>
      </c>
      <c r="J120" s="33">
        <f>+Month!I115</f>
        <v>4257.28</v>
      </c>
      <c r="K120" s="33">
        <f>+Month!J115</f>
        <v>5856.14</v>
      </c>
      <c r="L120" s="33">
        <f>+Month!K115</f>
        <v>747.68</v>
      </c>
      <c r="M120" s="33">
        <f>+Month!L115</f>
        <v>136.03</v>
      </c>
      <c r="N120" s="33">
        <f>+Month!M115</f>
        <v>1641.48</v>
      </c>
      <c r="O120" s="33">
        <f>+Month!N115</f>
        <v>2224.65</v>
      </c>
      <c r="P120" s="33">
        <f>+Month!O115</f>
        <v>137.55000000000001</v>
      </c>
      <c r="Q120" s="32"/>
      <c r="R120" s="32"/>
    </row>
    <row r="121" spans="1:18" x14ac:dyDescent="0.3">
      <c r="A121" s="30">
        <v>2004</v>
      </c>
      <c r="B121" s="31" t="s">
        <v>56</v>
      </c>
      <c r="C121" s="33">
        <f>+Month!B116+C120</f>
        <v>16565.77</v>
      </c>
      <c r="D121" s="33">
        <f>+Month!C116+D120</f>
        <v>15201.26</v>
      </c>
      <c r="E121" s="33">
        <f>+Month!D116+E120</f>
        <v>1364.51</v>
      </c>
      <c r="F121" s="33"/>
      <c r="G121" s="33">
        <f>+Month!F116+G120</f>
        <v>14632.65</v>
      </c>
      <c r="H121" s="33">
        <f>+Month!G116+H120</f>
        <v>5110.0599999999995</v>
      </c>
      <c r="I121" s="33">
        <f>+Month!H116+I120</f>
        <v>-3191.9300000000003</v>
      </c>
      <c r="J121" s="33">
        <f>+Month!I116+J120</f>
        <v>8325.07</v>
      </c>
      <c r="K121" s="33">
        <f>+Month!J116+K120</f>
        <v>10733.310000000001</v>
      </c>
      <c r="L121" s="33">
        <f>+Month!K116+L120</f>
        <v>1197.52</v>
      </c>
      <c r="M121" s="33">
        <f>+Month!L116+M120</f>
        <v>273.46000000000004</v>
      </c>
      <c r="N121" s="33">
        <f>+Month!M116+N120</f>
        <v>3012.6800000000003</v>
      </c>
      <c r="O121" s="33">
        <f>+Month!N116+O120</f>
        <v>4720.43</v>
      </c>
      <c r="P121" s="33">
        <f>+Month!O116+P120</f>
        <v>270.26</v>
      </c>
      <c r="Q121" s="32"/>
      <c r="R121" s="32"/>
    </row>
    <row r="122" spans="1:18" x14ac:dyDescent="0.3">
      <c r="A122" s="30">
        <v>2004</v>
      </c>
      <c r="B122" s="31" t="s">
        <v>57</v>
      </c>
      <c r="C122" s="33">
        <f>+Month!B117+C121</f>
        <v>25434.190000000002</v>
      </c>
      <c r="D122" s="33">
        <f>+Month!C117+D121</f>
        <v>23314.66</v>
      </c>
      <c r="E122" s="33">
        <f>+Month!D117+E121</f>
        <v>2119.5299999999997</v>
      </c>
      <c r="F122" s="33"/>
      <c r="G122" s="33">
        <f>+Month!F117+G121</f>
        <v>21938.5</v>
      </c>
      <c r="H122" s="33">
        <f>+Month!G117+H121</f>
        <v>6975.03</v>
      </c>
      <c r="I122" s="33">
        <f>+Month!H117+I121</f>
        <v>-5397.06</v>
      </c>
      <c r="J122" s="33">
        <f>+Month!I117+J121</f>
        <v>13357.119999999999</v>
      </c>
      <c r="K122" s="33">
        <f>+Month!J117+K121</f>
        <v>17403.59</v>
      </c>
      <c r="L122" s="33">
        <f>+Month!K117+L121</f>
        <v>1606.35</v>
      </c>
      <c r="M122" s="33">
        <f>+Month!L117+M121</f>
        <v>384.51000000000005</v>
      </c>
      <c r="N122" s="33">
        <f>+Month!M117+N121</f>
        <v>4668.2300000000005</v>
      </c>
      <c r="O122" s="33">
        <f>+Month!N117+O121</f>
        <v>7240.66</v>
      </c>
      <c r="P122" s="33">
        <f>+Month!O117+P121</f>
        <v>376.81</v>
      </c>
      <c r="Q122" s="32"/>
      <c r="R122" s="32"/>
    </row>
    <row r="123" spans="1:18" x14ac:dyDescent="0.3">
      <c r="A123" s="30">
        <v>2004</v>
      </c>
      <c r="B123" s="31" t="s">
        <v>58</v>
      </c>
      <c r="C123" s="33">
        <f>+Month!B118+C122</f>
        <v>33766.660000000003</v>
      </c>
      <c r="D123" s="33">
        <f>+Month!C118+D122</f>
        <v>30939.73</v>
      </c>
      <c r="E123" s="33">
        <f>+Month!D118+E122</f>
        <v>2826.93</v>
      </c>
      <c r="F123" s="33"/>
      <c r="G123" s="33">
        <f>+Month!F118+G122</f>
        <v>29683.260000000002</v>
      </c>
      <c r="H123" s="33">
        <f>+Month!G118+H122</f>
        <v>9518.25</v>
      </c>
      <c r="I123" s="33">
        <f>+Month!H118+I122</f>
        <v>-6720.2100000000009</v>
      </c>
      <c r="J123" s="33">
        <f>+Month!I118+J122</f>
        <v>18135.98</v>
      </c>
      <c r="K123" s="33">
        <f>+Month!J118+K122</f>
        <v>22817.82</v>
      </c>
      <c r="L123" s="33">
        <f>+Month!K118+L122</f>
        <v>2029.03</v>
      </c>
      <c r="M123" s="33">
        <f>+Month!L118+M122</f>
        <v>459.01000000000005</v>
      </c>
      <c r="N123" s="33">
        <f>+Month!M118+N122</f>
        <v>6136.51</v>
      </c>
      <c r="O123" s="33">
        <f>+Month!N118+O122</f>
        <v>9744.9</v>
      </c>
      <c r="P123" s="33">
        <f>+Month!O118+P122</f>
        <v>565.77</v>
      </c>
      <c r="Q123" s="32"/>
      <c r="R123" s="32"/>
    </row>
    <row r="124" spans="1:18" x14ac:dyDescent="0.3">
      <c r="A124" s="30">
        <v>2004</v>
      </c>
      <c r="B124" s="30" t="s">
        <v>47</v>
      </c>
      <c r="C124" s="33">
        <f>+Month!B119+C123</f>
        <v>41614.670000000006</v>
      </c>
      <c r="D124" s="33">
        <f>+Month!C119+D123</f>
        <v>38151.050000000003</v>
      </c>
      <c r="E124" s="33">
        <f>+Month!D119+E123</f>
        <v>3463.62</v>
      </c>
      <c r="F124" s="33"/>
      <c r="G124" s="33">
        <f>+Month!F119+G123</f>
        <v>37055.11</v>
      </c>
      <c r="H124" s="33">
        <f>+Month!G119+H123</f>
        <v>11516.56</v>
      </c>
      <c r="I124" s="33">
        <f>+Month!H119+I123</f>
        <v>-7857.52</v>
      </c>
      <c r="J124" s="33">
        <f>+Month!I119+J123</f>
        <v>22950.97</v>
      </c>
      <c r="K124" s="33">
        <f>+Month!J119+K123</f>
        <v>28372.78</v>
      </c>
      <c r="L124" s="33">
        <f>+Month!K119+L123</f>
        <v>2587.58</v>
      </c>
      <c r="M124" s="33">
        <f>+Month!L119+M123</f>
        <v>550.95000000000005</v>
      </c>
      <c r="N124" s="33">
        <f>+Month!M119+N123</f>
        <v>7643.9000000000005</v>
      </c>
      <c r="O124" s="33">
        <f>+Month!N119+O123</f>
        <v>12116.24</v>
      </c>
      <c r="P124" s="33">
        <f>+Month!O119+P123</f>
        <v>772.63</v>
      </c>
      <c r="Q124" s="32"/>
      <c r="R124" s="32"/>
    </row>
    <row r="125" spans="1:18" x14ac:dyDescent="0.3">
      <c r="A125" s="30">
        <v>2004</v>
      </c>
      <c r="B125" s="30" t="s">
        <v>59</v>
      </c>
      <c r="C125" s="33">
        <f>+Month!B120+C124</f>
        <v>49779.44</v>
      </c>
      <c r="D125" s="33">
        <f>+Month!C120+D124</f>
        <v>45634.060000000005</v>
      </c>
      <c r="E125" s="33">
        <f>+Month!D120+E124</f>
        <v>4145.37</v>
      </c>
      <c r="F125" s="33"/>
      <c r="G125" s="33">
        <f>+Month!F120+G124</f>
        <v>44448.92</v>
      </c>
      <c r="H125" s="33">
        <f>+Month!G120+H124</f>
        <v>13819.92</v>
      </c>
      <c r="I125" s="33">
        <f>+Month!H120+I124</f>
        <v>-9000.49</v>
      </c>
      <c r="J125" s="33">
        <f>+Month!I120+J124</f>
        <v>27421.13</v>
      </c>
      <c r="K125" s="33">
        <f>+Month!J120+K124</f>
        <v>33816.009999999995</v>
      </c>
      <c r="L125" s="33">
        <f>+Month!K120+L124</f>
        <v>3207.87</v>
      </c>
      <c r="M125" s="33">
        <f>+Month!L120+M124</f>
        <v>616.04000000000008</v>
      </c>
      <c r="N125" s="33">
        <f>+Month!M120+N124</f>
        <v>9300.0600000000013</v>
      </c>
      <c r="O125" s="33">
        <f>+Month!N120+O124</f>
        <v>14497.51</v>
      </c>
      <c r="P125" s="33">
        <f>+Month!O120+P124</f>
        <v>969.04</v>
      </c>
      <c r="Q125" s="32"/>
      <c r="R125" s="32"/>
    </row>
    <row r="126" spans="1:18" x14ac:dyDescent="0.3">
      <c r="A126" s="30">
        <v>2004</v>
      </c>
      <c r="B126" s="30" t="s">
        <v>60</v>
      </c>
      <c r="C126" s="33">
        <f>+Month!B121+C125</f>
        <v>57980.590000000004</v>
      </c>
      <c r="D126" s="33">
        <f>+Month!C121+D125</f>
        <v>53163.900000000009</v>
      </c>
      <c r="E126" s="33">
        <f>+Month!D121+E125</f>
        <v>4816.68</v>
      </c>
      <c r="F126" s="33"/>
      <c r="G126" s="33">
        <f>+Month!F121+G125</f>
        <v>52611.24</v>
      </c>
      <c r="H126" s="33">
        <f>+Month!G121+H125</f>
        <v>15935.3</v>
      </c>
      <c r="I126" s="33">
        <f>+Month!H121+I125</f>
        <v>-9752.119999999999</v>
      </c>
      <c r="J126" s="33">
        <f>+Month!I121+J125</f>
        <v>32769.46</v>
      </c>
      <c r="K126" s="33">
        <f>+Month!J121+K125</f>
        <v>39548.909999999996</v>
      </c>
      <c r="L126" s="33">
        <f>+Month!K121+L125</f>
        <v>3906.48</v>
      </c>
      <c r="M126" s="33">
        <f>+Month!L121+M125</f>
        <v>741.40000000000009</v>
      </c>
      <c r="N126" s="33">
        <f>+Month!M121+N125</f>
        <v>10933.210000000001</v>
      </c>
      <c r="O126" s="33">
        <f>+Month!N121+O125</f>
        <v>17070.97</v>
      </c>
      <c r="P126" s="33">
        <f>+Month!O121+P125</f>
        <v>1170.27</v>
      </c>
      <c r="Q126" s="32"/>
      <c r="R126" s="32"/>
    </row>
    <row r="127" spans="1:18" x14ac:dyDescent="0.3">
      <c r="A127" s="30">
        <v>2004</v>
      </c>
      <c r="B127" s="37" t="s">
        <v>61</v>
      </c>
      <c r="C127" s="33">
        <f>+Month!B122+C126</f>
        <v>65173.87</v>
      </c>
      <c r="D127" s="33">
        <f>+Month!C122+D126</f>
        <v>59807.660000000011</v>
      </c>
      <c r="E127" s="33">
        <f>+Month!D122+E126</f>
        <v>5366.21</v>
      </c>
      <c r="F127" s="33"/>
      <c r="G127" s="33">
        <f>+Month!F122+G126</f>
        <v>59011.45</v>
      </c>
      <c r="H127" s="33">
        <f>+Month!G122+H126</f>
        <v>17438.66</v>
      </c>
      <c r="I127" s="33">
        <f>+Month!H122+I126</f>
        <v>-11621.619999999999</v>
      </c>
      <c r="J127" s="33">
        <f>+Month!I122+J126</f>
        <v>37112.85</v>
      </c>
      <c r="K127" s="33">
        <f>+Month!J122+K126</f>
        <v>44936.569999999992</v>
      </c>
      <c r="L127" s="33">
        <f>+Month!K122+L126</f>
        <v>4459.9400000000005</v>
      </c>
      <c r="M127" s="33">
        <f>+Month!L122+M126</f>
        <v>809.28000000000009</v>
      </c>
      <c r="N127" s="33">
        <f>+Month!M122+N126</f>
        <v>12129.130000000001</v>
      </c>
      <c r="O127" s="33">
        <f>+Month!N122+O126</f>
        <v>19577.71</v>
      </c>
      <c r="P127" s="33">
        <f>+Month!O122+P126</f>
        <v>1364.44</v>
      </c>
      <c r="Q127" s="32"/>
      <c r="R127" s="32"/>
    </row>
    <row r="128" spans="1:18" x14ac:dyDescent="0.3">
      <c r="A128" s="30">
        <v>2004</v>
      </c>
      <c r="B128" s="30" t="s">
        <v>62</v>
      </c>
      <c r="C128" s="33">
        <f>+Month!B123+C127</f>
        <v>71856.94</v>
      </c>
      <c r="D128" s="33">
        <f>+Month!C123+D127</f>
        <v>66008.790000000008</v>
      </c>
      <c r="E128" s="33">
        <f>+Month!D123+E127</f>
        <v>5848.15</v>
      </c>
      <c r="F128" s="33"/>
      <c r="G128" s="33">
        <f>+Month!F123+G127</f>
        <v>67146.459999999992</v>
      </c>
      <c r="H128" s="33">
        <f>+Month!G123+H127</f>
        <v>20074.23</v>
      </c>
      <c r="I128" s="33">
        <f>+Month!H123+I127</f>
        <v>-10841.179999999998</v>
      </c>
      <c r="J128" s="33">
        <f>+Month!I123+J127</f>
        <v>41870.36</v>
      </c>
      <c r="K128" s="33">
        <f>+Month!J123+K127</f>
        <v>48629.839999999989</v>
      </c>
      <c r="L128" s="33">
        <f>+Month!K123+L127</f>
        <v>5201.8700000000008</v>
      </c>
      <c r="M128" s="33">
        <f>+Month!L123+M127</f>
        <v>897.61000000000013</v>
      </c>
      <c r="N128" s="33">
        <f>+Month!M123+N127</f>
        <v>13812.43</v>
      </c>
      <c r="O128" s="33">
        <f>+Month!N123+O127</f>
        <v>22198.399999999998</v>
      </c>
      <c r="P128" s="33">
        <f>+Month!O123+P127</f>
        <v>1552.75</v>
      </c>
      <c r="Q128" s="32"/>
      <c r="R128" s="32"/>
    </row>
    <row r="129" spans="1:18" x14ac:dyDescent="0.3">
      <c r="A129" s="30">
        <v>2004</v>
      </c>
      <c r="B129" s="37" t="s">
        <v>63</v>
      </c>
      <c r="C129" s="33">
        <f>+Month!B124+C128</f>
        <v>79319.63</v>
      </c>
      <c r="D129" s="33">
        <f>+Month!C124+D128</f>
        <v>72785.320000000007</v>
      </c>
      <c r="E129" s="33">
        <f>+Month!D124+E128</f>
        <v>6534.3099999999995</v>
      </c>
      <c r="F129" s="33"/>
      <c r="G129" s="33">
        <f>+Month!F124+G128</f>
        <v>74228.7</v>
      </c>
      <c r="H129" s="33">
        <f>+Month!G124+H128</f>
        <v>22159.41</v>
      </c>
      <c r="I129" s="33">
        <f>+Month!H124+I128</f>
        <v>-12034.469999999998</v>
      </c>
      <c r="J129" s="33">
        <f>+Month!I124+J128</f>
        <v>46335.020000000004</v>
      </c>
      <c r="K129" s="33">
        <f>+Month!J124+K128</f>
        <v>53531.30999999999</v>
      </c>
      <c r="L129" s="33">
        <f>+Month!K124+L128</f>
        <v>5734.27</v>
      </c>
      <c r="M129" s="33">
        <f>+Month!L124+M128</f>
        <v>1017.5900000000001</v>
      </c>
      <c r="N129" s="33">
        <f>+Month!M124+N128</f>
        <v>15365.130000000001</v>
      </c>
      <c r="O129" s="33">
        <f>+Month!N124+O128</f>
        <v>24919.989999999998</v>
      </c>
      <c r="P129" s="33">
        <f>+Month!O124+P128</f>
        <v>1741.31</v>
      </c>
      <c r="Q129" s="40"/>
      <c r="R129" s="40"/>
    </row>
    <row r="130" spans="1:18" x14ac:dyDescent="0.3">
      <c r="A130" s="30">
        <v>2004</v>
      </c>
      <c r="B130" s="31" t="s">
        <v>64</v>
      </c>
      <c r="C130" s="33">
        <f>+Month!B125+C129</f>
        <v>87176.62000000001</v>
      </c>
      <c r="D130" s="33">
        <f>+Month!C125+D129</f>
        <v>79984.23000000001</v>
      </c>
      <c r="E130" s="33">
        <f>+Month!D125+E129</f>
        <v>7192.3899999999994</v>
      </c>
      <c r="F130" s="33"/>
      <c r="G130" s="33">
        <f>+Month!F125+G129</f>
        <v>82626.679999999993</v>
      </c>
      <c r="H130" s="33">
        <f>+Month!G125+H129</f>
        <v>25221.08</v>
      </c>
      <c r="I130" s="33">
        <f>+Month!H125+I129</f>
        <v>-12372.659999999998</v>
      </c>
      <c r="J130" s="33">
        <f>+Month!I125+J129</f>
        <v>51267.310000000005</v>
      </c>
      <c r="K130" s="33">
        <f>+Month!J125+K129</f>
        <v>57866.589999999989</v>
      </c>
      <c r="L130" s="33">
        <f>+Month!K125+L129</f>
        <v>6138.2800000000007</v>
      </c>
      <c r="M130" s="33">
        <f>+Month!L125+M129</f>
        <v>1076.0200000000002</v>
      </c>
      <c r="N130" s="33">
        <f>+Month!M125+N129</f>
        <v>16845.72</v>
      </c>
      <c r="O130" s="33">
        <f>+Month!N125+O129</f>
        <v>27681.37</v>
      </c>
      <c r="P130" s="33">
        <f>+Month!O125+P129</f>
        <v>1915.61</v>
      </c>
      <c r="Q130" s="32"/>
      <c r="R130" s="32"/>
    </row>
    <row r="131" spans="1:18" x14ac:dyDescent="0.3">
      <c r="A131" s="30">
        <v>2004</v>
      </c>
      <c r="B131" s="31" t="s">
        <v>65</v>
      </c>
      <c r="C131" s="33">
        <f>+Month!B126+C130</f>
        <v>95374.02</v>
      </c>
      <c r="D131" s="33">
        <f>+Month!C126+D130</f>
        <v>87516.430000000008</v>
      </c>
      <c r="E131" s="33">
        <f>+Month!D126+E130</f>
        <v>7857.5899999999992</v>
      </c>
      <c r="F131" s="33"/>
      <c r="G131" s="33">
        <f>+Month!F126+G130</f>
        <v>90021.98</v>
      </c>
      <c r="H131" s="33">
        <f>+Month!G126+H130</f>
        <v>27505.200000000001</v>
      </c>
      <c r="I131" s="33">
        <f>+Month!H126+I130</f>
        <v>-13937.039999999997</v>
      </c>
      <c r="J131" s="33">
        <f>+Month!I126+J130</f>
        <v>55858.070000000007</v>
      </c>
      <c r="K131" s="33">
        <f>+Month!J126+K130</f>
        <v>63412.829999999987</v>
      </c>
      <c r="L131" s="33">
        <f>+Month!K126+L130</f>
        <v>6658.7000000000007</v>
      </c>
      <c r="M131" s="33">
        <f>+Month!L126+M130</f>
        <v>1091.1600000000003</v>
      </c>
      <c r="N131" s="33">
        <f>+Month!M126+N130</f>
        <v>18544.740000000002</v>
      </c>
      <c r="O131" s="33">
        <f>+Month!N126+O130</f>
        <v>30494.579999999998</v>
      </c>
      <c r="P131" s="33">
        <f>+Month!O126+P130</f>
        <v>2085.42</v>
      </c>
      <c r="Q131" s="32"/>
      <c r="R131" s="32"/>
    </row>
    <row r="132" spans="1:18" x14ac:dyDescent="0.3">
      <c r="A132" s="30">
        <v>2005</v>
      </c>
      <c r="B132" s="31" t="s">
        <v>55</v>
      </c>
      <c r="C132" s="33">
        <f>+Month!B127</f>
        <v>7799.95</v>
      </c>
      <c r="D132" s="33">
        <f>+Month!C127</f>
        <v>7036.23</v>
      </c>
      <c r="E132" s="33">
        <f>+Month!D127</f>
        <v>763.72</v>
      </c>
      <c r="F132" s="33"/>
      <c r="G132" s="33">
        <f>+Month!F127</f>
        <v>8119.07</v>
      </c>
      <c r="H132" s="33">
        <f>+Month!G127</f>
        <v>3235.67</v>
      </c>
      <c r="I132" s="33">
        <f>+Month!H127</f>
        <v>-1153.51</v>
      </c>
      <c r="J132" s="33">
        <f>+Month!I127</f>
        <v>4499.7299999999996</v>
      </c>
      <c r="K132" s="33">
        <f>+Month!J127</f>
        <v>4800.53</v>
      </c>
      <c r="L132" s="33">
        <f>+Month!K127</f>
        <v>383.68</v>
      </c>
      <c r="M132" s="33">
        <f>+Month!L127</f>
        <v>111.04</v>
      </c>
      <c r="N132" s="33">
        <f>+Month!M127</f>
        <v>1503.65</v>
      </c>
      <c r="O132" s="33">
        <f>+Month!N127</f>
        <v>2628.99</v>
      </c>
      <c r="P132" s="33">
        <f>+Month!O127</f>
        <v>147.01</v>
      </c>
      <c r="Q132" s="32"/>
      <c r="R132" s="32"/>
    </row>
    <row r="133" spans="1:18" x14ac:dyDescent="0.3">
      <c r="A133" s="30">
        <v>2005</v>
      </c>
      <c r="B133" s="41" t="s">
        <v>56</v>
      </c>
      <c r="C133" s="33">
        <f>+Month!B128+C132</f>
        <v>14835.92</v>
      </c>
      <c r="D133" s="33">
        <f>+Month!C128+D132</f>
        <v>13395.099999999999</v>
      </c>
      <c r="E133" s="33">
        <f>+Month!D128+E132</f>
        <v>1440.8200000000002</v>
      </c>
      <c r="F133" s="33"/>
      <c r="G133" s="33">
        <f>+Month!F128+G132</f>
        <v>14464.74</v>
      </c>
      <c r="H133" s="33">
        <f>+Month!G128+H132</f>
        <v>5417.18</v>
      </c>
      <c r="I133" s="33">
        <f>+Month!H128+I132</f>
        <v>-1159.25</v>
      </c>
      <c r="J133" s="33">
        <f>+Month!I128+J132</f>
        <v>8229.77</v>
      </c>
      <c r="K133" s="33">
        <f>+Month!J128+K132</f>
        <v>8955.23</v>
      </c>
      <c r="L133" s="33">
        <f>+Month!K128+L132</f>
        <v>817.8</v>
      </c>
      <c r="M133" s="33">
        <f>+Month!L128+M132</f>
        <v>313.04000000000002</v>
      </c>
      <c r="N133" s="33">
        <f>+Month!M128+N132</f>
        <v>3726.53</v>
      </c>
      <c r="O133" s="33">
        <f>+Month!N128+O132</f>
        <v>4665.08</v>
      </c>
      <c r="P133" s="33">
        <f>+Month!O128+P132</f>
        <v>298.89999999999998</v>
      </c>
      <c r="Q133" s="32"/>
      <c r="R133" s="32"/>
    </row>
    <row r="134" spans="1:18" x14ac:dyDescent="0.3">
      <c r="A134" s="30">
        <v>2005</v>
      </c>
      <c r="B134" s="41" t="s">
        <v>57</v>
      </c>
      <c r="C134" s="33">
        <f>+Month!B129+C133</f>
        <v>22714.080000000002</v>
      </c>
      <c r="D134" s="33">
        <f>+Month!C129+D133</f>
        <v>20545.93</v>
      </c>
      <c r="E134" s="33">
        <f>+Month!D129+E133</f>
        <v>2168.15</v>
      </c>
      <c r="F134" s="33"/>
      <c r="G134" s="33">
        <f>+Month!F129+G133</f>
        <v>21215.309999999998</v>
      </c>
      <c r="H134" s="33">
        <f>+Month!G129+H133</f>
        <v>7521.4800000000005</v>
      </c>
      <c r="I134" s="33">
        <f>+Month!H129+I133</f>
        <v>-2743.0699999999997</v>
      </c>
      <c r="J134" s="33">
        <f>+Month!I129+J133</f>
        <v>12468.68</v>
      </c>
      <c r="K134" s="33">
        <f>+Month!J129+K133</f>
        <v>14045.36</v>
      </c>
      <c r="L134" s="33">
        <f>+Month!K129+L133</f>
        <v>1225.1599999999999</v>
      </c>
      <c r="M134" s="33">
        <f>+Month!L129+M133</f>
        <v>507.73</v>
      </c>
      <c r="N134" s="33">
        <f>+Month!M129+N133</f>
        <v>5513.04</v>
      </c>
      <c r="O134" s="33">
        <f>+Month!N129+O133</f>
        <v>7396.8600000000006</v>
      </c>
      <c r="P134" s="33">
        <f>+Month!O129+P133</f>
        <v>465.63</v>
      </c>
      <c r="Q134" s="32"/>
      <c r="R134" s="32"/>
    </row>
    <row r="135" spans="1:18" x14ac:dyDescent="0.3">
      <c r="A135" s="30">
        <v>2005</v>
      </c>
      <c r="B135" s="42" t="s">
        <v>58</v>
      </c>
      <c r="C135" s="33">
        <f>+Month!B130+C134</f>
        <v>30194.43</v>
      </c>
      <c r="D135" s="33">
        <f>+Month!C130+D134</f>
        <v>27333.98</v>
      </c>
      <c r="E135" s="33">
        <f>+Month!D130+E134</f>
        <v>2860.45</v>
      </c>
      <c r="F135" s="33"/>
      <c r="G135" s="33">
        <f>+Month!F130+G134</f>
        <v>28286.629999999997</v>
      </c>
      <c r="H135" s="33">
        <f>+Month!G130+H134</f>
        <v>9346.6500000000015</v>
      </c>
      <c r="I135" s="33">
        <f>+Month!H130+I134</f>
        <v>-2751.9999999999995</v>
      </c>
      <c r="J135" s="33">
        <f>+Month!I130+J134</f>
        <v>16974.79</v>
      </c>
      <c r="K135" s="33">
        <f>+Month!J130+K134</f>
        <v>18951.580000000002</v>
      </c>
      <c r="L135" s="33">
        <f>+Month!K130+L134</f>
        <v>1965.1999999999998</v>
      </c>
      <c r="M135" s="33">
        <f>+Month!L130+M134</f>
        <v>592.99</v>
      </c>
      <c r="N135" s="33">
        <f>+Month!M130+N134</f>
        <v>7333.34</v>
      </c>
      <c r="O135" s="33">
        <f>+Month!N130+O134</f>
        <v>9480.76</v>
      </c>
      <c r="P135" s="33">
        <f>+Month!O130+P134</f>
        <v>635.28</v>
      </c>
      <c r="Q135" s="32"/>
      <c r="R135" s="32"/>
    </row>
    <row r="136" spans="1:18" x14ac:dyDescent="0.3">
      <c r="A136" s="30">
        <v>2005</v>
      </c>
      <c r="B136" s="42" t="s">
        <v>47</v>
      </c>
      <c r="C136" s="33">
        <f>+Month!B131+C135</f>
        <v>37824.1</v>
      </c>
      <c r="D136" s="33">
        <f>+Month!C131+D135</f>
        <v>34283.440000000002</v>
      </c>
      <c r="E136" s="33">
        <f>+Month!D131+E135</f>
        <v>3540.66</v>
      </c>
      <c r="F136" s="33"/>
      <c r="G136" s="33">
        <f>+Month!F131+G135</f>
        <v>35924.009999999995</v>
      </c>
      <c r="H136" s="33">
        <f>+Month!G131+H135</f>
        <v>11525.970000000001</v>
      </c>
      <c r="I136" s="33">
        <f>+Month!H131+I135</f>
        <v>-3238.49</v>
      </c>
      <c r="J136" s="33">
        <f>+Month!I131+J135</f>
        <v>21911.800000000003</v>
      </c>
      <c r="K136" s="33">
        <f>+Month!J131+K135</f>
        <v>24292.45</v>
      </c>
      <c r="L136" s="33">
        <f>+Month!K131+L135</f>
        <v>2486.2599999999998</v>
      </c>
      <c r="M136" s="33">
        <f>+Month!L131+M135</f>
        <v>646.63</v>
      </c>
      <c r="N136" s="33">
        <f>+Month!M131+N135</f>
        <v>9091.98</v>
      </c>
      <c r="O136" s="33">
        <f>+Month!N131+O135</f>
        <v>11789.45</v>
      </c>
      <c r="P136" s="33">
        <f>+Month!O131+P135</f>
        <v>823.64</v>
      </c>
      <c r="Q136" s="32"/>
      <c r="R136" s="32"/>
    </row>
    <row r="137" spans="1:18" x14ac:dyDescent="0.3">
      <c r="A137" s="30">
        <v>2005</v>
      </c>
      <c r="B137" s="42" t="s">
        <v>59</v>
      </c>
      <c r="C137" s="33">
        <f>+Month!B132+C136</f>
        <v>44704.06</v>
      </c>
      <c r="D137" s="33">
        <f>+Month!C132+D136</f>
        <v>40617.090000000004</v>
      </c>
      <c r="E137" s="33">
        <f>+Month!D132+E136</f>
        <v>4086.97</v>
      </c>
      <c r="F137" s="33"/>
      <c r="G137" s="33">
        <f>+Month!F132+G136</f>
        <v>42963.989999999991</v>
      </c>
      <c r="H137" s="33">
        <f>+Month!G132+H136</f>
        <v>13473.900000000001</v>
      </c>
      <c r="I137" s="33">
        <f>+Month!H132+I136</f>
        <v>-3802.7599999999998</v>
      </c>
      <c r="J137" s="33">
        <f>+Month!I132+J136</f>
        <v>26364.710000000003</v>
      </c>
      <c r="K137" s="33">
        <f>+Month!J132+K136</f>
        <v>29081.84</v>
      </c>
      <c r="L137" s="33">
        <f>+Month!K132+L136</f>
        <v>3125.3999999999996</v>
      </c>
      <c r="M137" s="33">
        <f>+Month!L132+M136</f>
        <v>814.07999999999993</v>
      </c>
      <c r="N137" s="33">
        <f>+Month!M132+N136</f>
        <v>10989.689999999999</v>
      </c>
      <c r="O137" s="33">
        <f>+Month!N132+O136</f>
        <v>14386.630000000001</v>
      </c>
      <c r="P137" s="33">
        <f>+Month!O132+P136</f>
        <v>998.98</v>
      </c>
      <c r="Q137" s="32"/>
      <c r="R137" s="32"/>
    </row>
    <row r="138" spans="1:18" x14ac:dyDescent="0.3">
      <c r="A138" s="30">
        <v>2005</v>
      </c>
      <c r="B138" s="42" t="s">
        <v>60</v>
      </c>
      <c r="C138" s="33">
        <f>+Month!B133+C137</f>
        <v>51764.07</v>
      </c>
      <c r="D138" s="33">
        <f>+Month!C133+D137</f>
        <v>47100.08</v>
      </c>
      <c r="E138" s="33">
        <f>+Month!D133+E137</f>
        <v>4664</v>
      </c>
      <c r="F138" s="33"/>
      <c r="G138" s="33">
        <f>+Month!F133+G137</f>
        <v>50615.419999999991</v>
      </c>
      <c r="H138" s="33">
        <f>+Month!G133+H137</f>
        <v>15906.630000000001</v>
      </c>
      <c r="I138" s="33">
        <f>+Month!H133+I137</f>
        <v>-4114.7199999999993</v>
      </c>
      <c r="J138" s="33">
        <f>+Month!I133+J137</f>
        <v>30856.810000000005</v>
      </c>
      <c r="K138" s="33">
        <f>+Month!J133+K137</f>
        <v>33665.96</v>
      </c>
      <c r="L138" s="33">
        <f>+Month!K133+L137</f>
        <v>3851.9999999999995</v>
      </c>
      <c r="M138" s="33">
        <f>+Month!L133+M137</f>
        <v>967.68</v>
      </c>
      <c r="N138" s="33">
        <f>+Month!M133+N137</f>
        <v>12712.919999999998</v>
      </c>
      <c r="O138" s="33">
        <f>+Month!N133+O137</f>
        <v>16902.800000000003</v>
      </c>
      <c r="P138" s="33">
        <f>+Month!O133+P137</f>
        <v>1185.6100000000001</v>
      </c>
      <c r="Q138" s="32"/>
      <c r="R138" s="32"/>
    </row>
    <row r="139" spans="1:18" x14ac:dyDescent="0.3">
      <c r="A139" s="30">
        <v>2005</v>
      </c>
      <c r="B139" s="42" t="s">
        <v>61</v>
      </c>
      <c r="C139" s="33">
        <f>+Month!B134+C138</f>
        <v>57618.720000000001</v>
      </c>
      <c r="D139" s="33">
        <f>+Month!C134+D138</f>
        <v>52445.9</v>
      </c>
      <c r="E139" s="33">
        <f>+Month!D134+E138</f>
        <v>5172.83</v>
      </c>
      <c r="F139" s="33"/>
      <c r="G139" s="33">
        <f>+Month!F134+G138</f>
        <v>57938.279999999992</v>
      </c>
      <c r="H139" s="33">
        <f>+Month!G134+H138</f>
        <v>17968.620000000003</v>
      </c>
      <c r="I139" s="33">
        <f>+Month!H134+I138</f>
        <v>-2599.0699999999993</v>
      </c>
      <c r="J139" s="33">
        <f>+Month!I134+J138</f>
        <v>35579.100000000006</v>
      </c>
      <c r="K139" s="33">
        <f>+Month!J134+K138</f>
        <v>36724.550000000003</v>
      </c>
      <c r="L139" s="33">
        <f>+Month!K134+L138</f>
        <v>4390.58</v>
      </c>
      <c r="M139" s="33">
        <f>+Month!L134+M138</f>
        <v>1133.45</v>
      </c>
      <c r="N139" s="33">
        <f>+Month!M134+N138</f>
        <v>14627.659999999998</v>
      </c>
      <c r="O139" s="33">
        <f>+Month!N134+O138</f>
        <v>19338.400000000001</v>
      </c>
      <c r="P139" s="33">
        <f>+Month!O134+P138</f>
        <v>1381.7800000000002</v>
      </c>
      <c r="Q139" s="32"/>
      <c r="R139" s="32"/>
    </row>
    <row r="140" spans="1:18" x14ac:dyDescent="0.3">
      <c r="A140" s="30">
        <v>2005</v>
      </c>
      <c r="B140" s="42" t="s">
        <v>62</v>
      </c>
      <c r="C140" s="33">
        <f>+Month!B135+C139</f>
        <v>64011.56</v>
      </c>
      <c r="D140" s="33">
        <f>+Month!C135+D139</f>
        <v>58279.76</v>
      </c>
      <c r="E140" s="33">
        <f>+Month!D135+E139</f>
        <v>5731.8</v>
      </c>
      <c r="F140" s="33"/>
      <c r="G140" s="33">
        <f>+Month!F135+G139</f>
        <v>65020.299999999988</v>
      </c>
      <c r="H140" s="33">
        <f>+Month!G135+H139</f>
        <v>19978.640000000003</v>
      </c>
      <c r="I140" s="33">
        <f>+Month!H135+I139</f>
        <v>-1454.0299999999993</v>
      </c>
      <c r="J140" s="33">
        <f>+Month!I135+J139</f>
        <v>40020.500000000007</v>
      </c>
      <c r="K140" s="33">
        <f>+Month!J135+K139</f>
        <v>39983.280000000006</v>
      </c>
      <c r="L140" s="33">
        <f>+Month!K135+L139</f>
        <v>5021.18</v>
      </c>
      <c r="M140" s="33">
        <f>+Month!L135+M139</f>
        <v>1318.3500000000001</v>
      </c>
      <c r="N140" s="33">
        <f>+Month!M135+N139</f>
        <v>16648.669999999998</v>
      </c>
      <c r="O140" s="33">
        <f>+Month!N135+O139</f>
        <v>21842.75</v>
      </c>
      <c r="P140" s="33">
        <f>+Month!O135+P139</f>
        <v>1565.0900000000001</v>
      </c>
      <c r="Q140" s="32"/>
      <c r="R140" s="32"/>
    </row>
    <row r="141" spans="1:18" x14ac:dyDescent="0.3">
      <c r="A141" s="30">
        <v>2005</v>
      </c>
      <c r="B141" s="42" t="s">
        <v>63</v>
      </c>
      <c r="C141" s="33">
        <f>+Month!B136+C140</f>
        <v>71145.679999999993</v>
      </c>
      <c r="D141" s="33">
        <f>+Month!C136+D140</f>
        <v>64797.47</v>
      </c>
      <c r="E141" s="33">
        <f>+Month!D136+E140</f>
        <v>6348.21</v>
      </c>
      <c r="F141" s="33"/>
      <c r="G141" s="33">
        <f>+Month!F136+G140</f>
        <v>72555.37999999999</v>
      </c>
      <c r="H141" s="33">
        <f>+Month!G136+H140</f>
        <v>22373.950000000004</v>
      </c>
      <c r="I141" s="33">
        <f>+Month!H136+I140</f>
        <v>-1438.0399999999993</v>
      </c>
      <c r="J141" s="33">
        <f>+Month!I136+J140</f>
        <v>44505.500000000007</v>
      </c>
      <c r="K141" s="33">
        <f>+Month!J136+K140</f>
        <v>44086.98</v>
      </c>
      <c r="L141" s="33">
        <f>+Month!K136+L140</f>
        <v>5675.9500000000007</v>
      </c>
      <c r="M141" s="33">
        <f>+Month!L136+M140</f>
        <v>1520.4</v>
      </c>
      <c r="N141" s="33">
        <f>+Month!M136+N140</f>
        <v>18515.37</v>
      </c>
      <c r="O141" s="33">
        <f>+Month!N136+O140</f>
        <v>24527.48</v>
      </c>
      <c r="P141" s="33">
        <f>+Month!O136+P140</f>
        <v>1743.18</v>
      </c>
      <c r="Q141" s="40"/>
      <c r="R141" s="40"/>
    </row>
    <row r="142" spans="1:18" x14ac:dyDescent="0.3">
      <c r="A142" s="30">
        <v>2005</v>
      </c>
      <c r="B142" s="42" t="s">
        <v>64</v>
      </c>
      <c r="C142" s="33">
        <f>+Month!B137+C141</f>
        <v>77680.76999999999</v>
      </c>
      <c r="D142" s="33">
        <f>+Month!C137+D141</f>
        <v>70726.37</v>
      </c>
      <c r="E142" s="33">
        <f>+Month!D137+E141</f>
        <v>6954.41</v>
      </c>
      <c r="F142" s="33"/>
      <c r="G142" s="33">
        <f>+Month!F137+G141</f>
        <v>78849.959999999992</v>
      </c>
      <c r="H142" s="33">
        <f>+Month!G137+H141</f>
        <v>24342.650000000005</v>
      </c>
      <c r="I142" s="33">
        <f>+Month!H137+I141</f>
        <v>-1581.8799999999992</v>
      </c>
      <c r="J142" s="33">
        <f>+Month!I137+J141</f>
        <v>48319.500000000007</v>
      </c>
      <c r="K142" s="33">
        <f>+Month!J137+K141</f>
        <v>47559.65</v>
      </c>
      <c r="L142" s="33">
        <f>+Month!K137+L141</f>
        <v>6187.8300000000008</v>
      </c>
      <c r="M142" s="33">
        <f>+Month!L137+M141</f>
        <v>1762.17</v>
      </c>
      <c r="N142" s="33">
        <f>+Month!M137+N141</f>
        <v>20364.09</v>
      </c>
      <c r="O142" s="33">
        <f>+Month!N137+O141</f>
        <v>27131.48</v>
      </c>
      <c r="P142" s="33">
        <f>+Month!O137+P141</f>
        <v>1899.93</v>
      </c>
      <c r="Q142" s="32"/>
      <c r="R142" s="32"/>
    </row>
    <row r="143" spans="1:18" x14ac:dyDescent="0.3">
      <c r="A143" s="30">
        <v>2005</v>
      </c>
      <c r="B143" s="42" t="s">
        <v>65</v>
      </c>
      <c r="C143" s="33">
        <f>+Month!B138+C142</f>
        <v>84721.12999999999</v>
      </c>
      <c r="D143" s="33">
        <f>+Month!C138+D142</f>
        <v>77178.5</v>
      </c>
      <c r="E143" s="33">
        <f>+Month!D138+E142</f>
        <v>7542.63</v>
      </c>
      <c r="F143" s="33"/>
      <c r="G143" s="33">
        <f>+Month!F138+G142</f>
        <v>85809.969999999987</v>
      </c>
      <c r="H143" s="33">
        <f>+Month!G138+H142</f>
        <v>26924.860000000004</v>
      </c>
      <c r="I143" s="33">
        <f>+Month!H138+I142</f>
        <v>-2454.6999999999994</v>
      </c>
      <c r="J143" s="33">
        <f>+Month!I138+J142</f>
        <v>52210.500000000007</v>
      </c>
      <c r="K143" s="33">
        <f>+Month!J138+K142</f>
        <v>52106.89</v>
      </c>
      <c r="L143" s="33">
        <f>+Month!K138+L142</f>
        <v>6674.630000000001</v>
      </c>
      <c r="M143" s="33">
        <f>+Month!L138+M142</f>
        <v>1991.81</v>
      </c>
      <c r="N143" s="33">
        <f>+Month!M138+N142</f>
        <v>22480.78</v>
      </c>
      <c r="O143" s="33">
        <f>+Month!N138+O142</f>
        <v>29721.91</v>
      </c>
      <c r="P143" s="33">
        <f>+Month!O138+P142</f>
        <v>2054.89</v>
      </c>
      <c r="Q143" s="32"/>
      <c r="R143" s="32"/>
    </row>
    <row r="144" spans="1:18" x14ac:dyDescent="0.3">
      <c r="A144" s="30">
        <v>2006</v>
      </c>
      <c r="B144" s="42" t="s">
        <v>55</v>
      </c>
      <c r="C144" s="33">
        <f>+Month!B139</f>
        <v>7398.45</v>
      </c>
      <c r="D144" s="33">
        <f>+Month!C139</f>
        <v>6756.87</v>
      </c>
      <c r="E144" s="33">
        <f>+Month!D139</f>
        <v>641.58000000000004</v>
      </c>
      <c r="F144" s="33"/>
      <c r="G144" s="33">
        <f>+Month!F139</f>
        <v>7477.32</v>
      </c>
      <c r="H144" s="33">
        <f>+Month!G139</f>
        <v>2909.12</v>
      </c>
      <c r="I144" s="33">
        <f>+Month!H139</f>
        <v>115.61</v>
      </c>
      <c r="J144" s="33">
        <f>+Month!I139</f>
        <v>3909.56</v>
      </c>
      <c r="K144" s="33">
        <f>+Month!J139</f>
        <v>4340.5600000000004</v>
      </c>
      <c r="L144" s="33">
        <f>+Month!K139</f>
        <v>658.65</v>
      </c>
      <c r="M144" s="33">
        <f>+Month!L139</f>
        <v>200.5</v>
      </c>
      <c r="N144" s="33">
        <f>+Month!M139</f>
        <v>2169.0300000000002</v>
      </c>
      <c r="O144" s="33">
        <f>+Month!N139</f>
        <v>2080.56</v>
      </c>
      <c r="P144" s="33">
        <f>+Month!O139</f>
        <v>182.65</v>
      </c>
      <c r="Q144" s="32"/>
      <c r="R144" s="32"/>
    </row>
    <row r="145" spans="1:18" x14ac:dyDescent="0.3">
      <c r="A145" s="30">
        <v>2006</v>
      </c>
      <c r="B145" s="42" t="s">
        <v>56</v>
      </c>
      <c r="C145" s="33">
        <f>+Month!B140+C144</f>
        <v>13894.439999999999</v>
      </c>
      <c r="D145" s="33">
        <f>+Month!C140+D144</f>
        <v>12671.25</v>
      </c>
      <c r="E145" s="33">
        <f>+Month!D140+E144</f>
        <v>1223.19</v>
      </c>
      <c r="F145" s="33"/>
      <c r="G145" s="33">
        <f>+Month!F140+G144</f>
        <v>13933.599999999999</v>
      </c>
      <c r="H145" s="33">
        <f>+Month!G140+H144</f>
        <v>5093.4400000000005</v>
      </c>
      <c r="I145" s="33">
        <f>+Month!H140+I144</f>
        <v>620.79999999999995</v>
      </c>
      <c r="J145" s="33">
        <f>+Month!I140+J144</f>
        <v>7675.9</v>
      </c>
      <c r="K145" s="33">
        <f>+Month!J140+K144</f>
        <v>7990.17</v>
      </c>
      <c r="L145" s="33">
        <f>+Month!K140+L144</f>
        <v>1164.27</v>
      </c>
      <c r="M145" s="33">
        <f>+Month!L140+M144</f>
        <v>399.55</v>
      </c>
      <c r="N145" s="33">
        <f>+Month!M140+N144</f>
        <v>4452.1499999999996</v>
      </c>
      <c r="O145" s="33">
        <f>+Month!N140+O144</f>
        <v>4281.79</v>
      </c>
      <c r="P145" s="33">
        <f>+Month!O140+P144</f>
        <v>336.63</v>
      </c>
      <c r="Q145" s="32"/>
      <c r="R145" s="32"/>
    </row>
    <row r="146" spans="1:18" x14ac:dyDescent="0.3">
      <c r="A146" s="30">
        <v>2006</v>
      </c>
      <c r="B146" s="42" t="s">
        <v>57</v>
      </c>
      <c r="C146" s="33">
        <f>+Month!B141+C145</f>
        <v>20878.219999999998</v>
      </c>
      <c r="D146" s="33">
        <f>+Month!C141+D145</f>
        <v>19027.86</v>
      </c>
      <c r="E146" s="33">
        <f>+Month!D141+E145</f>
        <v>1850.3600000000001</v>
      </c>
      <c r="F146" s="33"/>
      <c r="G146" s="33">
        <f>+Month!F141+G145</f>
        <v>21207.089999999997</v>
      </c>
      <c r="H146" s="33">
        <f>+Month!G141+H145</f>
        <v>7049.3600000000006</v>
      </c>
      <c r="I146" s="33">
        <f>+Month!H141+I145</f>
        <v>662.9</v>
      </c>
      <c r="J146" s="33">
        <f>+Month!I141+J145</f>
        <v>12385.74</v>
      </c>
      <c r="K146" s="33">
        <f>+Month!J141+K145</f>
        <v>13259.96</v>
      </c>
      <c r="L146" s="33">
        <f>+Month!K141+L145</f>
        <v>1771.99</v>
      </c>
      <c r="M146" s="33">
        <f>+Month!L141+M145</f>
        <v>576.01</v>
      </c>
      <c r="N146" s="33">
        <f>+Month!M141+N145</f>
        <v>6876.4</v>
      </c>
      <c r="O146" s="33">
        <f>+Month!N141+O145</f>
        <v>6535.26</v>
      </c>
      <c r="P146" s="33">
        <f>+Month!O141+P145</f>
        <v>515.11</v>
      </c>
      <c r="Q146" s="32"/>
      <c r="R146" s="32"/>
    </row>
    <row r="147" spans="1:18" x14ac:dyDescent="0.3">
      <c r="A147" s="30">
        <v>2006</v>
      </c>
      <c r="B147" s="42" t="s">
        <v>58</v>
      </c>
      <c r="C147" s="33">
        <f>+Month!B142+C146</f>
        <v>27609.42</v>
      </c>
      <c r="D147" s="33">
        <f>+Month!C142+D146</f>
        <v>25125.48</v>
      </c>
      <c r="E147" s="33">
        <f>+Month!D142+E146</f>
        <v>2483.94</v>
      </c>
      <c r="F147" s="33"/>
      <c r="G147" s="33">
        <f>+Month!F142+G146</f>
        <v>28279.739999999998</v>
      </c>
      <c r="H147" s="33">
        <f>+Month!G142+H146</f>
        <v>9166.66</v>
      </c>
      <c r="I147" s="33">
        <f>+Month!H142+I146</f>
        <v>1004.0899999999999</v>
      </c>
      <c r="J147" s="33">
        <f>+Month!I142+J146</f>
        <v>16675.080000000002</v>
      </c>
      <c r="K147" s="33">
        <f>+Month!J142+K146</f>
        <v>17654.78</v>
      </c>
      <c r="L147" s="33">
        <f>+Month!K142+L146</f>
        <v>2437.9899999999998</v>
      </c>
      <c r="M147" s="33">
        <f>+Month!L142+M146</f>
        <v>940.27</v>
      </c>
      <c r="N147" s="33">
        <f>+Month!M142+N146</f>
        <v>9117.2899999999991</v>
      </c>
      <c r="O147" s="33">
        <f>+Month!N142+O146</f>
        <v>8631.23</v>
      </c>
      <c r="P147" s="33">
        <f>+Month!O142+P146</f>
        <v>714.22</v>
      </c>
      <c r="Q147" s="32"/>
      <c r="R147" s="32"/>
    </row>
    <row r="148" spans="1:18" x14ac:dyDescent="0.3">
      <c r="A148" s="30">
        <v>2006</v>
      </c>
      <c r="B148" s="42" t="s">
        <v>47</v>
      </c>
      <c r="C148" s="33">
        <f>+Month!B143+C147</f>
        <v>34139.61</v>
      </c>
      <c r="D148" s="33">
        <f>+Month!C143+D147</f>
        <v>31079.79</v>
      </c>
      <c r="E148" s="33">
        <f>+Month!D143+E147</f>
        <v>3059.82</v>
      </c>
      <c r="F148" s="33"/>
      <c r="G148" s="33">
        <f>+Month!F143+G147</f>
        <v>35835.82</v>
      </c>
      <c r="H148" s="33">
        <f>+Month!G143+H147</f>
        <v>10848</v>
      </c>
      <c r="I148" s="33">
        <f>+Month!H143+I147</f>
        <v>2398.6499999999996</v>
      </c>
      <c r="J148" s="33">
        <f>+Month!I143+J147</f>
        <v>21753.760000000002</v>
      </c>
      <c r="K148" s="33">
        <f>+Month!J143+K147</f>
        <v>21536.5</v>
      </c>
      <c r="L148" s="33">
        <f>+Month!K143+L147</f>
        <v>3234.0499999999997</v>
      </c>
      <c r="M148" s="33">
        <f>+Month!L143+M147</f>
        <v>1138.7</v>
      </c>
      <c r="N148" s="33">
        <f>+Month!M143+N147</f>
        <v>11276.9</v>
      </c>
      <c r="O148" s="33">
        <f>+Month!N143+O147</f>
        <v>11190.86</v>
      </c>
      <c r="P148" s="33">
        <f>+Month!O143+P147</f>
        <v>998.41000000000008</v>
      </c>
      <c r="Q148" s="32"/>
      <c r="R148" s="32"/>
    </row>
    <row r="149" spans="1:18" x14ac:dyDescent="0.3">
      <c r="A149" s="30">
        <v>2006</v>
      </c>
      <c r="B149" s="42" t="s">
        <v>59</v>
      </c>
      <c r="C149" s="33">
        <f>+Month!B144+C148</f>
        <v>40029.520000000004</v>
      </c>
      <c r="D149" s="33">
        <f>+Month!C144+D148</f>
        <v>36417.83</v>
      </c>
      <c r="E149" s="33">
        <f>+Month!D144+E148</f>
        <v>3611.69</v>
      </c>
      <c r="F149" s="33"/>
      <c r="G149" s="33">
        <f>+Month!F144+G148</f>
        <v>42651.42</v>
      </c>
      <c r="H149" s="33">
        <f>+Month!G144+H148</f>
        <v>13003.66</v>
      </c>
      <c r="I149" s="33">
        <f>+Month!H144+I148</f>
        <v>2245.6999999999998</v>
      </c>
      <c r="J149" s="33">
        <f>+Month!I144+J148</f>
        <v>25722.520000000004</v>
      </c>
      <c r="K149" s="33">
        <f>+Month!J144+K148</f>
        <v>25530.79</v>
      </c>
      <c r="L149" s="33">
        <f>+Month!K144+L148</f>
        <v>3925.2299999999996</v>
      </c>
      <c r="M149" s="33">
        <f>+Month!L144+M148</f>
        <v>1399.68</v>
      </c>
      <c r="N149" s="33">
        <f>+Month!M144+N148</f>
        <v>13278.66</v>
      </c>
      <c r="O149" s="33">
        <f>+Month!N144+O148</f>
        <v>13750.23</v>
      </c>
      <c r="P149" s="33">
        <f>+Month!O144+P148</f>
        <v>1217.5700000000002</v>
      </c>
      <c r="Q149" s="32"/>
      <c r="R149" s="32"/>
    </row>
    <row r="150" spans="1:18" x14ac:dyDescent="0.3">
      <c r="A150" s="30">
        <v>2006</v>
      </c>
      <c r="B150" s="42" t="s">
        <v>60</v>
      </c>
      <c r="C150" s="33">
        <f>+Month!B145+C149</f>
        <v>46318.73</v>
      </c>
      <c r="D150" s="33">
        <f>+Month!C145+D149</f>
        <v>42221.15</v>
      </c>
      <c r="E150" s="33">
        <f>+Month!D145+E149</f>
        <v>4097.59</v>
      </c>
      <c r="F150" s="33"/>
      <c r="G150" s="33">
        <f>+Month!F145+G149</f>
        <v>50490.61</v>
      </c>
      <c r="H150" s="33">
        <f>+Month!G145+H149</f>
        <v>15267.1</v>
      </c>
      <c r="I150" s="33">
        <f>+Month!H145+I149</f>
        <v>2976.6499999999996</v>
      </c>
      <c r="J150" s="33">
        <f>+Month!I145+J149</f>
        <v>30666.240000000005</v>
      </c>
      <c r="K150" s="33">
        <f>+Month!J145+K149</f>
        <v>29597.33</v>
      </c>
      <c r="L150" s="33">
        <f>+Month!K145+L149</f>
        <v>4557.2599999999993</v>
      </c>
      <c r="M150" s="33">
        <f>+Month!L145+M149</f>
        <v>1553.22</v>
      </c>
      <c r="N150" s="33">
        <f>+Month!M145+N149</f>
        <v>15260.57</v>
      </c>
      <c r="O150" s="33">
        <f>+Month!N145+O149</f>
        <v>16356.86</v>
      </c>
      <c r="P150" s="33">
        <f>+Month!O145+P149</f>
        <v>1397.7600000000002</v>
      </c>
      <c r="Q150" s="32"/>
      <c r="R150" s="32"/>
    </row>
    <row r="151" spans="1:18" x14ac:dyDescent="0.3">
      <c r="A151" s="30">
        <v>2006</v>
      </c>
      <c r="B151" s="42" t="s">
        <v>61</v>
      </c>
      <c r="C151" s="33">
        <f>+Month!B146+C150</f>
        <v>51559.3</v>
      </c>
      <c r="D151" s="33">
        <f>+Month!C146+D150</f>
        <v>46990.990000000005</v>
      </c>
      <c r="E151" s="33">
        <f>+Month!D146+E150</f>
        <v>4568.32</v>
      </c>
      <c r="F151" s="33"/>
      <c r="G151" s="33">
        <f>+Month!F146+G150</f>
        <v>57715.94</v>
      </c>
      <c r="H151" s="33">
        <f>+Month!G146+H150</f>
        <v>17150.59</v>
      </c>
      <c r="I151" s="33">
        <f>+Month!H146+I150</f>
        <v>4189.6399999999994</v>
      </c>
      <c r="J151" s="33">
        <f>+Month!I146+J150</f>
        <v>35410.380000000005</v>
      </c>
      <c r="K151" s="33">
        <f>+Month!J146+K150</f>
        <v>32647.77</v>
      </c>
      <c r="L151" s="33">
        <f>+Month!K146+L150</f>
        <v>5154.9599999999991</v>
      </c>
      <c r="M151" s="33">
        <f>+Month!L146+M150</f>
        <v>1785.3</v>
      </c>
      <c r="N151" s="33">
        <f>+Month!M146+N150</f>
        <v>17064.86</v>
      </c>
      <c r="O151" s="33">
        <f>+Month!N146+O150</f>
        <v>19007.47</v>
      </c>
      <c r="P151" s="33">
        <f>+Month!O146+P150</f>
        <v>1594.0100000000002</v>
      </c>
      <c r="Q151" s="32"/>
      <c r="R151" s="32"/>
    </row>
    <row r="152" spans="1:18" x14ac:dyDescent="0.3">
      <c r="A152" s="30">
        <v>2006</v>
      </c>
      <c r="B152" s="42" t="s">
        <v>62</v>
      </c>
      <c r="C152" s="33">
        <f>+Month!B147+C151</f>
        <v>57295.58</v>
      </c>
      <c r="D152" s="33">
        <f>+Month!C147+D151</f>
        <v>52180.650000000009</v>
      </c>
      <c r="E152" s="33">
        <f>+Month!D147+E151</f>
        <v>5114.9399999999996</v>
      </c>
      <c r="F152" s="33"/>
      <c r="G152" s="33">
        <f>+Month!F147+G151</f>
        <v>64089.950000000004</v>
      </c>
      <c r="H152" s="33">
        <f>+Month!G147+H151</f>
        <v>19028.189999999999</v>
      </c>
      <c r="I152" s="33">
        <f>+Month!H147+I151</f>
        <v>4997.0899999999992</v>
      </c>
      <c r="J152" s="33">
        <f>+Month!I147+J151</f>
        <v>39379.050000000003</v>
      </c>
      <c r="K152" s="33">
        <f>+Month!J147+K151</f>
        <v>36301.78</v>
      </c>
      <c r="L152" s="33">
        <f>+Month!K147+L151</f>
        <v>5682.6899999999987</v>
      </c>
      <c r="M152" s="33">
        <f>+Month!L147+M151</f>
        <v>1979.28</v>
      </c>
      <c r="N152" s="33">
        <f>+Month!M147+N151</f>
        <v>19527.490000000002</v>
      </c>
      <c r="O152" s="33">
        <f>+Month!N147+O151</f>
        <v>21311.07</v>
      </c>
      <c r="P152" s="33">
        <f>+Month!O147+P151</f>
        <v>1778.65</v>
      </c>
      <c r="Q152" s="32"/>
      <c r="R152" s="32"/>
    </row>
    <row r="153" spans="1:18" s="44" customFormat="1" x14ac:dyDescent="0.3">
      <c r="A153" s="30">
        <v>2006</v>
      </c>
      <c r="B153" s="42" t="s">
        <v>63</v>
      </c>
      <c r="C153" s="33">
        <f>+Month!B148+C152</f>
        <v>63769.79</v>
      </c>
      <c r="D153" s="33">
        <f>+Month!C148+D152</f>
        <v>58056.340000000011</v>
      </c>
      <c r="E153" s="33">
        <f>+Month!D148+E152</f>
        <v>5713.4599999999991</v>
      </c>
      <c r="F153" s="33"/>
      <c r="G153" s="33">
        <f>+Month!F148+G152</f>
        <v>70781</v>
      </c>
      <c r="H153" s="33">
        <f>+Month!G148+H152</f>
        <v>21101.469999999998</v>
      </c>
      <c r="I153" s="33">
        <f>+Month!H148+I152</f>
        <v>5917.1599999999989</v>
      </c>
      <c r="J153" s="33">
        <f>+Month!I148+J152</f>
        <v>43226.780000000006</v>
      </c>
      <c r="K153" s="33">
        <f>+Month!J148+K152</f>
        <v>39846.69</v>
      </c>
      <c r="L153" s="33">
        <f>+Month!K148+L152</f>
        <v>6452.7299999999987</v>
      </c>
      <c r="M153" s="33">
        <f>+Month!L148+M152</f>
        <v>2279.1999999999998</v>
      </c>
      <c r="N153" s="33">
        <f>+Month!M148+N152</f>
        <v>22248.920000000002</v>
      </c>
      <c r="O153" s="33">
        <f>+Month!N148+O152</f>
        <v>23885.360000000001</v>
      </c>
      <c r="P153" s="33">
        <f>+Month!O148+P152</f>
        <v>2000.92</v>
      </c>
      <c r="Q153" s="43"/>
      <c r="R153" s="43"/>
    </row>
    <row r="154" spans="1:18" x14ac:dyDescent="0.3">
      <c r="A154" s="30">
        <v>2006</v>
      </c>
      <c r="B154" s="42" t="s">
        <v>64</v>
      </c>
      <c r="C154" s="33">
        <f>+Month!B149+C153</f>
        <v>70147.12</v>
      </c>
      <c r="D154" s="33">
        <f>+Month!C149+D153</f>
        <v>63834.000000000015</v>
      </c>
      <c r="E154" s="33">
        <f>+Month!D149+E153</f>
        <v>6313.1299999999992</v>
      </c>
      <c r="F154" s="33"/>
      <c r="G154" s="33">
        <f>+Month!F149+G153</f>
        <v>77570.73</v>
      </c>
      <c r="H154" s="33">
        <f>+Month!G149+H153</f>
        <v>23150.14</v>
      </c>
      <c r="I154" s="33">
        <f>+Month!H149+I153</f>
        <v>6699.5699999999988</v>
      </c>
      <c r="J154" s="33">
        <f>+Month!I149+J153</f>
        <v>47141.640000000007</v>
      </c>
      <c r="K154" s="33">
        <f>+Month!J149+K153</f>
        <v>43616.380000000005</v>
      </c>
      <c r="L154" s="33">
        <f>+Month!K149+L153</f>
        <v>7278.9199999999983</v>
      </c>
      <c r="M154" s="33">
        <f>+Month!L149+M153</f>
        <v>2443.7999999999997</v>
      </c>
      <c r="N154" s="33">
        <f>+Month!M149+N153</f>
        <v>24704.45</v>
      </c>
      <c r="O154" s="33">
        <f>+Month!N149+O153</f>
        <v>26365.25</v>
      </c>
      <c r="P154" s="33">
        <f>+Month!O149+P153</f>
        <v>2170.2200000000003</v>
      </c>
      <c r="Q154" s="32"/>
      <c r="R154" s="32"/>
    </row>
    <row r="155" spans="1:18" x14ac:dyDescent="0.3">
      <c r="A155" s="30">
        <v>2006</v>
      </c>
      <c r="B155" s="42" t="s">
        <v>65</v>
      </c>
      <c r="C155" s="33">
        <f>+Month!B150+C154</f>
        <v>76577.84</v>
      </c>
      <c r="D155" s="33">
        <f>+Month!C150+D154</f>
        <v>69664.660000000018</v>
      </c>
      <c r="E155" s="33">
        <f>+Month!D150+E154</f>
        <v>6913.1999999999989</v>
      </c>
      <c r="F155" s="33"/>
      <c r="G155" s="33">
        <f>+Month!F150+G154</f>
        <v>84648.84</v>
      </c>
      <c r="H155" s="33">
        <f>+Month!G150+H154</f>
        <v>25205.68</v>
      </c>
      <c r="I155" s="33">
        <f>+Month!H150+I154</f>
        <v>7139.5599999999986</v>
      </c>
      <c r="J155" s="33">
        <f>+Month!I150+J154</f>
        <v>51446.380000000005</v>
      </c>
      <c r="K155" s="33">
        <f>+Month!J150+K154</f>
        <v>47551.420000000006</v>
      </c>
      <c r="L155" s="33">
        <f>+Month!K150+L154</f>
        <v>7996.7599999999984</v>
      </c>
      <c r="M155" s="33">
        <f>+Month!L150+M154</f>
        <v>2643.2</v>
      </c>
      <c r="N155" s="33">
        <f>+Month!M150+N154</f>
        <v>26836.06</v>
      </c>
      <c r="O155" s="33">
        <f>+Month!N150+O154</f>
        <v>28944.989999999998</v>
      </c>
      <c r="P155" s="33">
        <f>+Month!O150+P154</f>
        <v>2347.9800000000005</v>
      </c>
      <c r="Q155" s="32"/>
      <c r="R155" s="32"/>
    </row>
    <row r="156" spans="1:18" x14ac:dyDescent="0.3">
      <c r="A156" s="30">
        <v>2007</v>
      </c>
      <c r="B156" s="42" t="s">
        <v>55</v>
      </c>
      <c r="C156" s="33">
        <f>+Month!B151</f>
        <v>6637.69</v>
      </c>
      <c r="D156" s="33">
        <f>+Month!C151</f>
        <v>6000.55</v>
      </c>
      <c r="E156" s="33">
        <f>+Month!D151</f>
        <v>637.13</v>
      </c>
      <c r="F156" s="33"/>
      <c r="G156" s="33">
        <f>+Month!F151</f>
        <v>6850.34</v>
      </c>
      <c r="H156" s="33">
        <f>+Month!G151</f>
        <v>2258.25</v>
      </c>
      <c r="I156" s="33">
        <f>+Month!H151</f>
        <v>-30.4</v>
      </c>
      <c r="J156" s="33">
        <f>+Month!I151</f>
        <v>4052.96</v>
      </c>
      <c r="K156" s="33">
        <f>+Month!J151</f>
        <v>3806.46</v>
      </c>
      <c r="L156" s="33">
        <f>+Month!K151</f>
        <v>539.13</v>
      </c>
      <c r="M156" s="33">
        <f>+Month!L151</f>
        <v>200.39</v>
      </c>
      <c r="N156" s="33">
        <f>+Month!M151</f>
        <v>1905.42</v>
      </c>
      <c r="O156" s="33">
        <f>+Month!N151</f>
        <v>2521.06</v>
      </c>
      <c r="P156" s="33">
        <f>+Month!O151</f>
        <v>219.18</v>
      </c>
      <c r="Q156" s="32"/>
      <c r="R156" s="32"/>
    </row>
    <row r="157" spans="1:18" x14ac:dyDescent="0.3">
      <c r="A157" s="30">
        <v>2007</v>
      </c>
      <c r="B157" s="42" t="s">
        <v>56</v>
      </c>
      <c r="C157" s="33">
        <f>+Month!B152+C156</f>
        <v>13134.75</v>
      </c>
      <c r="D157" s="33">
        <f>+Month!C152+D156</f>
        <v>11952.99</v>
      </c>
      <c r="E157" s="33">
        <f>+Month!D152+E156</f>
        <v>1181.75</v>
      </c>
      <c r="F157" s="33"/>
      <c r="G157" s="33">
        <f>+Month!F152+G156</f>
        <v>12840.6</v>
      </c>
      <c r="H157" s="33">
        <f>+Month!G152+H156</f>
        <v>4584.4699999999993</v>
      </c>
      <c r="I157" s="33">
        <f>+Month!H152+I156</f>
        <v>-395.16999999999996</v>
      </c>
      <c r="J157" s="33">
        <f>+Month!I152+J156</f>
        <v>7233.12</v>
      </c>
      <c r="K157" s="33">
        <f>+Month!J152+K156</f>
        <v>7671.38</v>
      </c>
      <c r="L157" s="33">
        <f>+Month!K152+L156</f>
        <v>1023</v>
      </c>
      <c r="M157" s="33">
        <f>+Month!L152+M156</f>
        <v>447.04999999999995</v>
      </c>
      <c r="N157" s="33">
        <f>+Month!M152+N156</f>
        <v>4101.22</v>
      </c>
      <c r="O157" s="33">
        <f>+Month!N152+O156</f>
        <v>4634.08</v>
      </c>
      <c r="P157" s="33">
        <f>+Month!O152+P156</f>
        <v>391.65</v>
      </c>
      <c r="Q157" s="32"/>
      <c r="R157" s="32"/>
    </row>
    <row r="158" spans="1:18" x14ac:dyDescent="0.3">
      <c r="A158" s="30">
        <v>2007</v>
      </c>
      <c r="B158" s="42" t="s">
        <v>57</v>
      </c>
      <c r="C158" s="33">
        <f>+Month!B153+C157</f>
        <v>19967.650000000001</v>
      </c>
      <c r="D158" s="33">
        <f>+Month!C153+D157</f>
        <v>18177.59</v>
      </c>
      <c r="E158" s="33">
        <f>+Month!D153+E157</f>
        <v>1790.05</v>
      </c>
      <c r="F158" s="33"/>
      <c r="G158" s="33">
        <f>+Month!F153+G157</f>
        <v>19480.740000000002</v>
      </c>
      <c r="H158" s="33">
        <f>+Month!G153+H157</f>
        <v>6619.4499999999989</v>
      </c>
      <c r="I158" s="33">
        <f>+Month!H153+I157</f>
        <v>65.690000000000055</v>
      </c>
      <c r="J158" s="33">
        <f>+Month!I153+J157</f>
        <v>11315.06</v>
      </c>
      <c r="K158" s="33">
        <f>+Month!J153+K157</f>
        <v>11469.77</v>
      </c>
      <c r="L158" s="33">
        <f>+Month!K153+L157</f>
        <v>1546.22</v>
      </c>
      <c r="M158" s="33">
        <f>+Month!L153+M157</f>
        <v>784.3</v>
      </c>
      <c r="N158" s="33">
        <f>+Month!M153+N157</f>
        <v>6633.59</v>
      </c>
      <c r="O158" s="33">
        <f>+Month!N153+O157</f>
        <v>7175.1</v>
      </c>
      <c r="P158" s="33">
        <f>+Month!O153+P157</f>
        <v>639.84999999999991</v>
      </c>
      <c r="Q158" s="32"/>
      <c r="R158" s="32"/>
    </row>
    <row r="159" spans="1:18" x14ac:dyDescent="0.3">
      <c r="A159" s="30">
        <v>2007</v>
      </c>
      <c r="B159" s="42" t="s">
        <v>58</v>
      </c>
      <c r="C159" s="33">
        <f>+Month!B154+C158</f>
        <v>26606.7</v>
      </c>
      <c r="D159" s="33">
        <f>+Month!C154+D158</f>
        <v>24231.13</v>
      </c>
      <c r="E159" s="33">
        <f>+Month!D154+E158</f>
        <v>2375.56</v>
      </c>
      <c r="F159" s="33"/>
      <c r="G159" s="33">
        <f>+Month!F154+G158</f>
        <v>26594.480000000003</v>
      </c>
      <c r="H159" s="33">
        <f>+Month!G154+H158</f>
        <v>9545.8599999999988</v>
      </c>
      <c r="I159" s="33">
        <f>+Month!H154+I158</f>
        <v>-494.18999999999994</v>
      </c>
      <c r="J159" s="33">
        <f>+Month!I154+J158</f>
        <v>14881.849999999999</v>
      </c>
      <c r="K159" s="33">
        <f>+Month!J154+K158</f>
        <v>15699.650000000001</v>
      </c>
      <c r="L159" s="33">
        <f>+Month!K154+L158</f>
        <v>2166.75</v>
      </c>
      <c r="M159" s="33">
        <f>+Month!L154+M158</f>
        <v>1005.4</v>
      </c>
      <c r="N159" s="33">
        <f>+Month!M154+N158</f>
        <v>8868.44</v>
      </c>
      <c r="O159" s="33">
        <f>+Month!N154+O158</f>
        <v>9706.17</v>
      </c>
      <c r="P159" s="33">
        <f>+Month!O154+P158</f>
        <v>817.91999999999985</v>
      </c>
      <c r="Q159" s="32"/>
      <c r="R159" s="32"/>
    </row>
    <row r="160" spans="1:18" x14ac:dyDescent="0.3">
      <c r="A160" s="30">
        <v>2007</v>
      </c>
      <c r="B160" s="42" t="s">
        <v>47</v>
      </c>
      <c r="C160" s="33">
        <f>+Month!B155+C159</f>
        <v>33472.81</v>
      </c>
      <c r="D160" s="33">
        <f>+Month!C155+D159</f>
        <v>30533.82</v>
      </c>
      <c r="E160" s="33">
        <f>+Month!D155+E159</f>
        <v>2938.98</v>
      </c>
      <c r="F160" s="33"/>
      <c r="G160" s="33">
        <f>+Month!F155+G159</f>
        <v>33807.9</v>
      </c>
      <c r="H160" s="33">
        <f>+Month!G155+H159</f>
        <v>12015.919999999998</v>
      </c>
      <c r="I160" s="33">
        <f>+Month!H155+I159</f>
        <v>-78.759999999999934</v>
      </c>
      <c r="J160" s="33">
        <f>+Month!I155+J159</f>
        <v>18890.91</v>
      </c>
      <c r="K160" s="33">
        <f>+Month!J155+K159</f>
        <v>19254.730000000003</v>
      </c>
      <c r="L160" s="33">
        <f>+Month!K155+L159</f>
        <v>2901.04</v>
      </c>
      <c r="M160" s="33">
        <f>+Month!L155+M159</f>
        <v>1217.3399999999999</v>
      </c>
      <c r="N160" s="33">
        <f>+Month!M155+N159</f>
        <v>11022.240000000002</v>
      </c>
      <c r="O160" s="33">
        <f>+Month!N155+O159</f>
        <v>12420.869999999999</v>
      </c>
      <c r="P160" s="33">
        <f>+Month!O155+P159</f>
        <v>1004.6699999999998</v>
      </c>
      <c r="Q160" s="32"/>
      <c r="R160" s="32"/>
    </row>
    <row r="161" spans="1:18" x14ac:dyDescent="0.3">
      <c r="A161" s="30">
        <v>2007</v>
      </c>
      <c r="B161" s="42" t="s">
        <v>59</v>
      </c>
      <c r="C161" s="33">
        <f>+Month!B156+C160</f>
        <v>39712.42</v>
      </c>
      <c r="D161" s="33">
        <f>+Month!C156+D160</f>
        <v>36321.550000000003</v>
      </c>
      <c r="E161" s="33">
        <f>+Month!D156+E160</f>
        <v>3390.86</v>
      </c>
      <c r="F161" s="33"/>
      <c r="G161" s="33">
        <f>+Month!F156+G160</f>
        <v>41004.06</v>
      </c>
      <c r="H161" s="33">
        <f>+Month!G156+H160</f>
        <v>14507.389999999998</v>
      </c>
      <c r="I161" s="33">
        <f>+Month!H156+I160</f>
        <v>-726.33999999999992</v>
      </c>
      <c r="J161" s="33">
        <f>+Month!I156+J160</f>
        <v>22780.489999999998</v>
      </c>
      <c r="K161" s="33">
        <f>+Month!J156+K160</f>
        <v>23346.230000000003</v>
      </c>
      <c r="L161" s="33">
        <f>+Month!K156+L160</f>
        <v>3716.15</v>
      </c>
      <c r="M161" s="33">
        <f>+Month!L156+M160</f>
        <v>1488.34</v>
      </c>
      <c r="N161" s="33">
        <f>+Month!M156+N160</f>
        <v>12771.900000000001</v>
      </c>
      <c r="O161" s="33">
        <f>+Month!N156+O160</f>
        <v>15160.31</v>
      </c>
      <c r="P161" s="33">
        <f>+Month!O156+P160</f>
        <v>1200.6799999999998</v>
      </c>
      <c r="Q161" s="32"/>
      <c r="R161" s="32"/>
    </row>
    <row r="162" spans="1:18" x14ac:dyDescent="0.3">
      <c r="A162" s="30">
        <v>2007</v>
      </c>
      <c r="B162" s="42" t="s">
        <v>60</v>
      </c>
      <c r="C162" s="33">
        <f>+Month!B157+C161</f>
        <v>46105.54</v>
      </c>
      <c r="D162" s="33">
        <f>+Month!C157+D161</f>
        <v>42268.54</v>
      </c>
      <c r="E162" s="33">
        <f>+Month!D157+E161</f>
        <v>3836.9900000000002</v>
      </c>
      <c r="F162" s="33"/>
      <c r="G162" s="33">
        <f>+Month!F157+G161</f>
        <v>48327.729999999996</v>
      </c>
      <c r="H162" s="33">
        <f>+Month!G157+H161</f>
        <v>16870.309999999998</v>
      </c>
      <c r="I162" s="33">
        <f>+Month!H157+I161</f>
        <v>-553.43999999999994</v>
      </c>
      <c r="J162" s="33">
        <f>+Month!I157+J161</f>
        <v>26967.57</v>
      </c>
      <c r="K162" s="33">
        <f>+Month!J157+K161</f>
        <v>27376.140000000003</v>
      </c>
      <c r="L162" s="33">
        <f>+Month!K157+L161</f>
        <v>4489.82</v>
      </c>
      <c r="M162" s="33">
        <f>+Month!L157+M161</f>
        <v>1755.84</v>
      </c>
      <c r="N162" s="33">
        <f>+Month!M157+N161</f>
        <v>14791.180000000002</v>
      </c>
      <c r="O162" s="33">
        <f>+Month!N157+O161</f>
        <v>17670.04</v>
      </c>
      <c r="P162" s="33">
        <f>+Month!O157+P161</f>
        <v>1421.6799999999998</v>
      </c>
      <c r="Q162" s="32"/>
      <c r="R162" s="32"/>
    </row>
    <row r="163" spans="1:18" x14ac:dyDescent="0.3">
      <c r="A163" s="30">
        <v>2007</v>
      </c>
      <c r="B163" s="42" t="s">
        <v>61</v>
      </c>
      <c r="C163" s="33">
        <f>+Month!B158+C162</f>
        <v>51360.14</v>
      </c>
      <c r="D163" s="33">
        <f>+Month!C158+D162</f>
        <v>47166.64</v>
      </c>
      <c r="E163" s="33">
        <f>+Month!D158+E162</f>
        <v>4193.5</v>
      </c>
      <c r="F163" s="33"/>
      <c r="G163" s="33">
        <f>+Month!F158+G162</f>
        <v>56450.14</v>
      </c>
      <c r="H163" s="33">
        <f>+Month!G158+H162</f>
        <v>18634.62</v>
      </c>
      <c r="I163" s="33">
        <f>+Month!H158+I162</f>
        <v>1497.5099999999998</v>
      </c>
      <c r="J163" s="33">
        <f>+Month!I158+J162</f>
        <v>32598.93</v>
      </c>
      <c r="K163" s="33">
        <f>+Month!J158+K162</f>
        <v>31099.920000000002</v>
      </c>
      <c r="L163" s="33">
        <f>+Month!K158+L162</f>
        <v>5216.5499999999993</v>
      </c>
      <c r="M163" s="33">
        <f>+Month!L158+M162</f>
        <v>1975.6</v>
      </c>
      <c r="N163" s="33">
        <f>+Month!M158+N162</f>
        <v>16985.910000000003</v>
      </c>
      <c r="O163" s="33">
        <f>+Month!N158+O162</f>
        <v>20228.370000000003</v>
      </c>
      <c r="P163" s="33">
        <f>+Month!O158+P162</f>
        <v>1601.11</v>
      </c>
      <c r="Q163" s="42"/>
      <c r="R163" s="42"/>
    </row>
    <row r="164" spans="1:18" x14ac:dyDescent="0.3">
      <c r="A164" s="30">
        <v>2007</v>
      </c>
      <c r="B164" s="42" t="s">
        <v>62</v>
      </c>
      <c r="C164" s="33">
        <f>+Month!B159+C163</f>
        <v>57111.15</v>
      </c>
      <c r="D164" s="33">
        <f>+Month!C159+D163</f>
        <v>52538.84</v>
      </c>
      <c r="E164" s="33">
        <f>+Month!D159+E163</f>
        <v>4572.32</v>
      </c>
      <c r="F164" s="33"/>
      <c r="G164" s="33">
        <f>+Month!F159+G163</f>
        <v>63120.31</v>
      </c>
      <c r="H164" s="33">
        <f>+Month!G159+H163</f>
        <v>20335.3</v>
      </c>
      <c r="I164" s="33">
        <f>+Month!H159+I163</f>
        <v>1353.5199999999998</v>
      </c>
      <c r="J164" s="33">
        <f>+Month!I159+J163</f>
        <v>36942.04</v>
      </c>
      <c r="K164" s="33">
        <f>+Month!J159+K163</f>
        <v>35266.03</v>
      </c>
      <c r="L164" s="33">
        <f>+Month!K159+L163</f>
        <v>5842.9299999999994</v>
      </c>
      <c r="M164" s="33">
        <f>+Month!L159+M163</f>
        <v>2267.2799999999997</v>
      </c>
      <c r="N164" s="33">
        <f>+Month!M159+N163</f>
        <v>18822.180000000004</v>
      </c>
      <c r="O164" s="33">
        <f>+Month!N159+O163</f>
        <v>22720.33</v>
      </c>
      <c r="P164" s="33">
        <f>+Month!O159+P163</f>
        <v>1811.82</v>
      </c>
      <c r="Q164" s="42"/>
      <c r="R164" s="42"/>
    </row>
    <row r="165" spans="1:18" s="44" customFormat="1" x14ac:dyDescent="0.3">
      <c r="A165" s="30">
        <v>2007</v>
      </c>
      <c r="B165" s="42" t="s">
        <v>63</v>
      </c>
      <c r="C165" s="33">
        <f>+Month!B160+C164</f>
        <v>63829.94</v>
      </c>
      <c r="D165" s="33">
        <f>+Month!C160+D164</f>
        <v>58756.06</v>
      </c>
      <c r="E165" s="33">
        <f>+Month!D160+E164</f>
        <v>5073.8899999999994</v>
      </c>
      <c r="F165" s="33"/>
      <c r="G165" s="33">
        <f>+Month!F160+G164</f>
        <v>70483.53</v>
      </c>
      <c r="H165" s="33">
        <f>+Month!G160+H164</f>
        <v>22331.579999999998</v>
      </c>
      <c r="I165" s="33">
        <f>+Month!H160+I164</f>
        <v>2039.6599999999999</v>
      </c>
      <c r="J165" s="33">
        <f>+Month!I160+J164</f>
        <v>41824.840000000004</v>
      </c>
      <c r="K165" s="33">
        <f>+Month!J160+K164</f>
        <v>39456.629999999997</v>
      </c>
      <c r="L165" s="33">
        <f>+Month!K160+L164</f>
        <v>6327.07</v>
      </c>
      <c r="M165" s="33">
        <f>+Month!L160+M164</f>
        <v>2598.9899999999998</v>
      </c>
      <c r="N165" s="33">
        <f>+Month!M160+N164</f>
        <v>21077.850000000006</v>
      </c>
      <c r="O165" s="33">
        <f>+Month!N160+O164</f>
        <v>25134.5</v>
      </c>
      <c r="P165" s="33">
        <f>+Month!O160+P164</f>
        <v>2010.52</v>
      </c>
    </row>
    <row r="166" spans="1:18" x14ac:dyDescent="0.3">
      <c r="A166" s="30">
        <v>2007</v>
      </c>
      <c r="B166" s="42" t="s">
        <v>64</v>
      </c>
      <c r="C166" s="33">
        <f>+Month!B161+C165</f>
        <v>69977.53</v>
      </c>
      <c r="D166" s="33">
        <f>+Month!C161+D165</f>
        <v>64341.299999999996</v>
      </c>
      <c r="E166" s="33">
        <f>+Month!D161+E165</f>
        <v>5636.23</v>
      </c>
      <c r="F166" s="33"/>
      <c r="G166" s="33">
        <f>+Month!F161+G165</f>
        <v>77315.37</v>
      </c>
      <c r="H166" s="33">
        <f>+Month!G161+H165</f>
        <v>24686.339999999997</v>
      </c>
      <c r="I166" s="33">
        <f>+Month!H161+I165</f>
        <v>1622.87</v>
      </c>
      <c r="J166" s="33">
        <f>+Month!I161+J165</f>
        <v>45846.23</v>
      </c>
      <c r="K166" s="33">
        <f>+Month!J161+K165</f>
        <v>43574.75</v>
      </c>
      <c r="L166" s="33">
        <f>+Month!K161+L165</f>
        <v>6782.7599999999993</v>
      </c>
      <c r="M166" s="33">
        <f>+Month!L161+M165</f>
        <v>2915.4799999999996</v>
      </c>
      <c r="N166" s="33">
        <f>+Month!M161+N165</f>
        <v>22912.680000000008</v>
      </c>
      <c r="O166" s="33">
        <f>+Month!N161+O165</f>
        <v>27428.58</v>
      </c>
      <c r="P166" s="33">
        <f>+Month!O161+P165</f>
        <v>2190.13</v>
      </c>
    </row>
    <row r="167" spans="1:18" x14ac:dyDescent="0.3">
      <c r="A167" s="30">
        <v>2007</v>
      </c>
      <c r="B167" s="42" t="s">
        <v>65</v>
      </c>
      <c r="C167" s="33">
        <f>+Month!B162+C166</f>
        <v>76575.09</v>
      </c>
      <c r="D167" s="33">
        <f>+Month!C162+D166</f>
        <v>70357.01999999999</v>
      </c>
      <c r="E167" s="33">
        <f>+Month!D162+E166</f>
        <v>6218.07</v>
      </c>
      <c r="F167" s="33"/>
      <c r="G167" s="33">
        <f>+Month!F162+G166</f>
        <v>83940.459999999992</v>
      </c>
      <c r="H167" s="33">
        <f>+Month!G162+H166</f>
        <v>26583.709999999995</v>
      </c>
      <c r="I167" s="33">
        <f>+Month!H162+I166</f>
        <v>1483.85</v>
      </c>
      <c r="J167" s="33">
        <f>+Month!I162+J166</f>
        <v>50150.590000000004</v>
      </c>
      <c r="K167" s="33">
        <f>+Month!J162+K166</f>
        <v>47712.65</v>
      </c>
      <c r="L167" s="33">
        <f>+Month!K162+L166</f>
        <v>7206.119999999999</v>
      </c>
      <c r="M167" s="33">
        <f>+Month!L162+M166</f>
        <v>3286.7199999999993</v>
      </c>
      <c r="N167" s="33">
        <f>+Month!M162+N166</f>
        <v>25109.520000000008</v>
      </c>
      <c r="O167" s="33">
        <f>+Month!N162+O166</f>
        <v>29983.02</v>
      </c>
      <c r="P167" s="33">
        <f>+Month!O162+P166</f>
        <v>2371.4100000000003</v>
      </c>
    </row>
    <row r="168" spans="1:18" x14ac:dyDescent="0.3">
      <c r="A168" s="30">
        <v>2008</v>
      </c>
      <c r="B168" s="42" t="s">
        <v>55</v>
      </c>
      <c r="C168" s="33">
        <f>+Month!B163</f>
        <v>6508.58</v>
      </c>
      <c r="D168" s="33">
        <f>+Month!C163</f>
        <v>5812.04</v>
      </c>
      <c r="E168" s="33">
        <f>+Month!D163</f>
        <v>696.54</v>
      </c>
      <c r="F168" s="33"/>
      <c r="G168" s="33">
        <f>+Month!F163</f>
        <v>7295.78</v>
      </c>
      <c r="H168" s="33">
        <f>+Month!G163</f>
        <v>3110.32</v>
      </c>
      <c r="I168" s="33">
        <f>+Month!H163</f>
        <v>184.73</v>
      </c>
      <c r="J168" s="33">
        <f>+Month!I163</f>
        <v>3454.33</v>
      </c>
      <c r="K168" s="33">
        <f>+Month!J163</f>
        <v>3823.61</v>
      </c>
      <c r="L168" s="33">
        <f>+Month!K163</f>
        <v>731.12</v>
      </c>
      <c r="M168" s="33">
        <f>+Month!L163</f>
        <v>264.01</v>
      </c>
      <c r="N168" s="33">
        <f>+Month!M163</f>
        <v>2313.35</v>
      </c>
      <c r="O168" s="33">
        <f>+Month!N163</f>
        <v>2226.46</v>
      </c>
      <c r="P168" s="33">
        <f>+Month!O163</f>
        <v>239.62</v>
      </c>
    </row>
    <row r="169" spans="1:18" x14ac:dyDescent="0.3">
      <c r="A169" s="30">
        <v>2008</v>
      </c>
      <c r="B169" s="42" t="s">
        <v>56</v>
      </c>
      <c r="C169" s="33">
        <f>+Month!B164+C168</f>
        <v>12407.61</v>
      </c>
      <c r="D169" s="33">
        <f>+Month!C164+D168</f>
        <v>11193.32</v>
      </c>
      <c r="E169" s="33">
        <f>+Month!D164+E168</f>
        <v>1214.29</v>
      </c>
      <c r="F169" s="33"/>
      <c r="G169" s="33">
        <f>+Month!F164+G168</f>
        <v>13439.27</v>
      </c>
      <c r="H169" s="33">
        <f>+Month!G164+H168</f>
        <v>4987.83</v>
      </c>
      <c r="I169" s="33">
        <f>+Month!H164+I168</f>
        <v>672.49</v>
      </c>
      <c r="J169" s="33">
        <f>+Month!I164+J168</f>
        <v>6954.87</v>
      </c>
      <c r="K169" s="33">
        <f>+Month!J164+K168</f>
        <v>7273.84</v>
      </c>
      <c r="L169" s="33">
        <f>+Month!K164+L168</f>
        <v>1496.5700000000002</v>
      </c>
      <c r="M169" s="33">
        <f>+Month!L164+M168</f>
        <v>528.20000000000005</v>
      </c>
      <c r="N169" s="33">
        <f>+Month!M164+N168</f>
        <v>4470.99</v>
      </c>
      <c r="O169" s="33">
        <f>+Month!N164+O168</f>
        <v>4447.8999999999996</v>
      </c>
      <c r="P169" s="33">
        <f>+Month!O164+P168</f>
        <v>486.25</v>
      </c>
    </row>
    <row r="170" spans="1:18" x14ac:dyDescent="0.3">
      <c r="A170" s="30">
        <v>2008</v>
      </c>
      <c r="B170" s="42" t="s">
        <v>57</v>
      </c>
      <c r="C170" s="33">
        <f>+Month!B165+C169</f>
        <v>18794.86</v>
      </c>
      <c r="D170" s="33">
        <f>+Month!C165+D169</f>
        <v>16978.669999999998</v>
      </c>
      <c r="E170" s="33">
        <f>+Month!D165+E169</f>
        <v>1816.19</v>
      </c>
      <c r="F170" s="33"/>
      <c r="G170" s="33">
        <f>+Month!F165+G169</f>
        <v>20601.14</v>
      </c>
      <c r="H170" s="33">
        <f>+Month!G165+H169</f>
        <v>6526.93</v>
      </c>
      <c r="I170" s="33">
        <f>+Month!H165+I169</f>
        <v>1898.79</v>
      </c>
      <c r="J170" s="33">
        <f>+Month!I165+J169</f>
        <v>11868.76</v>
      </c>
      <c r="K170" s="33">
        <f>+Month!J165+K169</f>
        <v>11402.23</v>
      </c>
      <c r="L170" s="33">
        <f>+Month!K165+L169</f>
        <v>2205.44</v>
      </c>
      <c r="M170" s="33">
        <f>+Month!L165+M169</f>
        <v>855.84</v>
      </c>
      <c r="N170" s="33">
        <f>+Month!M165+N169</f>
        <v>6738.42</v>
      </c>
      <c r="O170" s="33">
        <f>+Month!N165+O169</f>
        <v>6655.76</v>
      </c>
      <c r="P170" s="33">
        <f>+Month!O165+P169</f>
        <v>838.47</v>
      </c>
    </row>
    <row r="171" spans="1:18" x14ac:dyDescent="0.3">
      <c r="A171" s="30">
        <v>2008</v>
      </c>
      <c r="B171" s="42" t="s">
        <v>58</v>
      </c>
      <c r="C171" s="33">
        <f>+Month!B166+C170</f>
        <v>25104.080000000002</v>
      </c>
      <c r="D171" s="33">
        <f>+Month!C166+D170</f>
        <v>22743.039999999997</v>
      </c>
      <c r="E171" s="33">
        <f>+Month!D166+E170</f>
        <v>2361.04</v>
      </c>
      <c r="F171" s="33"/>
      <c r="G171" s="33">
        <f>+Month!F166+G170</f>
        <v>27631.91</v>
      </c>
      <c r="H171" s="33">
        <f>+Month!G166+H170</f>
        <v>8431.94</v>
      </c>
      <c r="I171" s="33">
        <f>+Month!H166+I170</f>
        <v>2754.85</v>
      </c>
      <c r="J171" s="33">
        <f>+Month!I166+J170</f>
        <v>16437.71</v>
      </c>
      <c r="K171" s="33">
        <f>+Month!J166+K170</f>
        <v>14899.68</v>
      </c>
      <c r="L171" s="33">
        <f>+Month!K166+L170</f>
        <v>2762.25</v>
      </c>
      <c r="M171" s="33">
        <f>+Month!L166+M170</f>
        <v>1047.75</v>
      </c>
      <c r="N171" s="33">
        <f>+Month!M166+N170</f>
        <v>8587.06</v>
      </c>
      <c r="O171" s="33">
        <f>+Month!N166+O170</f>
        <v>9084.74</v>
      </c>
      <c r="P171" s="33">
        <f>+Month!O166+P170</f>
        <v>1131.3400000000001</v>
      </c>
    </row>
    <row r="172" spans="1:18" x14ac:dyDescent="0.3">
      <c r="A172" s="30">
        <v>2008</v>
      </c>
      <c r="B172" s="42" t="s">
        <v>47</v>
      </c>
      <c r="C172" s="33">
        <f>+Month!B167+C171</f>
        <v>31608.710000000003</v>
      </c>
      <c r="D172" s="33">
        <f>+Month!C167+D171</f>
        <v>28700.449999999997</v>
      </c>
      <c r="E172" s="33">
        <f>+Month!D167+E171</f>
        <v>2908.26</v>
      </c>
      <c r="F172" s="33"/>
      <c r="G172" s="33">
        <f>+Month!F167+G171</f>
        <v>35241.35</v>
      </c>
      <c r="H172" s="33">
        <f>+Month!G167+H171</f>
        <v>10876.87</v>
      </c>
      <c r="I172" s="33">
        <f>+Month!H167+I171</f>
        <v>2748.7999999999997</v>
      </c>
      <c r="J172" s="33">
        <f>+Month!I167+J171</f>
        <v>20712.75</v>
      </c>
      <c r="K172" s="33">
        <f>+Month!J167+K171</f>
        <v>19334.3</v>
      </c>
      <c r="L172" s="33">
        <f>+Month!K167+L171</f>
        <v>3651.73</v>
      </c>
      <c r="M172" s="33">
        <f>+Month!L167+M171</f>
        <v>1468.91</v>
      </c>
      <c r="N172" s="33">
        <f>+Month!M167+N171</f>
        <v>10717.73</v>
      </c>
      <c r="O172" s="33">
        <f>+Month!N167+O171</f>
        <v>11530.189999999999</v>
      </c>
      <c r="P172" s="33">
        <f>+Month!O167+P171</f>
        <v>1478.4500000000003</v>
      </c>
    </row>
    <row r="173" spans="1:18" x14ac:dyDescent="0.3">
      <c r="A173" s="30">
        <v>2008</v>
      </c>
      <c r="B173" s="42" t="s">
        <v>59</v>
      </c>
      <c r="C173" s="33">
        <f>+Month!B168+C172</f>
        <v>37410.43</v>
      </c>
      <c r="D173" s="33">
        <f>+Month!C168+D172</f>
        <v>33948.92</v>
      </c>
      <c r="E173" s="33">
        <f>+Month!D168+E172</f>
        <v>3461.51</v>
      </c>
      <c r="F173" s="33"/>
      <c r="G173" s="33">
        <f>+Month!F168+G172</f>
        <v>42487.6</v>
      </c>
      <c r="H173" s="33">
        <f>+Month!G168+H172</f>
        <v>12798.36</v>
      </c>
      <c r="I173" s="33">
        <f>+Month!H168+I172</f>
        <v>3190.91</v>
      </c>
      <c r="J173" s="33">
        <f>+Month!I168+J172</f>
        <v>25408.1</v>
      </c>
      <c r="K173" s="33">
        <f>+Month!J168+K172</f>
        <v>22904.23</v>
      </c>
      <c r="L173" s="33">
        <f>+Month!K168+L172</f>
        <v>4281.1400000000003</v>
      </c>
      <c r="M173" s="33">
        <f>+Month!L168+M172</f>
        <v>1697.15</v>
      </c>
      <c r="N173" s="33">
        <f>+Month!M168+N172</f>
        <v>12397.57</v>
      </c>
      <c r="O173" s="33">
        <f>+Month!N168+O172</f>
        <v>14294.509999999998</v>
      </c>
      <c r="P173" s="33">
        <f>+Month!O168+P172</f>
        <v>1763.7800000000002</v>
      </c>
    </row>
    <row r="174" spans="1:18" x14ac:dyDescent="0.3">
      <c r="A174" s="30">
        <v>2008</v>
      </c>
      <c r="B174" s="42" t="s">
        <v>60</v>
      </c>
      <c r="C174" s="33">
        <f>+Month!B169+C173</f>
        <v>43128.62</v>
      </c>
      <c r="D174" s="33">
        <f>+Month!C169+D173</f>
        <v>39197.159999999996</v>
      </c>
      <c r="E174" s="33">
        <f>+Month!D169+E173</f>
        <v>3931.4700000000003</v>
      </c>
      <c r="F174" s="33"/>
      <c r="G174" s="33">
        <f>+Month!F169+G173</f>
        <v>49190.84</v>
      </c>
      <c r="H174" s="33">
        <f>+Month!G169+H173</f>
        <v>14470.03</v>
      </c>
      <c r="I174" s="33">
        <f>+Month!H169+I173</f>
        <v>3317.23</v>
      </c>
      <c r="J174" s="33">
        <f>+Month!I169+J173</f>
        <v>29688.219999999998</v>
      </c>
      <c r="K174" s="33">
        <f>+Month!J169+K173</f>
        <v>26837.85</v>
      </c>
      <c r="L174" s="33">
        <f>+Month!K169+L173</f>
        <v>5032.6000000000004</v>
      </c>
      <c r="M174" s="33">
        <f>+Month!L169+M173</f>
        <v>1979.95</v>
      </c>
      <c r="N174" s="33">
        <f>+Month!M169+N173</f>
        <v>14236.09</v>
      </c>
      <c r="O174" s="33">
        <f>+Month!N169+O173</f>
        <v>16821.87</v>
      </c>
      <c r="P174" s="33">
        <f>+Month!O169+P173</f>
        <v>2059.8900000000003</v>
      </c>
    </row>
    <row r="175" spans="1:18" x14ac:dyDescent="0.3">
      <c r="A175" s="30">
        <v>2008</v>
      </c>
      <c r="B175" s="42" t="s">
        <v>61</v>
      </c>
      <c r="C175" s="33">
        <f>+Month!B170+C174</f>
        <v>47848.460000000006</v>
      </c>
      <c r="D175" s="33">
        <f>+Month!C170+D174</f>
        <v>43605.75</v>
      </c>
      <c r="E175" s="33">
        <f>+Month!D170+E174</f>
        <v>4242.71</v>
      </c>
      <c r="F175" s="33"/>
      <c r="G175" s="33">
        <f>+Month!F170+G174</f>
        <v>56354.239999999998</v>
      </c>
      <c r="H175" s="33">
        <f>+Month!G170+H174</f>
        <v>16061.470000000001</v>
      </c>
      <c r="I175" s="33">
        <f>+Month!H170+I174</f>
        <v>4914.71</v>
      </c>
      <c r="J175" s="33">
        <f>+Month!I170+J174</f>
        <v>34584.909999999996</v>
      </c>
      <c r="K175" s="33">
        <f>+Month!J170+K174</f>
        <v>29617.719999999998</v>
      </c>
      <c r="L175" s="33">
        <f>+Month!K170+L174</f>
        <v>5707.8700000000008</v>
      </c>
      <c r="M175" s="33">
        <f>+Month!L170+M174</f>
        <v>2401.1999999999998</v>
      </c>
      <c r="N175" s="33">
        <f>+Month!M170+N174</f>
        <v>15982.87</v>
      </c>
      <c r="O175" s="33">
        <f>+Month!N170+O174</f>
        <v>19342</v>
      </c>
      <c r="P175" s="33">
        <f>+Month!O170+P174</f>
        <v>2295.09</v>
      </c>
    </row>
    <row r="176" spans="1:18" x14ac:dyDescent="0.3">
      <c r="A176" s="30">
        <v>2008</v>
      </c>
      <c r="B176" s="42" t="s">
        <v>62</v>
      </c>
      <c r="C176" s="33">
        <f>+Month!B171+C175</f>
        <v>53709.98000000001</v>
      </c>
      <c r="D176" s="33">
        <f>+Month!C171+D175</f>
        <v>48998.15</v>
      </c>
      <c r="E176" s="33">
        <f>+Month!D171+E175</f>
        <v>4711.83</v>
      </c>
      <c r="F176" s="33"/>
      <c r="G176" s="33">
        <f>+Month!F171+G175</f>
        <v>63338.99</v>
      </c>
      <c r="H176" s="33">
        <f>+Month!G171+H175</f>
        <v>17647.59</v>
      </c>
      <c r="I176" s="33">
        <f>+Month!H171+I175</f>
        <v>5618.17</v>
      </c>
      <c r="J176" s="33">
        <f>+Month!I171+J175</f>
        <v>39442.089999999997</v>
      </c>
      <c r="K176" s="33">
        <f>+Month!J171+K175</f>
        <v>32962.559999999998</v>
      </c>
      <c r="L176" s="33">
        <f>+Month!K171+L175</f>
        <v>6249.3200000000006</v>
      </c>
      <c r="M176" s="33">
        <f>+Month!L171+M175</f>
        <v>2820.04</v>
      </c>
      <c r="N176" s="33">
        <f>+Month!M171+N175</f>
        <v>17626.2</v>
      </c>
      <c r="O176" s="33">
        <f>+Month!N171+O175</f>
        <v>21916.82</v>
      </c>
      <c r="P176" s="33">
        <f>+Month!O171+P175</f>
        <v>2572.94</v>
      </c>
    </row>
    <row r="177" spans="1:16" s="44" customFormat="1" x14ac:dyDescent="0.3">
      <c r="A177" s="30">
        <v>2008</v>
      </c>
      <c r="B177" s="42" t="s">
        <v>63</v>
      </c>
      <c r="C177" s="33">
        <f>+Month!B172+C176</f>
        <v>59677.610000000008</v>
      </c>
      <c r="D177" s="33">
        <f>+Month!C172+D176</f>
        <v>54392.36</v>
      </c>
      <c r="E177" s="33">
        <f>+Month!D172+E176</f>
        <v>5285.25</v>
      </c>
      <c r="F177" s="33"/>
      <c r="G177" s="33">
        <f>+Month!F172+G176</f>
        <v>69972.179999999993</v>
      </c>
      <c r="H177" s="33">
        <f>+Month!G172+H176</f>
        <v>19361.8</v>
      </c>
      <c r="I177" s="33">
        <f>+Month!H172+I176</f>
        <v>5948.99</v>
      </c>
      <c r="J177" s="33">
        <f>+Month!I172+J176</f>
        <v>43752.069999999992</v>
      </c>
      <c r="K177" s="33">
        <f>+Month!J172+K176</f>
        <v>36875.39</v>
      </c>
      <c r="L177" s="33">
        <f>+Month!K172+L176</f>
        <v>6858.3200000000006</v>
      </c>
      <c r="M177" s="33">
        <f>+Month!L172+M176</f>
        <v>3209.5699999999997</v>
      </c>
      <c r="N177" s="33">
        <f>+Month!M172+N176</f>
        <v>19593.59</v>
      </c>
      <c r="O177" s="33">
        <f>+Month!N172+O176</f>
        <v>24170.01</v>
      </c>
      <c r="P177" s="33">
        <f>+Month!O172+P176</f>
        <v>2881.52</v>
      </c>
    </row>
    <row r="178" spans="1:16" x14ac:dyDescent="0.3">
      <c r="A178" s="30">
        <v>2008</v>
      </c>
      <c r="B178" s="42" t="s">
        <v>64</v>
      </c>
      <c r="C178" s="33">
        <f>+Month!B173+C177</f>
        <v>65584.840000000011</v>
      </c>
      <c r="D178" s="33">
        <f>+Month!C173+D177</f>
        <v>59795</v>
      </c>
      <c r="E178" s="33">
        <f>+Month!D173+E177</f>
        <v>5789.84</v>
      </c>
      <c r="F178" s="33"/>
      <c r="G178" s="33">
        <f>+Month!F173+G177</f>
        <v>76933.219999999987</v>
      </c>
      <c r="H178" s="33">
        <f>+Month!G173+H177</f>
        <v>21918.41</v>
      </c>
      <c r="I178" s="33">
        <f>+Month!H173+I177</f>
        <v>6262.75</v>
      </c>
      <c r="J178" s="33">
        <f>+Month!I173+J177</f>
        <v>47625.829999999994</v>
      </c>
      <c r="K178" s="33">
        <f>+Month!J173+K177</f>
        <v>40479.35</v>
      </c>
      <c r="L178" s="33">
        <f>+Month!K173+L177</f>
        <v>7388.9800000000005</v>
      </c>
      <c r="M178" s="33">
        <f>+Month!L173+M177</f>
        <v>3599.5099999999998</v>
      </c>
      <c r="N178" s="33">
        <f>+Month!M173+N177</f>
        <v>21651.62</v>
      </c>
      <c r="O178" s="33">
        <f>+Month!N173+O177</f>
        <v>26324.809999999998</v>
      </c>
      <c r="P178" s="33">
        <f>+Month!O173+P177</f>
        <v>3179.29</v>
      </c>
    </row>
    <row r="179" spans="1:16" x14ac:dyDescent="0.3">
      <c r="A179" s="30">
        <v>2008</v>
      </c>
      <c r="B179" s="42" t="s">
        <v>65</v>
      </c>
      <c r="C179" s="33">
        <f>+Month!B174+C178</f>
        <v>71788.830000000016</v>
      </c>
      <c r="D179" s="33">
        <f>+Month!C174+D178</f>
        <v>65496.75</v>
      </c>
      <c r="E179" s="33">
        <f>+Month!D174+E178</f>
        <v>6292.08</v>
      </c>
      <c r="F179" s="33"/>
      <c r="G179" s="33">
        <f>+Month!F174+G178</f>
        <v>83961.909999999989</v>
      </c>
      <c r="H179" s="33">
        <f>+Month!G174+H178</f>
        <v>23627.06</v>
      </c>
      <c r="I179" s="33">
        <f>+Month!H174+I178</f>
        <v>7037.25</v>
      </c>
      <c r="J179" s="33">
        <f>+Month!I174+J178</f>
        <v>52408.92</v>
      </c>
      <c r="K179" s="33">
        <f>+Month!J174+K178</f>
        <v>44377.42</v>
      </c>
      <c r="L179" s="33">
        <f>+Month!K174+L178</f>
        <v>7925.9400000000005</v>
      </c>
      <c r="M179" s="33">
        <f>+Month!L174+M178</f>
        <v>3857.95</v>
      </c>
      <c r="N179" s="33">
        <f>+Month!M174+N178</f>
        <v>23740.989999999998</v>
      </c>
      <c r="O179" s="33">
        <f>+Month!N174+O178</f>
        <v>28803.219999999998</v>
      </c>
      <c r="P179" s="33">
        <f>+Month!O174+P178</f>
        <v>3472.44</v>
      </c>
    </row>
    <row r="180" spans="1:16" x14ac:dyDescent="0.3">
      <c r="A180" s="30">
        <v>2009</v>
      </c>
      <c r="B180" s="42" t="s">
        <v>55</v>
      </c>
      <c r="C180" s="33">
        <f>+Month!B175</f>
        <v>6199.11</v>
      </c>
      <c r="D180" s="33">
        <f>+Month!C175</f>
        <v>5708.19</v>
      </c>
      <c r="E180" s="33">
        <f>+Month!D175</f>
        <v>490.92</v>
      </c>
      <c r="F180" s="33"/>
      <c r="G180" s="33">
        <f>+Month!F175</f>
        <v>7587.66</v>
      </c>
      <c r="H180" s="33">
        <f>+Month!G175</f>
        <v>2721.08</v>
      </c>
      <c r="I180" s="33">
        <f>+Month!H175</f>
        <v>112.24</v>
      </c>
      <c r="J180" s="33">
        <f>+Month!I175</f>
        <v>4187.37</v>
      </c>
      <c r="K180" s="33">
        <f>+Month!J175</f>
        <v>3505.47</v>
      </c>
      <c r="L180" s="33">
        <f>+Month!K175</f>
        <v>679.21</v>
      </c>
      <c r="M180" s="33">
        <f>+Month!L175</f>
        <v>253.43</v>
      </c>
      <c r="N180" s="33">
        <f>+Month!M175</f>
        <v>1389.39</v>
      </c>
      <c r="O180" s="33">
        <f>+Month!N175</f>
        <v>2384.83</v>
      </c>
      <c r="P180" s="33">
        <f>+Month!O175</f>
        <v>289.33999999999997</v>
      </c>
    </row>
    <row r="181" spans="1:16" x14ac:dyDescent="0.3">
      <c r="A181" s="30">
        <v>2009</v>
      </c>
      <c r="B181" s="42" t="s">
        <v>56</v>
      </c>
      <c r="C181" s="33">
        <f>+Month!B176+C180</f>
        <v>11923.880000000001</v>
      </c>
      <c r="D181" s="33">
        <f>+Month!C176+D180</f>
        <v>10938.74</v>
      </c>
      <c r="E181" s="33">
        <f>+Month!D176+E180</f>
        <v>985.1400000000001</v>
      </c>
      <c r="F181" s="33"/>
      <c r="G181" s="33">
        <f>+Month!F176+G180</f>
        <v>13998.92</v>
      </c>
      <c r="H181" s="33">
        <f>+Month!G176+H180</f>
        <v>5160.0499999999993</v>
      </c>
      <c r="I181" s="33">
        <f>+Month!H176+I180</f>
        <v>617.39</v>
      </c>
      <c r="J181" s="33">
        <f>+Month!I176+J180</f>
        <v>7647.23</v>
      </c>
      <c r="K181" s="33">
        <f>+Month!J176+K180</f>
        <v>6630.67</v>
      </c>
      <c r="L181" s="33">
        <f>+Month!K176+L180</f>
        <v>1191.6300000000001</v>
      </c>
      <c r="M181" s="33">
        <f>+Month!L176+M180</f>
        <v>470.01</v>
      </c>
      <c r="N181" s="33">
        <f>+Month!M176+N180</f>
        <v>3492.9000000000005</v>
      </c>
      <c r="O181" s="33">
        <f>+Month!N176+O180</f>
        <v>4613.6900000000005</v>
      </c>
      <c r="P181" s="33">
        <f>+Month!O176+P180</f>
        <v>559.01</v>
      </c>
    </row>
    <row r="182" spans="1:16" x14ac:dyDescent="0.3">
      <c r="A182" s="30">
        <v>2009</v>
      </c>
      <c r="B182" s="42" t="s">
        <v>57</v>
      </c>
      <c r="C182" s="33">
        <f>+Month!B177+C181</f>
        <v>18267.730000000003</v>
      </c>
      <c r="D182" s="33">
        <f>+Month!C177+D181</f>
        <v>16757.580000000002</v>
      </c>
      <c r="E182" s="33">
        <f>+Month!D177+E181</f>
        <v>1510.16</v>
      </c>
      <c r="F182" s="33"/>
      <c r="G182" s="33">
        <f>+Month!F177+G181</f>
        <v>20895.27</v>
      </c>
      <c r="H182" s="33">
        <f>+Month!G177+H181</f>
        <v>7591.48</v>
      </c>
      <c r="I182" s="33">
        <f>+Month!H177+I181</f>
        <v>1024.1599999999999</v>
      </c>
      <c r="J182" s="33">
        <f>+Month!I177+J181</f>
        <v>11557.27</v>
      </c>
      <c r="K182" s="33">
        <f>+Month!J177+K181</f>
        <v>10437.23</v>
      </c>
      <c r="L182" s="33">
        <f>+Month!K177+L181</f>
        <v>1746.52</v>
      </c>
      <c r="M182" s="33">
        <f>+Month!L177+M181</f>
        <v>736.46</v>
      </c>
      <c r="N182" s="33">
        <f>+Month!M177+N181</f>
        <v>5541.6100000000006</v>
      </c>
      <c r="O182" s="33">
        <f>+Month!N177+O181</f>
        <v>6647.55</v>
      </c>
      <c r="P182" s="33">
        <f>+Month!O177+P181</f>
        <v>835.32999999999993</v>
      </c>
    </row>
    <row r="183" spans="1:16" x14ac:dyDescent="0.3">
      <c r="A183" s="30">
        <v>2009</v>
      </c>
      <c r="B183" s="42" t="s">
        <v>58</v>
      </c>
      <c r="C183" s="33">
        <f>+Month!B178+C182</f>
        <v>24453.440000000002</v>
      </c>
      <c r="D183" s="33">
        <f>+Month!C178+D182</f>
        <v>22436.370000000003</v>
      </c>
      <c r="E183" s="33">
        <f>+Month!D178+E182</f>
        <v>2017.0800000000002</v>
      </c>
      <c r="F183" s="33"/>
      <c r="G183" s="33">
        <f>+Month!F178+G182</f>
        <v>26976.32</v>
      </c>
      <c r="H183" s="33">
        <f>+Month!G178+H182</f>
        <v>9236.93</v>
      </c>
      <c r="I183" s="33">
        <f>+Month!H178+I182</f>
        <v>1220.8899999999999</v>
      </c>
      <c r="J183" s="33">
        <f>+Month!I178+J182</f>
        <v>15338.210000000001</v>
      </c>
      <c r="K183" s="33">
        <f>+Month!J178+K182</f>
        <v>14495.25</v>
      </c>
      <c r="L183" s="33">
        <f>+Month!K178+L182</f>
        <v>2401.1799999999998</v>
      </c>
      <c r="M183" s="33">
        <f>+Month!L178+M182</f>
        <v>937.84</v>
      </c>
      <c r="N183" s="33">
        <f>+Month!M178+N182</f>
        <v>7485.68</v>
      </c>
      <c r="O183" s="33">
        <f>+Month!N178+O182</f>
        <v>8571.08</v>
      </c>
      <c r="P183" s="33">
        <f>+Month!O178+P182</f>
        <v>1081.24</v>
      </c>
    </row>
    <row r="184" spans="1:16" x14ac:dyDescent="0.3">
      <c r="A184" s="30">
        <v>2009</v>
      </c>
      <c r="B184" s="42" t="s">
        <v>47</v>
      </c>
      <c r="C184" s="33">
        <f>+Month!B179+C183</f>
        <v>30517.030000000002</v>
      </c>
      <c r="D184" s="33">
        <f>+Month!C179+D183</f>
        <v>27994.81</v>
      </c>
      <c r="E184" s="33">
        <f>+Month!D179+E183</f>
        <v>2522.23</v>
      </c>
      <c r="F184" s="33"/>
      <c r="G184" s="33">
        <f>+Month!F179+G183</f>
        <v>33251.65</v>
      </c>
      <c r="H184" s="33">
        <f>+Month!G179+H183</f>
        <v>11026.98</v>
      </c>
      <c r="I184" s="33">
        <f>+Month!H179+I183</f>
        <v>883.70999999999981</v>
      </c>
      <c r="J184" s="33">
        <f>+Month!I179+J183</f>
        <v>19367.100000000002</v>
      </c>
      <c r="K184" s="33">
        <f>+Month!J179+K183</f>
        <v>18978.52</v>
      </c>
      <c r="L184" s="33">
        <f>+Month!K179+L183</f>
        <v>2857.5699999999997</v>
      </c>
      <c r="M184" s="33">
        <f>+Month!L179+M183</f>
        <v>1127.97</v>
      </c>
      <c r="N184" s="33">
        <f>+Month!M179+N183</f>
        <v>9285.83</v>
      </c>
      <c r="O184" s="33">
        <f>+Month!N179+O183</f>
        <v>10520.29</v>
      </c>
      <c r="P184" s="33">
        <f>+Month!O179+P183</f>
        <v>1367.35</v>
      </c>
    </row>
    <row r="185" spans="1:16" x14ac:dyDescent="0.3">
      <c r="A185" s="30">
        <v>2009</v>
      </c>
      <c r="B185" s="42" t="s">
        <v>59</v>
      </c>
      <c r="C185" s="33">
        <f>+Month!B180+C184</f>
        <v>36243.850000000006</v>
      </c>
      <c r="D185" s="33">
        <f>+Month!C180+D184</f>
        <v>33259.910000000003</v>
      </c>
      <c r="E185" s="33">
        <f>+Month!D180+E184</f>
        <v>2983.96</v>
      </c>
      <c r="F185" s="33"/>
      <c r="G185" s="33">
        <f>+Month!F180+G184</f>
        <v>39943.660000000003</v>
      </c>
      <c r="H185" s="33">
        <f>+Month!G180+H184</f>
        <v>13153.55</v>
      </c>
      <c r="I185" s="33">
        <f>+Month!H180+I184</f>
        <v>1094.7999999999997</v>
      </c>
      <c r="J185" s="33">
        <f>+Month!I180+J184</f>
        <v>23368.74</v>
      </c>
      <c r="K185" s="33">
        <f>+Month!J180+K184</f>
        <v>22451.760000000002</v>
      </c>
      <c r="L185" s="33">
        <f>+Month!K180+L184</f>
        <v>3421.3599999999997</v>
      </c>
      <c r="M185" s="33">
        <f>+Month!L180+M184</f>
        <v>1333.64</v>
      </c>
      <c r="N185" s="33">
        <f>+Month!M180+N184</f>
        <v>10801.75</v>
      </c>
      <c r="O185" s="33">
        <f>+Month!N180+O184</f>
        <v>12711.66</v>
      </c>
      <c r="P185" s="33">
        <f>+Month!O180+P184</f>
        <v>1642.07</v>
      </c>
    </row>
    <row r="186" spans="1:16" x14ac:dyDescent="0.3">
      <c r="A186" s="30">
        <v>2009</v>
      </c>
      <c r="B186" s="42" t="s">
        <v>60</v>
      </c>
      <c r="C186" s="33">
        <f>+Month!B181+C185</f>
        <v>42077.66</v>
      </c>
      <c r="D186" s="33">
        <f>+Month!C181+D185</f>
        <v>38647.120000000003</v>
      </c>
      <c r="E186" s="33">
        <f>+Month!D181+E185</f>
        <v>3430.57</v>
      </c>
      <c r="F186" s="33"/>
      <c r="G186" s="33">
        <f>+Month!F181+G185</f>
        <v>46932.570000000007</v>
      </c>
      <c r="H186" s="33">
        <f>+Month!G181+H185</f>
        <v>14996.24</v>
      </c>
      <c r="I186" s="33">
        <f>+Month!H181+I185</f>
        <v>2274.5</v>
      </c>
      <c r="J186" s="33">
        <f>+Month!I181+J185</f>
        <v>27905.040000000001</v>
      </c>
      <c r="K186" s="33">
        <f>+Month!J181+K185</f>
        <v>25927.850000000002</v>
      </c>
      <c r="L186" s="33">
        <f>+Month!K181+L185</f>
        <v>4031.2799999999997</v>
      </c>
      <c r="M186" s="33">
        <f>+Month!L181+M185</f>
        <v>1561.39</v>
      </c>
      <c r="N186" s="33">
        <f>+Month!M181+N185</f>
        <v>12732.18</v>
      </c>
      <c r="O186" s="33">
        <f>+Month!N181+O185</f>
        <v>14904.77</v>
      </c>
      <c r="P186" s="33">
        <f>+Month!O181+P185</f>
        <v>1968.9699999999998</v>
      </c>
    </row>
    <row r="187" spans="1:16" x14ac:dyDescent="0.3">
      <c r="A187" s="30">
        <v>2009</v>
      </c>
      <c r="B187" s="42" t="s">
        <v>61</v>
      </c>
      <c r="C187" s="33">
        <f>+Month!B182+C186</f>
        <v>46337.3</v>
      </c>
      <c r="D187" s="33">
        <f>+Month!C182+D186</f>
        <v>42640.53</v>
      </c>
      <c r="E187" s="33">
        <f>+Month!D182+E186</f>
        <v>3696.8</v>
      </c>
      <c r="F187" s="33"/>
      <c r="G187" s="33">
        <f>+Month!F182+G186</f>
        <v>54042.520000000004</v>
      </c>
      <c r="H187" s="33">
        <f>+Month!G182+H186</f>
        <v>17247.71</v>
      </c>
      <c r="I187" s="33">
        <f>+Month!H182+I186</f>
        <v>4223.07</v>
      </c>
      <c r="J187" s="33">
        <f>+Month!I182+J186</f>
        <v>31980.23</v>
      </c>
      <c r="K187" s="33">
        <f>+Month!J182+K186</f>
        <v>28107.65</v>
      </c>
      <c r="L187" s="33">
        <f>+Month!K182+L186</f>
        <v>4814.58</v>
      </c>
      <c r="M187" s="33">
        <f>+Month!L182+M186</f>
        <v>1969.0900000000001</v>
      </c>
      <c r="N187" s="33">
        <f>+Month!M182+N186</f>
        <v>14533.710000000001</v>
      </c>
      <c r="O187" s="33">
        <f>+Month!N182+O186</f>
        <v>17028.73</v>
      </c>
      <c r="P187" s="33">
        <f>+Month!O182+P186</f>
        <v>2245.0699999999997</v>
      </c>
    </row>
    <row r="188" spans="1:16" x14ac:dyDescent="0.3">
      <c r="A188" s="30">
        <v>2009</v>
      </c>
      <c r="B188" s="42" t="s">
        <v>62</v>
      </c>
      <c r="C188" s="33">
        <f>+Month!B183+C187</f>
        <v>51180.22</v>
      </c>
      <c r="D188" s="33">
        <f>+Month!C183+D187</f>
        <v>47129.72</v>
      </c>
      <c r="E188" s="33">
        <f>+Month!D183+E187</f>
        <v>4050.53</v>
      </c>
      <c r="F188" s="33"/>
      <c r="G188" s="33">
        <f>+Month!F183+G187</f>
        <v>60290.75</v>
      </c>
      <c r="H188" s="33">
        <f>+Month!G183+H187</f>
        <v>18869.73</v>
      </c>
      <c r="I188" s="33">
        <f>+Month!H183+I187</f>
        <v>5337.5499999999993</v>
      </c>
      <c r="J188" s="33">
        <f>+Month!I183+J187</f>
        <v>36043.06</v>
      </c>
      <c r="K188" s="33">
        <f>+Month!J183+K187</f>
        <v>31174.850000000002</v>
      </c>
      <c r="L188" s="33">
        <f>+Month!K183+L187</f>
        <v>5377.95</v>
      </c>
      <c r="M188" s="33">
        <f>+Month!L183+M187</f>
        <v>2435.46</v>
      </c>
      <c r="N188" s="33">
        <f>+Month!M183+N187</f>
        <v>16508.45</v>
      </c>
      <c r="O188" s="33">
        <f>+Month!N183+O187</f>
        <v>18981.61</v>
      </c>
      <c r="P188" s="33">
        <f>+Month!O183+P187</f>
        <v>2502.41</v>
      </c>
    </row>
    <row r="189" spans="1:16" s="44" customFormat="1" x14ac:dyDescent="0.3">
      <c r="A189" s="30">
        <v>2009</v>
      </c>
      <c r="B189" s="42" t="s">
        <v>63</v>
      </c>
      <c r="C189" s="33">
        <f>+Month!B184+C188</f>
        <v>56682.58</v>
      </c>
      <c r="D189" s="33">
        <f>+Month!C184+D188</f>
        <v>52196.6</v>
      </c>
      <c r="E189" s="33">
        <f>+Month!D184+E188</f>
        <v>4486.01</v>
      </c>
      <c r="F189" s="33"/>
      <c r="G189" s="33">
        <f>+Month!F184+G188</f>
        <v>66537.31</v>
      </c>
      <c r="H189" s="33">
        <f>+Month!G184+H188</f>
        <v>20760.05</v>
      </c>
      <c r="I189" s="33">
        <f>+Month!H184+I188</f>
        <v>6199.079999999999</v>
      </c>
      <c r="J189" s="33">
        <f>+Month!I184+J188</f>
        <v>40039</v>
      </c>
      <c r="K189" s="33">
        <f>+Month!J184+K188</f>
        <v>34495.760000000002</v>
      </c>
      <c r="L189" s="33">
        <f>+Month!K184+L188</f>
        <v>5738.25</v>
      </c>
      <c r="M189" s="33">
        <f>+Month!L184+M188</f>
        <v>2771.42</v>
      </c>
      <c r="N189" s="33">
        <f>+Month!M184+N188</f>
        <v>18770.71</v>
      </c>
      <c r="O189" s="33">
        <f>+Month!N184+O188</f>
        <v>21081.72</v>
      </c>
      <c r="P189" s="33">
        <f>+Month!O184+P188</f>
        <v>2775.64</v>
      </c>
    </row>
    <row r="190" spans="1:16" x14ac:dyDescent="0.3">
      <c r="A190" s="30">
        <v>2009</v>
      </c>
      <c r="B190" s="45" t="s">
        <v>64</v>
      </c>
      <c r="C190" s="33">
        <f>+Month!B185+C189</f>
        <v>62511.72</v>
      </c>
      <c r="D190" s="33">
        <f>+Month!C185+D189</f>
        <v>57593.34</v>
      </c>
      <c r="E190" s="33">
        <f>+Month!D185+E189</f>
        <v>4918.41</v>
      </c>
      <c r="F190" s="33"/>
      <c r="G190" s="33">
        <f>+Month!F185+G189</f>
        <v>73013.41</v>
      </c>
      <c r="H190" s="33">
        <f>+Month!G185+H189</f>
        <v>22641.809999999998</v>
      </c>
      <c r="I190" s="33">
        <f>+Month!H185+I189</f>
        <v>6367.4499999999989</v>
      </c>
      <c r="J190" s="33">
        <f>+Month!I185+J189</f>
        <v>44157.71</v>
      </c>
      <c r="K190" s="33">
        <f>+Month!J185+K189</f>
        <v>38061.72</v>
      </c>
      <c r="L190" s="33">
        <f>+Month!K185+L189</f>
        <v>6213.88</v>
      </c>
      <c r="M190" s="33">
        <f>+Month!L185+M189</f>
        <v>3166.57</v>
      </c>
      <c r="N190" s="33">
        <f>+Month!M185+N189</f>
        <v>20331.57</v>
      </c>
      <c r="O190" s="33">
        <f>+Month!N185+O189</f>
        <v>23107.45</v>
      </c>
      <c r="P190" s="33">
        <f>+Month!O185+P189</f>
        <v>3049.27</v>
      </c>
    </row>
    <row r="191" spans="1:16" x14ac:dyDescent="0.3">
      <c r="A191" s="30">
        <v>2009</v>
      </c>
      <c r="B191" s="46" t="s">
        <v>99</v>
      </c>
      <c r="C191" s="33">
        <f>+Month!B186+C190</f>
        <v>68198.540000000008</v>
      </c>
      <c r="D191" s="33">
        <f>+Month!C186+D190</f>
        <v>62820.06</v>
      </c>
      <c r="E191" s="33">
        <f>+Month!D186+E190</f>
        <v>5378.51</v>
      </c>
      <c r="F191" s="33"/>
      <c r="G191" s="33">
        <f>+Month!F186+G190</f>
        <v>79692.87000000001</v>
      </c>
      <c r="H191" s="33">
        <f>+Month!G186+H190</f>
        <v>24690.6</v>
      </c>
      <c r="I191" s="33">
        <f>+Month!H186+I190</f>
        <v>6332.6599999999989</v>
      </c>
      <c r="J191" s="33">
        <f>+Month!I186+J190</f>
        <v>48231.38</v>
      </c>
      <c r="K191" s="33">
        <f>+Month!J186+K190</f>
        <v>41709.67</v>
      </c>
      <c r="L191" s="33">
        <f>+Month!K186+L190</f>
        <v>6770.87</v>
      </c>
      <c r="M191" s="33">
        <f>+Month!L186+M190</f>
        <v>3641.09</v>
      </c>
      <c r="N191" s="33">
        <f>+Month!M186+N190</f>
        <v>22172.39</v>
      </c>
      <c r="O191" s="33">
        <f>+Month!N186+O190</f>
        <v>25491.260000000002</v>
      </c>
      <c r="P191" s="33">
        <f>+Month!O186+P190</f>
        <v>3305.88</v>
      </c>
    </row>
    <row r="192" spans="1:16" x14ac:dyDescent="0.3">
      <c r="A192" s="30">
        <v>2010</v>
      </c>
      <c r="B192" s="42" t="s">
        <v>55</v>
      </c>
      <c r="C192" s="33">
        <f>Month!B187</f>
        <v>5959.27</v>
      </c>
      <c r="D192" s="33">
        <f>Month!C187</f>
        <v>5518.86</v>
      </c>
      <c r="E192" s="33">
        <f>Month!D187</f>
        <v>440.41</v>
      </c>
      <c r="F192" s="33"/>
      <c r="G192" s="33">
        <f>Month!F187</f>
        <v>6783.13</v>
      </c>
      <c r="H192" s="33">
        <f>Month!G187</f>
        <v>2602.5100000000002</v>
      </c>
      <c r="I192" s="33">
        <f>Month!H187</f>
        <v>191.35</v>
      </c>
      <c r="J192" s="33">
        <f>Month!I187</f>
        <v>3771.13</v>
      </c>
      <c r="K192" s="33">
        <f>Month!J187</f>
        <v>3692.78</v>
      </c>
      <c r="L192" s="33">
        <f>Month!K187</f>
        <v>409.5</v>
      </c>
      <c r="M192" s="33">
        <f>Month!L187</f>
        <v>140.91999999999999</v>
      </c>
      <c r="N192" s="33">
        <f>Month!M187</f>
        <v>2110.23</v>
      </c>
      <c r="O192" s="33">
        <f>Month!N187</f>
        <v>2265.8000000000002</v>
      </c>
      <c r="P192" s="33">
        <f>Month!O187</f>
        <v>222.35</v>
      </c>
    </row>
    <row r="193" spans="1:16" x14ac:dyDescent="0.3">
      <c r="A193" s="30">
        <v>2010</v>
      </c>
      <c r="B193" s="42" t="s">
        <v>56</v>
      </c>
      <c r="C193" s="33">
        <f>C192+Month!B188</f>
        <v>10977.25</v>
      </c>
      <c r="D193" s="33">
        <f>D192+Month!C188</f>
        <v>10108.5</v>
      </c>
      <c r="E193" s="33">
        <f>E192+Month!D188</f>
        <v>868.76</v>
      </c>
      <c r="F193" s="33"/>
      <c r="G193" s="33">
        <f>G192+Month!F188</f>
        <v>12669.45</v>
      </c>
      <c r="H193" s="33">
        <f>H192+Month!G188</f>
        <v>3970.46</v>
      </c>
      <c r="I193" s="33">
        <f>I192+Month!H188</f>
        <v>1517.76</v>
      </c>
      <c r="J193" s="33">
        <f>J192+Month!I188</f>
        <v>7887.43</v>
      </c>
      <c r="K193" s="33">
        <f>K192+Month!J188</f>
        <v>6991.88</v>
      </c>
      <c r="L193" s="33">
        <f>L192+Month!K188</f>
        <v>811.56999999999994</v>
      </c>
      <c r="M193" s="33">
        <f>M192+Month!L188</f>
        <v>290.41999999999996</v>
      </c>
      <c r="N193" s="33">
        <f>N192+Month!M188</f>
        <v>4230.6900000000005</v>
      </c>
      <c r="O193" s="33">
        <f>O192+Month!N188</f>
        <v>4129.63</v>
      </c>
      <c r="P193" s="33">
        <f>P192+Month!O188</f>
        <v>389.2</v>
      </c>
    </row>
    <row r="194" spans="1:16" x14ac:dyDescent="0.3">
      <c r="A194" s="30">
        <v>2010</v>
      </c>
      <c r="B194" s="42" t="s">
        <v>57</v>
      </c>
      <c r="C194" s="33">
        <f>C193+Month!B189</f>
        <v>17197.330000000002</v>
      </c>
      <c r="D194" s="33">
        <f>D193+Month!C189</f>
        <v>15815.98</v>
      </c>
      <c r="E194" s="33">
        <f>E193+Month!D189</f>
        <v>1381.3600000000001</v>
      </c>
      <c r="F194" s="33"/>
      <c r="G194" s="33">
        <f>G193+Month!F189</f>
        <v>18657.39</v>
      </c>
      <c r="H194" s="33">
        <f>H193+Month!G189</f>
        <v>6102.3</v>
      </c>
      <c r="I194" s="33">
        <f>I193+Month!H189</f>
        <v>765.31999999999994</v>
      </c>
      <c r="J194" s="33">
        <f>J193+Month!I189</f>
        <v>11192.19</v>
      </c>
      <c r="K194" s="33">
        <f>K193+Month!J189</f>
        <v>10749.41</v>
      </c>
      <c r="L194" s="33">
        <f>L193+Month!K189</f>
        <v>1362.9099999999999</v>
      </c>
      <c r="M194" s="33">
        <f>M193+Month!L189</f>
        <v>699.57999999999993</v>
      </c>
      <c r="N194" s="33">
        <f>N193+Month!M189</f>
        <v>5851.06</v>
      </c>
      <c r="O194" s="33">
        <f>O193+Month!N189</f>
        <v>6191.85</v>
      </c>
      <c r="P194" s="33">
        <f>P193+Month!O189</f>
        <v>635.29</v>
      </c>
    </row>
    <row r="195" spans="1:16" x14ac:dyDescent="0.3">
      <c r="A195" s="30">
        <v>2010</v>
      </c>
      <c r="B195" s="42" t="s">
        <v>58</v>
      </c>
      <c r="C195" s="33">
        <f>C194+Month!B190</f>
        <v>23003.730000000003</v>
      </c>
      <c r="D195" s="33">
        <f>D194+Month!C190</f>
        <v>21146.46</v>
      </c>
      <c r="E195" s="33">
        <f>E194+Month!D190</f>
        <v>1857.2900000000002</v>
      </c>
      <c r="F195" s="33"/>
      <c r="G195" s="33">
        <f>G194+Month!F190</f>
        <v>25268.239999999998</v>
      </c>
      <c r="H195" s="33">
        <f>H194+Month!G190</f>
        <v>8164.8700000000008</v>
      </c>
      <c r="I195" s="33">
        <f>I194+Month!H190</f>
        <v>1675.51</v>
      </c>
      <c r="J195" s="33">
        <f>J194+Month!I190</f>
        <v>15213.77</v>
      </c>
      <c r="K195" s="33">
        <f>K194+Month!J190</f>
        <v>14355.56</v>
      </c>
      <c r="L195" s="33">
        <f>L194+Month!K190</f>
        <v>1889.62</v>
      </c>
      <c r="M195" s="33">
        <f>M194+Month!L190</f>
        <v>1045.96</v>
      </c>
      <c r="N195" s="33">
        <f>N194+Month!M190</f>
        <v>8040.97</v>
      </c>
      <c r="O195" s="33">
        <f>O194+Month!N190</f>
        <v>8067.33</v>
      </c>
      <c r="P195" s="33">
        <f>P194+Month!O190</f>
        <v>891.37999999999988</v>
      </c>
    </row>
    <row r="196" spans="1:16" x14ac:dyDescent="0.3">
      <c r="A196" s="30">
        <v>2010</v>
      </c>
      <c r="B196" s="42" t="s">
        <v>47</v>
      </c>
      <c r="C196" s="33">
        <f>C195+Month!B191</f>
        <v>28654.570000000003</v>
      </c>
      <c r="D196" s="33">
        <f>D195+Month!C191</f>
        <v>26330.87</v>
      </c>
      <c r="E196" s="33">
        <f>E195+Month!D191</f>
        <v>2323.7200000000003</v>
      </c>
      <c r="F196" s="33"/>
      <c r="G196" s="33">
        <f>G195+Month!F191</f>
        <v>32165.839999999997</v>
      </c>
      <c r="H196" s="33">
        <f>H195+Month!G191</f>
        <v>9958.27</v>
      </c>
      <c r="I196" s="33">
        <f>I195+Month!H191</f>
        <v>2918.9</v>
      </c>
      <c r="J196" s="33">
        <f>J195+Month!I191</f>
        <v>19819.05</v>
      </c>
      <c r="K196" s="33">
        <f>K195+Month!J191</f>
        <v>17832.829999999998</v>
      </c>
      <c r="L196" s="33">
        <f>L195+Month!K191</f>
        <v>2388.5499999999997</v>
      </c>
      <c r="M196" s="33">
        <f>M195+Month!L191</f>
        <v>1275.9100000000001</v>
      </c>
      <c r="N196" s="33">
        <f>N195+Month!M191</f>
        <v>9750.94</v>
      </c>
      <c r="O196" s="33">
        <f>O195+Month!N191</f>
        <v>9930.9</v>
      </c>
      <c r="P196" s="33">
        <f>P195+Month!O191</f>
        <v>1070.4299999999998</v>
      </c>
    </row>
    <row r="197" spans="1:16" x14ac:dyDescent="0.3">
      <c r="A197" s="30">
        <v>2010</v>
      </c>
      <c r="B197" s="42" t="s">
        <v>59</v>
      </c>
      <c r="C197" s="33">
        <f>C196+Month!B192</f>
        <v>33181.83</v>
      </c>
      <c r="D197" s="33">
        <f>D196+Month!C192</f>
        <v>30493.11</v>
      </c>
      <c r="E197" s="33">
        <f>E196+Month!D192</f>
        <v>2688.7400000000002</v>
      </c>
      <c r="F197" s="33"/>
      <c r="G197" s="33">
        <f>G196+Month!F192</f>
        <v>38526.409999999996</v>
      </c>
      <c r="H197" s="33">
        <f>H196+Month!G192</f>
        <v>11236.93</v>
      </c>
      <c r="I197" s="33">
        <f>I196+Month!H192</f>
        <v>3801.61</v>
      </c>
      <c r="J197" s="33">
        <f>J196+Month!I192</f>
        <v>24279.17</v>
      </c>
      <c r="K197" s="33">
        <f>K196+Month!J192</f>
        <v>21059.48</v>
      </c>
      <c r="L197" s="33">
        <f>L196+Month!K192</f>
        <v>3010.33</v>
      </c>
      <c r="M197" s="33">
        <f>M196+Month!L192</f>
        <v>1522.64</v>
      </c>
      <c r="N197" s="33">
        <f>N196+Month!M192</f>
        <v>11485.61</v>
      </c>
      <c r="O197" s="33">
        <f>O196+Month!N192</f>
        <v>12391.4</v>
      </c>
      <c r="P197" s="33">
        <f>P196+Month!O192</f>
        <v>1300.9699999999998</v>
      </c>
    </row>
    <row r="198" spans="1:16" x14ac:dyDescent="0.3">
      <c r="A198" s="30">
        <v>2010</v>
      </c>
      <c r="B198" s="42" t="s">
        <v>60</v>
      </c>
      <c r="C198" s="33">
        <f>C197+Month!B193</f>
        <v>37782.380000000005</v>
      </c>
      <c r="D198" s="33">
        <f>D197+Month!C193</f>
        <v>34699.19</v>
      </c>
      <c r="E198" s="33">
        <f>E197+Month!D193</f>
        <v>3083.2200000000003</v>
      </c>
      <c r="F198" s="33"/>
      <c r="G198" s="33">
        <f>G197+Month!F193</f>
        <v>45515</v>
      </c>
      <c r="H198" s="33">
        <f>H197+Month!G193</f>
        <v>13535.59</v>
      </c>
      <c r="I198" s="33">
        <f>I197+Month!H193</f>
        <v>5028.4400000000005</v>
      </c>
      <c r="J198" s="33">
        <f>J197+Month!I193</f>
        <v>28337.159999999996</v>
      </c>
      <c r="K198" s="33">
        <f>K197+Month!J193</f>
        <v>23776.82</v>
      </c>
      <c r="L198" s="33">
        <f>L197+Month!K193</f>
        <v>3642.27</v>
      </c>
      <c r="M198" s="33">
        <f>M197+Month!L193</f>
        <v>1720.1100000000001</v>
      </c>
      <c r="N198" s="33">
        <f>N197+Month!M193</f>
        <v>13374.01</v>
      </c>
      <c r="O198" s="33">
        <f>O197+Month!N193</f>
        <v>14828.099999999999</v>
      </c>
      <c r="P198" s="33">
        <f>P197+Month!O193</f>
        <v>1575.8599999999997</v>
      </c>
    </row>
    <row r="199" spans="1:16" x14ac:dyDescent="0.3">
      <c r="A199" s="30">
        <v>2010</v>
      </c>
      <c r="B199" s="42" t="s">
        <v>61</v>
      </c>
      <c r="C199" s="33">
        <f>C198+Month!B194</f>
        <v>42386.23</v>
      </c>
      <c r="D199" s="33">
        <f>D198+Month!C194</f>
        <v>38974.520000000004</v>
      </c>
      <c r="E199" s="33">
        <f>E198+Month!D194</f>
        <v>3411.7400000000002</v>
      </c>
      <c r="F199" s="33"/>
      <c r="G199" s="33">
        <f>G198+Month!F194</f>
        <v>51920.74</v>
      </c>
      <c r="H199" s="33">
        <f>H198+Month!G194</f>
        <v>15367.6</v>
      </c>
      <c r="I199" s="33">
        <f>I198+Month!H194</f>
        <v>6515.5700000000006</v>
      </c>
      <c r="J199" s="33">
        <f>J198+Month!I194</f>
        <v>32372.089999999997</v>
      </c>
      <c r="K199" s="33">
        <f>K198+Month!J194</f>
        <v>26480.22</v>
      </c>
      <c r="L199" s="33">
        <f>L198+Month!K194</f>
        <v>4181.07</v>
      </c>
      <c r="M199" s="33">
        <f>M198+Month!L194</f>
        <v>1957.18</v>
      </c>
      <c r="N199" s="33">
        <f>N198+Month!M194</f>
        <v>15286.07</v>
      </c>
      <c r="O199" s="33">
        <f>O198+Month!N194</f>
        <v>16886.289999999997</v>
      </c>
      <c r="P199" s="33">
        <f>P198+Month!O194</f>
        <v>1859.9599999999996</v>
      </c>
    </row>
    <row r="200" spans="1:16" x14ac:dyDescent="0.3">
      <c r="A200" s="30">
        <v>2010</v>
      </c>
      <c r="B200" s="42" t="s">
        <v>62</v>
      </c>
      <c r="C200" s="33">
        <f>C199+Month!B195</f>
        <v>47366.64</v>
      </c>
      <c r="D200" s="33">
        <f>D199+Month!C195</f>
        <v>43599.210000000006</v>
      </c>
      <c r="E200" s="33">
        <f>E199+Month!D195</f>
        <v>3767.46</v>
      </c>
      <c r="F200" s="33"/>
      <c r="G200" s="33">
        <f>G199+Month!F195</f>
        <v>58221.25</v>
      </c>
      <c r="H200" s="33">
        <f>H199+Month!G195</f>
        <v>17272</v>
      </c>
      <c r="I200" s="33">
        <f>I199+Month!H195</f>
        <v>7880.27</v>
      </c>
      <c r="J200" s="33">
        <f>J199+Month!I195</f>
        <v>36326.539999999994</v>
      </c>
      <c r="K200" s="33">
        <f>K199+Month!J195</f>
        <v>29065.050000000003</v>
      </c>
      <c r="L200" s="33">
        <f>L199+Month!K195</f>
        <v>4622.7299999999996</v>
      </c>
      <c r="M200" s="33">
        <f>M199+Month!L195</f>
        <v>2225.3200000000002</v>
      </c>
      <c r="N200" s="33">
        <f>N199+Month!M195</f>
        <v>17281.61</v>
      </c>
      <c r="O200" s="33">
        <f>O199+Month!N195</f>
        <v>19060.269999999997</v>
      </c>
      <c r="P200" s="33">
        <f>P199+Month!O195</f>
        <v>2065.8099999999995</v>
      </c>
    </row>
    <row r="201" spans="1:16" s="44" customFormat="1" x14ac:dyDescent="0.3">
      <c r="A201" s="30">
        <v>2010</v>
      </c>
      <c r="B201" s="42" t="s">
        <v>63</v>
      </c>
      <c r="C201" s="33">
        <f>C200+Month!B196</f>
        <v>52535.38</v>
      </c>
      <c r="D201" s="33">
        <f>D200+Month!C196</f>
        <v>48375.570000000007</v>
      </c>
      <c r="E201" s="33">
        <f>E200+Month!D196</f>
        <v>4159.84</v>
      </c>
      <c r="F201" s="33"/>
      <c r="G201" s="33">
        <f>G200+Month!F196</f>
        <v>65011.51</v>
      </c>
      <c r="H201" s="33">
        <f>H200+Month!G196</f>
        <v>19311.45</v>
      </c>
      <c r="I201" s="33">
        <f>I200+Month!H196</f>
        <v>8689.3000000000011</v>
      </c>
      <c r="J201" s="33">
        <f>J200+Month!I196</f>
        <v>40263.099999999991</v>
      </c>
      <c r="K201" s="33">
        <f>K200+Month!J196</f>
        <v>32360.15</v>
      </c>
      <c r="L201" s="33">
        <f>L200+Month!K196</f>
        <v>5436.98</v>
      </c>
      <c r="M201" s="33">
        <f>M200+Month!L196</f>
        <v>2478.63</v>
      </c>
      <c r="N201" s="33">
        <f>N200+Month!M196</f>
        <v>19169.690000000002</v>
      </c>
      <c r="O201" s="33">
        <f>O200+Month!N196</f>
        <v>21341.719999999998</v>
      </c>
      <c r="P201" s="33">
        <f>P200+Month!O196</f>
        <v>2339.5599999999995</v>
      </c>
    </row>
    <row r="202" spans="1:16" x14ac:dyDescent="0.3">
      <c r="A202" s="30">
        <v>2010</v>
      </c>
      <c r="B202" s="45" t="s">
        <v>64</v>
      </c>
      <c r="C202" s="33">
        <f>C201+Month!B197</f>
        <v>57791.57</v>
      </c>
      <c r="D202" s="33">
        <f>D201+Month!C197</f>
        <v>53229.900000000009</v>
      </c>
      <c r="E202" s="33">
        <f>E201+Month!D197</f>
        <v>4561.71</v>
      </c>
      <c r="F202" s="33"/>
      <c r="G202" s="33">
        <f>G201+Month!F197</f>
        <v>71192.040000000008</v>
      </c>
      <c r="H202" s="33">
        <f>H201+Month!G197</f>
        <v>20711.16</v>
      </c>
      <c r="I202" s="33">
        <f>I201+Month!H197</f>
        <v>9813.4200000000019</v>
      </c>
      <c r="J202" s="33">
        <f>J201+Month!I197</f>
        <v>44292.69999999999</v>
      </c>
      <c r="K202" s="33">
        <f>K201+Month!J197</f>
        <v>35802.06</v>
      </c>
      <c r="L202" s="33">
        <f>L201+Month!K197</f>
        <v>6188.2</v>
      </c>
      <c r="M202" s="33">
        <f>M201+Month!L197</f>
        <v>2712.62</v>
      </c>
      <c r="N202" s="33">
        <f>N201+Month!M197</f>
        <v>21503.090000000004</v>
      </c>
      <c r="O202" s="33">
        <f>O201+Month!N197</f>
        <v>23655.919999999998</v>
      </c>
      <c r="P202" s="33">
        <f>P201+Month!O197</f>
        <v>2594.1399999999994</v>
      </c>
    </row>
    <row r="203" spans="1:16" x14ac:dyDescent="0.3">
      <c r="A203" s="30">
        <v>2010</v>
      </c>
      <c r="B203" s="45" t="s">
        <v>65</v>
      </c>
      <c r="C203" s="33">
        <f>C202+Month!B198</f>
        <v>62961.599999999999</v>
      </c>
      <c r="D203" s="33">
        <f>D202+Month!C198</f>
        <v>58046.600000000006</v>
      </c>
      <c r="E203" s="33">
        <f>E202+Month!D198</f>
        <v>4915.04</v>
      </c>
      <c r="F203" s="33"/>
      <c r="G203" s="33">
        <f>G202+Month!F198</f>
        <v>77812.670000000013</v>
      </c>
      <c r="H203" s="33">
        <f>H202+Month!G198</f>
        <v>22748.68</v>
      </c>
      <c r="I203" s="33">
        <f>I202+Month!H198</f>
        <v>10599.690000000002</v>
      </c>
      <c r="J203" s="33">
        <f>J202+Month!I198</f>
        <v>48430.849999999991</v>
      </c>
      <c r="K203" s="33">
        <f>K202+Month!J198</f>
        <v>39107.17</v>
      </c>
      <c r="L203" s="33">
        <f>L202+Month!K198</f>
        <v>6633.16</v>
      </c>
      <c r="M203" s="33">
        <f>M202+Month!L198</f>
        <v>2957</v>
      </c>
      <c r="N203" s="33">
        <f>N202+Month!M198</f>
        <v>23665.08</v>
      </c>
      <c r="O203" s="33">
        <f>O202+Month!N198</f>
        <v>26065.26</v>
      </c>
      <c r="P203" s="33">
        <f>P202+Month!O198</f>
        <v>2807.2399999999993</v>
      </c>
    </row>
    <row r="204" spans="1:16" x14ac:dyDescent="0.3">
      <c r="A204" s="30">
        <v>2011</v>
      </c>
      <c r="B204" s="45" t="s">
        <v>55</v>
      </c>
      <c r="C204" s="33">
        <f>Month!B199</f>
        <v>5638.42</v>
      </c>
      <c r="D204" s="33">
        <f>Month!C199</f>
        <v>5304.87</v>
      </c>
      <c r="E204" s="33">
        <f>Month!D199</f>
        <v>333.55</v>
      </c>
      <c r="F204" s="33"/>
      <c r="G204" s="33">
        <f>Month!F199</f>
        <v>7384.07</v>
      </c>
      <c r="H204" s="33">
        <f>Month!G199</f>
        <v>2337.3200000000002</v>
      </c>
      <c r="I204" s="33">
        <f>Month!H199</f>
        <v>1033</v>
      </c>
      <c r="J204" s="33">
        <f>Month!I199</f>
        <v>4350.42</v>
      </c>
      <c r="K204" s="33">
        <f>Month!J199</f>
        <v>3223.14</v>
      </c>
      <c r="L204" s="33">
        <f>Month!K199</f>
        <v>696.32</v>
      </c>
      <c r="M204" s="33">
        <f>Month!L199</f>
        <v>313.11</v>
      </c>
      <c r="N204" s="33">
        <f>Month!M199</f>
        <v>1786.49</v>
      </c>
      <c r="O204" s="33">
        <f>Month!N199</f>
        <v>2263.9899999999998</v>
      </c>
      <c r="P204" s="33">
        <f>Month!O199</f>
        <v>302.55</v>
      </c>
    </row>
    <row r="205" spans="1:16" x14ac:dyDescent="0.3">
      <c r="A205" s="30">
        <v>2011</v>
      </c>
      <c r="B205" s="45" t="s">
        <v>56</v>
      </c>
      <c r="C205" s="33">
        <f>C204+Month!B200</f>
        <v>9869.94</v>
      </c>
      <c r="D205" s="33">
        <f>D204+Month!C200</f>
        <v>9212.86</v>
      </c>
      <c r="E205" s="33">
        <f>E204+Month!D200</f>
        <v>657.06999999999994</v>
      </c>
      <c r="F205" s="33"/>
      <c r="G205" s="33">
        <f>G204+Month!F200</f>
        <v>13583.95</v>
      </c>
      <c r="H205" s="33">
        <f>H204+Month!G200</f>
        <v>3843.36</v>
      </c>
      <c r="I205" s="33">
        <f>I204+Month!H200</f>
        <v>2788.33</v>
      </c>
      <c r="J205" s="33">
        <f>J204+Month!I200</f>
        <v>8308.64</v>
      </c>
      <c r="K205" s="33">
        <f>K204+Month!J200</f>
        <v>5680.79</v>
      </c>
      <c r="L205" s="33">
        <f>L204+Month!K200</f>
        <v>1431.94</v>
      </c>
      <c r="M205" s="33">
        <f>M204+Month!L200</f>
        <v>595.13</v>
      </c>
      <c r="N205" s="33">
        <f>N204+Month!M200</f>
        <v>3755.13</v>
      </c>
      <c r="O205" s="33">
        <f>O204+Month!N200</f>
        <v>4431.4799999999996</v>
      </c>
      <c r="P205" s="33">
        <f>P204+Month!O200</f>
        <v>553.54</v>
      </c>
    </row>
    <row r="206" spans="1:16" x14ac:dyDescent="0.3">
      <c r="A206" s="30">
        <v>2011</v>
      </c>
      <c r="B206" s="45" t="s">
        <v>57</v>
      </c>
      <c r="C206" s="33">
        <f>C205+Month!B201</f>
        <v>14484.67</v>
      </c>
      <c r="D206" s="33">
        <f>D205+Month!C201</f>
        <v>13503.76</v>
      </c>
      <c r="E206" s="33">
        <f>E205+Month!D201</f>
        <v>980.89999999999986</v>
      </c>
      <c r="F206" s="33"/>
      <c r="G206" s="33">
        <f>G205+Month!F201</f>
        <v>19819.38</v>
      </c>
      <c r="H206" s="33">
        <f>H205+Month!G201</f>
        <v>5730.84</v>
      </c>
      <c r="I206" s="33">
        <f>I205+Month!H201</f>
        <v>3856.8599999999997</v>
      </c>
      <c r="J206" s="33">
        <f>J205+Month!I201</f>
        <v>12110.47</v>
      </c>
      <c r="K206" s="33">
        <f>K205+Month!J201</f>
        <v>8276.9599999999991</v>
      </c>
      <c r="L206" s="33">
        <f>L205+Month!K201</f>
        <v>1978.06</v>
      </c>
      <c r="M206" s="33">
        <f>M205+Month!L201</f>
        <v>962.51</v>
      </c>
      <c r="N206" s="33">
        <f>N205+Month!M201</f>
        <v>5620.6900000000005</v>
      </c>
      <c r="O206" s="33">
        <f>O205+Month!N201</f>
        <v>6612.91</v>
      </c>
      <c r="P206" s="33">
        <f>P205+Month!O201</f>
        <v>787.48</v>
      </c>
    </row>
    <row r="207" spans="1:16" x14ac:dyDescent="0.3">
      <c r="A207" s="30">
        <v>2011</v>
      </c>
      <c r="B207" s="46" t="s">
        <v>58</v>
      </c>
      <c r="C207" s="33">
        <f>C206+Month!B202</f>
        <v>19312.78</v>
      </c>
      <c r="D207" s="33">
        <f>D206+Month!C202</f>
        <v>18008.29</v>
      </c>
      <c r="E207" s="33">
        <f>E206+Month!D202</f>
        <v>1304.4799999999998</v>
      </c>
      <c r="F207" s="33"/>
      <c r="G207" s="33">
        <f>G206+Month!F202</f>
        <v>26543.45</v>
      </c>
      <c r="H207" s="33">
        <f>H206+Month!G202</f>
        <v>7522.6900000000005</v>
      </c>
      <c r="I207" s="33">
        <f>I206+Month!H202</f>
        <v>5320.44</v>
      </c>
      <c r="J207" s="33">
        <f>J206+Month!I202</f>
        <v>16603.419999999998</v>
      </c>
      <c r="K207" s="33">
        <f>K206+Month!J202</f>
        <v>11273.949999999999</v>
      </c>
      <c r="L207" s="33">
        <f>L206+Month!K202</f>
        <v>2417.33</v>
      </c>
      <c r="M207" s="33">
        <f>M206+Month!L202</f>
        <v>1269.58</v>
      </c>
      <c r="N207" s="33">
        <f>N206+Month!M202</f>
        <v>7674.68</v>
      </c>
      <c r="O207" s="33">
        <f>O206+Month!N202</f>
        <v>8831.48</v>
      </c>
      <c r="P207" s="33">
        <f>P206+Month!O202</f>
        <v>1037.5</v>
      </c>
    </row>
    <row r="208" spans="1:16" x14ac:dyDescent="0.3">
      <c r="A208" s="30">
        <v>2011</v>
      </c>
      <c r="B208" s="46" t="s">
        <v>47</v>
      </c>
      <c r="C208" s="33">
        <f>C207+Month!B203</f>
        <v>23723.699999999997</v>
      </c>
      <c r="D208" s="33">
        <f>D207+Month!C203</f>
        <v>22122.11</v>
      </c>
      <c r="E208" s="33">
        <f>E207+Month!D203</f>
        <v>1601.58</v>
      </c>
      <c r="F208" s="33"/>
      <c r="G208" s="33">
        <f>G207+Month!F203</f>
        <v>33289.949999999997</v>
      </c>
      <c r="H208" s="33">
        <f>H207+Month!G203</f>
        <v>9914.09</v>
      </c>
      <c r="I208" s="33">
        <f>I207+Month!H203</f>
        <v>6079.08</v>
      </c>
      <c r="J208" s="33">
        <f>J207+Month!I203</f>
        <v>20218.82</v>
      </c>
      <c r="K208" s="33">
        <f>K207+Month!J203</f>
        <v>13586.019999999999</v>
      </c>
      <c r="L208" s="33">
        <f>L207+Month!K203</f>
        <v>3157.04</v>
      </c>
      <c r="M208" s="33">
        <f>M207+Month!L203</f>
        <v>1610.09</v>
      </c>
      <c r="N208" s="33">
        <f>N207+Month!M203</f>
        <v>9305.0300000000007</v>
      </c>
      <c r="O208" s="33">
        <f>O207+Month!N203</f>
        <v>11405.72</v>
      </c>
      <c r="P208" s="33">
        <f>P207+Month!O203</f>
        <v>1219.6500000000001</v>
      </c>
    </row>
    <row r="209" spans="1:16" x14ac:dyDescent="0.3">
      <c r="A209" s="30">
        <v>2011</v>
      </c>
      <c r="B209" s="46" t="s">
        <v>59</v>
      </c>
      <c r="C209" s="33">
        <f>C208+Month!B204</f>
        <v>27907.279999999999</v>
      </c>
      <c r="D209" s="33">
        <f>D208+Month!C204</f>
        <v>26031.35</v>
      </c>
      <c r="E209" s="33">
        <f>E208+Month!D204</f>
        <v>1875.9299999999998</v>
      </c>
      <c r="F209" s="33"/>
      <c r="G209" s="33">
        <f>G208+Month!F204</f>
        <v>39919.909999999996</v>
      </c>
      <c r="H209" s="33">
        <f>H208+Month!G204</f>
        <v>11943.46</v>
      </c>
      <c r="I209" s="33">
        <f>I208+Month!H204</f>
        <v>7501.8899999999994</v>
      </c>
      <c r="J209" s="33">
        <f>J208+Month!I204</f>
        <v>24306.32</v>
      </c>
      <c r="K209" s="33">
        <f>K208+Month!J204</f>
        <v>15612.869999999999</v>
      </c>
      <c r="L209" s="33">
        <f>L208+Month!K204</f>
        <v>3670.12</v>
      </c>
      <c r="M209" s="33">
        <f>M208+Month!L204</f>
        <v>1905.6799999999998</v>
      </c>
      <c r="N209" s="33">
        <f>N208+Month!M204</f>
        <v>11020.54</v>
      </c>
      <c r="O209" s="33">
        <f>O208+Month!N204</f>
        <v>13976.56</v>
      </c>
      <c r="P209" s="33">
        <f>P208+Month!O204</f>
        <v>1543.5600000000002</v>
      </c>
    </row>
    <row r="210" spans="1:16" x14ac:dyDescent="0.3">
      <c r="A210" s="30">
        <v>2011</v>
      </c>
      <c r="B210" s="46" t="s">
        <v>60</v>
      </c>
      <c r="C210" s="33">
        <f>C209+Month!B205</f>
        <v>32025.559999999998</v>
      </c>
      <c r="D210" s="33">
        <f>D209+Month!C205</f>
        <v>29896.32</v>
      </c>
      <c r="E210" s="33">
        <f>E209+Month!D205</f>
        <v>2129.23</v>
      </c>
      <c r="F210" s="33"/>
      <c r="G210" s="33">
        <f>G209+Month!F205</f>
        <v>46891.09</v>
      </c>
      <c r="H210" s="33">
        <f>H209+Month!G205</f>
        <v>13627.189999999999</v>
      </c>
      <c r="I210" s="33">
        <f>I209+Month!H205</f>
        <v>9502.2799999999988</v>
      </c>
      <c r="J210" s="33">
        <f>J209+Month!I205</f>
        <v>28818.34</v>
      </c>
      <c r="K210" s="33">
        <f>K209+Month!J205</f>
        <v>17889.379999999997</v>
      </c>
      <c r="L210" s="33">
        <f>L209+Month!K205</f>
        <v>4445.55</v>
      </c>
      <c r="M210" s="33">
        <f>M209+Month!L205</f>
        <v>2249</v>
      </c>
      <c r="N210" s="33">
        <f>N209+Month!M205</f>
        <v>12781.150000000001</v>
      </c>
      <c r="O210" s="33">
        <f>O209+Month!N205</f>
        <v>16404.400000000001</v>
      </c>
      <c r="P210" s="33">
        <f>P209+Month!O205</f>
        <v>1873.3200000000002</v>
      </c>
    </row>
    <row r="211" spans="1:16" x14ac:dyDescent="0.3">
      <c r="A211" s="30">
        <v>2011</v>
      </c>
      <c r="B211" s="46" t="s">
        <v>61</v>
      </c>
      <c r="C211" s="33">
        <f>C210+Month!B206</f>
        <v>35335.229999999996</v>
      </c>
      <c r="D211" s="33">
        <f>D210+Month!C206</f>
        <v>32994.25</v>
      </c>
      <c r="E211" s="33">
        <f>E210+Month!D206</f>
        <v>2340.96</v>
      </c>
      <c r="F211" s="33"/>
      <c r="G211" s="33">
        <f>G210+Month!F206</f>
        <v>54102.469999999994</v>
      </c>
      <c r="H211" s="33">
        <f>H210+Month!G206</f>
        <v>15412.659999999998</v>
      </c>
      <c r="I211" s="33">
        <f>I210+Month!H206</f>
        <v>12440.089999999998</v>
      </c>
      <c r="J211" s="33">
        <f>J210+Month!I206</f>
        <v>33668.65</v>
      </c>
      <c r="K211" s="33">
        <f>K210+Month!J206</f>
        <v>19417.139999999996</v>
      </c>
      <c r="L211" s="33">
        <f>L210+Month!K206</f>
        <v>5021.1500000000005</v>
      </c>
      <c r="M211" s="33">
        <f>M210+Month!L206</f>
        <v>2531.91</v>
      </c>
      <c r="N211" s="33">
        <f>N210+Month!M206</f>
        <v>14373.37</v>
      </c>
      <c r="O211" s="33">
        <f>O210+Month!N206</f>
        <v>18674.050000000003</v>
      </c>
      <c r="P211" s="33">
        <f>P210+Month!O206</f>
        <v>2163.2000000000003</v>
      </c>
    </row>
    <row r="212" spans="1:16" x14ac:dyDescent="0.3">
      <c r="A212" s="30">
        <v>2011</v>
      </c>
      <c r="B212" s="46" t="s">
        <v>62</v>
      </c>
      <c r="C212" s="33">
        <f>C211+Month!B207</f>
        <v>39023.839999999997</v>
      </c>
      <c r="D212" s="33">
        <f>D211+Month!C207</f>
        <v>36476.22</v>
      </c>
      <c r="E212" s="33">
        <f>E211+Month!D207</f>
        <v>2547.6</v>
      </c>
      <c r="F212" s="33"/>
      <c r="G212" s="33">
        <f>G211+Month!F207</f>
        <v>60623.209999999992</v>
      </c>
      <c r="H212" s="33">
        <f>H211+Month!G207</f>
        <v>17350.499999999996</v>
      </c>
      <c r="I212" s="33">
        <f>I211+Month!H207</f>
        <v>14101.879999999997</v>
      </c>
      <c r="J212" s="33">
        <f>J211+Month!I207</f>
        <v>37604.32</v>
      </c>
      <c r="K212" s="33">
        <f>K211+Month!J207</f>
        <v>21581.309999999998</v>
      </c>
      <c r="L212" s="33">
        <f>L211+Month!K207</f>
        <v>5668.380000000001</v>
      </c>
      <c r="M212" s="33">
        <f>M211+Month!L207</f>
        <v>2976.81</v>
      </c>
      <c r="N212" s="33">
        <f>N211+Month!M207</f>
        <v>16321.080000000002</v>
      </c>
      <c r="O212" s="33">
        <f>O211+Month!N207</f>
        <v>20933.800000000003</v>
      </c>
      <c r="P212" s="33">
        <f>P211+Month!O207</f>
        <v>2431.0400000000004</v>
      </c>
    </row>
    <row r="213" spans="1:16" s="44" customFormat="1" x14ac:dyDescent="0.3">
      <c r="A213" s="30">
        <v>2011</v>
      </c>
      <c r="B213" s="46" t="s">
        <v>63</v>
      </c>
      <c r="C213" s="33">
        <f>C212+Month!B208</f>
        <v>43332.399999999994</v>
      </c>
      <c r="D213" s="33">
        <f>D212+Month!C208</f>
        <v>40493.15</v>
      </c>
      <c r="E213" s="33">
        <f>E212+Month!D208</f>
        <v>2839.23</v>
      </c>
      <c r="F213" s="33"/>
      <c r="G213" s="33">
        <f>G212+Month!F208</f>
        <v>67176.289999999994</v>
      </c>
      <c r="H213" s="33">
        <f>H212+Month!G208</f>
        <v>18845.439999999995</v>
      </c>
      <c r="I213" s="33">
        <f>I212+Month!H208</f>
        <v>16194.329999999998</v>
      </c>
      <c r="J213" s="33">
        <f>J212+Month!I208</f>
        <v>42142.83</v>
      </c>
      <c r="K213" s="33">
        <f>K212+Month!J208</f>
        <v>24115.929999999997</v>
      </c>
      <c r="L213" s="33">
        <f>L212+Month!K208</f>
        <v>6188.0100000000011</v>
      </c>
      <c r="M213" s="33">
        <f>M212+Month!L208</f>
        <v>3237.2</v>
      </c>
      <c r="N213" s="33">
        <f>N212+Month!M208</f>
        <v>18476.340000000004</v>
      </c>
      <c r="O213" s="33">
        <f>O212+Month!N208</f>
        <v>23259.730000000003</v>
      </c>
      <c r="P213" s="33">
        <f>P212+Month!O208</f>
        <v>2684.6200000000003</v>
      </c>
    </row>
    <row r="214" spans="1:16" x14ac:dyDescent="0.3">
      <c r="A214" s="30">
        <v>2011</v>
      </c>
      <c r="B214" s="46" t="s">
        <v>64</v>
      </c>
      <c r="C214" s="33">
        <f>C213+Month!B209</f>
        <v>47651.039999999994</v>
      </c>
      <c r="D214" s="33">
        <f>D213+Month!C209</f>
        <v>44531.880000000005</v>
      </c>
      <c r="E214" s="33">
        <f>E213+Month!D209</f>
        <v>3119.14</v>
      </c>
      <c r="F214" s="33"/>
      <c r="G214" s="33">
        <f>G213+Month!F209</f>
        <v>73619.539999999994</v>
      </c>
      <c r="H214" s="33">
        <f>H213+Month!G209</f>
        <v>20207.089999999997</v>
      </c>
      <c r="I214" s="33">
        <f>I213+Month!H209</f>
        <v>18866.469999999998</v>
      </c>
      <c r="J214" s="33">
        <f>J213+Month!I209</f>
        <v>46764.92</v>
      </c>
      <c r="K214" s="33">
        <f>K213+Month!J209</f>
        <v>26516.649999999998</v>
      </c>
      <c r="L214" s="33">
        <f>L213+Month!K209</f>
        <v>6647.5100000000011</v>
      </c>
      <c r="M214" s="33">
        <f>M213+Month!L209</f>
        <v>3541.1899999999996</v>
      </c>
      <c r="N214" s="33">
        <f>N213+Month!M209</f>
        <v>20858.170000000006</v>
      </c>
      <c r="O214" s="33">
        <f>O213+Month!N209</f>
        <v>25346.300000000003</v>
      </c>
      <c r="P214" s="33">
        <f>P213+Month!O209</f>
        <v>2867.9200000000005</v>
      </c>
    </row>
    <row r="215" spans="1:16" x14ac:dyDescent="0.3">
      <c r="A215" s="30">
        <v>2011</v>
      </c>
      <c r="B215" s="46" t="s">
        <v>65</v>
      </c>
      <c r="C215" s="33">
        <f>C214+Month!B210</f>
        <v>51972.429999999993</v>
      </c>
      <c r="D215" s="33">
        <f>D214+Month!C210</f>
        <v>48571.070000000007</v>
      </c>
      <c r="E215" s="33">
        <f>E214+Month!D210</f>
        <v>3401.33</v>
      </c>
      <c r="F215" s="33"/>
      <c r="G215" s="33">
        <f>G214+Month!F210</f>
        <v>79745.62</v>
      </c>
      <c r="H215" s="33">
        <f>H214+Month!G210</f>
        <v>21653.309999999998</v>
      </c>
      <c r="I215" s="33">
        <f>I214+Month!H210</f>
        <v>19322.789999999997</v>
      </c>
      <c r="J215" s="33">
        <f>J214+Month!I210</f>
        <v>50953.68</v>
      </c>
      <c r="K215" s="33">
        <f>K214+Month!J210</f>
        <v>29716.399999999998</v>
      </c>
      <c r="L215" s="33">
        <f>L214+Month!K210</f>
        <v>7138.6100000000015</v>
      </c>
      <c r="M215" s="33">
        <f>M214+Month!L210</f>
        <v>3908.2799999999997</v>
      </c>
      <c r="N215" s="33">
        <f>N214+Month!M210</f>
        <v>22655.570000000007</v>
      </c>
      <c r="O215" s="33">
        <f>O214+Month!N210</f>
        <v>27800.400000000001</v>
      </c>
      <c r="P215" s="33">
        <f>P214+Month!O210</f>
        <v>3129.5800000000004</v>
      </c>
    </row>
    <row r="216" spans="1:16" x14ac:dyDescent="0.3">
      <c r="A216" s="30">
        <v>2012</v>
      </c>
      <c r="B216" s="46" t="s">
        <v>55</v>
      </c>
      <c r="C216" s="33">
        <f>Month!B211</f>
        <v>4397.22</v>
      </c>
      <c r="D216" s="33">
        <f>Month!C211</f>
        <v>4100.7</v>
      </c>
      <c r="E216" s="33">
        <f>Month!D211</f>
        <v>296.52</v>
      </c>
      <c r="F216" s="33"/>
      <c r="G216" s="33">
        <f>Month!F211</f>
        <v>6850.05</v>
      </c>
      <c r="H216" s="33">
        <f>Month!G211</f>
        <v>1082.3599999999999</v>
      </c>
      <c r="I216" s="33">
        <f>Month!H211</f>
        <v>1932.51</v>
      </c>
      <c r="J216" s="33">
        <f>Month!I211</f>
        <v>5344.38</v>
      </c>
      <c r="K216" s="33">
        <f>Month!J211</f>
        <v>2904.15</v>
      </c>
      <c r="L216" s="33">
        <f>Month!K211</f>
        <v>423.3</v>
      </c>
      <c r="M216" s="33">
        <f>Month!L211</f>
        <v>153.76</v>
      </c>
      <c r="N216" s="33">
        <f>Month!M211</f>
        <v>1831.11</v>
      </c>
      <c r="O216" s="33">
        <f>Month!N211</f>
        <v>2608.38</v>
      </c>
      <c r="P216" s="33">
        <f>Month!O211</f>
        <v>235.58</v>
      </c>
    </row>
    <row r="217" spans="1:16" x14ac:dyDescent="0.3">
      <c r="A217" s="30">
        <v>2012</v>
      </c>
      <c r="B217" s="46" t="s">
        <v>56</v>
      </c>
      <c r="C217" s="33">
        <f>C216+Month!B212</f>
        <v>8400.85</v>
      </c>
      <c r="D217" s="33">
        <f>D216+Month!C212</f>
        <v>7849.67</v>
      </c>
      <c r="E217" s="33">
        <f>E216+Month!D212</f>
        <v>551.17999999999995</v>
      </c>
      <c r="F217" s="33"/>
      <c r="G217" s="33">
        <f>G216+Month!F212</f>
        <v>13557.7</v>
      </c>
      <c r="H217" s="33">
        <f>H216+Month!G212</f>
        <v>2992.1499999999996</v>
      </c>
      <c r="I217" s="33">
        <f>I216+Month!H212</f>
        <v>3624.46</v>
      </c>
      <c r="J217" s="33">
        <f>J216+Month!I212</f>
        <v>9652.7000000000007</v>
      </c>
      <c r="K217" s="33">
        <f>K216+Month!J212</f>
        <v>5093.4500000000007</v>
      </c>
      <c r="L217" s="33">
        <f>L216+Month!K212</f>
        <v>912.84</v>
      </c>
      <c r="M217" s="33">
        <f>M216+Month!L212</f>
        <v>262.40999999999997</v>
      </c>
      <c r="N217" s="33">
        <f>N216+Month!M212</f>
        <v>3704.83</v>
      </c>
      <c r="O217" s="33">
        <f>O216+Month!N212</f>
        <v>5290.0599999999995</v>
      </c>
      <c r="P217" s="33">
        <f>P216+Month!O212</f>
        <v>426.51</v>
      </c>
    </row>
    <row r="218" spans="1:16" x14ac:dyDescent="0.3">
      <c r="A218" s="30">
        <v>2012</v>
      </c>
      <c r="B218" s="46" t="s">
        <v>57</v>
      </c>
      <c r="C218" s="33">
        <f>C217+Month!B213</f>
        <v>12603.85</v>
      </c>
      <c r="D218" s="33">
        <f>D217+Month!C213</f>
        <v>11763.82</v>
      </c>
      <c r="E218" s="33">
        <f>E217+Month!D213</f>
        <v>840.03</v>
      </c>
      <c r="F218" s="33"/>
      <c r="G218" s="33">
        <f>G217+Month!F213</f>
        <v>20283.61</v>
      </c>
      <c r="H218" s="33">
        <f>H217+Month!G213</f>
        <v>4708.7</v>
      </c>
      <c r="I218" s="33">
        <f>I217+Month!H213</f>
        <v>5205.5200000000004</v>
      </c>
      <c r="J218" s="33">
        <f>J217+Month!I213</f>
        <v>14089.86</v>
      </c>
      <c r="K218" s="33">
        <f>K217+Month!J213</f>
        <v>7595.1</v>
      </c>
      <c r="L218" s="33">
        <f>L217+Month!K213</f>
        <v>1485.04</v>
      </c>
      <c r="M218" s="33">
        <f>M217+Month!L213</f>
        <v>331.84999999999997</v>
      </c>
      <c r="N218" s="33">
        <f>N217+Month!M213</f>
        <v>5535.52</v>
      </c>
      <c r="O218" s="33">
        <f>O217+Month!N213</f>
        <v>7977.9599999999991</v>
      </c>
      <c r="P218" s="33">
        <f>P217+Month!O213</f>
        <v>654.03</v>
      </c>
    </row>
    <row r="219" spans="1:16" x14ac:dyDescent="0.3">
      <c r="A219" s="30">
        <v>2012</v>
      </c>
      <c r="B219" s="46" t="s">
        <v>58</v>
      </c>
      <c r="C219" s="33">
        <f>C218+Month!B214</f>
        <v>16661.64</v>
      </c>
      <c r="D219" s="33">
        <f>D218+Month!C214</f>
        <v>15556.64</v>
      </c>
      <c r="E219" s="33">
        <f>E218+Month!D214</f>
        <v>1105</v>
      </c>
      <c r="F219" s="33"/>
      <c r="G219" s="33">
        <f>G218+Month!F214</f>
        <v>27236.560000000001</v>
      </c>
      <c r="H219" s="33">
        <f>H218+Month!G214</f>
        <v>6097.6399999999994</v>
      </c>
      <c r="I219" s="33">
        <f>I218+Month!H214</f>
        <v>7497.8000000000011</v>
      </c>
      <c r="J219" s="33">
        <f>J218+Month!I214</f>
        <v>19108.400000000001</v>
      </c>
      <c r="K219" s="33">
        <f>K218+Month!J214</f>
        <v>9858.2900000000009</v>
      </c>
      <c r="L219" s="33">
        <f>L218+Month!K214</f>
        <v>2030.5</v>
      </c>
      <c r="M219" s="33">
        <f>M218+Month!L214</f>
        <v>430.4</v>
      </c>
      <c r="N219" s="33">
        <f>N218+Month!M214</f>
        <v>7256.0400000000009</v>
      </c>
      <c r="O219" s="33">
        <f>O218+Month!N214</f>
        <v>10608.47</v>
      </c>
      <c r="P219" s="33">
        <f>P218+Month!O214</f>
        <v>847.63</v>
      </c>
    </row>
    <row r="220" spans="1:16" x14ac:dyDescent="0.3">
      <c r="A220" s="30">
        <v>2012</v>
      </c>
      <c r="B220" s="46" t="s">
        <v>47</v>
      </c>
      <c r="C220" s="33">
        <f>C219+Month!B215</f>
        <v>20513.849999999999</v>
      </c>
      <c r="D220" s="33">
        <f>D219+Month!C215</f>
        <v>19174.32</v>
      </c>
      <c r="E220" s="33">
        <f>E219+Month!D215</f>
        <v>1339.53</v>
      </c>
      <c r="F220" s="33"/>
      <c r="G220" s="33">
        <f>G219+Month!F215</f>
        <v>33994.39</v>
      </c>
      <c r="H220" s="33">
        <f>H219+Month!G215</f>
        <v>7143.15</v>
      </c>
      <c r="I220" s="33">
        <f>I219+Month!H215</f>
        <v>9128.34</v>
      </c>
      <c r="J220" s="33">
        <f>J219+Month!I215</f>
        <v>24282.100000000002</v>
      </c>
      <c r="K220" s="33">
        <f>K219+Month!J215</f>
        <v>12514.490000000002</v>
      </c>
      <c r="L220" s="33">
        <f>L219+Month!K215</f>
        <v>2569.12</v>
      </c>
      <c r="M220" s="33">
        <f>M219+Month!L215</f>
        <v>488.99</v>
      </c>
      <c r="N220" s="33">
        <f>N219+Month!M215</f>
        <v>8829.0600000000013</v>
      </c>
      <c r="O220" s="33">
        <f>O219+Month!N215</f>
        <v>13548.46</v>
      </c>
      <c r="P220" s="33">
        <f>P219+Month!O215</f>
        <v>1064.75</v>
      </c>
    </row>
    <row r="221" spans="1:16" x14ac:dyDescent="0.3">
      <c r="A221" s="30">
        <v>2012</v>
      </c>
      <c r="B221" s="46" t="s">
        <v>59</v>
      </c>
      <c r="C221" s="33">
        <f>C220+Month!B216</f>
        <v>24415.519999999997</v>
      </c>
      <c r="D221" s="33">
        <f>D220+Month!C216</f>
        <v>22874.82</v>
      </c>
      <c r="E221" s="33">
        <f>E220+Month!D216</f>
        <v>1540.71</v>
      </c>
      <c r="F221" s="33"/>
      <c r="G221" s="33">
        <f>G220+Month!F216</f>
        <v>39841.11</v>
      </c>
      <c r="H221" s="33">
        <f>H220+Month!G216</f>
        <v>8062.28</v>
      </c>
      <c r="I221" s="33">
        <f>I220+Month!H216</f>
        <v>10783.58</v>
      </c>
      <c r="J221" s="33">
        <f>J220+Month!I216</f>
        <v>28719.33</v>
      </c>
      <c r="K221" s="33">
        <f>K220+Month!J216</f>
        <v>15334.620000000003</v>
      </c>
      <c r="L221" s="33">
        <f>L220+Month!K216</f>
        <v>3059.49</v>
      </c>
      <c r="M221" s="33">
        <f>M220+Month!L216</f>
        <v>568.95000000000005</v>
      </c>
      <c r="N221" s="33">
        <f>N220+Month!M216</f>
        <v>11076.890000000001</v>
      </c>
      <c r="O221" s="33">
        <f>O220+Month!N216</f>
        <v>16168.55</v>
      </c>
      <c r="P221" s="33">
        <f>P220+Month!O216</f>
        <v>1299.29</v>
      </c>
    </row>
    <row r="222" spans="1:16" x14ac:dyDescent="0.3">
      <c r="A222" s="30">
        <v>2012</v>
      </c>
      <c r="B222" s="46" t="s">
        <v>60</v>
      </c>
      <c r="C222" s="33">
        <f>C221+Month!B217</f>
        <v>28419.879999999997</v>
      </c>
      <c r="D222" s="33">
        <f>D221+Month!C217</f>
        <v>26696.2</v>
      </c>
      <c r="E222" s="33">
        <f>E221+Month!D217</f>
        <v>1723.69</v>
      </c>
      <c r="F222" s="33"/>
      <c r="G222" s="33">
        <f>G221+Month!F217</f>
        <v>46689.45</v>
      </c>
      <c r="H222" s="33">
        <f>H221+Month!G217</f>
        <v>9523.65</v>
      </c>
      <c r="I222" s="33">
        <f>I221+Month!H217</f>
        <v>12474.119999999999</v>
      </c>
      <c r="J222" s="33">
        <f>J221+Month!I217</f>
        <v>33661.78</v>
      </c>
      <c r="K222" s="33">
        <f>K221+Month!J217</f>
        <v>18122.160000000003</v>
      </c>
      <c r="L222" s="33">
        <f>L221+Month!K217</f>
        <v>3504.0099999999998</v>
      </c>
      <c r="M222" s="33">
        <f>M221+Month!L217</f>
        <v>676.52</v>
      </c>
      <c r="N222" s="33">
        <f>N221+Month!M217</f>
        <v>13066.970000000001</v>
      </c>
      <c r="O222" s="33">
        <f>O221+Month!N217</f>
        <v>18959.96</v>
      </c>
      <c r="P222" s="33">
        <f>P221+Month!O217</f>
        <v>1520.07</v>
      </c>
    </row>
    <row r="223" spans="1:16" x14ac:dyDescent="0.3">
      <c r="A223" s="30">
        <v>2012</v>
      </c>
      <c r="B223" s="46" t="s">
        <v>61</v>
      </c>
      <c r="C223" s="33">
        <f>C222+Month!B218</f>
        <v>31742.71</v>
      </c>
      <c r="D223" s="33">
        <f>D222+Month!C218</f>
        <v>29883.940000000002</v>
      </c>
      <c r="E223" s="33">
        <f>E222+Month!D218</f>
        <v>1858.78</v>
      </c>
      <c r="F223" s="33"/>
      <c r="G223" s="33">
        <f>G222+Month!F218</f>
        <v>53168.57</v>
      </c>
      <c r="H223" s="33">
        <f>H222+Month!G218</f>
        <v>10709.32</v>
      </c>
      <c r="I223" s="33">
        <f>I222+Month!H218</f>
        <v>15011.329999999998</v>
      </c>
      <c r="J223" s="33">
        <f>J222+Month!I218</f>
        <v>38537.07</v>
      </c>
      <c r="K223" s="33">
        <f>K222+Month!J218</f>
        <v>20198.400000000001</v>
      </c>
      <c r="L223" s="33">
        <f>L222+Month!K218</f>
        <v>3922.18</v>
      </c>
      <c r="M223" s="33">
        <f>M222+Month!L218</f>
        <v>855.39</v>
      </c>
      <c r="N223" s="33">
        <f>N222+Month!M218</f>
        <v>15141.84</v>
      </c>
      <c r="O223" s="33">
        <f>O222+Month!N218</f>
        <v>21535.96</v>
      </c>
      <c r="P223" s="33">
        <f>P222+Month!O218</f>
        <v>1751.29</v>
      </c>
    </row>
    <row r="224" spans="1:16" s="44" customFormat="1" x14ac:dyDescent="0.3">
      <c r="A224" s="30">
        <v>2012</v>
      </c>
      <c r="B224" s="46" t="s">
        <v>62</v>
      </c>
      <c r="C224" s="33">
        <f>C223+Month!B219</f>
        <v>34166.589999999997</v>
      </c>
      <c r="D224" s="33">
        <f>D223+Month!C219</f>
        <v>32236.000000000004</v>
      </c>
      <c r="E224" s="33">
        <f>E223+Month!D219</f>
        <v>1930.6</v>
      </c>
      <c r="F224" s="33"/>
      <c r="G224" s="33">
        <f>G223+Month!F219</f>
        <v>58332.42</v>
      </c>
      <c r="H224" s="33">
        <f>H223+Month!G219</f>
        <v>11475.52</v>
      </c>
      <c r="I224" s="33">
        <f>I223+Month!H219</f>
        <v>17802.039999999997</v>
      </c>
      <c r="J224" s="33">
        <f>J223+Month!I219</f>
        <v>42541.97</v>
      </c>
      <c r="K224" s="33">
        <f>K223+Month!J219</f>
        <v>22126.9</v>
      </c>
      <c r="L224" s="33">
        <f>L223+Month!K219</f>
        <v>4314.93</v>
      </c>
      <c r="M224" s="33">
        <f>M223+Month!L219</f>
        <v>912.62</v>
      </c>
      <c r="N224" s="33">
        <f>N223+Month!M219</f>
        <v>17716.39</v>
      </c>
      <c r="O224" s="33">
        <f>O223+Month!N219</f>
        <v>23731.73</v>
      </c>
      <c r="P224" s="33">
        <f>P223+Month!O219</f>
        <v>1997.55</v>
      </c>
    </row>
    <row r="225" spans="1:16" x14ac:dyDescent="0.3">
      <c r="A225" s="30">
        <v>2012</v>
      </c>
      <c r="B225" s="46" t="s">
        <v>63</v>
      </c>
      <c r="C225" s="33">
        <f>C224+Month!B220</f>
        <v>37062.959999999999</v>
      </c>
      <c r="D225" s="33">
        <f>D224+Month!C220</f>
        <v>34974.420000000006</v>
      </c>
      <c r="E225" s="33">
        <f>E224+Month!D220</f>
        <v>2088.5499999999997</v>
      </c>
      <c r="F225" s="33"/>
      <c r="G225" s="33">
        <f>G224+Month!F220</f>
        <v>63318.57</v>
      </c>
      <c r="H225" s="33">
        <f>H224+Month!G220</f>
        <v>12225.1</v>
      </c>
      <c r="I225" s="33">
        <f>I224+Month!H220</f>
        <v>20716.119999999995</v>
      </c>
      <c r="J225" s="33">
        <f>J224+Month!I220</f>
        <v>46538.380000000005</v>
      </c>
      <c r="K225" s="33">
        <f>K224+Month!J220</f>
        <v>24170.9</v>
      </c>
      <c r="L225" s="33">
        <f>L224+Month!K220</f>
        <v>4555.08</v>
      </c>
      <c r="M225" s="33">
        <f>M224+Month!L220</f>
        <v>984.72</v>
      </c>
      <c r="N225" s="33">
        <f>N224+Month!M220</f>
        <v>20566.12</v>
      </c>
      <c r="O225" s="33">
        <f>O224+Month!N220</f>
        <v>25787.85</v>
      </c>
      <c r="P225" s="33">
        <f>P224+Month!O220</f>
        <v>2235.8000000000002</v>
      </c>
    </row>
    <row r="226" spans="1:16" x14ac:dyDescent="0.3">
      <c r="A226" s="30">
        <v>2012</v>
      </c>
      <c r="B226" s="46" t="s">
        <v>64</v>
      </c>
      <c r="C226" s="33">
        <f>C225+Month!B221</f>
        <v>40617.93</v>
      </c>
      <c r="D226" s="33">
        <f>D225+Month!C221</f>
        <v>38334.420000000006</v>
      </c>
      <c r="E226" s="33">
        <f>E225+Month!D221</f>
        <v>2283.5199999999995</v>
      </c>
      <c r="F226" s="33"/>
      <c r="G226" s="33">
        <f>G225+Month!F221</f>
        <v>68743.86</v>
      </c>
      <c r="H226" s="33">
        <f>H225+Month!G221</f>
        <v>13000.85</v>
      </c>
      <c r="I226" s="33">
        <f>I225+Month!H221</f>
        <v>24167.859999999993</v>
      </c>
      <c r="J226" s="33">
        <f>J225+Month!I221</f>
        <v>50941.3</v>
      </c>
      <c r="K226" s="33">
        <f>K225+Month!J221</f>
        <v>26444.39</v>
      </c>
      <c r="L226" s="33">
        <f>L225+Month!K221</f>
        <v>4801.7</v>
      </c>
      <c r="M226" s="33">
        <f>M225+Month!L221</f>
        <v>1020.14</v>
      </c>
      <c r="N226" s="33">
        <f>N225+Month!M221</f>
        <v>23330.87</v>
      </c>
      <c r="O226" s="33">
        <f>O225+Month!N221</f>
        <v>27441.489999999998</v>
      </c>
      <c r="P226" s="33">
        <f>P225+Month!O221</f>
        <v>2437.8000000000002</v>
      </c>
    </row>
    <row r="227" spans="1:16" x14ac:dyDescent="0.3">
      <c r="A227" s="30">
        <v>2012</v>
      </c>
      <c r="B227" s="46" t="s">
        <v>65</v>
      </c>
      <c r="C227" s="33">
        <f>C226+Month!B222</f>
        <v>44560.79</v>
      </c>
      <c r="D227" s="33">
        <f>D226+Month!C222</f>
        <v>42052.380000000005</v>
      </c>
      <c r="E227" s="33">
        <f>E226+Month!D222</f>
        <v>2508.4199999999996</v>
      </c>
      <c r="F227" s="33"/>
      <c r="G227" s="33">
        <f>G226+Month!F222</f>
        <v>74296.83</v>
      </c>
      <c r="H227" s="33">
        <f>H226+Month!G222</f>
        <v>13821.1</v>
      </c>
      <c r="I227" s="33">
        <f>I226+Month!H222</f>
        <v>25831.839999999993</v>
      </c>
      <c r="J227" s="33">
        <f>J226+Month!I222</f>
        <v>55340.270000000004</v>
      </c>
      <c r="K227" s="33">
        <f>K226+Month!J222</f>
        <v>29826.3</v>
      </c>
      <c r="L227" s="33">
        <f>L226+Month!K222</f>
        <v>5135.45</v>
      </c>
      <c r="M227" s="33">
        <f>M226+Month!L222</f>
        <v>1119.9100000000001</v>
      </c>
      <c r="N227" s="33">
        <f>N226+Month!M222</f>
        <v>26206.67</v>
      </c>
      <c r="O227" s="33">
        <f>O226+Month!N222</f>
        <v>29904.35</v>
      </c>
      <c r="P227" s="33">
        <f>P226+Month!O222</f>
        <v>2663.3</v>
      </c>
    </row>
    <row r="228" spans="1:16" x14ac:dyDescent="0.3">
      <c r="A228" s="30">
        <v>2013</v>
      </c>
      <c r="B228" s="46" t="s">
        <v>55</v>
      </c>
      <c r="C228" s="33">
        <f>Month!B223</f>
        <v>3949.44</v>
      </c>
      <c r="D228" s="33">
        <f>Month!C223</f>
        <v>3725.02</v>
      </c>
      <c r="E228" s="33">
        <f>Month!D223</f>
        <v>188.24</v>
      </c>
      <c r="F228" s="33">
        <f>Month!E223</f>
        <v>36.18</v>
      </c>
      <c r="G228" s="33">
        <f>Month!F223</f>
        <v>5214.32</v>
      </c>
      <c r="H228" s="33">
        <f>Month!G223</f>
        <v>918.72</v>
      </c>
      <c r="I228" s="33">
        <f>Month!H223</f>
        <v>1183.01</v>
      </c>
      <c r="J228" s="33">
        <f>Month!I223</f>
        <v>3700.34</v>
      </c>
      <c r="K228" s="33">
        <f>Month!J223</f>
        <v>2772.89</v>
      </c>
      <c r="L228" s="33">
        <f>Month!K223</f>
        <v>595.26</v>
      </c>
      <c r="M228" s="33">
        <f>Month!L223</f>
        <v>172.57</v>
      </c>
      <c r="N228" s="33">
        <f>Month!M223</f>
        <v>2271.3000000000002</v>
      </c>
      <c r="O228" s="33">
        <f>Month!N223</f>
        <v>2438.4299999999998</v>
      </c>
      <c r="P228" s="33">
        <f>Month!O223</f>
        <v>246.84</v>
      </c>
    </row>
    <row r="229" spans="1:16" x14ac:dyDescent="0.3">
      <c r="A229" s="30">
        <v>2013</v>
      </c>
      <c r="B229" s="46" t="s">
        <v>56</v>
      </c>
      <c r="C229" s="33">
        <f>C228+Month!B224</f>
        <v>7212.0599999999995</v>
      </c>
      <c r="D229" s="33">
        <f>D228+Month!C224</f>
        <v>6726.98</v>
      </c>
      <c r="E229" s="33">
        <f>E228+Month!D224</f>
        <v>403.39</v>
      </c>
      <c r="F229" s="33">
        <f>F228+Month!E224</f>
        <v>81.7</v>
      </c>
      <c r="G229" s="33">
        <f>G228+Month!F224</f>
        <v>11168.72</v>
      </c>
      <c r="H229" s="33">
        <f>H228+Month!G224</f>
        <v>1715.54</v>
      </c>
      <c r="I229" s="33">
        <f>I228+Month!H224</f>
        <v>3139.55</v>
      </c>
      <c r="J229" s="33">
        <f>J228+Month!I224</f>
        <v>8363.7799999999988</v>
      </c>
      <c r="K229" s="33">
        <f>K228+Month!J224</f>
        <v>5700.73</v>
      </c>
      <c r="L229" s="33">
        <f>L228+Month!K224</f>
        <v>1089.4000000000001</v>
      </c>
      <c r="M229" s="33">
        <f>M228+Month!L224</f>
        <v>295.11</v>
      </c>
      <c r="N229" s="33">
        <f>N228+Month!M224</f>
        <v>4411.6200000000008</v>
      </c>
      <c r="O229" s="33">
        <f>O228+Month!N224</f>
        <v>4729.3999999999996</v>
      </c>
      <c r="P229" s="33">
        <f>P228+Month!O224</f>
        <v>392.26</v>
      </c>
    </row>
    <row r="230" spans="1:16" x14ac:dyDescent="0.3">
      <c r="A230" s="30">
        <v>2013</v>
      </c>
      <c r="B230" s="46" t="s">
        <v>57</v>
      </c>
      <c r="C230" s="33">
        <f>C229+Month!B225</f>
        <v>10718.11</v>
      </c>
      <c r="D230" s="33">
        <f>D229+Month!C225</f>
        <v>10006.349999999999</v>
      </c>
      <c r="E230" s="33">
        <f>E229+Month!D225</f>
        <v>594.12</v>
      </c>
      <c r="F230" s="33">
        <f>F229+Month!E225</f>
        <v>117.65</v>
      </c>
      <c r="G230" s="33">
        <f>G229+Month!F225</f>
        <v>17239.809999999998</v>
      </c>
      <c r="H230" s="33">
        <f>H229+Month!G225</f>
        <v>2729.27</v>
      </c>
      <c r="I230" s="33">
        <f>I229+Month!H225</f>
        <v>5085.42</v>
      </c>
      <c r="J230" s="33">
        <f>J229+Month!I225</f>
        <v>12880.13</v>
      </c>
      <c r="K230" s="33">
        <f>K229+Month!J225</f>
        <v>8289.5999999999985</v>
      </c>
      <c r="L230" s="33">
        <f>L229+Month!K225</f>
        <v>1630.41</v>
      </c>
      <c r="M230" s="33">
        <f>M229+Month!L225</f>
        <v>395.97</v>
      </c>
      <c r="N230" s="33">
        <f>N229+Month!M225</f>
        <v>6270.0500000000011</v>
      </c>
      <c r="O230" s="33">
        <f>O229+Month!N225</f>
        <v>7009.59</v>
      </c>
      <c r="P230" s="33">
        <f>P229+Month!O225</f>
        <v>628.79999999999995</v>
      </c>
    </row>
    <row r="231" spans="1:16" x14ac:dyDescent="0.3">
      <c r="A231" s="30">
        <v>2013</v>
      </c>
      <c r="B231" s="46" t="s">
        <v>58</v>
      </c>
      <c r="C231" s="33">
        <f>C230+Month!B226</f>
        <v>14199.03</v>
      </c>
      <c r="D231" s="33">
        <f>D230+Month!C226</f>
        <v>13245.88</v>
      </c>
      <c r="E231" s="33">
        <f>E230+Month!D226</f>
        <v>804.31999999999994</v>
      </c>
      <c r="F231" s="33">
        <f>F230+Month!E226</f>
        <v>148.84</v>
      </c>
      <c r="G231" s="33">
        <f>G230+Month!F226</f>
        <v>23447.539999999997</v>
      </c>
      <c r="H231" s="33">
        <f>H230+Month!G226</f>
        <v>3517.01</v>
      </c>
      <c r="I231" s="33">
        <f>I230+Month!H226</f>
        <v>7835.6900000000005</v>
      </c>
      <c r="J231" s="33">
        <f>J230+Month!I226</f>
        <v>17812.36</v>
      </c>
      <c r="K231" s="33">
        <f>K230+Month!J226</f>
        <v>10693.319999999998</v>
      </c>
      <c r="L231" s="33">
        <f>L230+Month!K226</f>
        <v>2118.17</v>
      </c>
      <c r="M231" s="33">
        <f>M230+Month!L226</f>
        <v>483.59000000000003</v>
      </c>
      <c r="N231" s="33">
        <f>N230+Month!M226</f>
        <v>8415.6200000000008</v>
      </c>
      <c r="O231" s="33">
        <f>O230+Month!N226</f>
        <v>9333.5400000000009</v>
      </c>
      <c r="P231" s="33">
        <f>P230+Month!O226</f>
        <v>896.19999999999993</v>
      </c>
    </row>
    <row r="232" spans="1:16" x14ac:dyDescent="0.3">
      <c r="A232" s="30">
        <v>2013</v>
      </c>
      <c r="B232" s="46" t="s">
        <v>47</v>
      </c>
      <c r="C232" s="33">
        <f>C231+Month!B227</f>
        <v>17936.82</v>
      </c>
      <c r="D232" s="33">
        <f>D231+Month!C227</f>
        <v>16696.129999999997</v>
      </c>
      <c r="E232" s="33">
        <f>E231+Month!D227</f>
        <v>1059.8899999999999</v>
      </c>
      <c r="F232" s="33">
        <f>F231+Month!E227</f>
        <v>180.82</v>
      </c>
      <c r="G232" s="33">
        <f>G231+Month!F227</f>
        <v>29608.939999999995</v>
      </c>
      <c r="H232" s="33">
        <f>H231+Month!G227</f>
        <v>4350.33</v>
      </c>
      <c r="I232" s="33">
        <f>I231+Month!H227</f>
        <v>9785.5600000000013</v>
      </c>
      <c r="J232" s="33">
        <f>J231+Month!I227</f>
        <v>22685.1</v>
      </c>
      <c r="K232" s="33">
        <f>K231+Month!J227</f>
        <v>13786.969999999998</v>
      </c>
      <c r="L232" s="33">
        <f>L231+Month!K227</f>
        <v>2573.52</v>
      </c>
      <c r="M232" s="33">
        <f>M231+Month!L227</f>
        <v>679.93000000000006</v>
      </c>
      <c r="N232" s="33">
        <f>N231+Month!M227</f>
        <v>10770.900000000001</v>
      </c>
      <c r="O232" s="33">
        <f>O231+Month!N227</f>
        <v>11777.050000000001</v>
      </c>
      <c r="P232" s="33">
        <f>P231+Month!O227</f>
        <v>1168.28</v>
      </c>
    </row>
    <row r="233" spans="1:16" x14ac:dyDescent="0.3">
      <c r="A233" s="30">
        <v>2013</v>
      </c>
      <c r="B233" s="46" t="s">
        <v>59</v>
      </c>
      <c r="C233" s="33">
        <f>C232+Month!B228</f>
        <v>21214.3</v>
      </c>
      <c r="D233" s="33">
        <f>D232+Month!C228</f>
        <v>19735.049999999996</v>
      </c>
      <c r="E233" s="33">
        <f>E232+Month!D228</f>
        <v>1262.3699999999999</v>
      </c>
      <c r="F233" s="33">
        <f>F232+Month!E228</f>
        <v>216.89999999999998</v>
      </c>
      <c r="G233" s="33">
        <f>G232+Month!F228</f>
        <v>35748.649999999994</v>
      </c>
      <c r="H233" s="33">
        <f>H232+Month!G228</f>
        <v>4893.6399999999994</v>
      </c>
      <c r="I233" s="33">
        <f>I232+Month!H228</f>
        <v>12599.400000000001</v>
      </c>
      <c r="J233" s="33">
        <f>J232+Month!I228</f>
        <v>27653.23</v>
      </c>
      <c r="K233" s="33">
        <f>K232+Month!J228</f>
        <v>16576.62</v>
      </c>
      <c r="L233" s="33">
        <f>L232+Month!K228</f>
        <v>3201.79</v>
      </c>
      <c r="M233" s="33">
        <f>M232+Month!L228</f>
        <v>758.35</v>
      </c>
      <c r="N233" s="33">
        <f>N232+Month!M228</f>
        <v>13113.500000000002</v>
      </c>
      <c r="O233" s="33">
        <f>O232+Month!N228</f>
        <v>14034.140000000001</v>
      </c>
      <c r="P233" s="33">
        <f>P232+Month!O228</f>
        <v>1430.25</v>
      </c>
    </row>
    <row r="234" spans="1:16" x14ac:dyDescent="0.3">
      <c r="A234" s="30">
        <v>2013</v>
      </c>
      <c r="B234" s="46" t="s">
        <v>60</v>
      </c>
      <c r="C234" s="33">
        <f>C233+Month!B229</f>
        <v>24646.86</v>
      </c>
      <c r="D234" s="33">
        <f>D233+Month!C229</f>
        <v>22918.569999999996</v>
      </c>
      <c r="E234" s="33">
        <f>E233+Month!D229</f>
        <v>1477.4599999999998</v>
      </c>
      <c r="F234" s="33">
        <f>F233+Month!E229</f>
        <v>250.84999999999997</v>
      </c>
      <c r="G234" s="33">
        <f>G233+Month!F229</f>
        <v>41823.489999999991</v>
      </c>
      <c r="H234" s="33">
        <f>H233+Month!G229</f>
        <v>5798.5599999999995</v>
      </c>
      <c r="I234" s="33">
        <f>I233+Month!H229</f>
        <v>14747.320000000002</v>
      </c>
      <c r="J234" s="33">
        <f>J233+Month!I229</f>
        <v>32299.55</v>
      </c>
      <c r="K234" s="33">
        <f>K233+Month!J229</f>
        <v>18997.43</v>
      </c>
      <c r="L234" s="33">
        <f>L233+Month!K229</f>
        <v>3725.39</v>
      </c>
      <c r="M234" s="33">
        <f>M233+Month!L229</f>
        <v>905.46</v>
      </c>
      <c r="N234" s="33">
        <f>N233+Month!M229</f>
        <v>15032.020000000002</v>
      </c>
      <c r="O234" s="33">
        <f>O233+Month!N229</f>
        <v>16406.730000000003</v>
      </c>
      <c r="P234" s="33">
        <f>P233+Month!O229</f>
        <v>1680.99</v>
      </c>
    </row>
    <row r="235" spans="1:16" x14ac:dyDescent="0.3">
      <c r="A235" s="30">
        <v>2013</v>
      </c>
      <c r="B235" s="46" t="s">
        <v>61</v>
      </c>
      <c r="C235" s="33">
        <f>C234+Month!B230</f>
        <v>27379.43</v>
      </c>
      <c r="D235" s="33">
        <f>D234+Month!C230</f>
        <v>25459.339999999997</v>
      </c>
      <c r="E235" s="33">
        <f>E234+Month!D230</f>
        <v>1633.6299999999999</v>
      </c>
      <c r="F235" s="33">
        <f>F234+Month!E230</f>
        <v>286.47999999999996</v>
      </c>
      <c r="G235" s="33">
        <f>G234+Month!F230</f>
        <v>47856.959999999992</v>
      </c>
      <c r="H235" s="33">
        <f>H234+Month!G230</f>
        <v>6550.33</v>
      </c>
      <c r="I235" s="33">
        <f>I234+Month!H230</f>
        <v>17762.490000000002</v>
      </c>
      <c r="J235" s="33">
        <f>J234+Month!I230</f>
        <v>36973.71</v>
      </c>
      <c r="K235" s="33">
        <f>K234+Month!J230</f>
        <v>21174.07</v>
      </c>
      <c r="L235" s="33">
        <f>L234+Month!K230</f>
        <v>4332.93</v>
      </c>
      <c r="M235" s="33">
        <f>M234+Month!L230</f>
        <v>1045.54</v>
      </c>
      <c r="N235" s="33">
        <f>N234+Month!M230</f>
        <v>17343.79</v>
      </c>
      <c r="O235" s="33">
        <f>O234+Month!N230</f>
        <v>18668.310000000005</v>
      </c>
      <c r="P235" s="33">
        <f>P234+Month!O230</f>
        <v>1944.43</v>
      </c>
    </row>
    <row r="236" spans="1:16" x14ac:dyDescent="0.3">
      <c r="A236" s="30">
        <v>2013</v>
      </c>
      <c r="B236" s="46" t="s">
        <v>62</v>
      </c>
      <c r="C236" s="33">
        <f>C235+Month!B231</f>
        <v>30433</v>
      </c>
      <c r="D236" s="33">
        <f>D235+Month!C231</f>
        <v>28381.889999999996</v>
      </c>
      <c r="E236" s="33">
        <f>E235+Month!D231</f>
        <v>1723.6399999999999</v>
      </c>
      <c r="F236" s="33">
        <f>F235+Month!E231</f>
        <v>327.48999999999995</v>
      </c>
      <c r="G236" s="33">
        <f>G235+Month!F231</f>
        <v>53211.329999999994</v>
      </c>
      <c r="H236" s="33">
        <f>H235+Month!G231</f>
        <v>7210.93</v>
      </c>
      <c r="I236" s="33">
        <f>I235+Month!H231</f>
        <v>20312.600000000002</v>
      </c>
      <c r="J236" s="33">
        <f>J235+Month!I231</f>
        <v>41186.129999999997</v>
      </c>
      <c r="K236" s="33">
        <f>K235+Month!J231</f>
        <v>23604.739999999998</v>
      </c>
      <c r="L236" s="33">
        <f>L235+Month!K231</f>
        <v>4814.29</v>
      </c>
      <c r="M236" s="33">
        <f>M235+Month!L231</f>
        <v>1182.28</v>
      </c>
      <c r="N236" s="33">
        <f>N235+Month!M231</f>
        <v>19851.7</v>
      </c>
      <c r="O236" s="33">
        <f>O235+Month!N231</f>
        <v>20752.470000000005</v>
      </c>
      <c r="P236" s="33">
        <f>P235+Month!O231</f>
        <v>2162.0300000000002</v>
      </c>
    </row>
    <row r="237" spans="1:16" s="47" customFormat="1" x14ac:dyDescent="0.3">
      <c r="A237" s="30">
        <v>2013</v>
      </c>
      <c r="B237" s="46" t="s">
        <v>63</v>
      </c>
      <c r="C237" s="33">
        <f>C236+Month!B232</f>
        <v>33593.51</v>
      </c>
      <c r="D237" s="33">
        <f>D236+Month!C232</f>
        <v>31332.919999999995</v>
      </c>
      <c r="E237" s="33">
        <f>E236+Month!D232</f>
        <v>1892.9099999999999</v>
      </c>
      <c r="F237" s="33">
        <f>F236+Month!E232</f>
        <v>367.69999999999993</v>
      </c>
      <c r="G237" s="33">
        <f>G236+Month!F232</f>
        <v>58570.289999999994</v>
      </c>
      <c r="H237" s="33">
        <f>H236+Month!G232</f>
        <v>8311.35</v>
      </c>
      <c r="I237" s="33">
        <f>I236+Month!H232</f>
        <v>23409.47</v>
      </c>
      <c r="J237" s="33">
        <f>J236+Month!I232</f>
        <v>44847.13</v>
      </c>
      <c r="K237" s="33">
        <f>K236+Month!J232</f>
        <v>25826.67</v>
      </c>
      <c r="L237" s="33">
        <f>L236+Month!K232</f>
        <v>5411.84</v>
      </c>
      <c r="M237" s="33">
        <f>M236+Month!L232</f>
        <v>1243.96</v>
      </c>
      <c r="N237" s="33">
        <f>N236+Month!M232</f>
        <v>22897.39</v>
      </c>
      <c r="O237" s="33">
        <f>O236+Month!N232</f>
        <v>22676.220000000005</v>
      </c>
      <c r="P237" s="33">
        <f>P236+Month!O232</f>
        <v>2361.5500000000002</v>
      </c>
    </row>
    <row r="238" spans="1:16" x14ac:dyDescent="0.3">
      <c r="A238" s="30">
        <v>2013</v>
      </c>
      <c r="B238" s="46" t="s">
        <v>64</v>
      </c>
      <c r="C238" s="33">
        <f>C237+Month!B233</f>
        <v>37037.01</v>
      </c>
      <c r="D238" s="33">
        <f>D237+Month!C233</f>
        <v>34592.42</v>
      </c>
      <c r="E238" s="33">
        <f>E237+Month!D233</f>
        <v>2028.2999999999997</v>
      </c>
      <c r="F238" s="33">
        <f>F237+Month!E233</f>
        <v>416.31999999999994</v>
      </c>
      <c r="G238" s="33">
        <f>G237+Month!F233</f>
        <v>63301.319999999992</v>
      </c>
      <c r="H238" s="33">
        <f>H237+Month!G233</f>
        <v>8931.130000000001</v>
      </c>
      <c r="I238" s="33">
        <f>I237+Month!H233</f>
        <v>25814.190000000002</v>
      </c>
      <c r="J238" s="33">
        <f>J237+Month!I233</f>
        <v>48410.25</v>
      </c>
      <c r="K238" s="33">
        <f>K237+Month!J233</f>
        <v>28631.559999999998</v>
      </c>
      <c r="L238" s="33">
        <f>L237+Month!K233</f>
        <v>5959.96</v>
      </c>
      <c r="M238" s="33">
        <f>M237+Month!L233</f>
        <v>1345.5</v>
      </c>
      <c r="N238" s="33">
        <f>N237+Month!M233</f>
        <v>26068.07</v>
      </c>
      <c r="O238" s="33">
        <f>O237+Month!N233</f>
        <v>24646.990000000005</v>
      </c>
      <c r="P238" s="33">
        <f>P237+Month!O233</f>
        <v>2537.86</v>
      </c>
    </row>
    <row r="239" spans="1:16" x14ac:dyDescent="0.3">
      <c r="A239" s="30">
        <v>2013</v>
      </c>
      <c r="B239" s="46" t="s">
        <v>65</v>
      </c>
      <c r="C239" s="33">
        <f>C238+Month!B234</f>
        <v>41100.79</v>
      </c>
      <c r="D239" s="33">
        <f>D238+Month!C234</f>
        <v>38456.369999999995</v>
      </c>
      <c r="E239" s="33">
        <f>E238+Month!D234</f>
        <v>2190.0499999999997</v>
      </c>
      <c r="F239" s="33">
        <f>F238+Month!E234</f>
        <v>454.40999999999997</v>
      </c>
      <c r="G239" s="33">
        <f>G238+Month!F234</f>
        <v>68404.489999999991</v>
      </c>
      <c r="H239" s="33">
        <f>H238+Month!G234</f>
        <v>9437.77</v>
      </c>
      <c r="I239" s="33">
        <f>I238+Month!H234</f>
        <v>27369.420000000002</v>
      </c>
      <c r="J239" s="33">
        <f>J238+Month!I234</f>
        <v>52469.89</v>
      </c>
      <c r="K239" s="33">
        <f>K238+Month!J234</f>
        <v>31669.649999999998</v>
      </c>
      <c r="L239" s="33">
        <f>L238+Month!K234</f>
        <v>6496.85</v>
      </c>
      <c r="M239" s="33">
        <f>M238+Month!L234</f>
        <v>1435.51</v>
      </c>
      <c r="N239" s="33">
        <f>N238+Month!M234</f>
        <v>28417.559999999998</v>
      </c>
      <c r="O239" s="33">
        <f>O238+Month!N234</f>
        <v>26909.680000000004</v>
      </c>
      <c r="P239" s="33">
        <f>P238+Month!O234</f>
        <v>2719.92</v>
      </c>
    </row>
    <row r="240" spans="1:16" x14ac:dyDescent="0.3">
      <c r="A240" s="30">
        <v>2014</v>
      </c>
      <c r="B240" s="46" t="s">
        <v>55</v>
      </c>
      <c r="C240" s="33">
        <f>Month!B235</f>
        <v>3590.45</v>
      </c>
      <c r="D240" s="33">
        <f>Month!C235</f>
        <v>3326.33</v>
      </c>
      <c r="E240" s="33">
        <f>Month!D235</f>
        <v>222.24</v>
      </c>
      <c r="F240" s="33">
        <f>Month!E235</f>
        <v>41.88</v>
      </c>
      <c r="G240" s="33">
        <f>Month!F235</f>
        <v>5205.1899999999996</v>
      </c>
      <c r="H240" s="33">
        <f>Month!G235</f>
        <v>716.27</v>
      </c>
      <c r="I240" s="33">
        <f>Month!H235</f>
        <v>1863.77</v>
      </c>
      <c r="J240" s="33">
        <f>Month!I235</f>
        <v>4005.74</v>
      </c>
      <c r="K240" s="33">
        <f>Month!J235</f>
        <v>2291.0300000000002</v>
      </c>
      <c r="L240" s="33">
        <f>Month!K235</f>
        <v>483.17</v>
      </c>
      <c r="M240" s="33">
        <f>Month!L235</f>
        <v>71.680000000000007</v>
      </c>
      <c r="N240" s="33">
        <f>Month!M235</f>
        <v>2074.0500000000002</v>
      </c>
      <c r="O240" s="33">
        <f>Month!N235</f>
        <v>2336.4899999999998</v>
      </c>
      <c r="P240" s="33">
        <f>Month!O235</f>
        <v>209.52</v>
      </c>
    </row>
    <row r="241" spans="1:16" x14ac:dyDescent="0.3">
      <c r="A241" s="30">
        <v>2014</v>
      </c>
      <c r="B241" s="46" t="s">
        <v>56</v>
      </c>
      <c r="C241" s="33">
        <f>C240+Month!B236</f>
        <v>7237.3899999999994</v>
      </c>
      <c r="D241" s="33">
        <f>D240+Month!C236</f>
        <v>6708.52</v>
      </c>
      <c r="E241" s="33">
        <f>E240+Month!D236</f>
        <v>451.37</v>
      </c>
      <c r="F241" s="33">
        <f>F240+Month!E236</f>
        <v>77.5</v>
      </c>
      <c r="G241" s="33">
        <f>G240+Month!F236</f>
        <v>10446.669999999998</v>
      </c>
      <c r="H241" s="33">
        <f>H240+Month!G236</f>
        <v>1751.8799999999999</v>
      </c>
      <c r="I241" s="33">
        <f>I240+Month!H236</f>
        <v>4068.2</v>
      </c>
      <c r="J241" s="33">
        <f>J240+Month!I236</f>
        <v>7784.87</v>
      </c>
      <c r="K241" s="33">
        <f>K240+Month!J236</f>
        <v>5136.88</v>
      </c>
      <c r="L241" s="33">
        <f>L240+Month!K236</f>
        <v>909.90000000000009</v>
      </c>
      <c r="M241" s="33">
        <f>M240+Month!L236</f>
        <v>126.69</v>
      </c>
      <c r="N241" s="33">
        <f>N240+Month!M236</f>
        <v>4713.5</v>
      </c>
      <c r="O241" s="33">
        <f>O240+Month!N236</f>
        <v>4076.5199999999995</v>
      </c>
      <c r="P241" s="33">
        <f>P240+Month!O236</f>
        <v>464.37</v>
      </c>
    </row>
    <row r="242" spans="1:16" x14ac:dyDescent="0.3">
      <c r="A242" s="30">
        <v>2014</v>
      </c>
      <c r="B242" s="46" t="s">
        <v>57</v>
      </c>
      <c r="C242" s="33">
        <f>C241+Month!B237</f>
        <v>11163.92</v>
      </c>
      <c r="D242" s="33">
        <f>D241+Month!C237</f>
        <v>10368.89</v>
      </c>
      <c r="E242" s="33">
        <f>E241+Month!D237</f>
        <v>683.31999999999994</v>
      </c>
      <c r="F242" s="33">
        <f>F241+Month!E237</f>
        <v>111.72</v>
      </c>
      <c r="G242" s="33">
        <f>G241+Month!F237</f>
        <v>15812.739999999998</v>
      </c>
      <c r="H242" s="33">
        <f>H241+Month!G237</f>
        <v>2794.7799999999997</v>
      </c>
      <c r="I242" s="33">
        <f>I241+Month!H237</f>
        <v>5672.49</v>
      </c>
      <c r="J242" s="33">
        <f>J241+Month!I237</f>
        <v>11618.869999999999</v>
      </c>
      <c r="K242" s="33">
        <f>K241+Month!J237</f>
        <v>7780.47</v>
      </c>
      <c r="L242" s="33">
        <f>L241+Month!K237</f>
        <v>1399.0700000000002</v>
      </c>
      <c r="M242" s="33">
        <f>M241+Month!L237</f>
        <v>220.70999999999998</v>
      </c>
      <c r="N242" s="33">
        <f>N241+Month!M237</f>
        <v>7008.7</v>
      </c>
      <c r="O242" s="33">
        <f>O241+Month!N237</f>
        <v>6352.98</v>
      </c>
      <c r="P242" s="33">
        <f>P241+Month!O237</f>
        <v>698.18000000000006</v>
      </c>
    </row>
    <row r="243" spans="1:16" x14ac:dyDescent="0.3">
      <c r="A243" s="30">
        <v>2014</v>
      </c>
      <c r="B243" s="46" t="s">
        <v>58</v>
      </c>
      <c r="C243" s="33">
        <f>C242+Month!B238</f>
        <v>14624.16</v>
      </c>
      <c r="D243" s="33">
        <f>D242+Month!C238</f>
        <v>13558.779999999999</v>
      </c>
      <c r="E243" s="33">
        <f>E242+Month!D238</f>
        <v>927.26</v>
      </c>
      <c r="F243" s="33">
        <f>F242+Month!E238</f>
        <v>138.13999999999999</v>
      </c>
      <c r="G243" s="33">
        <f>G242+Month!F238</f>
        <v>21006.67</v>
      </c>
      <c r="H243" s="33">
        <f>H242+Month!G238</f>
        <v>3666.39</v>
      </c>
      <c r="I243" s="33">
        <f>I242+Month!H238</f>
        <v>7743.93</v>
      </c>
      <c r="J243" s="33">
        <f>J242+Month!I238</f>
        <v>15574.349999999999</v>
      </c>
      <c r="K243" s="33">
        <f>K242+Month!J238</f>
        <v>10485.450000000001</v>
      </c>
      <c r="L243" s="33">
        <f>L242+Month!K238</f>
        <v>1765.9</v>
      </c>
      <c r="M243" s="33">
        <f>M242+Month!L238</f>
        <v>295.38</v>
      </c>
      <c r="N243" s="33">
        <f>N242+Month!M238</f>
        <v>9461.0400000000009</v>
      </c>
      <c r="O243" s="33">
        <f>O242+Month!N238</f>
        <v>8276.5499999999993</v>
      </c>
      <c r="P243" s="33">
        <f>P242+Month!O238</f>
        <v>921.78000000000009</v>
      </c>
    </row>
    <row r="244" spans="1:16" x14ac:dyDescent="0.3">
      <c r="A244" s="30">
        <v>2014</v>
      </c>
      <c r="B244" s="46" t="s">
        <v>47</v>
      </c>
      <c r="C244" s="33">
        <f>C243+Month!B239</f>
        <v>18376.7</v>
      </c>
      <c r="D244" s="33">
        <f>D243+Month!C239</f>
        <v>17069.629999999997</v>
      </c>
      <c r="E244" s="33">
        <f>E243+Month!D239</f>
        <v>1146.8</v>
      </c>
      <c r="F244" s="33">
        <f>F243+Month!E239</f>
        <v>160.27999999999997</v>
      </c>
      <c r="G244" s="33">
        <f>G243+Month!F239</f>
        <v>25778.639999999999</v>
      </c>
      <c r="H244" s="33">
        <f>H243+Month!G239</f>
        <v>4420.16</v>
      </c>
      <c r="I244" s="33">
        <f>I243+Month!H239</f>
        <v>9502.58</v>
      </c>
      <c r="J244" s="33">
        <f>J243+Month!I239</f>
        <v>19290.48</v>
      </c>
      <c r="K244" s="33">
        <f>K243+Month!J239</f>
        <v>12879.53</v>
      </c>
      <c r="L244" s="33">
        <f>L243+Month!K239</f>
        <v>2067.96</v>
      </c>
      <c r="M244" s="33">
        <f>M243+Month!L239</f>
        <v>383.53</v>
      </c>
      <c r="N244" s="33">
        <f>N243+Month!M239</f>
        <v>11715.460000000001</v>
      </c>
      <c r="O244" s="33">
        <f>O243+Month!N239</f>
        <v>10308.289999999999</v>
      </c>
      <c r="P244" s="33">
        <f>P243+Month!O239</f>
        <v>1126.18</v>
      </c>
    </row>
    <row r="245" spans="1:16" x14ac:dyDescent="0.3">
      <c r="A245" s="30">
        <v>2014</v>
      </c>
      <c r="B245" s="46" t="s">
        <v>59</v>
      </c>
      <c r="C245" s="33">
        <f>C244+Month!B240</f>
        <v>21521.79</v>
      </c>
      <c r="D245" s="33">
        <f>D244+Month!C240</f>
        <v>20003.369999999995</v>
      </c>
      <c r="E245" s="33">
        <f>E244+Month!D240</f>
        <v>1327.27</v>
      </c>
      <c r="F245" s="33">
        <f>F244+Month!E240</f>
        <v>191.15999999999997</v>
      </c>
      <c r="G245" s="33">
        <f>G244+Month!F240</f>
        <v>31015.29</v>
      </c>
      <c r="H245" s="33">
        <f>H244+Month!G240</f>
        <v>5516.07</v>
      </c>
      <c r="I245" s="33">
        <f>I244+Month!H240</f>
        <v>12338.43</v>
      </c>
      <c r="J245" s="33">
        <f>J244+Month!I240</f>
        <v>22958.43</v>
      </c>
      <c r="K245" s="33">
        <f>K244+Month!J240</f>
        <v>14944.650000000001</v>
      </c>
      <c r="L245" s="33">
        <f>L244+Month!K240</f>
        <v>2540.75</v>
      </c>
      <c r="M245" s="33">
        <f>M244+Month!L240</f>
        <v>502.98999999999995</v>
      </c>
      <c r="N245" s="33">
        <f>N244+Month!M240</f>
        <v>14436.150000000001</v>
      </c>
      <c r="O245" s="33">
        <f>O244+Month!N240</f>
        <v>12149.289999999999</v>
      </c>
      <c r="P245" s="33">
        <f>P244+Month!O240</f>
        <v>1365.26</v>
      </c>
    </row>
    <row r="246" spans="1:16" x14ac:dyDescent="0.3">
      <c r="A246" s="30">
        <v>2014</v>
      </c>
      <c r="B246" s="46" t="s">
        <v>60</v>
      </c>
      <c r="C246" s="33">
        <f>C245+Month!B241</f>
        <v>24595.850000000002</v>
      </c>
      <c r="D246" s="33">
        <f>D245+Month!C241</f>
        <v>22833.319999999996</v>
      </c>
      <c r="E246" s="33">
        <f>E245+Month!D241</f>
        <v>1537.31</v>
      </c>
      <c r="F246" s="33">
        <f>F245+Month!E241</f>
        <v>225.21999999999997</v>
      </c>
      <c r="G246" s="33">
        <f>G245+Month!F241</f>
        <v>36436.68</v>
      </c>
      <c r="H246" s="33">
        <f>H245+Month!G241</f>
        <v>6466.41</v>
      </c>
      <c r="I246" s="33">
        <f>I245+Month!H241</f>
        <v>14685.69</v>
      </c>
      <c r="J246" s="33">
        <f>J245+Month!I241</f>
        <v>27067.49</v>
      </c>
      <c r="K246" s="33">
        <f>K245+Month!J241</f>
        <v>17726.580000000002</v>
      </c>
      <c r="L246" s="33">
        <f>L245+Month!K241</f>
        <v>2902.74</v>
      </c>
      <c r="M246" s="33">
        <f>M245+Month!L241</f>
        <v>544.94999999999993</v>
      </c>
      <c r="N246" s="33">
        <f>N245+Month!M241</f>
        <v>16918.43</v>
      </c>
      <c r="O246" s="33">
        <f>O245+Month!N241</f>
        <v>13931.47</v>
      </c>
      <c r="P246" s="33">
        <f>P245+Month!O241</f>
        <v>1601.24</v>
      </c>
    </row>
    <row r="247" spans="1:16" x14ac:dyDescent="0.3">
      <c r="A247" s="30">
        <v>2014</v>
      </c>
      <c r="B247" s="46" t="s">
        <v>61</v>
      </c>
      <c r="C247" s="33">
        <f>C246+Month!B242</f>
        <v>26692.320000000003</v>
      </c>
      <c r="D247" s="33">
        <f>D246+Month!C242</f>
        <v>24740.869999999995</v>
      </c>
      <c r="E247" s="33">
        <f>E246+Month!D242</f>
        <v>1693.11</v>
      </c>
      <c r="F247" s="33">
        <f>F246+Month!E242</f>
        <v>258.33999999999997</v>
      </c>
      <c r="G247" s="33">
        <f>G246+Month!F242</f>
        <v>41916.25</v>
      </c>
      <c r="H247" s="33">
        <f>H246+Month!G242</f>
        <v>6800.15</v>
      </c>
      <c r="I247" s="33">
        <f>I246+Month!H242</f>
        <v>19300.43</v>
      </c>
      <c r="J247" s="33">
        <f>J246+Month!I242</f>
        <v>31794.420000000002</v>
      </c>
      <c r="K247" s="33">
        <f>K246+Month!J242</f>
        <v>19137.510000000002</v>
      </c>
      <c r="L247" s="33">
        <f>L246+Month!K242</f>
        <v>3321.64</v>
      </c>
      <c r="M247" s="33">
        <f>M246+Month!L242</f>
        <v>642.71999999999991</v>
      </c>
      <c r="N247" s="33">
        <f>N246+Month!M242</f>
        <v>19567.919999999998</v>
      </c>
      <c r="O247" s="33">
        <f>O246+Month!N242</f>
        <v>15603.349999999999</v>
      </c>
      <c r="P247" s="33">
        <f>P246+Month!O242</f>
        <v>1835.73</v>
      </c>
    </row>
    <row r="248" spans="1:16" x14ac:dyDescent="0.3">
      <c r="A248" s="30">
        <v>2014</v>
      </c>
      <c r="B248" s="46" t="s">
        <v>62</v>
      </c>
      <c r="C248" s="33">
        <f>C247+Month!B243</f>
        <v>29817.480000000003</v>
      </c>
      <c r="D248" s="33">
        <f>D247+Month!C243</f>
        <v>27694.989999999994</v>
      </c>
      <c r="E248" s="33">
        <f>E247+Month!D243</f>
        <v>1830.1999999999998</v>
      </c>
      <c r="F248" s="33">
        <f>F247+Month!E243</f>
        <v>292.29999999999995</v>
      </c>
      <c r="G248" s="33">
        <f>G247+Month!F243</f>
        <v>46954.8</v>
      </c>
      <c r="H248" s="33">
        <f>H247+Month!G243</f>
        <v>7491.62</v>
      </c>
      <c r="I248" s="33">
        <f>I247+Month!H243</f>
        <v>21843.13</v>
      </c>
      <c r="J248" s="33">
        <f>J247+Month!I243</f>
        <v>35789.410000000003</v>
      </c>
      <c r="K248" s="33">
        <f>K247+Month!J243</f>
        <v>21578.22</v>
      </c>
      <c r="L248" s="33">
        <f>L247+Month!K243</f>
        <v>3673.73</v>
      </c>
      <c r="M248" s="33">
        <f>M247+Month!L243</f>
        <v>775.61999999999989</v>
      </c>
      <c r="N248" s="33">
        <f>N247+Month!M243</f>
        <v>22095.329999999998</v>
      </c>
      <c r="O248" s="33">
        <f>O247+Month!N243</f>
        <v>17361.519999999997</v>
      </c>
      <c r="P248" s="33">
        <f>P247+Month!O243</f>
        <v>2060.39</v>
      </c>
    </row>
    <row r="249" spans="1:16" s="48" customFormat="1" x14ac:dyDescent="0.3">
      <c r="A249" s="30">
        <v>2014</v>
      </c>
      <c r="B249" s="46" t="s">
        <v>63</v>
      </c>
      <c r="C249" s="33">
        <f>C248+Month!B244</f>
        <v>33267.740000000005</v>
      </c>
      <c r="D249" s="33">
        <f>D248+Month!C244</f>
        <v>30934.849999999995</v>
      </c>
      <c r="E249" s="33">
        <f>E248+Month!D244</f>
        <v>2001.0099999999998</v>
      </c>
      <c r="F249" s="33">
        <f>F248+Month!E244</f>
        <v>331.9</v>
      </c>
      <c r="G249" s="33">
        <f>G248+Month!F244</f>
        <v>52047.630000000005</v>
      </c>
      <c r="H249" s="33">
        <f>H248+Month!G244</f>
        <v>8128.3099999999995</v>
      </c>
      <c r="I249" s="33">
        <f>I248+Month!H244</f>
        <v>24075.360000000001</v>
      </c>
      <c r="J249" s="33">
        <f>J248+Month!I244</f>
        <v>39855.600000000006</v>
      </c>
      <c r="K249" s="33">
        <f>K248+Month!J244</f>
        <v>24436.41</v>
      </c>
      <c r="L249" s="33">
        <f>L248+Month!K244</f>
        <v>4063.68</v>
      </c>
      <c r="M249" s="33">
        <f>M248+Month!L244</f>
        <v>848.78999999999985</v>
      </c>
      <c r="N249" s="33">
        <f>N248+Month!M244</f>
        <v>24593.94</v>
      </c>
      <c r="O249" s="33">
        <f>O248+Month!N244</f>
        <v>19152.669999999998</v>
      </c>
      <c r="P249" s="33">
        <f>P248+Month!O244</f>
        <v>2296.71</v>
      </c>
    </row>
    <row r="250" spans="1:16" x14ac:dyDescent="0.3">
      <c r="A250" s="30">
        <v>2014</v>
      </c>
      <c r="B250" s="46" t="s">
        <v>64</v>
      </c>
      <c r="C250" s="33">
        <f>C249+Month!B245</f>
        <v>36665.980000000003</v>
      </c>
      <c r="D250" s="33">
        <f>D249+Month!C245</f>
        <v>34074.039999999994</v>
      </c>
      <c r="E250" s="33">
        <f>E249+Month!D245</f>
        <v>2224.12</v>
      </c>
      <c r="F250" s="33">
        <f>F249+Month!E245</f>
        <v>367.84</v>
      </c>
      <c r="G250" s="33">
        <f>G249+Month!F245</f>
        <v>57317.670000000006</v>
      </c>
      <c r="H250" s="33">
        <f>H249+Month!G245</f>
        <v>8801.31</v>
      </c>
      <c r="I250" s="33">
        <f>I249+Month!H245</f>
        <v>26804.41</v>
      </c>
      <c r="J250" s="33">
        <f>J249+Month!I245</f>
        <v>44075.780000000006</v>
      </c>
      <c r="K250" s="33">
        <f>K249+Month!J245</f>
        <v>26998.33</v>
      </c>
      <c r="L250" s="33">
        <f>L249+Month!K245</f>
        <v>4440.55</v>
      </c>
      <c r="M250" s="33">
        <f>M249+Month!L245</f>
        <v>921.69999999999982</v>
      </c>
      <c r="N250" s="33">
        <f>N249+Month!M245</f>
        <v>26990.829999999998</v>
      </c>
      <c r="O250" s="33">
        <f>O249+Month!N245</f>
        <v>20782.73</v>
      </c>
      <c r="P250" s="33">
        <f>P249+Month!O245</f>
        <v>2552.35</v>
      </c>
    </row>
    <row r="251" spans="1:16" x14ac:dyDescent="0.3">
      <c r="A251" s="30">
        <v>2014</v>
      </c>
      <c r="B251" s="46" t="s">
        <v>65</v>
      </c>
      <c r="C251" s="33">
        <f>C250+Month!B246</f>
        <v>40327.75</v>
      </c>
      <c r="D251" s="33">
        <f>D250+Month!C246</f>
        <v>37474.269999999997</v>
      </c>
      <c r="E251" s="33">
        <f>E250+Month!D246</f>
        <v>2453.66</v>
      </c>
      <c r="F251" s="33">
        <f>F250+Month!E246</f>
        <v>399.84</v>
      </c>
      <c r="G251" s="33">
        <f>G250+Month!F246</f>
        <v>63634.760000000009</v>
      </c>
      <c r="H251" s="33">
        <f>H250+Month!G246</f>
        <v>9997.2099999999991</v>
      </c>
      <c r="I251" s="33">
        <f>I250+Month!H246</f>
        <v>29404.799999999999</v>
      </c>
      <c r="J251" s="33">
        <f>J250+Month!I246</f>
        <v>48890.140000000007</v>
      </c>
      <c r="K251" s="33">
        <f>K250+Month!J246</f>
        <v>29809.340000000004</v>
      </c>
      <c r="L251" s="33">
        <f>L250+Month!K246</f>
        <v>4747.38</v>
      </c>
      <c r="M251" s="33">
        <f>M250+Month!L246</f>
        <v>1059.5699999999997</v>
      </c>
      <c r="N251" s="33">
        <f>N250+Month!M246</f>
        <v>29384.42</v>
      </c>
      <c r="O251" s="33">
        <f>O250+Month!N246</f>
        <v>22748.25</v>
      </c>
      <c r="P251" s="33">
        <f>P250+Month!O246</f>
        <v>2824.06</v>
      </c>
    </row>
    <row r="252" spans="1:16" x14ac:dyDescent="0.3">
      <c r="A252" s="30">
        <v>2015</v>
      </c>
      <c r="B252" s="46" t="s">
        <v>55</v>
      </c>
      <c r="C252" s="33">
        <f>Month!B247</f>
        <v>3836.88</v>
      </c>
      <c r="D252" s="33">
        <f>Month!C247</f>
        <v>3585.18</v>
      </c>
      <c r="E252" s="33">
        <f>Month!D247</f>
        <v>220.3</v>
      </c>
      <c r="F252" s="33">
        <f>Month!E247</f>
        <v>31.41</v>
      </c>
      <c r="G252" s="33">
        <f>Month!F247</f>
        <v>4365.3599999999997</v>
      </c>
      <c r="H252" s="33">
        <f>Month!G247</f>
        <v>455.23</v>
      </c>
      <c r="I252" s="33">
        <f>Month!H247</f>
        <v>1814.76</v>
      </c>
      <c r="J252" s="33">
        <f>Month!I247</f>
        <v>3513.61</v>
      </c>
      <c r="K252" s="33">
        <f>Month!J247</f>
        <v>2546.61</v>
      </c>
      <c r="L252" s="33">
        <f>Month!K247</f>
        <v>396.51</v>
      </c>
      <c r="M252" s="33">
        <f>Month!L247</f>
        <v>90.01</v>
      </c>
      <c r="N252" s="33">
        <f>Month!M247</f>
        <v>2471.94</v>
      </c>
      <c r="O252" s="33">
        <f>Month!N247</f>
        <v>1930.68</v>
      </c>
      <c r="P252" s="33">
        <f>Month!O247</f>
        <v>170.44</v>
      </c>
    </row>
    <row r="253" spans="1:16" x14ac:dyDescent="0.3">
      <c r="A253" s="30">
        <v>2015</v>
      </c>
      <c r="B253" s="46" t="s">
        <v>56</v>
      </c>
      <c r="C253" s="33">
        <f>Month!B248+C252</f>
        <v>7079.5</v>
      </c>
      <c r="D253" s="33">
        <f>Month!C248+D252</f>
        <v>6627.76</v>
      </c>
      <c r="E253" s="33">
        <f>Month!D248+E252</f>
        <v>387.15</v>
      </c>
      <c r="F253" s="33">
        <f>Month!E248+F252</f>
        <v>64.599999999999994</v>
      </c>
      <c r="G253" s="33">
        <f>Month!F248+G252</f>
        <v>9107.880000000001</v>
      </c>
      <c r="H253" s="33">
        <f>Month!G248+H252</f>
        <v>1586.5</v>
      </c>
      <c r="I253" s="33">
        <f>Month!H248+I252</f>
        <v>4315.6899999999996</v>
      </c>
      <c r="J253" s="33">
        <f>Month!I248+J252</f>
        <v>6795.01</v>
      </c>
      <c r="K253" s="33">
        <f>Month!J248+K252</f>
        <v>4775.58</v>
      </c>
      <c r="L253" s="33">
        <f>Month!K248+L252</f>
        <v>726.36</v>
      </c>
      <c r="M253" s="33">
        <f>Month!L248+M252</f>
        <v>209.52</v>
      </c>
      <c r="N253" s="33">
        <f>Month!M248+N252</f>
        <v>5316.6</v>
      </c>
      <c r="O253" s="33">
        <f>Month!N248+O252</f>
        <v>3537.19</v>
      </c>
      <c r="P253" s="33">
        <f>Month!O248+P252</f>
        <v>357.69</v>
      </c>
    </row>
    <row r="254" spans="1:16" x14ac:dyDescent="0.3">
      <c r="A254" s="30">
        <v>2015</v>
      </c>
      <c r="B254" s="46" t="s">
        <v>57</v>
      </c>
      <c r="C254" s="33">
        <f>Month!B249+C253</f>
        <v>10835.619999999999</v>
      </c>
      <c r="D254" s="33">
        <f>Month!C249+D253</f>
        <v>10162.61</v>
      </c>
      <c r="E254" s="33">
        <f>Month!D249+E253</f>
        <v>577.08999999999992</v>
      </c>
      <c r="F254" s="33">
        <f>Month!E249+F253</f>
        <v>95.919999999999987</v>
      </c>
      <c r="G254" s="33">
        <f>Month!F249+G253</f>
        <v>14674.810000000001</v>
      </c>
      <c r="H254" s="33">
        <f>Month!G249+H253</f>
        <v>2637.75</v>
      </c>
      <c r="I254" s="33">
        <f>Month!H249+I253</f>
        <v>6634.8799999999992</v>
      </c>
      <c r="J254" s="33">
        <f>Month!I249+J253</f>
        <v>10952.44</v>
      </c>
      <c r="K254" s="33">
        <f>Month!J249+K253</f>
        <v>7611.76</v>
      </c>
      <c r="L254" s="33">
        <f>Month!K249+L253</f>
        <v>1084.6100000000001</v>
      </c>
      <c r="M254" s="33">
        <f>Month!L249+M253</f>
        <v>484.11</v>
      </c>
      <c r="N254" s="33">
        <f>Month!M249+N253</f>
        <v>7731.7000000000007</v>
      </c>
      <c r="O254" s="33">
        <f>Month!N249+O253</f>
        <v>5038</v>
      </c>
      <c r="P254" s="33">
        <f>Month!O249+P253</f>
        <v>551.22</v>
      </c>
    </row>
    <row r="255" spans="1:16" x14ac:dyDescent="0.3">
      <c r="A255" s="30">
        <v>2015</v>
      </c>
      <c r="B255" s="46" t="s">
        <v>58</v>
      </c>
      <c r="C255" s="33">
        <f>Month!B250+C254</f>
        <v>14824.89</v>
      </c>
      <c r="D255" s="33">
        <f>Month!C250+D254</f>
        <v>13924.66</v>
      </c>
      <c r="E255" s="33">
        <f>Month!D250+E254</f>
        <v>779.45999999999992</v>
      </c>
      <c r="F255" s="33">
        <f>Month!E250+F254</f>
        <v>120.76999999999998</v>
      </c>
      <c r="G255" s="33">
        <f>Month!F250+G254</f>
        <v>19695.22</v>
      </c>
      <c r="H255" s="33">
        <f>Month!G250+H254</f>
        <v>3343.58</v>
      </c>
      <c r="I255" s="33">
        <f>Month!H250+I254</f>
        <v>9763.59</v>
      </c>
      <c r="J255" s="33">
        <f>Month!I250+J254</f>
        <v>14985.14</v>
      </c>
      <c r="K255" s="33">
        <f>Month!J250+K254</f>
        <v>9883.92</v>
      </c>
      <c r="L255" s="33">
        <f>Month!K250+L254</f>
        <v>1366.4900000000002</v>
      </c>
      <c r="M255" s="33">
        <f>Month!L250+M254</f>
        <v>604.33000000000004</v>
      </c>
      <c r="N255" s="33">
        <f>Month!M250+N254</f>
        <v>10689.580000000002</v>
      </c>
      <c r="O255" s="33">
        <f>Month!N250+O254</f>
        <v>6789.36</v>
      </c>
      <c r="P255" s="33">
        <f>Month!O250+P254</f>
        <v>772.43000000000006</v>
      </c>
    </row>
    <row r="256" spans="1:16" x14ac:dyDescent="0.3">
      <c r="A256" s="30">
        <v>2015</v>
      </c>
      <c r="B256" s="46" t="s">
        <v>47</v>
      </c>
      <c r="C256" s="33">
        <f>Month!B251+C255</f>
        <v>19242.43</v>
      </c>
      <c r="D256" s="33">
        <f>Month!C251+D255</f>
        <v>18058.809999999998</v>
      </c>
      <c r="E256" s="33">
        <f>Month!D251+E255</f>
        <v>1031.24</v>
      </c>
      <c r="F256" s="33">
        <f>Month!E251+F255</f>
        <v>152.36999999999998</v>
      </c>
      <c r="G256" s="33">
        <f>Month!F251+G255</f>
        <v>23927.730000000003</v>
      </c>
      <c r="H256" s="33">
        <f>Month!G251+H255</f>
        <v>4253.09</v>
      </c>
      <c r="I256" s="33">
        <f>Month!H251+I255</f>
        <v>10419.76</v>
      </c>
      <c r="J256" s="33">
        <f>Month!I251+J255</f>
        <v>18008.489999999998</v>
      </c>
      <c r="K256" s="33">
        <f>Month!J251+K255</f>
        <v>13223.1</v>
      </c>
      <c r="L256" s="33">
        <f>Month!K251+L255</f>
        <v>1666.13</v>
      </c>
      <c r="M256" s="33">
        <f>Month!L251+M255</f>
        <v>755.6</v>
      </c>
      <c r="N256" s="33">
        <f>Month!M251+N255</f>
        <v>13285.350000000002</v>
      </c>
      <c r="O256" s="33">
        <f>Month!N251+O255</f>
        <v>8561.5</v>
      </c>
      <c r="P256" s="33">
        <f>Month!O251+P255</f>
        <v>1008.6700000000001</v>
      </c>
    </row>
    <row r="257" spans="1:16" x14ac:dyDescent="0.3">
      <c r="A257" s="30">
        <v>2015</v>
      </c>
      <c r="B257" s="46" t="s">
        <v>59</v>
      </c>
      <c r="C257" s="33">
        <f>Month!B252+C256</f>
        <v>22976.65</v>
      </c>
      <c r="D257" s="33">
        <f>Month!C252+D256</f>
        <v>21526.219999999998</v>
      </c>
      <c r="E257" s="33">
        <f>Month!D252+E256</f>
        <v>1266.1600000000001</v>
      </c>
      <c r="F257" s="33">
        <f>Month!E252+F256</f>
        <v>184.26999999999998</v>
      </c>
      <c r="G257" s="33">
        <f>Month!F252+G256</f>
        <v>28737.660000000003</v>
      </c>
      <c r="H257" s="33">
        <f>Month!G252+H256</f>
        <v>4665.79</v>
      </c>
      <c r="I257" s="33">
        <f>Month!H252+I256</f>
        <v>12630.55</v>
      </c>
      <c r="J257" s="33">
        <f>Month!I252+J256</f>
        <v>21883.51</v>
      </c>
      <c r="K257" s="33">
        <f>Month!J252+K256</f>
        <v>16458.02</v>
      </c>
      <c r="L257" s="33">
        <f>Month!K252+L256</f>
        <v>2188.34</v>
      </c>
      <c r="M257" s="33">
        <f>Month!L252+M256</f>
        <v>946.95</v>
      </c>
      <c r="N257" s="33">
        <f>Month!M252+N256</f>
        <v>16213.500000000002</v>
      </c>
      <c r="O257" s="33">
        <f>Month!N252+O256</f>
        <v>10249.83</v>
      </c>
      <c r="P257" s="33">
        <f>Month!O252+P256</f>
        <v>1249.5500000000002</v>
      </c>
    </row>
    <row r="258" spans="1:16" x14ac:dyDescent="0.3">
      <c r="A258" s="30">
        <v>2015</v>
      </c>
      <c r="B258" s="46" t="s">
        <v>60</v>
      </c>
      <c r="C258" s="33">
        <f>Month!B253+C257</f>
        <v>26618.11</v>
      </c>
      <c r="D258" s="33">
        <f>Month!C253+D257</f>
        <v>24909.129999999997</v>
      </c>
      <c r="E258" s="33">
        <f>Month!D253+E257</f>
        <v>1486.8100000000002</v>
      </c>
      <c r="F258" s="33">
        <f>Month!E253+F257</f>
        <v>222.17</v>
      </c>
      <c r="G258" s="33">
        <f>Month!F253+G257</f>
        <v>33862.370000000003</v>
      </c>
      <c r="H258" s="33">
        <f>Month!G253+H257</f>
        <v>5950.62</v>
      </c>
      <c r="I258" s="33">
        <f>Month!H253+I257</f>
        <v>14157.73</v>
      </c>
      <c r="J258" s="33">
        <f>Month!I253+J257</f>
        <v>25252.82</v>
      </c>
      <c r="K258" s="33">
        <f>Month!J253+K257</f>
        <v>18964.25</v>
      </c>
      <c r="L258" s="33">
        <f>Month!K253+L257</f>
        <v>2658.9100000000003</v>
      </c>
      <c r="M258" s="33">
        <f>Month!L253+M257</f>
        <v>1182.8700000000001</v>
      </c>
      <c r="N258" s="33">
        <f>Month!M253+N257</f>
        <v>18575.560000000001</v>
      </c>
      <c r="O258" s="33">
        <f>Month!N253+O257</f>
        <v>12182.44</v>
      </c>
      <c r="P258" s="33">
        <f>Month!O253+P257</f>
        <v>1472.19</v>
      </c>
    </row>
    <row r="259" spans="1:16" x14ac:dyDescent="0.3">
      <c r="A259" s="30">
        <v>2015</v>
      </c>
      <c r="B259" s="46" t="s">
        <v>61</v>
      </c>
      <c r="C259" s="33">
        <f>Month!B254+C258</f>
        <v>30027.02</v>
      </c>
      <c r="D259" s="33">
        <f>Month!C254+D258</f>
        <v>28113.71</v>
      </c>
      <c r="E259" s="33">
        <f>Month!D254+E258</f>
        <v>1652.5900000000001</v>
      </c>
      <c r="F259" s="33">
        <f>Month!E254+F258</f>
        <v>260.71999999999997</v>
      </c>
      <c r="G259" s="33">
        <f>Month!F254+G258</f>
        <v>39501.68</v>
      </c>
      <c r="H259" s="33">
        <f>Month!G254+H258</f>
        <v>6621.99</v>
      </c>
      <c r="I259" s="33">
        <f>Month!H254+I258</f>
        <v>17076.099999999999</v>
      </c>
      <c r="J259" s="33">
        <f>Month!I254+J258</f>
        <v>29692.959999999999</v>
      </c>
      <c r="K259" s="33">
        <f>Month!J254+K258</f>
        <v>21437.52</v>
      </c>
      <c r="L259" s="33">
        <f>Month!K254+L258</f>
        <v>3186.71</v>
      </c>
      <c r="M259" s="33">
        <f>Month!L254+M258</f>
        <v>1364.46</v>
      </c>
      <c r="N259" s="33">
        <f>Month!M254+N258</f>
        <v>21399.52</v>
      </c>
      <c r="O259" s="33">
        <f>Month!N254+O258</f>
        <v>14401.11</v>
      </c>
      <c r="P259" s="33">
        <f>Month!O254+P258</f>
        <v>1702.5500000000002</v>
      </c>
    </row>
    <row r="260" spans="1:16" x14ac:dyDescent="0.3">
      <c r="A260" s="30">
        <v>2015</v>
      </c>
      <c r="B260" s="46" t="s">
        <v>62</v>
      </c>
      <c r="C260" s="33">
        <f>Month!B255+C259</f>
        <v>33491.660000000003</v>
      </c>
      <c r="D260" s="33">
        <f>Month!C255+D259</f>
        <v>31421.54</v>
      </c>
      <c r="E260" s="33">
        <f>Month!D255+E259</f>
        <v>1773.71</v>
      </c>
      <c r="F260" s="33">
        <f>Month!E255+F259</f>
        <v>296.40999999999997</v>
      </c>
      <c r="G260" s="33">
        <f>Month!F255+G259</f>
        <v>44691.58</v>
      </c>
      <c r="H260" s="33">
        <f>Month!G255+H259</f>
        <v>7640.65</v>
      </c>
      <c r="I260" s="33">
        <f>Month!H255+I259</f>
        <v>19535.309999999998</v>
      </c>
      <c r="J260" s="33">
        <f>Month!I255+J259</f>
        <v>33279.369999999995</v>
      </c>
      <c r="K260" s="33">
        <f>Month!J255+K259</f>
        <v>23736.68</v>
      </c>
      <c r="L260" s="33">
        <f>Month!K255+L259</f>
        <v>3771.53</v>
      </c>
      <c r="M260" s="33">
        <f>Month!L255+M259</f>
        <v>1576.55</v>
      </c>
      <c r="N260" s="33">
        <f>Month!M255+N259</f>
        <v>24307.61</v>
      </c>
      <c r="O260" s="33">
        <f>Month!N255+O259</f>
        <v>16509.97</v>
      </c>
      <c r="P260" s="33">
        <f>Month!O255+P259</f>
        <v>1936.3600000000001</v>
      </c>
    </row>
    <row r="261" spans="1:16" x14ac:dyDescent="0.3">
      <c r="A261" s="30">
        <v>2015</v>
      </c>
      <c r="B261" s="46" t="s">
        <v>63</v>
      </c>
      <c r="C261" s="33">
        <f>Month!B256+C260</f>
        <v>37474.230000000003</v>
      </c>
      <c r="D261" s="33">
        <f>Month!C256+D260</f>
        <v>35201.279999999999</v>
      </c>
      <c r="E261" s="33">
        <f>Month!D256+E260</f>
        <v>1940.24</v>
      </c>
      <c r="F261" s="33">
        <f>Month!E256+F260</f>
        <v>332.71999999999997</v>
      </c>
      <c r="G261" s="33">
        <f>Month!F256+G260</f>
        <v>50863.65</v>
      </c>
      <c r="H261" s="33">
        <f>Month!G256+H260</f>
        <v>8566.65</v>
      </c>
      <c r="I261" s="33">
        <f>Month!H256+I260</f>
        <v>22229.87</v>
      </c>
      <c r="J261" s="33">
        <f>Month!I256+J260</f>
        <v>37922.39</v>
      </c>
      <c r="K261" s="33">
        <f>Month!J256+K260</f>
        <v>26593.5</v>
      </c>
      <c r="L261" s="33">
        <f>Month!K256+L260</f>
        <v>4374.58</v>
      </c>
      <c r="M261" s="33">
        <f>Month!L256+M260</f>
        <v>1745.94</v>
      </c>
      <c r="N261" s="33">
        <f>Month!M256+N260</f>
        <v>27020.61</v>
      </c>
      <c r="O261" s="33">
        <f>Month!N256+O260</f>
        <v>18748.260000000002</v>
      </c>
      <c r="P261" s="33">
        <f>Month!O256+P260</f>
        <v>2142.1800000000003</v>
      </c>
    </row>
    <row r="262" spans="1:16" x14ac:dyDescent="0.3">
      <c r="A262" s="30">
        <v>2015</v>
      </c>
      <c r="B262" s="46" t="s">
        <v>64</v>
      </c>
      <c r="C262" s="33">
        <f>Month!B257+C261</f>
        <v>41443.310000000005</v>
      </c>
      <c r="D262" s="33">
        <f>Month!C257+D261</f>
        <v>38880.57</v>
      </c>
      <c r="E262" s="33">
        <f>Month!D257+E261</f>
        <v>2194.12</v>
      </c>
      <c r="F262" s="33">
        <f>Month!E257+F261</f>
        <v>368.61999999999995</v>
      </c>
      <c r="G262" s="33">
        <f>Month!F257+G261</f>
        <v>56063.700000000004</v>
      </c>
      <c r="H262" s="33">
        <f>Month!G257+H261</f>
        <v>9611.65</v>
      </c>
      <c r="I262" s="33">
        <f>Month!H257+I261</f>
        <v>24601.579999999998</v>
      </c>
      <c r="J262" s="33">
        <f>Month!I257+J261</f>
        <v>41663.620000000003</v>
      </c>
      <c r="K262" s="33">
        <f>Month!J257+K261</f>
        <v>28980.93</v>
      </c>
      <c r="L262" s="33">
        <f>Month!K257+L261</f>
        <v>4788.3999999999996</v>
      </c>
      <c r="M262" s="33">
        <f>Month!L257+M261</f>
        <v>1804.8400000000001</v>
      </c>
      <c r="N262" s="33">
        <f>Month!M257+N261</f>
        <v>29797.63</v>
      </c>
      <c r="O262" s="33">
        <f>Month!N257+O261</f>
        <v>20862.29</v>
      </c>
      <c r="P262" s="33">
        <f>Month!O257+P261</f>
        <v>2322.92</v>
      </c>
    </row>
    <row r="263" spans="1:16" x14ac:dyDescent="0.3">
      <c r="A263" s="30">
        <v>2015</v>
      </c>
      <c r="B263" s="46" t="s">
        <v>65</v>
      </c>
      <c r="C263" s="33">
        <f>Month!B258+C262</f>
        <v>45698.12</v>
      </c>
      <c r="D263" s="33">
        <f>Month!C258+D262</f>
        <v>42825.88</v>
      </c>
      <c r="E263" s="33">
        <f>Month!D258+E262</f>
        <v>2461.8599999999997</v>
      </c>
      <c r="F263" s="33">
        <f>Month!E258+F262</f>
        <v>410.37999999999994</v>
      </c>
      <c r="G263" s="33">
        <f>Month!F258+G262</f>
        <v>61009.680000000008</v>
      </c>
      <c r="H263" s="33">
        <f>Month!G258+H262</f>
        <v>10410.65</v>
      </c>
      <c r="I263" s="33">
        <f>Month!H258+I262</f>
        <v>26253.14</v>
      </c>
      <c r="J263" s="33">
        <f>Month!I258+J262</f>
        <v>45280.82</v>
      </c>
      <c r="K263" s="33">
        <f>Month!J258+K262</f>
        <v>31819.81</v>
      </c>
      <c r="L263" s="33">
        <f>Month!K258+L262</f>
        <v>5318.1799999999994</v>
      </c>
      <c r="M263" s="33">
        <f>Month!L258+M262</f>
        <v>1889.6100000000001</v>
      </c>
      <c r="N263" s="33">
        <f>Month!M258+N262</f>
        <v>32289.82</v>
      </c>
      <c r="O263" s="33">
        <f>Month!N258+O262</f>
        <v>22926.25</v>
      </c>
      <c r="P263" s="33">
        <f>Month!O258+P262</f>
        <v>2509.33</v>
      </c>
    </row>
    <row r="264" spans="1:16" x14ac:dyDescent="0.3">
      <c r="A264" s="30">
        <v>2016</v>
      </c>
      <c r="B264" s="46" t="s">
        <v>55</v>
      </c>
      <c r="C264" s="33">
        <f>Month!B259</f>
        <v>4336.4399999999996</v>
      </c>
      <c r="D264" s="33">
        <f>Month!C259</f>
        <v>4025.07</v>
      </c>
      <c r="E264" s="33">
        <f>Month!D259</f>
        <v>271.47000000000003</v>
      </c>
      <c r="F264" s="33">
        <f>Month!E259</f>
        <v>39.9</v>
      </c>
      <c r="G264" s="33">
        <f>Month!F259</f>
        <v>5413.38</v>
      </c>
      <c r="H264" s="33">
        <f>Month!G259</f>
        <v>671.52</v>
      </c>
      <c r="I264" s="33">
        <f>Month!H259</f>
        <v>1582.47</v>
      </c>
      <c r="J264" s="33">
        <f>Month!I259</f>
        <v>4201.6400000000003</v>
      </c>
      <c r="K264" s="33">
        <f>Month!J259</f>
        <v>3241.1</v>
      </c>
      <c r="L264" s="33">
        <f>Month!K259</f>
        <v>540.22</v>
      </c>
      <c r="M264" s="33">
        <f>Month!L259</f>
        <v>246.53</v>
      </c>
      <c r="N264" s="33">
        <f>Month!M259</f>
        <v>2436.6</v>
      </c>
      <c r="O264" s="33">
        <f>Month!N259</f>
        <v>2108.37</v>
      </c>
      <c r="P264" s="33">
        <f>Month!O259</f>
        <v>171.34</v>
      </c>
    </row>
    <row r="265" spans="1:16" x14ac:dyDescent="0.3">
      <c r="A265" s="30">
        <v>2016</v>
      </c>
      <c r="B265" s="46" t="s">
        <v>56</v>
      </c>
      <c r="C265" s="33">
        <f>Month!B260+C264</f>
        <v>8443.9399999999987</v>
      </c>
      <c r="D265" s="33">
        <f>Month!C260+D264</f>
        <v>7847.64</v>
      </c>
      <c r="E265" s="33">
        <f>Month!D260+E264</f>
        <v>522.20000000000005</v>
      </c>
      <c r="F265" s="33">
        <f>Month!E260+F264</f>
        <v>74.099999999999994</v>
      </c>
      <c r="G265" s="33">
        <f>Month!F260+G264</f>
        <v>9760</v>
      </c>
      <c r="H265" s="33">
        <f>Month!G260+H264</f>
        <v>1753.76</v>
      </c>
      <c r="I265" s="33">
        <f>Month!H260+I264</f>
        <v>3079.19</v>
      </c>
      <c r="J265" s="33">
        <f>Month!I260+J264</f>
        <v>6983.7300000000005</v>
      </c>
      <c r="K265" s="33">
        <f>Month!J260+K264</f>
        <v>6287.79</v>
      </c>
      <c r="L265" s="33">
        <f>Month!K260+L264</f>
        <v>1022.51</v>
      </c>
      <c r="M265" s="33">
        <f>Month!L260+M264</f>
        <v>424.68</v>
      </c>
      <c r="N265" s="33">
        <f>Month!M260+N264</f>
        <v>5812.73</v>
      </c>
      <c r="O265" s="33">
        <f>Month!N260+O264</f>
        <v>4027.31</v>
      </c>
      <c r="P265" s="33">
        <f>Month!O260+P264</f>
        <v>332.25</v>
      </c>
    </row>
    <row r="266" spans="1:16" x14ac:dyDescent="0.3">
      <c r="A266" s="30">
        <v>2016</v>
      </c>
      <c r="B266" s="46" t="s">
        <v>57</v>
      </c>
      <c r="C266" s="33">
        <f>Month!B261+C265</f>
        <v>12715.779999999999</v>
      </c>
      <c r="D266" s="33">
        <f>Month!C261+D265</f>
        <v>11815.93</v>
      </c>
      <c r="E266" s="33">
        <f>Month!D261+E265</f>
        <v>783.67000000000007</v>
      </c>
      <c r="F266" s="33">
        <f>Month!E261+F265</f>
        <v>116.17999999999999</v>
      </c>
      <c r="G266" s="33">
        <f>Month!F261+G265</f>
        <v>14555.54</v>
      </c>
      <c r="H266" s="33">
        <f>Month!G261+H265</f>
        <v>3076.96</v>
      </c>
      <c r="I266" s="33">
        <f>Month!H261+I265</f>
        <v>4300.78</v>
      </c>
      <c r="J266" s="33">
        <f>Month!I261+J265</f>
        <v>9840.92</v>
      </c>
      <c r="K266" s="33">
        <f>Month!J261+K265</f>
        <v>9459.82</v>
      </c>
      <c r="L266" s="33">
        <f>Month!K261+L265</f>
        <v>1637.65</v>
      </c>
      <c r="M266" s="33">
        <f>Month!L261+M265</f>
        <v>630.12</v>
      </c>
      <c r="N266" s="33">
        <f>Month!M261+N265</f>
        <v>8846.6299999999992</v>
      </c>
      <c r="O266" s="33">
        <f>Month!N261+O265</f>
        <v>5934.47</v>
      </c>
      <c r="P266" s="33">
        <f>Month!O261+P265</f>
        <v>537.86</v>
      </c>
    </row>
    <row r="267" spans="1:16" x14ac:dyDescent="0.3">
      <c r="A267" s="30">
        <v>2016</v>
      </c>
      <c r="B267" s="46" t="s">
        <v>58</v>
      </c>
      <c r="C267" s="33">
        <f>Month!B262+C266</f>
        <v>16867.86</v>
      </c>
      <c r="D267" s="33">
        <f>Month!C262+D266</f>
        <v>15667.12</v>
      </c>
      <c r="E267" s="33">
        <f>Month!D262+E266</f>
        <v>1044.56</v>
      </c>
      <c r="F267" s="33">
        <f>Month!E262+F266</f>
        <v>156.16999999999999</v>
      </c>
      <c r="G267" s="33">
        <f>Month!F262+G266</f>
        <v>19090.43</v>
      </c>
      <c r="H267" s="33">
        <f>Month!G262+H266</f>
        <v>3403.07</v>
      </c>
      <c r="I267" s="33">
        <f>Month!H262+I266</f>
        <v>6259.86</v>
      </c>
      <c r="J267" s="33">
        <f>Month!I262+J266</f>
        <v>13437.8</v>
      </c>
      <c r="K267" s="33">
        <f>Month!J262+K266</f>
        <v>12585.779999999999</v>
      </c>
      <c r="L267" s="33">
        <f>Month!K262+L266</f>
        <v>2249.5500000000002</v>
      </c>
      <c r="M267" s="33">
        <f>Month!L262+M266</f>
        <v>864.56</v>
      </c>
      <c r="N267" s="33">
        <f>Month!M262+N266</f>
        <v>11984.72</v>
      </c>
      <c r="O267" s="33">
        <f>Month!N262+O266</f>
        <v>7961.8700000000008</v>
      </c>
      <c r="P267" s="33">
        <f>Month!O262+P266</f>
        <v>762.04</v>
      </c>
    </row>
    <row r="268" spans="1:16" x14ac:dyDescent="0.3">
      <c r="A268" s="30">
        <v>2016</v>
      </c>
      <c r="B268" s="46" t="s">
        <v>47</v>
      </c>
      <c r="C268" s="33">
        <f>Month!B263+C267</f>
        <v>21165.96</v>
      </c>
      <c r="D268" s="33">
        <f>Month!C263+D267</f>
        <v>19662.080000000002</v>
      </c>
      <c r="E268" s="33">
        <f>Month!D263+E267</f>
        <v>1313.75</v>
      </c>
      <c r="F268" s="33">
        <f>Month!E263+F267</f>
        <v>190.12</v>
      </c>
      <c r="G268" s="33">
        <f>Month!F263+G267</f>
        <v>24745.8</v>
      </c>
      <c r="H268" s="33">
        <f>Month!G263+H267</f>
        <v>4787.05</v>
      </c>
      <c r="I268" s="33">
        <f>Month!H263+I267</f>
        <v>8593.92</v>
      </c>
      <c r="J268" s="33">
        <f>Month!I263+J267</f>
        <v>17073.939999999999</v>
      </c>
      <c r="K268" s="33">
        <f>Month!J263+K267</f>
        <v>15129.05</v>
      </c>
      <c r="L268" s="33">
        <f>Month!K263+L267</f>
        <v>2884.8</v>
      </c>
      <c r="M268" s="33">
        <f>Month!L263+M267</f>
        <v>981.39</v>
      </c>
      <c r="N268" s="33">
        <f>Month!M263+N267</f>
        <v>14708.93</v>
      </c>
      <c r="O268" s="33">
        <f>Month!N263+O267</f>
        <v>9963.3200000000015</v>
      </c>
      <c r="P268" s="33">
        <f>Month!O263+P267</f>
        <v>999.3</v>
      </c>
    </row>
    <row r="269" spans="1:16" x14ac:dyDescent="0.3">
      <c r="A269" s="30">
        <v>2016</v>
      </c>
      <c r="B269" s="46" t="s">
        <v>59</v>
      </c>
      <c r="C269" s="33">
        <f>Month!B264+C268</f>
        <v>24925.66</v>
      </c>
      <c r="D269" s="33">
        <f>Month!C264+D268</f>
        <v>23163.31</v>
      </c>
      <c r="E269" s="33">
        <f>Month!D264+E268</f>
        <v>1541.08</v>
      </c>
      <c r="F269" s="33">
        <f>Month!E264+F268</f>
        <v>221.25</v>
      </c>
      <c r="G269" s="33">
        <f>Month!F264+G268</f>
        <v>29376.05</v>
      </c>
      <c r="H269" s="33">
        <f>Month!G264+H268</f>
        <v>6051.14</v>
      </c>
      <c r="I269" s="33">
        <f>Month!H264+I268</f>
        <v>11115.65</v>
      </c>
      <c r="J269" s="33">
        <f>Month!I264+J268</f>
        <v>20013.329999999998</v>
      </c>
      <c r="K269" s="33">
        <f>Month!J264+K268</f>
        <v>17003.329999999998</v>
      </c>
      <c r="L269" s="33">
        <f>Month!K264+L268</f>
        <v>3311.57</v>
      </c>
      <c r="M269" s="33">
        <f>Month!L264+M268</f>
        <v>1062.74</v>
      </c>
      <c r="N269" s="33">
        <f>Month!M264+N268</f>
        <v>18041.650000000001</v>
      </c>
      <c r="O269" s="33">
        <f>Month!N264+O268</f>
        <v>12184.840000000002</v>
      </c>
      <c r="P269" s="33">
        <f>Month!O264+P268</f>
        <v>1264.4299999999998</v>
      </c>
    </row>
    <row r="270" spans="1:16" x14ac:dyDescent="0.3">
      <c r="A270" s="30">
        <v>2016</v>
      </c>
      <c r="B270" s="46" t="s">
        <v>60</v>
      </c>
      <c r="C270" s="33">
        <f>Month!B265+C269</f>
        <v>29186.400000000001</v>
      </c>
      <c r="D270" s="33">
        <f>Month!C265+D269</f>
        <v>27111.18</v>
      </c>
      <c r="E270" s="33">
        <f>Month!D265+E269</f>
        <v>1821.82</v>
      </c>
      <c r="F270" s="33">
        <f>Month!E265+F269</f>
        <v>253.38</v>
      </c>
      <c r="G270" s="33">
        <f>Month!F265+G269</f>
        <v>34059.15</v>
      </c>
      <c r="H270" s="33">
        <f>Month!G265+H269</f>
        <v>7193.92</v>
      </c>
      <c r="I270" s="33">
        <f>Month!H265+I269</f>
        <v>11921.039999999999</v>
      </c>
      <c r="J270" s="33">
        <f>Month!I265+J269</f>
        <v>22878.85</v>
      </c>
      <c r="K270" s="33">
        <f>Month!J265+K269</f>
        <v>20284.969999999998</v>
      </c>
      <c r="L270" s="33">
        <f>Month!K265+L269</f>
        <v>3986.37</v>
      </c>
      <c r="M270" s="33">
        <f>Month!L265+M269</f>
        <v>1185.7</v>
      </c>
      <c r="N270" s="33">
        <f>Month!M265+N269</f>
        <v>20801.730000000003</v>
      </c>
      <c r="O270" s="33">
        <f>Month!N265+O269</f>
        <v>14275.250000000002</v>
      </c>
      <c r="P270" s="33">
        <f>Month!O265+P269</f>
        <v>1513.1899999999998</v>
      </c>
    </row>
    <row r="271" spans="1:16" x14ac:dyDescent="0.3">
      <c r="A271" s="30">
        <v>2016</v>
      </c>
      <c r="B271" s="46" t="s">
        <v>61</v>
      </c>
      <c r="C271" s="33">
        <f>Month!B266+C270</f>
        <v>32839.03</v>
      </c>
      <c r="D271" s="33">
        <f>Month!C266+D270</f>
        <v>30500.32</v>
      </c>
      <c r="E271" s="33">
        <f>Month!D266+E270</f>
        <v>2048.71</v>
      </c>
      <c r="F271" s="33">
        <f>Month!E266+F270</f>
        <v>289.97000000000003</v>
      </c>
      <c r="G271" s="33">
        <f>Month!F266+G270</f>
        <v>39703.620000000003</v>
      </c>
      <c r="H271" s="33">
        <f>Month!G266+H270</f>
        <v>8167.81</v>
      </c>
      <c r="I271" s="33">
        <f>Month!H266+I270</f>
        <v>15153.07</v>
      </c>
      <c r="J271" s="33">
        <f>Month!I266+J270</f>
        <v>27069.589999999997</v>
      </c>
      <c r="K271" s="33">
        <f>Month!J266+K270</f>
        <v>22649.429999999997</v>
      </c>
      <c r="L271" s="33">
        <f>Month!K266+L270</f>
        <v>4466.2</v>
      </c>
      <c r="M271" s="33">
        <f>Month!L266+M270</f>
        <v>1274</v>
      </c>
      <c r="N271" s="33">
        <f>Month!M266+N270</f>
        <v>23776.310000000005</v>
      </c>
      <c r="O271" s="33">
        <f>Month!N266+O270</f>
        <v>16235.620000000003</v>
      </c>
      <c r="P271" s="33">
        <f>Month!O266+P270</f>
        <v>1785.1899999999998</v>
      </c>
    </row>
    <row r="272" spans="1:16" x14ac:dyDescent="0.3">
      <c r="A272" s="30">
        <v>2016</v>
      </c>
      <c r="B272" s="46" t="s">
        <v>62</v>
      </c>
      <c r="C272" s="33">
        <f>Month!B267+C271</f>
        <v>36302.31</v>
      </c>
      <c r="D272" s="33">
        <f>Month!C267+D271</f>
        <v>33722.92</v>
      </c>
      <c r="E272" s="33">
        <f>Month!D267+E271</f>
        <v>2258.12</v>
      </c>
      <c r="F272" s="33">
        <f>Month!E267+F271</f>
        <v>321.23</v>
      </c>
      <c r="G272" s="33">
        <f>Month!F267+G271</f>
        <v>44766.05</v>
      </c>
      <c r="H272" s="33">
        <f>Month!G267+H271</f>
        <v>9113.0400000000009</v>
      </c>
      <c r="I272" s="33">
        <f>Month!H267+I271</f>
        <v>17701.28</v>
      </c>
      <c r="J272" s="33">
        <f>Month!I267+J271</f>
        <v>30686.989999999998</v>
      </c>
      <c r="K272" s="33">
        <f>Month!J267+K271</f>
        <v>24934.159999999996</v>
      </c>
      <c r="L272" s="33">
        <f>Month!K267+L271</f>
        <v>4966</v>
      </c>
      <c r="M272" s="33">
        <f>Month!L267+M271</f>
        <v>1356.48</v>
      </c>
      <c r="N272" s="33">
        <f>Month!M267+N271</f>
        <v>26676.900000000005</v>
      </c>
      <c r="O272" s="33">
        <f>Month!N267+O271</f>
        <v>18337.990000000002</v>
      </c>
      <c r="P272" s="33">
        <f>Month!O267+P271</f>
        <v>2027.1299999999999</v>
      </c>
    </row>
    <row r="273" spans="1:16" x14ac:dyDescent="0.3">
      <c r="A273" s="30">
        <v>2016</v>
      </c>
      <c r="B273" s="46" t="s">
        <v>63</v>
      </c>
      <c r="C273" s="33">
        <f>Month!B268+C272</f>
        <v>39670.049999999996</v>
      </c>
      <c r="D273" s="33">
        <f>Month!C268+D272</f>
        <v>36762.39</v>
      </c>
      <c r="E273" s="33">
        <f>Month!D268+E272</f>
        <v>2551.2199999999998</v>
      </c>
      <c r="F273" s="33">
        <f>Month!E268+F272</f>
        <v>356.40000000000003</v>
      </c>
      <c r="G273" s="33">
        <f>Month!F268+G272</f>
        <v>49778.76</v>
      </c>
      <c r="H273" s="33">
        <f>Month!G268+H272</f>
        <v>9979.93</v>
      </c>
      <c r="I273" s="33">
        <f>Month!H268+I272</f>
        <v>20471.219999999998</v>
      </c>
      <c r="J273" s="33">
        <f>Month!I268+J272</f>
        <v>34324.080000000002</v>
      </c>
      <c r="K273" s="33">
        <f>Month!J268+K272</f>
        <v>27280.449999999997</v>
      </c>
      <c r="L273" s="33">
        <f>Month!K268+L272</f>
        <v>5474.73</v>
      </c>
      <c r="M273" s="33">
        <f>Month!L268+M272</f>
        <v>1451.18</v>
      </c>
      <c r="N273" s="33">
        <f>Month!M268+N272</f>
        <v>29573.910000000003</v>
      </c>
      <c r="O273" s="33">
        <f>Month!N268+O272</f>
        <v>20169.890000000003</v>
      </c>
      <c r="P273" s="33">
        <f>Month!O268+P272</f>
        <v>2247.3599999999997</v>
      </c>
    </row>
    <row r="274" spans="1:16" x14ac:dyDescent="0.3">
      <c r="A274" s="30">
        <v>2016</v>
      </c>
      <c r="B274" s="46" t="s">
        <v>64</v>
      </c>
      <c r="C274" s="33">
        <f>Month!B269+C273</f>
        <v>43682.99</v>
      </c>
      <c r="D274" s="33">
        <f>Month!C269+D273</f>
        <v>40444.26</v>
      </c>
      <c r="E274" s="33">
        <f>Month!D269+E273</f>
        <v>2848.46</v>
      </c>
      <c r="F274" s="33">
        <f>Month!E269+F273</f>
        <v>390.24</v>
      </c>
      <c r="G274" s="33">
        <f>Month!F269+G273</f>
        <v>55201.54</v>
      </c>
      <c r="H274" s="33">
        <f>Month!G269+H273</f>
        <v>10932.9</v>
      </c>
      <c r="I274" s="33">
        <f>Month!H269+I273</f>
        <v>22557.579999999998</v>
      </c>
      <c r="J274" s="33">
        <f>Month!I269+J273</f>
        <v>38325.14</v>
      </c>
      <c r="K274" s="33">
        <f>Month!J269+K273</f>
        <v>30294.949999999997</v>
      </c>
      <c r="L274" s="33">
        <f>Month!K269+L273</f>
        <v>5943.4699999999993</v>
      </c>
      <c r="M274" s="33">
        <f>Month!L269+M273</f>
        <v>1525.81</v>
      </c>
      <c r="N274" s="33">
        <f>Month!M269+N273</f>
        <v>32217.540000000005</v>
      </c>
      <c r="O274" s="33">
        <f>Month!N269+O273</f>
        <v>22107.840000000004</v>
      </c>
      <c r="P274" s="33">
        <f>Month!O269+P273</f>
        <v>2451.5899999999997</v>
      </c>
    </row>
    <row r="275" spans="1:16" x14ac:dyDescent="0.3">
      <c r="A275" s="30">
        <v>2016</v>
      </c>
      <c r="B275" s="46" t="s">
        <v>65</v>
      </c>
      <c r="C275" s="33">
        <f>Month!B270+C274</f>
        <v>47872.07</v>
      </c>
      <c r="D275" s="33">
        <f>Month!C270+D274</f>
        <v>44305.83</v>
      </c>
      <c r="E275" s="33">
        <f>Month!D270+E274</f>
        <v>3138.7200000000003</v>
      </c>
      <c r="F275" s="33">
        <f>Month!E270+F274</f>
        <v>427.49</v>
      </c>
      <c r="G275" s="33">
        <f>Month!F270+G274</f>
        <v>60164.66</v>
      </c>
      <c r="H275" s="33">
        <f>Month!G270+H274</f>
        <v>11375.57</v>
      </c>
      <c r="I275" s="33">
        <f>Month!H270+I274</f>
        <v>24811.719999999998</v>
      </c>
      <c r="J275" s="33">
        <f>Month!I270+J274</f>
        <v>42405.81</v>
      </c>
      <c r="K275" s="33">
        <f>Month!J270+K274</f>
        <v>33246.579999999994</v>
      </c>
      <c r="L275" s="33">
        <f>Month!K270+L274</f>
        <v>6383.2499999999991</v>
      </c>
      <c r="M275" s="33">
        <f>Month!L270+M274</f>
        <v>1609.2</v>
      </c>
      <c r="N275" s="33">
        <f>Month!M270+N274</f>
        <v>35142.420000000006</v>
      </c>
      <c r="O275" s="33">
        <f>Month!N270+O274</f>
        <v>24263.990000000005</v>
      </c>
      <c r="P275" s="33">
        <f>Month!O270+P274</f>
        <v>2659.08</v>
      </c>
    </row>
    <row r="276" spans="1:16" x14ac:dyDescent="0.3">
      <c r="A276" s="30">
        <v>2017</v>
      </c>
      <c r="B276" s="46" t="s">
        <v>55</v>
      </c>
      <c r="C276" s="33">
        <f>Month!B271</f>
        <v>4226.1099999999997</v>
      </c>
      <c r="D276" s="33">
        <f>Month!C271</f>
        <v>3892.39</v>
      </c>
      <c r="E276" s="33">
        <f>Month!D271</f>
        <v>295.97000000000003</v>
      </c>
      <c r="F276" s="33">
        <f>Month!E271</f>
        <v>37.76</v>
      </c>
      <c r="G276" s="33">
        <f>Month!F271</f>
        <v>5066.28</v>
      </c>
      <c r="H276" s="33">
        <f>Month!G271</f>
        <v>1262.1099999999999</v>
      </c>
      <c r="I276" s="33">
        <f>Month!H271</f>
        <v>1570.21</v>
      </c>
      <c r="J276" s="33">
        <f>Month!I271</f>
        <v>3369.32</v>
      </c>
      <c r="K276" s="33">
        <f>Month!J271</f>
        <v>3128.95</v>
      </c>
      <c r="L276" s="33">
        <f>Month!K271</f>
        <v>434.84</v>
      </c>
      <c r="M276" s="33">
        <f>Month!L271</f>
        <v>65.61</v>
      </c>
      <c r="N276" s="33">
        <f>Month!M271</f>
        <v>2911.64</v>
      </c>
      <c r="O276" s="33">
        <f>Month!N271</f>
        <v>1951.02</v>
      </c>
      <c r="P276" s="33">
        <f>Month!O271</f>
        <v>169.32</v>
      </c>
    </row>
    <row r="277" spans="1:16" x14ac:dyDescent="0.3">
      <c r="A277" s="30">
        <f>A276</f>
        <v>2017</v>
      </c>
      <c r="B277" s="46" t="s">
        <v>56</v>
      </c>
      <c r="C277" s="33">
        <f>Month!B272+C276</f>
        <v>7972.2199999999993</v>
      </c>
      <c r="D277" s="33">
        <f>Month!C272+D276</f>
        <v>7317.77</v>
      </c>
      <c r="E277" s="33">
        <f>Month!D272+E276</f>
        <v>579.51</v>
      </c>
      <c r="F277" s="33">
        <f>Month!E272+F276</f>
        <v>74.949999999999989</v>
      </c>
      <c r="G277" s="33">
        <f>Month!F272+G276</f>
        <v>9586.880000000001</v>
      </c>
      <c r="H277" s="33">
        <f>Month!G272+H276</f>
        <v>1611.1</v>
      </c>
      <c r="I277" s="33">
        <f>Month!H272+I276</f>
        <v>3704.4900000000002</v>
      </c>
      <c r="J277" s="33">
        <f>Month!I272+J276</f>
        <v>7081.1</v>
      </c>
      <c r="K277" s="33">
        <f>Month!J272+K276</f>
        <v>6120.0599999999995</v>
      </c>
      <c r="L277" s="33">
        <f>Month!K272+L276</f>
        <v>894.67</v>
      </c>
      <c r="M277" s="33">
        <f>Month!L272+M276</f>
        <v>225.61</v>
      </c>
      <c r="N277" s="33">
        <f>Month!M272+N276</f>
        <v>5938.04</v>
      </c>
      <c r="O277" s="33">
        <f>Month!N272+O276</f>
        <v>3863.64</v>
      </c>
      <c r="P277" s="33">
        <f>Month!O272+P276</f>
        <v>324.29999999999995</v>
      </c>
    </row>
    <row r="278" spans="1:16" x14ac:dyDescent="0.3">
      <c r="A278" s="30">
        <f t="shared" ref="A278:A287" si="7">A277</f>
        <v>2017</v>
      </c>
      <c r="B278" s="46" t="s">
        <v>57</v>
      </c>
      <c r="C278" s="33">
        <f>Month!B273+C277</f>
        <v>12126.829999999998</v>
      </c>
      <c r="D278" s="33">
        <f>Month!C273+D277</f>
        <v>11100.12</v>
      </c>
      <c r="E278" s="33">
        <f>Month!D273+E277</f>
        <v>911.01</v>
      </c>
      <c r="F278" s="33">
        <f>Month!E273+F277</f>
        <v>115.72</v>
      </c>
      <c r="G278" s="33">
        <f>Month!F273+G277</f>
        <v>14705.52</v>
      </c>
      <c r="H278" s="33">
        <f>Month!G273+H277</f>
        <v>2229.21</v>
      </c>
      <c r="I278" s="33">
        <f>Month!H273+I277</f>
        <v>5648.8</v>
      </c>
      <c r="J278" s="33">
        <f>Month!I273+J277</f>
        <v>10989.560000000001</v>
      </c>
      <c r="K278" s="33">
        <f>Month!J273+K277</f>
        <v>9470.1899999999987</v>
      </c>
      <c r="L278" s="33">
        <f>Month!K273+L277</f>
        <v>1486.75</v>
      </c>
      <c r="M278" s="33">
        <f>Month!L273+M277</f>
        <v>353.36</v>
      </c>
      <c r="N278" s="33">
        <f>Month!M273+N277</f>
        <v>8645.61</v>
      </c>
      <c r="O278" s="33">
        <f>Month!N273+O277</f>
        <v>5649.5599999999995</v>
      </c>
      <c r="P278" s="33">
        <f>Month!O273+P277</f>
        <v>510.90999999999997</v>
      </c>
    </row>
    <row r="279" spans="1:16" x14ac:dyDescent="0.3">
      <c r="A279" s="30">
        <f t="shared" si="7"/>
        <v>2017</v>
      </c>
      <c r="B279" s="46" t="s">
        <v>58</v>
      </c>
      <c r="C279" s="33">
        <f>Month!B274+C278</f>
        <v>16017.179999999998</v>
      </c>
      <c r="D279" s="33">
        <f>Month!C274+D278</f>
        <v>14650.91</v>
      </c>
      <c r="E279" s="33">
        <f>Month!D274+E278</f>
        <v>1210.56</v>
      </c>
      <c r="F279" s="33">
        <f>Month!E274+F278</f>
        <v>155.72999999999999</v>
      </c>
      <c r="G279" s="33">
        <f>Month!F274+G278</f>
        <v>19762.260000000002</v>
      </c>
      <c r="H279" s="33">
        <f>Month!G274+H278</f>
        <v>2899.06</v>
      </c>
      <c r="I279" s="33">
        <f>Month!H274+I278</f>
        <v>8374.85</v>
      </c>
      <c r="J279" s="33">
        <f>Month!I274+J278</f>
        <v>14703.18</v>
      </c>
      <c r="K279" s="33">
        <f>Month!J274+K278</f>
        <v>12094.579999999998</v>
      </c>
      <c r="L279" s="33">
        <f>Month!K274+L278</f>
        <v>2160.0299999999997</v>
      </c>
      <c r="M279" s="33">
        <f>Month!L274+M278</f>
        <v>455.07</v>
      </c>
      <c r="N279" s="33">
        <f>Month!M274+N278</f>
        <v>11613.12</v>
      </c>
      <c r="O279" s="33">
        <f>Month!N274+O278</f>
        <v>7551.8099999999995</v>
      </c>
      <c r="P279" s="33">
        <f>Month!O274+P278</f>
        <v>714.8599999999999</v>
      </c>
    </row>
    <row r="280" spans="1:16" s="49" customFormat="1" x14ac:dyDescent="0.3">
      <c r="A280" s="30">
        <f t="shared" si="7"/>
        <v>2017</v>
      </c>
      <c r="B280" s="46" t="s">
        <v>47</v>
      </c>
      <c r="C280" s="33">
        <f>Month!B275+C279</f>
        <v>20120.8</v>
      </c>
      <c r="D280" s="33">
        <f>Month!C275+D279</f>
        <v>18377.61</v>
      </c>
      <c r="E280" s="33">
        <f>Month!D275+E279</f>
        <v>1553.29</v>
      </c>
      <c r="F280" s="33">
        <f>Month!E275+F279</f>
        <v>189.92</v>
      </c>
      <c r="G280" s="33">
        <f>Month!F275+G279</f>
        <v>24740.070000000003</v>
      </c>
      <c r="H280" s="33">
        <f>Month!G275+H279</f>
        <v>3136.5</v>
      </c>
      <c r="I280" s="33">
        <f>Month!H275+I279</f>
        <v>9906.7900000000009</v>
      </c>
      <c r="J280" s="33">
        <f>Month!I275+J279</f>
        <v>18880.14</v>
      </c>
      <c r="K280" s="33">
        <f>Month!J275+K279</f>
        <v>15714.499999999998</v>
      </c>
      <c r="L280" s="33">
        <f>Month!K275+L279</f>
        <v>2723.4399999999996</v>
      </c>
      <c r="M280" s="33">
        <f>Month!L275+M279</f>
        <v>565.51</v>
      </c>
      <c r="N280" s="33">
        <f>Month!M275+N279</f>
        <v>14141.61</v>
      </c>
      <c r="O280" s="33">
        <f>Month!N275+O279</f>
        <v>9558.3599999999988</v>
      </c>
      <c r="P280" s="33">
        <f>Month!O275+P279</f>
        <v>892.32999999999993</v>
      </c>
    </row>
    <row r="281" spans="1:16" x14ac:dyDescent="0.3">
      <c r="A281" s="30">
        <f t="shared" si="7"/>
        <v>2017</v>
      </c>
      <c r="B281" s="46" t="s">
        <v>59</v>
      </c>
      <c r="C281" s="33">
        <f>Month!B276+C280</f>
        <v>24088.28</v>
      </c>
      <c r="D281" s="33">
        <f>Month!C276+D280</f>
        <v>22017.91</v>
      </c>
      <c r="E281" s="33">
        <f>Month!D276+E280</f>
        <v>1851.3899999999999</v>
      </c>
      <c r="F281" s="33">
        <f>Month!E276+F280</f>
        <v>219.01</v>
      </c>
      <c r="G281" s="33">
        <f>Month!F276+G280</f>
        <v>29901.540000000005</v>
      </c>
      <c r="H281" s="33">
        <f>Month!G276+H280</f>
        <v>3721.9</v>
      </c>
      <c r="I281" s="33">
        <f>Month!H276+I280</f>
        <v>12088.19</v>
      </c>
      <c r="J281" s="33">
        <f>Month!I276+J280</f>
        <v>22709.579999999998</v>
      </c>
      <c r="K281" s="33">
        <f>Month!J276+K280</f>
        <v>18837.099999999999</v>
      </c>
      <c r="L281" s="33">
        <f>Month!K276+L280</f>
        <v>3470.0599999999995</v>
      </c>
      <c r="M281" s="33">
        <f>Month!L276+M280</f>
        <v>678.75</v>
      </c>
      <c r="N281" s="33">
        <f>Month!M276+N280</f>
        <v>16879.2</v>
      </c>
      <c r="O281" s="33">
        <f>Month!N276+O280</f>
        <v>11454.789999999999</v>
      </c>
      <c r="P281" s="33">
        <f>Month!O276+P280</f>
        <v>1128.8999999999999</v>
      </c>
    </row>
    <row r="282" spans="1:16" s="49" customFormat="1" x14ac:dyDescent="0.3">
      <c r="A282" s="30">
        <f t="shared" si="7"/>
        <v>2017</v>
      </c>
      <c r="B282" s="46" t="s">
        <v>60</v>
      </c>
      <c r="C282" s="33">
        <f>Month!B277+C281</f>
        <v>28093.829999999998</v>
      </c>
      <c r="D282" s="33">
        <f>Month!C277+D281</f>
        <v>25675.97</v>
      </c>
      <c r="E282" s="33">
        <f>Month!D277+E281</f>
        <v>2169.5499999999997</v>
      </c>
      <c r="F282" s="33">
        <f>Month!E277+F281</f>
        <v>248.33999999999997</v>
      </c>
      <c r="G282" s="33">
        <f>Month!F277+G281</f>
        <v>35309.270000000004</v>
      </c>
      <c r="H282" s="33">
        <f>Month!G277+H281</f>
        <v>4075.09</v>
      </c>
      <c r="I282" s="33">
        <f>Month!H277+I281</f>
        <v>14139.2</v>
      </c>
      <c r="J282" s="33">
        <f>Month!I277+J281</f>
        <v>27176.07</v>
      </c>
      <c r="K282" s="33">
        <f>Month!J277+K281</f>
        <v>22533.739999999998</v>
      </c>
      <c r="L282" s="33">
        <f>Month!K277+L281</f>
        <v>4058.1099999999997</v>
      </c>
      <c r="M282" s="33">
        <f>Month!L277+M281</f>
        <v>803.58</v>
      </c>
      <c r="N282" s="33">
        <f>Month!M277+N281</f>
        <v>19617.920000000002</v>
      </c>
      <c r="O282" s="33">
        <f>Month!N277+O281</f>
        <v>13375.57</v>
      </c>
      <c r="P282" s="33">
        <f>Month!O277+P281</f>
        <v>1359.6</v>
      </c>
    </row>
    <row r="283" spans="1:16" x14ac:dyDescent="0.3">
      <c r="A283" s="30">
        <f t="shared" si="7"/>
        <v>2017</v>
      </c>
      <c r="B283" s="46" t="s">
        <v>61</v>
      </c>
      <c r="C283" s="33">
        <f>Month!B278+C282</f>
        <v>31693.739999999998</v>
      </c>
      <c r="D283" s="33">
        <f>Month!C278+D282</f>
        <v>29028.34</v>
      </c>
      <c r="E283" s="33">
        <f>Month!D278+E282</f>
        <v>2382.1999999999998</v>
      </c>
      <c r="F283" s="33">
        <f>Month!E278+F282</f>
        <v>283.22999999999996</v>
      </c>
      <c r="G283" s="33">
        <f>Month!F278+G282</f>
        <v>40356.070000000007</v>
      </c>
      <c r="H283" s="33">
        <f>Month!G278+H282</f>
        <v>4628.1900000000005</v>
      </c>
      <c r="I283" s="33">
        <f>Month!H278+I282</f>
        <v>16925.900000000001</v>
      </c>
      <c r="J283" s="33">
        <f>Month!I278+J282</f>
        <v>31216.07</v>
      </c>
      <c r="K283" s="33">
        <f>Month!J278+K282</f>
        <v>24935.03</v>
      </c>
      <c r="L283" s="33">
        <f>Month!K278+L282</f>
        <v>4511.8099999999995</v>
      </c>
      <c r="M283" s="33">
        <f>Month!L278+M282</f>
        <v>925.82</v>
      </c>
      <c r="N283" s="33">
        <f>Month!M278+N282</f>
        <v>22329.350000000002</v>
      </c>
      <c r="O283" s="33">
        <f>Month!N278+O282</f>
        <v>15270.48</v>
      </c>
      <c r="P283" s="33">
        <f>Month!O278+P282</f>
        <v>1607.83</v>
      </c>
    </row>
    <row r="284" spans="1:16" x14ac:dyDescent="0.3">
      <c r="A284" s="30">
        <f t="shared" si="7"/>
        <v>2017</v>
      </c>
      <c r="B284" s="46" t="s">
        <v>62</v>
      </c>
      <c r="C284" s="33">
        <f>Month!B279+C283</f>
        <v>35412.659999999996</v>
      </c>
      <c r="D284" s="33">
        <f>Month!C279+D283</f>
        <v>32477.57</v>
      </c>
      <c r="E284" s="33">
        <f>Month!D279+E283</f>
        <v>2615.73</v>
      </c>
      <c r="F284" s="33">
        <f>Month!E279+F283</f>
        <v>319.37999999999994</v>
      </c>
      <c r="G284" s="33">
        <f>Month!F279+G283</f>
        <v>45404.930000000008</v>
      </c>
      <c r="H284" s="33">
        <f>Month!G279+H283</f>
        <v>5234.34</v>
      </c>
      <c r="I284" s="33">
        <f>Month!H279+I283</f>
        <v>19138.730000000003</v>
      </c>
      <c r="J284" s="33">
        <f>Month!I279+J283</f>
        <v>35095.17</v>
      </c>
      <c r="K284" s="33">
        <f>Month!J279+K283</f>
        <v>28031.98</v>
      </c>
      <c r="L284" s="33">
        <f>Month!K279+L283</f>
        <v>5075.4299999999994</v>
      </c>
      <c r="M284" s="33">
        <f>Month!L279+M283</f>
        <v>1119.69</v>
      </c>
      <c r="N284" s="33">
        <f>Month!M279+N283</f>
        <v>25368.120000000003</v>
      </c>
      <c r="O284" s="33">
        <f>Month!N279+O283</f>
        <v>17248.32</v>
      </c>
      <c r="P284" s="33">
        <f>Month!O279+P283</f>
        <v>1857.81</v>
      </c>
    </row>
    <row r="285" spans="1:16" x14ac:dyDescent="0.3">
      <c r="A285" s="30">
        <f t="shared" si="7"/>
        <v>2017</v>
      </c>
      <c r="B285" s="46" t="s">
        <v>63</v>
      </c>
      <c r="C285" s="33">
        <f>Month!B280+C284</f>
        <v>39562.99</v>
      </c>
      <c r="D285" s="33">
        <f>Month!C280+D284</f>
        <v>36264.089999999997</v>
      </c>
      <c r="E285" s="33">
        <f>Month!D280+E284</f>
        <v>2948.2200000000003</v>
      </c>
      <c r="F285" s="33">
        <f>Month!E280+F284</f>
        <v>350.69999999999993</v>
      </c>
      <c r="G285" s="33">
        <f>Month!F280+G284</f>
        <v>50626.540000000008</v>
      </c>
      <c r="H285" s="33">
        <f>Month!G280+H284</f>
        <v>6048.51</v>
      </c>
      <c r="I285" s="33">
        <f>Month!H280+I284</f>
        <v>21335.420000000002</v>
      </c>
      <c r="J285" s="33">
        <f>Month!I280+J284</f>
        <v>39054.629999999997</v>
      </c>
      <c r="K285" s="33">
        <f>Month!J280+K284</f>
        <v>31055.11</v>
      </c>
      <c r="L285" s="33">
        <f>Month!K280+L284</f>
        <v>5523.41</v>
      </c>
      <c r="M285" s="33">
        <f>Month!L280+M284</f>
        <v>1251.72</v>
      </c>
      <c r="N285" s="33">
        <f>Month!M280+N284</f>
        <v>28306.280000000002</v>
      </c>
      <c r="O285" s="33">
        <f>Month!N280+O284</f>
        <v>19242.060000000001</v>
      </c>
      <c r="P285" s="33">
        <f>Month!O280+P284</f>
        <v>2061.1799999999998</v>
      </c>
    </row>
    <row r="286" spans="1:16" x14ac:dyDescent="0.3">
      <c r="A286" s="30">
        <f t="shared" si="7"/>
        <v>2017</v>
      </c>
      <c r="B286" s="46" t="s">
        <v>64</v>
      </c>
      <c r="C286" s="33">
        <f>Month!B281+C285</f>
        <v>43716.009999999995</v>
      </c>
      <c r="D286" s="33">
        <f>Month!C281+D285</f>
        <v>40106.239999999998</v>
      </c>
      <c r="E286" s="33">
        <f>Month!D281+E285</f>
        <v>3230.84</v>
      </c>
      <c r="F286" s="33">
        <f>Month!E281+F285</f>
        <v>378.94999999999993</v>
      </c>
      <c r="G286" s="33">
        <f>Month!F281+G285</f>
        <v>55807.210000000006</v>
      </c>
      <c r="H286" s="33">
        <f>Month!G281+H285</f>
        <v>6867.68</v>
      </c>
      <c r="I286" s="33">
        <f>Month!H281+I285</f>
        <v>23901.840000000004</v>
      </c>
      <c r="J286" s="33">
        <f>Month!I281+J285</f>
        <v>42917.649999999994</v>
      </c>
      <c r="K286" s="33">
        <f>Month!J281+K285</f>
        <v>34161.46</v>
      </c>
      <c r="L286" s="33">
        <f>Month!K281+L285</f>
        <v>6021.88</v>
      </c>
      <c r="M286" s="33">
        <f>Month!L281+M285</f>
        <v>1348.2</v>
      </c>
      <c r="N286" s="33">
        <f>Month!M281+N285</f>
        <v>31567.390000000003</v>
      </c>
      <c r="O286" s="33">
        <f>Month!N281+O285</f>
        <v>21095.41</v>
      </c>
      <c r="P286" s="33">
        <f>Month!O281+P285</f>
        <v>2269.3999999999996</v>
      </c>
    </row>
    <row r="287" spans="1:16" x14ac:dyDescent="0.3">
      <c r="A287" s="30">
        <f t="shared" si="7"/>
        <v>2017</v>
      </c>
      <c r="B287" s="46" t="s">
        <v>65</v>
      </c>
      <c r="C287" s="33">
        <f>Month!B282+C286</f>
        <v>47049.299999999996</v>
      </c>
      <c r="D287" s="33">
        <f>Month!C282+D286</f>
        <v>43184.7</v>
      </c>
      <c r="E287" s="33">
        <f>Month!D282+E286</f>
        <v>3445.6600000000003</v>
      </c>
      <c r="F287" s="33">
        <f>Month!E282+F286</f>
        <v>418.95999999999992</v>
      </c>
      <c r="G287" s="33">
        <f>Month!F282+G286</f>
        <v>60698.650000000009</v>
      </c>
      <c r="H287" s="33">
        <f>Month!G282+H286</f>
        <v>7407.85</v>
      </c>
      <c r="I287" s="33">
        <f>Month!H282+I286</f>
        <v>26477.740000000005</v>
      </c>
      <c r="J287" s="33">
        <f>Month!I282+J286</f>
        <v>46623.569999999992</v>
      </c>
      <c r="K287" s="33">
        <f>Month!J282+K286</f>
        <v>36862.729999999996</v>
      </c>
      <c r="L287" s="33">
        <f>Month!K282+L286</f>
        <v>6667.2300000000005</v>
      </c>
      <c r="M287" s="33">
        <f>Month!L282+M286</f>
        <v>1456.1100000000001</v>
      </c>
      <c r="N287" s="33">
        <f>Month!M282+N286</f>
        <v>34634.230000000003</v>
      </c>
      <c r="O287" s="33">
        <f>Month!N282+O286</f>
        <v>23128.44</v>
      </c>
      <c r="P287" s="33">
        <f>Month!O282+P286</f>
        <v>2450.8199999999997</v>
      </c>
    </row>
    <row r="288" spans="1:16" x14ac:dyDescent="0.3">
      <c r="A288" s="30">
        <v>2018</v>
      </c>
      <c r="B288" s="46" t="s">
        <v>55</v>
      </c>
      <c r="C288" s="33">
        <f>Month!B283</f>
        <v>4602.47</v>
      </c>
      <c r="D288" s="33">
        <f>Month!C283</f>
        <v>4243.5</v>
      </c>
      <c r="E288" s="33">
        <f>Month!D283</f>
        <v>321.39</v>
      </c>
      <c r="F288" s="33">
        <f>Month!E283</f>
        <v>37.590000000000003</v>
      </c>
      <c r="G288" s="33">
        <f>Month!F283</f>
        <v>4964.6499999999996</v>
      </c>
      <c r="H288" s="33">
        <f>Month!G283</f>
        <v>409.09</v>
      </c>
      <c r="I288" s="33">
        <f>Month!H283</f>
        <v>1599.98</v>
      </c>
      <c r="J288" s="33">
        <f>Month!I283</f>
        <v>4077.23</v>
      </c>
      <c r="K288" s="33">
        <f>Month!J283</f>
        <v>3724.17</v>
      </c>
      <c r="L288" s="33">
        <f>Month!K283</f>
        <v>478.33</v>
      </c>
      <c r="M288" s="33">
        <f>Month!L283</f>
        <v>81.19</v>
      </c>
      <c r="N288" s="33">
        <f>Month!M283</f>
        <v>2926.6</v>
      </c>
      <c r="O288" s="33">
        <f>Month!N283</f>
        <v>2076.8200000000002</v>
      </c>
      <c r="P288" s="33">
        <f>Month!O283</f>
        <v>200.4</v>
      </c>
    </row>
    <row r="289" spans="1:16" x14ac:dyDescent="0.3">
      <c r="A289" s="30">
        <f>A288</f>
        <v>2018</v>
      </c>
      <c r="B289" s="46" t="s">
        <v>56</v>
      </c>
      <c r="C289" s="33">
        <f>Month!B284+C288</f>
        <v>8702.77</v>
      </c>
      <c r="D289" s="33">
        <f>Month!C284+D288</f>
        <v>8044.25</v>
      </c>
      <c r="E289" s="33">
        <f>Month!D284+E288</f>
        <v>590.45000000000005</v>
      </c>
      <c r="F289" s="33">
        <f>Month!E284+F288</f>
        <v>68.08</v>
      </c>
      <c r="G289" s="33">
        <f>Month!F284+G288</f>
        <v>8334.77</v>
      </c>
      <c r="H289" s="33">
        <f>Month!G284+H288</f>
        <v>1050.1399999999999</v>
      </c>
      <c r="I289" s="33">
        <f>Month!H284+I288</f>
        <v>2973.95</v>
      </c>
      <c r="J289" s="33">
        <f>Month!I284+J288</f>
        <v>6181.24</v>
      </c>
      <c r="K289" s="33">
        <f>Month!J284+K288</f>
        <v>7122.49</v>
      </c>
      <c r="L289" s="33">
        <f>Month!K284+L288</f>
        <v>1103.3899999999999</v>
      </c>
      <c r="M289" s="33">
        <f>Month!L284+M288</f>
        <v>158.41</v>
      </c>
      <c r="N289" s="33">
        <f>Month!M284+N288</f>
        <v>6472.33</v>
      </c>
      <c r="O289" s="33">
        <f>Month!N284+O288</f>
        <v>3502.12</v>
      </c>
      <c r="P289" s="33">
        <f>Month!O284+P288</f>
        <v>348.8</v>
      </c>
    </row>
    <row r="290" spans="1:16" x14ac:dyDescent="0.3">
      <c r="A290" s="30">
        <f t="shared" ref="A290:A299" si="8">A289</f>
        <v>2018</v>
      </c>
      <c r="B290" s="46" t="s">
        <v>57</v>
      </c>
      <c r="C290" s="33">
        <f>Month!B285+C289</f>
        <v>12851.32</v>
      </c>
      <c r="D290" s="33">
        <f>Month!C285+D289</f>
        <v>11865.42</v>
      </c>
      <c r="E290" s="33">
        <f>Month!D285+E289</f>
        <v>885.81000000000006</v>
      </c>
      <c r="F290" s="33">
        <f>Month!E285+F289</f>
        <v>100.1</v>
      </c>
      <c r="G290" s="33">
        <f>Month!F285+G289</f>
        <v>12889.3</v>
      </c>
      <c r="H290" s="33">
        <f>Month!G285+H289</f>
        <v>1623.7599999999998</v>
      </c>
      <c r="I290" s="33">
        <f>Month!H285+I289</f>
        <v>4410.24</v>
      </c>
      <c r="J290" s="33">
        <f>Month!I285+J289</f>
        <v>9651.92</v>
      </c>
      <c r="K290" s="33">
        <f>Month!J285+K289</f>
        <v>10625.92</v>
      </c>
      <c r="L290" s="33">
        <f>Month!K285+L289</f>
        <v>1613.62</v>
      </c>
      <c r="M290" s="33">
        <f>Month!L285+M289</f>
        <v>242.09</v>
      </c>
      <c r="N290" s="33">
        <f>Month!M285+N289</f>
        <v>9244.7099999999991</v>
      </c>
      <c r="O290" s="33">
        <f>Month!N285+O289</f>
        <v>5232.0200000000004</v>
      </c>
      <c r="P290" s="33">
        <f>Month!O285+P289</f>
        <v>549.76</v>
      </c>
    </row>
    <row r="291" spans="1:16" x14ac:dyDescent="0.3">
      <c r="A291" s="30">
        <f t="shared" si="8"/>
        <v>2018</v>
      </c>
      <c r="B291" s="46" t="s">
        <v>58</v>
      </c>
      <c r="C291" s="33">
        <f>Month!B286+C290</f>
        <v>17322.13</v>
      </c>
      <c r="D291" s="33">
        <f>Month!C286+D290</f>
        <v>16002.369999999999</v>
      </c>
      <c r="E291" s="33">
        <f>Month!D286+E290</f>
        <v>1186.74</v>
      </c>
      <c r="F291" s="33">
        <f>Month!E286+F290</f>
        <v>133.03</v>
      </c>
      <c r="G291" s="33">
        <f>Month!F286+G290</f>
        <v>17518.36</v>
      </c>
      <c r="H291" s="33">
        <f>Month!G286+H290</f>
        <v>1943.2899999999997</v>
      </c>
      <c r="I291" s="33">
        <f>Month!H286+I290</f>
        <v>6204.0599999999995</v>
      </c>
      <c r="J291" s="33">
        <f>Month!I286+J290</f>
        <v>13498.5</v>
      </c>
      <c r="K291" s="33">
        <f>Month!J286+K290</f>
        <v>14130.64</v>
      </c>
      <c r="L291" s="33">
        <f>Month!K286+L290</f>
        <v>2076.5699999999997</v>
      </c>
      <c r="M291" s="33">
        <f>Month!L286+M290</f>
        <v>388.89</v>
      </c>
      <c r="N291" s="33">
        <f>Month!M286+N290</f>
        <v>12430.359999999999</v>
      </c>
      <c r="O291" s="33">
        <f>Month!N286+O290</f>
        <v>7281.8600000000006</v>
      </c>
      <c r="P291" s="33">
        <f>Month!O286+P290</f>
        <v>736.61</v>
      </c>
    </row>
    <row r="292" spans="1:16" x14ac:dyDescent="0.3">
      <c r="A292" s="30">
        <f t="shared" si="8"/>
        <v>2018</v>
      </c>
      <c r="B292" s="46" t="s">
        <v>47</v>
      </c>
      <c r="C292" s="33">
        <f>Month!B287+C291</f>
        <v>21736.74</v>
      </c>
      <c r="D292" s="33">
        <f>Month!C287+D291</f>
        <v>20100.309999999998</v>
      </c>
      <c r="E292" s="33">
        <f>Month!D287+E291</f>
        <v>1471.28</v>
      </c>
      <c r="F292" s="33">
        <f>Month!E287+F291</f>
        <v>165.16</v>
      </c>
      <c r="G292" s="33">
        <f>Month!F287+G291</f>
        <v>22315.3</v>
      </c>
      <c r="H292" s="33">
        <f>Month!G287+H291</f>
        <v>2228.9899999999998</v>
      </c>
      <c r="I292" s="33">
        <f>Month!H287+I291</f>
        <v>8043.65</v>
      </c>
      <c r="J292" s="33">
        <f>Month!I287+J291</f>
        <v>17409.599999999999</v>
      </c>
      <c r="K292" s="33">
        <f>Month!J287+K291</f>
        <v>17737.23</v>
      </c>
      <c r="L292" s="33">
        <f>Month!K287+L291</f>
        <v>2676.72</v>
      </c>
      <c r="M292" s="33">
        <f>Month!L287+M291</f>
        <v>516.99</v>
      </c>
      <c r="N292" s="33">
        <f>Month!M287+N291</f>
        <v>15333.429999999998</v>
      </c>
      <c r="O292" s="33">
        <f>Month!N287+O291</f>
        <v>9121.8900000000012</v>
      </c>
      <c r="P292" s="33">
        <f>Month!O287+P291</f>
        <v>947.04</v>
      </c>
    </row>
    <row r="293" spans="1:16" x14ac:dyDescent="0.3">
      <c r="A293" s="30">
        <f t="shared" si="8"/>
        <v>2018</v>
      </c>
      <c r="B293" s="46" t="s">
        <v>59</v>
      </c>
      <c r="C293" s="33">
        <f>Month!B288+C292</f>
        <v>26350.280000000002</v>
      </c>
      <c r="D293" s="33">
        <f>Month!C288+D292</f>
        <v>24427.549999999996</v>
      </c>
      <c r="E293" s="33">
        <f>Month!D288+E292</f>
        <v>1723.8799999999999</v>
      </c>
      <c r="F293" s="33">
        <f>Month!E288+F292</f>
        <v>198.86</v>
      </c>
      <c r="G293" s="33">
        <f>Month!F288+G292</f>
        <v>27196.27</v>
      </c>
      <c r="H293" s="33">
        <f>Month!G288+H292</f>
        <v>2626.91</v>
      </c>
      <c r="I293" s="33">
        <f>Month!H288+I292</f>
        <v>9864.0399999999991</v>
      </c>
      <c r="J293" s="33">
        <f>Month!I288+J292</f>
        <v>21399.62</v>
      </c>
      <c r="K293" s="33">
        <f>Month!J288+K292</f>
        <v>21526.85</v>
      </c>
      <c r="L293" s="33">
        <f>Month!K288+L292</f>
        <v>3169.7599999999998</v>
      </c>
      <c r="M293" s="33">
        <f>Month!L288+M292</f>
        <v>717.69</v>
      </c>
      <c r="N293" s="33">
        <f>Month!M288+N292</f>
        <v>18370.599999999999</v>
      </c>
      <c r="O293" s="33">
        <f>Month!N288+O292</f>
        <v>10831.410000000002</v>
      </c>
      <c r="P293" s="33">
        <f>Month!O288+P292</f>
        <v>1167.4000000000001</v>
      </c>
    </row>
    <row r="294" spans="1:16" x14ac:dyDescent="0.3">
      <c r="A294" s="30">
        <f t="shared" si="8"/>
        <v>2018</v>
      </c>
      <c r="B294" s="46" t="s">
        <v>60</v>
      </c>
      <c r="C294" s="33">
        <f>Month!B289+C293</f>
        <v>30190.370000000003</v>
      </c>
      <c r="D294" s="33">
        <f>Month!C289+D293</f>
        <v>27941.889999999996</v>
      </c>
      <c r="E294" s="33">
        <f>Month!D289+E293</f>
        <v>2021.2199999999998</v>
      </c>
      <c r="F294" s="33">
        <f>Month!E289+F293</f>
        <v>227.28000000000003</v>
      </c>
      <c r="G294" s="33">
        <f>Month!F289+G293</f>
        <v>32174.09</v>
      </c>
      <c r="H294" s="33">
        <f>Month!G289+H293</f>
        <v>3365.2599999999998</v>
      </c>
      <c r="I294" s="33">
        <f>Month!H289+I293</f>
        <v>12169.3</v>
      </c>
      <c r="J294" s="33">
        <f>Month!I289+J293</f>
        <v>25051.1</v>
      </c>
      <c r="K294" s="33">
        <f>Month!J289+K293</f>
        <v>24465.61</v>
      </c>
      <c r="L294" s="33">
        <f>Month!K289+L293</f>
        <v>3757.7599999999998</v>
      </c>
      <c r="M294" s="33">
        <f>Month!L289+M293</f>
        <v>924.11</v>
      </c>
      <c r="N294" s="33">
        <f>Month!M289+N293</f>
        <v>21456.61</v>
      </c>
      <c r="O294" s="33">
        <f>Month!N289+O293</f>
        <v>12706.45</v>
      </c>
      <c r="P294" s="33">
        <f>Month!O289+P293</f>
        <v>1406.04</v>
      </c>
    </row>
    <row r="295" spans="1:16" x14ac:dyDescent="0.3">
      <c r="A295" s="30">
        <f t="shared" si="8"/>
        <v>2018</v>
      </c>
      <c r="B295" s="46" t="s">
        <v>61</v>
      </c>
      <c r="C295" s="33">
        <f>Month!B290+C294</f>
        <v>34185.450000000004</v>
      </c>
      <c r="D295" s="33">
        <f>Month!C290+D294</f>
        <v>31678.699999999997</v>
      </c>
      <c r="E295" s="33">
        <f>Month!D290+E294</f>
        <v>2242.5499999999997</v>
      </c>
      <c r="F295" s="33">
        <f>Month!E290+F294</f>
        <v>264.22000000000003</v>
      </c>
      <c r="G295" s="33">
        <f>Month!F290+G294</f>
        <v>37475.230000000003</v>
      </c>
      <c r="H295" s="33">
        <f>Month!G290+H294</f>
        <v>3829.41</v>
      </c>
      <c r="I295" s="33">
        <f>Month!H290+I294</f>
        <v>14146.16</v>
      </c>
      <c r="J295" s="33">
        <f>Month!I290+J294</f>
        <v>29263.1</v>
      </c>
      <c r="K295" s="33">
        <f>Month!J290+K294</f>
        <v>27890.240000000002</v>
      </c>
      <c r="L295" s="33">
        <f>Month!K290+L294</f>
        <v>4382.75</v>
      </c>
      <c r="M295" s="33">
        <f>Month!L290+M294</f>
        <v>1055.96</v>
      </c>
      <c r="N295" s="33">
        <f>Month!M290+N294</f>
        <v>24298.38</v>
      </c>
      <c r="O295" s="33">
        <f>Month!N290+O294</f>
        <v>14851.87</v>
      </c>
      <c r="P295" s="33">
        <f>Month!O290+P294</f>
        <v>1640.06</v>
      </c>
    </row>
    <row r="296" spans="1:16" x14ac:dyDescent="0.3">
      <c r="A296" s="30">
        <f t="shared" si="8"/>
        <v>2018</v>
      </c>
      <c r="B296" s="46" t="s">
        <v>62</v>
      </c>
      <c r="C296" s="33">
        <f>Month!B291+C295</f>
        <v>38000.730000000003</v>
      </c>
      <c r="D296" s="33">
        <f>Month!C291+D295</f>
        <v>35221.75</v>
      </c>
      <c r="E296" s="33">
        <f>Month!D291+E295</f>
        <v>2481.39</v>
      </c>
      <c r="F296" s="33">
        <f>Month!E291+F295</f>
        <v>297.61</v>
      </c>
      <c r="G296" s="33">
        <f>Month!F291+G295</f>
        <v>42840.65</v>
      </c>
      <c r="H296" s="33">
        <f>Month!G291+H295</f>
        <v>4575.1000000000004</v>
      </c>
      <c r="I296" s="33">
        <f>Month!H291+I295</f>
        <v>16159.59</v>
      </c>
      <c r="J296" s="33">
        <f>Month!I291+J295</f>
        <v>33265.31</v>
      </c>
      <c r="K296" s="33">
        <f>Month!J291+K295</f>
        <v>31193.140000000003</v>
      </c>
      <c r="L296" s="33">
        <f>Month!K291+L295</f>
        <v>5000.2700000000004</v>
      </c>
      <c r="M296" s="33">
        <f>Month!L291+M295</f>
        <v>1164.43</v>
      </c>
      <c r="N296" s="33">
        <f>Month!M291+N295</f>
        <v>27048.02</v>
      </c>
      <c r="O296" s="33">
        <f>Month!N291+O295</f>
        <v>16796.440000000002</v>
      </c>
      <c r="P296" s="33">
        <f>Month!O291+P295</f>
        <v>1875.37</v>
      </c>
    </row>
    <row r="297" spans="1:16" x14ac:dyDescent="0.3">
      <c r="A297" s="30">
        <f t="shared" si="8"/>
        <v>2018</v>
      </c>
      <c r="B297" s="46" t="s">
        <v>63</v>
      </c>
      <c r="C297" s="33">
        <f>Month!B292+C296</f>
        <v>42550.720000000001</v>
      </c>
      <c r="D297" s="33">
        <f>Month!C292+D296</f>
        <v>39475.11</v>
      </c>
      <c r="E297" s="33">
        <f>Month!D292+E296</f>
        <v>2760.2799999999997</v>
      </c>
      <c r="F297" s="33">
        <f>Month!E292+F296</f>
        <v>315.36</v>
      </c>
      <c r="G297" s="33">
        <f>Month!F292+G296</f>
        <v>47844.490000000005</v>
      </c>
      <c r="H297" s="33">
        <f>Month!G292+H296</f>
        <v>4979.2000000000007</v>
      </c>
      <c r="I297" s="33">
        <f>Month!H292+I296</f>
        <v>17273.330000000002</v>
      </c>
      <c r="J297" s="33">
        <f>Month!I292+J296</f>
        <v>37336.439999999995</v>
      </c>
      <c r="K297" s="33">
        <f>Month!J292+K296</f>
        <v>34864.68</v>
      </c>
      <c r="L297" s="33">
        <f>Month!K292+L296</f>
        <v>5528.8700000000008</v>
      </c>
      <c r="M297" s="33">
        <f>Month!L292+M296</f>
        <v>1463.68</v>
      </c>
      <c r="N297" s="33">
        <f>Month!M292+N296</f>
        <v>29452.1</v>
      </c>
      <c r="O297" s="33">
        <f>Month!N292+O296</f>
        <v>18715.72</v>
      </c>
      <c r="P297" s="33">
        <f>Month!O292+P296</f>
        <v>2050.6</v>
      </c>
    </row>
    <row r="298" spans="1:16" x14ac:dyDescent="0.3">
      <c r="A298" s="30">
        <f t="shared" si="8"/>
        <v>2018</v>
      </c>
      <c r="B298" s="46" t="s">
        <v>64</v>
      </c>
      <c r="C298" s="33">
        <f>Month!B293+C297</f>
        <v>46926.720000000001</v>
      </c>
      <c r="D298" s="33">
        <f>Month!C293+D297</f>
        <v>43543.19</v>
      </c>
      <c r="E298" s="33">
        <f>Month!D293+E297</f>
        <v>3050.8199999999997</v>
      </c>
      <c r="F298" s="33">
        <f>Month!E293+F297</f>
        <v>332.75</v>
      </c>
      <c r="G298" s="33">
        <f>Month!F293+G297</f>
        <v>52827.48</v>
      </c>
      <c r="H298" s="33">
        <f>Month!G293+H297</f>
        <v>5598.7900000000009</v>
      </c>
      <c r="I298" s="33">
        <f>Month!H293+I297</f>
        <v>18842.960000000003</v>
      </c>
      <c r="J298" s="33">
        <f>Month!I293+J297</f>
        <v>41224.369999999995</v>
      </c>
      <c r="K298" s="33">
        <f>Month!J293+K297</f>
        <v>38575.58</v>
      </c>
      <c r="L298" s="33">
        <f>Month!K293+L297</f>
        <v>6004.3400000000011</v>
      </c>
      <c r="M298" s="33">
        <f>Month!L293+M297</f>
        <v>1703.1000000000001</v>
      </c>
      <c r="N298" s="33">
        <f>Month!M293+N297</f>
        <v>32333.16</v>
      </c>
      <c r="O298" s="33">
        <f>Month!N293+O297</f>
        <v>20440.23</v>
      </c>
      <c r="P298" s="33">
        <f>Month!O293+P297</f>
        <v>2236.7599999999998</v>
      </c>
    </row>
    <row r="299" spans="1:16" x14ac:dyDescent="0.3">
      <c r="A299" s="30">
        <f t="shared" si="8"/>
        <v>2018</v>
      </c>
      <c r="B299" s="46" t="s">
        <v>65</v>
      </c>
      <c r="C299" s="33">
        <f>Month!B294+C298</f>
        <v>51550.71</v>
      </c>
      <c r="D299" s="33">
        <f>Month!C294+D298</f>
        <v>47848.32</v>
      </c>
      <c r="E299" s="33">
        <f>Month!D294+E298</f>
        <v>3339.24</v>
      </c>
      <c r="F299" s="33">
        <f>Month!E294+F298</f>
        <v>363.18</v>
      </c>
      <c r="G299" s="33">
        <f>Month!F294+G298</f>
        <v>58213.37</v>
      </c>
      <c r="H299" s="33">
        <f>Month!G294+H298</f>
        <v>5945.4400000000005</v>
      </c>
      <c r="I299" s="33">
        <f>Month!H294+I298</f>
        <v>20752.960000000003</v>
      </c>
      <c r="J299" s="33">
        <f>Month!I294+J298</f>
        <v>45650.259999999995</v>
      </c>
      <c r="K299" s="33">
        <f>Month!J294+K298</f>
        <v>42582.130000000005</v>
      </c>
      <c r="L299" s="33">
        <f>Month!K294+L298</f>
        <v>6617.6900000000014</v>
      </c>
      <c r="M299" s="33">
        <f>Month!L294+M298</f>
        <v>1925.7800000000002</v>
      </c>
      <c r="N299" s="33">
        <f>Month!M294+N298</f>
        <v>35235.49</v>
      </c>
      <c r="O299" s="33">
        <f>Month!N294+O298</f>
        <v>22242.579999999998</v>
      </c>
      <c r="P299" s="33">
        <f>Month!O294+P298</f>
        <v>2448.0099999999998</v>
      </c>
    </row>
    <row r="300" spans="1:16" x14ac:dyDescent="0.3">
      <c r="A300" s="30">
        <v>2019</v>
      </c>
      <c r="B300" s="46" t="s">
        <v>55</v>
      </c>
      <c r="C300" s="33">
        <f>Month!B295</f>
        <v>4640.08</v>
      </c>
      <c r="D300" s="33">
        <f>Month!C295</f>
        <v>4309.72</v>
      </c>
      <c r="E300" s="33">
        <f>Month!D295</f>
        <v>297.64</v>
      </c>
      <c r="F300" s="33">
        <f>Month!E295</f>
        <v>32.72</v>
      </c>
      <c r="G300" s="33">
        <f>Month!F295</f>
        <v>5561.83</v>
      </c>
      <c r="H300" s="33">
        <f>Month!G295</f>
        <v>617.51</v>
      </c>
      <c r="I300" s="33">
        <f>Month!H295</f>
        <v>1816.88</v>
      </c>
      <c r="J300" s="33">
        <f>Month!I295</f>
        <v>4430.43</v>
      </c>
      <c r="K300" s="33">
        <f>Month!J295</f>
        <v>3717.23</v>
      </c>
      <c r="L300" s="33">
        <f>Month!K295</f>
        <v>513.89</v>
      </c>
      <c r="M300" s="33">
        <f>Month!L295</f>
        <v>85.55</v>
      </c>
      <c r="N300" s="33">
        <f>Month!M295</f>
        <v>2656.02</v>
      </c>
      <c r="O300" s="33">
        <f>Month!N295</f>
        <v>1980.68</v>
      </c>
      <c r="P300" s="33">
        <f>Month!O295</f>
        <v>179.05</v>
      </c>
    </row>
    <row r="301" spans="1:16" x14ac:dyDescent="0.3">
      <c r="A301" s="30">
        <f>A300</f>
        <v>2019</v>
      </c>
      <c r="B301" s="46" t="s">
        <v>56</v>
      </c>
      <c r="C301" s="33">
        <f>Month!B296+C300</f>
        <v>9055</v>
      </c>
      <c r="D301" s="33">
        <f>Month!C296+D300</f>
        <v>8437.85</v>
      </c>
      <c r="E301" s="33">
        <f>Month!D296+E300</f>
        <v>550.31999999999994</v>
      </c>
      <c r="F301" s="33">
        <f>Month!E296+F300</f>
        <v>66.83</v>
      </c>
      <c r="G301" s="33">
        <f>Month!F296+G300</f>
        <v>9945.34</v>
      </c>
      <c r="H301" s="33">
        <f>Month!G296+H300</f>
        <v>1129.6599999999999</v>
      </c>
      <c r="I301" s="33">
        <f>Month!H296+I300</f>
        <v>3050.0600000000004</v>
      </c>
      <c r="J301" s="33">
        <f>Month!I296+J300</f>
        <v>7716.3700000000008</v>
      </c>
      <c r="K301" s="33">
        <f>Month!J296+K300</f>
        <v>7230.1900000000005</v>
      </c>
      <c r="L301" s="33">
        <f>Month!K296+L300</f>
        <v>1099.31</v>
      </c>
      <c r="M301" s="33">
        <f>Month!L296+M300</f>
        <v>268.31</v>
      </c>
      <c r="N301" s="33">
        <f>Month!M296+N300</f>
        <v>5335.43</v>
      </c>
      <c r="O301" s="33">
        <f>Month!N296+O300</f>
        <v>3602.5600000000004</v>
      </c>
      <c r="P301" s="33">
        <f>Month!O296+P300</f>
        <v>344.1</v>
      </c>
    </row>
    <row r="302" spans="1:16" x14ac:dyDescent="0.3">
      <c r="A302" s="30">
        <f t="shared" ref="A302:A311" si="9">A301</f>
        <v>2019</v>
      </c>
      <c r="B302" s="46" t="s">
        <v>57</v>
      </c>
      <c r="C302" s="33">
        <f>Month!B297+C301</f>
        <v>13880.29</v>
      </c>
      <c r="D302" s="33">
        <f>Month!C297+D301</f>
        <v>12928.6</v>
      </c>
      <c r="E302" s="33">
        <f>Month!D297+E301</f>
        <v>848.43</v>
      </c>
      <c r="F302" s="33">
        <f>Month!E297+F301</f>
        <v>103.25999999999999</v>
      </c>
      <c r="G302" s="33">
        <f>Month!F297+G301</f>
        <v>15083.6</v>
      </c>
      <c r="H302" s="33">
        <f>Month!G297+H301</f>
        <v>2106.54</v>
      </c>
      <c r="I302" s="33">
        <f>Month!H297+I301</f>
        <v>4289.67</v>
      </c>
      <c r="J302" s="33">
        <f>Month!I297+J301</f>
        <v>11349.53</v>
      </c>
      <c r="K302" s="33">
        <f>Month!J297+K301</f>
        <v>10860.25</v>
      </c>
      <c r="L302" s="33">
        <f>Month!K297+L301</f>
        <v>1627.53</v>
      </c>
      <c r="M302" s="33">
        <f>Month!L297+M301</f>
        <v>326.69</v>
      </c>
      <c r="N302" s="33">
        <f>Month!M297+N301</f>
        <v>7708.8700000000008</v>
      </c>
      <c r="O302" s="33">
        <f>Month!N297+O301</f>
        <v>5209.3200000000006</v>
      </c>
      <c r="P302" s="33">
        <f>Month!O297+P301</f>
        <v>514.78</v>
      </c>
    </row>
    <row r="303" spans="1:16" x14ac:dyDescent="0.3">
      <c r="A303" s="30">
        <f t="shared" si="9"/>
        <v>2019</v>
      </c>
      <c r="B303" s="46" t="s">
        <v>58</v>
      </c>
      <c r="C303" s="33">
        <f>Month!B298+C302</f>
        <v>18276.96</v>
      </c>
      <c r="D303" s="33">
        <f>Month!C298+D302</f>
        <v>17001.8</v>
      </c>
      <c r="E303" s="33">
        <f>Month!D298+E302</f>
        <v>1148.19</v>
      </c>
      <c r="F303" s="33">
        <f>Month!E298+F302</f>
        <v>126.97</v>
      </c>
      <c r="G303" s="33">
        <f>Month!F298+G302</f>
        <v>19904.97</v>
      </c>
      <c r="H303" s="33">
        <f>Month!G298+H302</f>
        <v>2334.27</v>
      </c>
      <c r="I303" s="33">
        <f>Month!H298+I302</f>
        <v>6528.1</v>
      </c>
      <c r="J303" s="33">
        <f>Month!I298+J302</f>
        <v>15394.330000000002</v>
      </c>
      <c r="K303" s="33">
        <f>Month!J298+K302</f>
        <v>14686.92</v>
      </c>
      <c r="L303" s="33">
        <f>Month!K298+L302</f>
        <v>2176.37</v>
      </c>
      <c r="M303" s="33">
        <f>Month!L298+M302</f>
        <v>481.48</v>
      </c>
      <c r="N303" s="33">
        <f>Month!M298+N302</f>
        <v>10903.970000000001</v>
      </c>
      <c r="O303" s="33">
        <f>Month!N298+O302</f>
        <v>6778.17</v>
      </c>
      <c r="P303" s="33">
        <f>Month!O298+P302</f>
        <v>701.59999999999991</v>
      </c>
    </row>
    <row r="304" spans="1:16" x14ac:dyDescent="0.3">
      <c r="A304" s="30">
        <f t="shared" si="9"/>
        <v>2019</v>
      </c>
      <c r="B304" s="46" t="s">
        <v>47</v>
      </c>
      <c r="C304" s="33">
        <f>Month!B299+C303</f>
        <v>22851.53</v>
      </c>
      <c r="D304" s="33">
        <f>Month!C299+D303</f>
        <v>21256.57</v>
      </c>
      <c r="E304" s="33">
        <f>Month!D299+E303</f>
        <v>1445.2</v>
      </c>
      <c r="F304" s="33">
        <f>Month!E299+F303</f>
        <v>149.76</v>
      </c>
      <c r="G304" s="33">
        <f>Month!F299+G303</f>
        <v>24750.46</v>
      </c>
      <c r="H304" s="33">
        <f>Month!G299+H303</f>
        <v>3059.2200000000003</v>
      </c>
      <c r="I304" s="33">
        <f>Month!H299+I303</f>
        <v>7346.68</v>
      </c>
      <c r="J304" s="33">
        <f>Month!I299+J303</f>
        <v>18985.57</v>
      </c>
      <c r="K304" s="33">
        <f>Month!J299+K303</f>
        <v>18582.93</v>
      </c>
      <c r="L304" s="33">
        <f>Month!K299+L303</f>
        <v>2705.68</v>
      </c>
      <c r="M304" s="33">
        <f>Month!L299+M303</f>
        <v>689.35</v>
      </c>
      <c r="N304" s="33">
        <f>Month!M299+N303</f>
        <v>13451.380000000001</v>
      </c>
      <c r="O304" s="33">
        <f>Month!N299+O303</f>
        <v>8523.66</v>
      </c>
      <c r="P304" s="33">
        <f>Month!O299+P303</f>
        <v>924.07999999999993</v>
      </c>
    </row>
    <row r="305" spans="1:16" x14ac:dyDescent="0.3">
      <c r="A305" s="30">
        <f t="shared" si="9"/>
        <v>2019</v>
      </c>
      <c r="B305" s="46" t="s">
        <v>59</v>
      </c>
      <c r="C305" s="33">
        <f>Month!B300+C304</f>
        <v>27039.599999999999</v>
      </c>
      <c r="D305" s="33">
        <f>Month!C300+D304</f>
        <v>25193.29</v>
      </c>
      <c r="E305" s="33">
        <f>Month!D300+E304</f>
        <v>1672.2</v>
      </c>
      <c r="F305" s="33">
        <f>Month!E300+F304</f>
        <v>174.10999999999999</v>
      </c>
      <c r="G305" s="33">
        <f>Month!F300+G304</f>
        <v>29208.14</v>
      </c>
      <c r="H305" s="33">
        <f>Month!G300+H304</f>
        <v>3175.42</v>
      </c>
      <c r="I305" s="33">
        <f>Month!H300+I304</f>
        <v>9312.4</v>
      </c>
      <c r="J305" s="33">
        <f>Month!I300+J304</f>
        <v>22882.97</v>
      </c>
      <c r="K305" s="33">
        <f>Month!J300+K304</f>
        <v>22323.15</v>
      </c>
      <c r="L305" s="33">
        <f>Month!K300+L304</f>
        <v>3149.77</v>
      </c>
      <c r="M305" s="33">
        <f>Month!L300+M304</f>
        <v>871.18000000000006</v>
      </c>
      <c r="N305" s="33">
        <f>Month!M300+N304</f>
        <v>16444.04</v>
      </c>
      <c r="O305" s="33">
        <f>Month!N300+O304</f>
        <v>9970.0299999999988</v>
      </c>
      <c r="P305" s="33">
        <f>Month!O300+P304</f>
        <v>1133.5999999999999</v>
      </c>
    </row>
    <row r="306" spans="1:16" x14ac:dyDescent="0.3">
      <c r="A306" s="30">
        <f t="shared" si="9"/>
        <v>2019</v>
      </c>
      <c r="B306" s="46" t="s">
        <v>60</v>
      </c>
      <c r="C306" s="33">
        <f>Month!B301+C305</f>
        <v>31343.899999999998</v>
      </c>
      <c r="D306" s="33">
        <f>Month!C301+D305</f>
        <v>29190.47</v>
      </c>
      <c r="E306" s="33">
        <f>Month!D301+E305</f>
        <v>1942.1100000000001</v>
      </c>
      <c r="F306" s="33">
        <f>Month!E301+F305</f>
        <v>211.32</v>
      </c>
      <c r="G306" s="33">
        <f>Month!F301+G305</f>
        <v>33982.26</v>
      </c>
      <c r="H306" s="33">
        <f>Month!G301+H305</f>
        <v>3971.5</v>
      </c>
      <c r="I306" s="33">
        <f>Month!H301+I305</f>
        <v>10767.63</v>
      </c>
      <c r="J306" s="33">
        <f>Month!I301+J305</f>
        <v>26322.04</v>
      </c>
      <c r="K306" s="33">
        <f>Month!J301+K305</f>
        <v>25934.81</v>
      </c>
      <c r="L306" s="33">
        <f>Month!K301+L305</f>
        <v>3688.73</v>
      </c>
      <c r="M306" s="33">
        <f>Month!L301+M305</f>
        <v>1082.0800000000002</v>
      </c>
      <c r="N306" s="33">
        <f>Month!M301+N305</f>
        <v>19398.350000000002</v>
      </c>
      <c r="O306" s="33">
        <f>Month!N301+O305</f>
        <v>11624.599999999999</v>
      </c>
      <c r="P306" s="33">
        <f>Month!O301+P305</f>
        <v>1355.6</v>
      </c>
    </row>
    <row r="307" spans="1:16" x14ac:dyDescent="0.3">
      <c r="A307" s="30">
        <f t="shared" si="9"/>
        <v>2019</v>
      </c>
      <c r="B307" s="46" t="s">
        <v>61</v>
      </c>
      <c r="C307" s="33">
        <f>Month!B302+C306</f>
        <v>35182.229999999996</v>
      </c>
      <c r="D307" s="33">
        <f>Month!C302+D306</f>
        <v>32779.54</v>
      </c>
      <c r="E307" s="33">
        <f>Month!D302+E306</f>
        <v>2154.62</v>
      </c>
      <c r="F307" s="33">
        <f>Month!E302+F306</f>
        <v>248.07</v>
      </c>
      <c r="G307" s="33">
        <f>Month!F302+G306</f>
        <v>39087.850000000006</v>
      </c>
      <c r="H307" s="33">
        <f>Month!G302+H306</f>
        <v>4609.34</v>
      </c>
      <c r="I307" s="33">
        <f>Month!H302+I306</f>
        <v>13002.189999999999</v>
      </c>
      <c r="J307" s="33">
        <f>Month!I302+J306</f>
        <v>30348.639999999999</v>
      </c>
      <c r="K307" s="33">
        <f>Month!J302+K306</f>
        <v>28979.260000000002</v>
      </c>
      <c r="L307" s="33">
        <f>Month!K302+L306</f>
        <v>4129.8900000000003</v>
      </c>
      <c r="M307" s="33">
        <f>Month!L302+M306</f>
        <v>1367.2400000000002</v>
      </c>
      <c r="N307" s="33">
        <f>Month!M302+N306</f>
        <v>22030.120000000003</v>
      </c>
      <c r="O307" s="33">
        <f>Month!N302+O306</f>
        <v>13159.96</v>
      </c>
      <c r="P307" s="33">
        <f>Month!O302+P306</f>
        <v>1520.6499999999999</v>
      </c>
    </row>
    <row r="308" spans="1:16" x14ac:dyDescent="0.3">
      <c r="A308" s="30">
        <f t="shared" si="9"/>
        <v>2019</v>
      </c>
      <c r="B308" s="46" t="s">
        <v>62</v>
      </c>
      <c r="C308" s="33">
        <f>Month!B303+C307</f>
        <v>39601.56</v>
      </c>
      <c r="D308" s="33">
        <f>Month!C303+D307</f>
        <v>36948.660000000003</v>
      </c>
      <c r="E308" s="33">
        <f>Month!D303+E307</f>
        <v>2378.5699999999997</v>
      </c>
      <c r="F308" s="33">
        <f>Month!E303+F307</f>
        <v>274.33999999999997</v>
      </c>
      <c r="G308" s="33">
        <f>Month!F303+G307</f>
        <v>43724.470000000008</v>
      </c>
      <c r="H308" s="33">
        <f>Month!G303+H307</f>
        <v>5236.57</v>
      </c>
      <c r="I308" s="33">
        <f>Month!H303+I307</f>
        <v>14150.72</v>
      </c>
      <c r="J308" s="33">
        <f>Month!I303+J307</f>
        <v>33771.64</v>
      </c>
      <c r="K308" s="33">
        <f>Month!J303+K307</f>
        <v>32692.120000000003</v>
      </c>
      <c r="L308" s="33">
        <f>Month!K303+L307</f>
        <v>4716.2800000000007</v>
      </c>
      <c r="M308" s="33">
        <f>Month!L303+M307</f>
        <v>1549.38</v>
      </c>
      <c r="N308" s="33">
        <f>Month!M303+N307</f>
        <v>24631.360000000001</v>
      </c>
      <c r="O308" s="33">
        <f>Month!N303+O307</f>
        <v>14727.07</v>
      </c>
      <c r="P308" s="33">
        <f>Month!O303+P307</f>
        <v>1721.8999999999999</v>
      </c>
    </row>
    <row r="309" spans="1:16" x14ac:dyDescent="0.3">
      <c r="A309" s="30">
        <f t="shared" si="9"/>
        <v>2019</v>
      </c>
      <c r="B309" s="46" t="s">
        <v>63</v>
      </c>
      <c r="C309" s="33">
        <f>Month!B304+C308</f>
        <v>43870.39</v>
      </c>
      <c r="D309" s="33">
        <f>Month!C304+D308</f>
        <v>40953.060000000005</v>
      </c>
      <c r="E309" s="33">
        <f>Month!D304+E308</f>
        <v>2613.3799999999997</v>
      </c>
      <c r="F309" s="33">
        <f>Month!E304+F308</f>
        <v>303.95999999999998</v>
      </c>
      <c r="G309" s="33">
        <f>Month!F304+G308</f>
        <v>49025.000000000007</v>
      </c>
      <c r="H309" s="33">
        <f>Month!G304+H308</f>
        <v>5735.69</v>
      </c>
      <c r="I309" s="33">
        <f>Month!H304+I308</f>
        <v>16294.189999999999</v>
      </c>
      <c r="J309" s="33">
        <f>Month!I304+J308</f>
        <v>38070.589999999997</v>
      </c>
      <c r="K309" s="33">
        <f>Month!J304+K308</f>
        <v>35955.75</v>
      </c>
      <c r="L309" s="33">
        <f>Month!K304+L308</f>
        <v>5218.7400000000007</v>
      </c>
      <c r="M309" s="33">
        <f>Month!L304+M308</f>
        <v>1754.5600000000002</v>
      </c>
      <c r="N309" s="33">
        <f>Month!M304+N308</f>
        <v>27320.38</v>
      </c>
      <c r="O309" s="33">
        <f>Month!N304+O308</f>
        <v>16605.22</v>
      </c>
      <c r="P309" s="33">
        <f>Month!O304+P308</f>
        <v>1910.08</v>
      </c>
    </row>
    <row r="310" spans="1:16" x14ac:dyDescent="0.3">
      <c r="A310" s="30">
        <f t="shared" si="9"/>
        <v>2019</v>
      </c>
      <c r="B310" s="46" t="s">
        <v>64</v>
      </c>
      <c r="C310" s="33">
        <f>Month!B305+C309</f>
        <v>48332.89</v>
      </c>
      <c r="D310" s="33">
        <f>Month!C305+D309</f>
        <v>45117.440000000002</v>
      </c>
      <c r="E310" s="33">
        <f>Month!D305+E309</f>
        <v>2881.3399999999997</v>
      </c>
      <c r="F310" s="33">
        <f>Month!E305+F309</f>
        <v>334.12</v>
      </c>
      <c r="G310" s="33">
        <f>Month!F305+G309</f>
        <v>53795.600000000006</v>
      </c>
      <c r="H310" s="33">
        <f>Month!G305+H309</f>
        <v>6341.2199999999993</v>
      </c>
      <c r="I310" s="33">
        <f>Month!H305+I309</f>
        <v>17679.11</v>
      </c>
      <c r="J310" s="33">
        <f>Month!I305+J309</f>
        <v>41872.109999999993</v>
      </c>
      <c r="K310" s="33">
        <f>Month!J305+K309</f>
        <v>39754.230000000003</v>
      </c>
      <c r="L310" s="33">
        <f>Month!K305+L309</f>
        <v>5582.2800000000007</v>
      </c>
      <c r="M310" s="33">
        <f>Month!L305+M309</f>
        <v>1928.7900000000002</v>
      </c>
      <c r="N310" s="33">
        <f>Month!M305+N309</f>
        <v>30349.48</v>
      </c>
      <c r="O310" s="33">
        <f>Month!N305+O309</f>
        <v>18441.760000000002</v>
      </c>
      <c r="P310" s="33">
        <f>Month!O305+P309</f>
        <v>2092.04</v>
      </c>
    </row>
    <row r="311" spans="1:16" x14ac:dyDescent="0.3">
      <c r="A311" s="30">
        <f t="shared" si="9"/>
        <v>2019</v>
      </c>
      <c r="B311" s="46" t="s">
        <v>65</v>
      </c>
      <c r="C311" s="33">
        <f>Month!B306+C310</f>
        <v>52856.19</v>
      </c>
      <c r="D311" s="33">
        <f>Month!C306+D310</f>
        <v>49344.100000000006</v>
      </c>
      <c r="E311" s="33">
        <f>Month!D306+E310</f>
        <v>3144.2699999999995</v>
      </c>
      <c r="F311" s="33">
        <f>Month!E306+F310</f>
        <v>367.83</v>
      </c>
      <c r="G311" s="33">
        <f>Month!F306+G310</f>
        <v>59142.740000000005</v>
      </c>
      <c r="H311" s="33">
        <f>Month!G306+H310</f>
        <v>7593.8499999999995</v>
      </c>
      <c r="I311" s="33">
        <f>Month!H306+I310</f>
        <v>19165.88</v>
      </c>
      <c r="J311" s="33">
        <f>Month!I306+J310</f>
        <v>45613.349999999991</v>
      </c>
      <c r="K311" s="33">
        <f>Month!J306+K310</f>
        <v>42842.65</v>
      </c>
      <c r="L311" s="33">
        <f>Month!K306+L310</f>
        <v>5935.5500000000011</v>
      </c>
      <c r="M311" s="33">
        <f>Month!L306+M310</f>
        <v>2096.7400000000002</v>
      </c>
      <c r="N311" s="33">
        <f>Month!M306+N310</f>
        <v>33050.519999999997</v>
      </c>
      <c r="O311" s="33">
        <f>Month!N306+O310</f>
        <v>20494.170000000002</v>
      </c>
      <c r="P311" s="33">
        <f>Month!O306+P310</f>
        <v>2277.4299999999998</v>
      </c>
    </row>
    <row r="312" spans="1:16" x14ac:dyDescent="0.3">
      <c r="A312" s="30">
        <v>2020</v>
      </c>
      <c r="B312" s="98" t="s">
        <v>525</v>
      </c>
      <c r="C312" s="33">
        <f>Month!B307</f>
        <v>4700.05</v>
      </c>
      <c r="D312" s="33">
        <f>Month!C307</f>
        <v>4387.29</v>
      </c>
      <c r="E312" s="33">
        <f>Month!D307</f>
        <v>271.20999999999998</v>
      </c>
      <c r="F312" s="33">
        <f>Month!E307</f>
        <v>41.55</v>
      </c>
      <c r="G312" s="33">
        <f>Month!F307</f>
        <v>5157.6400000000003</v>
      </c>
      <c r="H312" s="33">
        <f>Month!G307</f>
        <v>1019.71</v>
      </c>
      <c r="I312" s="33">
        <f>Month!H307</f>
        <v>1346.66</v>
      </c>
      <c r="J312" s="33">
        <f>Month!I307</f>
        <v>3988.43</v>
      </c>
      <c r="K312" s="33">
        <f>Month!J307</f>
        <v>3542.36</v>
      </c>
      <c r="L312" s="33">
        <f>Month!K307</f>
        <v>149.5</v>
      </c>
      <c r="M312" s="33">
        <f>Month!L307</f>
        <v>137.5</v>
      </c>
      <c r="N312" s="33">
        <f>Month!M307</f>
        <v>2651.9</v>
      </c>
      <c r="O312" s="33">
        <f>Month!N307</f>
        <v>1763.32</v>
      </c>
      <c r="P312" s="33">
        <f>Month!O307</f>
        <v>155.19999999999999</v>
      </c>
    </row>
    <row r="313" spans="1:16" x14ac:dyDescent="0.3">
      <c r="A313" s="30">
        <f>A312</f>
        <v>2020</v>
      </c>
      <c r="B313" s="46" t="s">
        <v>568</v>
      </c>
      <c r="C313" s="33">
        <f>Month!B308+C312</f>
        <v>9030.119999999999</v>
      </c>
      <c r="D313" s="33">
        <f>Month!C308+D312</f>
        <v>8409.52</v>
      </c>
      <c r="E313" s="33">
        <f>Month!D308+E312</f>
        <v>541.14</v>
      </c>
      <c r="F313" s="33">
        <f>Month!E308+F312</f>
        <v>79.459999999999994</v>
      </c>
      <c r="G313" s="33">
        <f>Month!F308+G312</f>
        <v>9429.119999999999</v>
      </c>
      <c r="H313" s="33">
        <f>Month!G308+H312</f>
        <v>1442.06</v>
      </c>
      <c r="I313" s="33">
        <f>Month!H308+I312</f>
        <v>2630.74</v>
      </c>
      <c r="J313" s="33">
        <f>Month!I308+J312</f>
        <v>7712.61</v>
      </c>
      <c r="K313" s="33">
        <f>Month!J308+K312</f>
        <v>7095.2000000000007</v>
      </c>
      <c r="L313" s="33">
        <f>Month!K308+L312</f>
        <v>274.45</v>
      </c>
      <c r="M313" s="33">
        <f>Month!L308+M312</f>
        <v>277.82</v>
      </c>
      <c r="N313" s="33">
        <f>Month!M308+N312</f>
        <v>5247.29</v>
      </c>
      <c r="O313" s="33">
        <f>Month!N308+O312</f>
        <v>3230.6</v>
      </c>
      <c r="P313" s="33">
        <f>Month!O308+P312</f>
        <v>303.82</v>
      </c>
    </row>
    <row r="314" spans="1:16" x14ac:dyDescent="0.3">
      <c r="A314" s="30">
        <f t="shared" ref="A314:A323" si="10">A313</f>
        <v>2020</v>
      </c>
      <c r="B314" s="46" t="s">
        <v>569</v>
      </c>
      <c r="C314" s="33">
        <f>Month!B309+C313</f>
        <v>13241.32</v>
      </c>
      <c r="D314" s="33">
        <f>Month!C309+D313</f>
        <v>12305</v>
      </c>
      <c r="E314" s="33">
        <f>Month!D309+E313</f>
        <v>817.92</v>
      </c>
      <c r="F314" s="33">
        <f>Month!E309+F313</f>
        <v>118.39999999999999</v>
      </c>
      <c r="G314" s="33">
        <f>Month!F309+G313</f>
        <v>14219.88</v>
      </c>
      <c r="H314" s="33">
        <f>Month!G309+H313</f>
        <v>2544.7399999999998</v>
      </c>
      <c r="I314" s="33">
        <f>Month!H309+I313</f>
        <v>3842.9399999999996</v>
      </c>
      <c r="J314" s="33">
        <f>Month!I309+J313</f>
        <v>11180.47</v>
      </c>
      <c r="K314" s="33">
        <f>Month!J309+K313</f>
        <v>10030.980000000001</v>
      </c>
      <c r="L314" s="33">
        <f>Month!K309+L313</f>
        <v>494.66999999999996</v>
      </c>
      <c r="M314" s="33">
        <f>Month!L309+M313</f>
        <v>649.15</v>
      </c>
      <c r="N314" s="33">
        <f>Month!M309+N313</f>
        <v>7901.12</v>
      </c>
      <c r="O314" s="33">
        <f>Month!N309+O313</f>
        <v>5053.2199999999993</v>
      </c>
      <c r="P314" s="33">
        <f>Month!O309+P313</f>
        <v>449.72</v>
      </c>
    </row>
    <row r="315" spans="1:16" x14ac:dyDescent="0.3">
      <c r="A315" s="30">
        <f t="shared" si="10"/>
        <v>2020</v>
      </c>
      <c r="B315" s="46" t="s">
        <v>570</v>
      </c>
      <c r="C315" s="33">
        <f>Month!B310+C314</f>
        <v>17773.05</v>
      </c>
      <c r="D315" s="33">
        <f>Month!C310+D314</f>
        <v>16498.38</v>
      </c>
      <c r="E315" s="33">
        <f>Month!D310+E314</f>
        <v>1123.9299999999998</v>
      </c>
      <c r="F315" s="33">
        <f>Month!E310+F314</f>
        <v>150.74</v>
      </c>
      <c r="G315" s="33">
        <f>Month!F310+G314</f>
        <v>17515.95</v>
      </c>
      <c r="H315" s="33">
        <f>Month!G310+H314</f>
        <v>3085.43</v>
      </c>
      <c r="I315" s="33">
        <f>Month!H310+I314</f>
        <v>3822.1199999999994</v>
      </c>
      <c r="J315" s="33">
        <f>Month!I310+J314</f>
        <v>13715.93</v>
      </c>
      <c r="K315" s="33">
        <f>Month!J310+K314</f>
        <v>13381.37</v>
      </c>
      <c r="L315" s="33">
        <f>Month!K310+L314</f>
        <v>714.58999999999992</v>
      </c>
      <c r="M315" s="33">
        <f>Month!L310+M314</f>
        <v>805.73</v>
      </c>
      <c r="N315" s="33">
        <f>Month!M310+N314</f>
        <v>10306.89</v>
      </c>
      <c r="O315" s="33">
        <f>Month!N310+O314</f>
        <v>6728.2199999999993</v>
      </c>
      <c r="P315" s="33">
        <f>Month!O310+P314</f>
        <v>595.64</v>
      </c>
    </row>
    <row r="316" spans="1:16" x14ac:dyDescent="0.3">
      <c r="A316" s="30">
        <f t="shared" si="10"/>
        <v>2020</v>
      </c>
      <c r="B316" s="46" t="s">
        <v>571</v>
      </c>
      <c r="C316" s="33">
        <f>Month!B311+C315</f>
        <v>22011.39</v>
      </c>
      <c r="D316" s="33">
        <f>Month!C311+D315</f>
        <v>20411.150000000001</v>
      </c>
      <c r="E316" s="33">
        <f>Month!D311+E315</f>
        <v>1417.3899999999999</v>
      </c>
      <c r="F316" s="33">
        <f>Month!E311+F315</f>
        <v>182.85000000000002</v>
      </c>
      <c r="G316" s="33">
        <f>Month!F311+G315</f>
        <v>21205.82</v>
      </c>
      <c r="H316" s="33">
        <f>Month!G311+H315</f>
        <v>4234.3099999999995</v>
      </c>
      <c r="I316" s="33">
        <f>Month!H311+I315</f>
        <v>2281.1299999999992</v>
      </c>
      <c r="J316" s="33">
        <f>Month!I311+J315</f>
        <v>16103.960000000001</v>
      </c>
      <c r="K316" s="33">
        <f>Month!J311+K315</f>
        <v>16440.03</v>
      </c>
      <c r="L316" s="33">
        <f>Month!K311+L315</f>
        <v>867.56</v>
      </c>
      <c r="M316" s="33">
        <f>Month!L311+M315</f>
        <v>1038.21</v>
      </c>
      <c r="N316" s="33">
        <f>Month!M311+N315</f>
        <v>11420.199999999999</v>
      </c>
      <c r="O316" s="33">
        <f>Month!N311+O315</f>
        <v>8632.369999999999</v>
      </c>
      <c r="P316" s="33">
        <f>Month!O311+P315</f>
        <v>757.74</v>
      </c>
    </row>
    <row r="317" spans="1:16" x14ac:dyDescent="0.3">
      <c r="A317" s="30">
        <f t="shared" si="10"/>
        <v>2020</v>
      </c>
      <c r="B317" s="46" t="s">
        <v>572</v>
      </c>
      <c r="C317" s="33">
        <f>Month!B312+C316</f>
        <v>26266.14</v>
      </c>
      <c r="D317" s="33">
        <f>Month!C312+D316</f>
        <v>24367.68</v>
      </c>
      <c r="E317" s="33">
        <f>Month!D312+E316</f>
        <v>1703.79</v>
      </c>
      <c r="F317" s="33">
        <f>Month!E312+F316</f>
        <v>194.67000000000002</v>
      </c>
      <c r="G317" s="33">
        <f>Month!F312+G316</f>
        <v>24515.91</v>
      </c>
      <c r="H317" s="33">
        <f>Month!G312+H316</f>
        <v>4990.3399999999992</v>
      </c>
      <c r="I317" s="33">
        <f>Month!H312+I316</f>
        <v>2019.8599999999992</v>
      </c>
      <c r="J317" s="33">
        <f>Month!I312+J316</f>
        <v>18525.86</v>
      </c>
      <c r="K317" s="33">
        <f>Month!J312+K316</f>
        <v>19493.21</v>
      </c>
      <c r="L317" s="33">
        <f>Month!K312+L316</f>
        <v>999.7299999999999</v>
      </c>
      <c r="M317" s="33">
        <f>Month!L312+M316</f>
        <v>1136.23</v>
      </c>
      <c r="N317" s="33">
        <f>Month!M312+N316</f>
        <v>13070.14</v>
      </c>
      <c r="O317" s="33">
        <f>Month!N312+O316</f>
        <v>9946.4299999999985</v>
      </c>
      <c r="P317" s="33">
        <f>Month!O312+P316</f>
        <v>895.33</v>
      </c>
    </row>
    <row r="318" spans="1:16" x14ac:dyDescent="0.3">
      <c r="A318" s="30">
        <f t="shared" si="10"/>
        <v>2020</v>
      </c>
      <c r="B318" s="46" t="s">
        <v>573</v>
      </c>
      <c r="C318" s="33">
        <f>Month!B313+C317</f>
        <v>30399.62</v>
      </c>
      <c r="D318" s="33">
        <f>Month!C313+D317</f>
        <v>28182.15</v>
      </c>
      <c r="E318" s="33">
        <f>Month!D313+E317</f>
        <v>2012.3</v>
      </c>
      <c r="F318" s="33">
        <f>Month!E313+F317</f>
        <v>205.18</v>
      </c>
      <c r="G318" s="33">
        <f>Month!F313+G317</f>
        <v>28251.22</v>
      </c>
      <c r="H318" s="33">
        <f>Month!G313+H317</f>
        <v>5453.2999999999993</v>
      </c>
      <c r="I318" s="33">
        <f>Month!H313+I317</f>
        <v>2145.0499999999993</v>
      </c>
      <c r="J318" s="33">
        <f>Month!I313+J317</f>
        <v>21622.45</v>
      </c>
      <c r="K318" s="33">
        <f>Month!J313+K317</f>
        <v>22883.97</v>
      </c>
      <c r="L318" s="33">
        <f>Month!K313+L317</f>
        <v>1175.4899999999998</v>
      </c>
      <c r="M318" s="33">
        <f>Month!L313+M317</f>
        <v>1227.05</v>
      </c>
      <c r="N318" s="33">
        <f>Month!M313+N317</f>
        <v>14763.289999999999</v>
      </c>
      <c r="O318" s="33">
        <f>Month!N313+O317</f>
        <v>11305.159999999998</v>
      </c>
      <c r="P318" s="33">
        <f>Month!O313+P317</f>
        <v>1052.08</v>
      </c>
    </row>
    <row r="319" spans="1:16" x14ac:dyDescent="0.3">
      <c r="A319" s="30">
        <f t="shared" si="10"/>
        <v>2020</v>
      </c>
      <c r="B319" s="46" t="s">
        <v>563</v>
      </c>
      <c r="C319" s="33">
        <f>Month!B314+C318</f>
        <v>33891.85</v>
      </c>
      <c r="D319" s="33">
        <f>Month!C314+D318</f>
        <v>31420.59</v>
      </c>
      <c r="E319" s="33">
        <f>Month!D314+E318</f>
        <v>2240.77</v>
      </c>
      <c r="F319" s="33">
        <f>Month!E314+F318</f>
        <v>230.5</v>
      </c>
      <c r="G319" s="33">
        <f>Month!F314+G318</f>
        <v>31754.350000000002</v>
      </c>
      <c r="H319" s="33">
        <f>Month!G314+H318</f>
        <v>5777.86</v>
      </c>
      <c r="I319" s="33">
        <f>Month!H314+I318</f>
        <v>2690.1399999999994</v>
      </c>
      <c r="J319" s="33">
        <f>Month!I314+J318</f>
        <v>24536.370000000003</v>
      </c>
      <c r="K319" s="33">
        <f>Month!J314+K318</f>
        <v>26105.33</v>
      </c>
      <c r="L319" s="33">
        <f>Month!K314+L318</f>
        <v>1440.1399999999999</v>
      </c>
      <c r="M319" s="33">
        <f>Month!L314+M318</f>
        <v>1336.31</v>
      </c>
      <c r="N319" s="33">
        <f>Month!M314+N318</f>
        <v>16737.89</v>
      </c>
      <c r="O319" s="33">
        <f>Month!N314+O318</f>
        <v>12582.619999999999</v>
      </c>
      <c r="P319" s="33">
        <f>Month!O314+P318</f>
        <v>1209.27</v>
      </c>
    </row>
    <row r="320" spans="1:16" x14ac:dyDescent="0.3">
      <c r="A320" s="30">
        <f t="shared" si="10"/>
        <v>2020</v>
      </c>
      <c r="B320" s="46" t="s">
        <v>564</v>
      </c>
      <c r="C320" s="33">
        <f>Month!B315+C319</f>
        <v>37358.28</v>
      </c>
      <c r="D320" s="33">
        <f>Month!C315+D319</f>
        <v>34656.31</v>
      </c>
      <c r="E320" s="33">
        <f>Month!D315+E319</f>
        <v>2438.84</v>
      </c>
      <c r="F320" s="33">
        <f>Month!E315+F319</f>
        <v>263.13</v>
      </c>
      <c r="G320" s="33">
        <f>Month!F315+G319</f>
        <v>35547.990000000005</v>
      </c>
      <c r="H320" s="33">
        <f>Month!G315+H319</f>
        <v>6200.62</v>
      </c>
      <c r="I320" s="33">
        <f>Month!H315+I319</f>
        <v>3701.8399999999992</v>
      </c>
      <c r="J320" s="33">
        <f>Month!I315+J319</f>
        <v>27598.31</v>
      </c>
      <c r="K320" s="33">
        <f>Month!J315+K319</f>
        <v>28901.300000000003</v>
      </c>
      <c r="L320" s="33">
        <f>Month!K315+L319</f>
        <v>1749.08</v>
      </c>
      <c r="M320" s="33">
        <f>Month!L315+M319</f>
        <v>1373.25</v>
      </c>
      <c r="N320" s="33">
        <f>Month!M315+N319</f>
        <v>18573.03</v>
      </c>
      <c r="O320" s="33">
        <f>Month!N315+O319</f>
        <v>13944.029999999999</v>
      </c>
      <c r="P320" s="33">
        <f>Month!O315+P319</f>
        <v>1378.33</v>
      </c>
    </row>
    <row r="321" spans="1:16" x14ac:dyDescent="0.3">
      <c r="A321" s="30">
        <f t="shared" si="10"/>
        <v>2020</v>
      </c>
      <c r="B321" s="46" t="s">
        <v>565</v>
      </c>
      <c r="C321" s="33">
        <f>Month!B316+C320</f>
        <v>41306.21</v>
      </c>
      <c r="D321" s="33">
        <f>Month!C316+D320</f>
        <v>38229.549999999996</v>
      </c>
      <c r="E321" s="33">
        <f>Month!D316+E320</f>
        <v>2773.54</v>
      </c>
      <c r="F321" s="33">
        <f>Month!E316+F320</f>
        <v>303.12</v>
      </c>
      <c r="G321" s="33">
        <f>Month!F316+G320</f>
        <v>39728.450000000004</v>
      </c>
      <c r="H321" s="33">
        <f>Month!G316+H320</f>
        <v>6834.74</v>
      </c>
      <c r="I321" s="33">
        <f>Month!H316+I320</f>
        <v>5016.1699999999992</v>
      </c>
      <c r="J321" s="33">
        <f>Month!I316+J320</f>
        <v>30818.960000000003</v>
      </c>
      <c r="K321" s="33">
        <f>Month!J316+K320</f>
        <v>31967.930000000004</v>
      </c>
      <c r="L321" s="33">
        <f>Month!K316+L320</f>
        <v>2074.77</v>
      </c>
      <c r="M321" s="33">
        <f>Month!L316+M320</f>
        <v>1413.51</v>
      </c>
      <c r="N321" s="33">
        <f>Month!M316+N320</f>
        <v>20867.449999999997</v>
      </c>
      <c r="O321" s="33">
        <f>Month!N316+O320</f>
        <v>15363.579999999998</v>
      </c>
      <c r="P321" s="33">
        <f>Month!O316+P320</f>
        <v>1543.4199999999998</v>
      </c>
    </row>
    <row r="322" spans="1:16" x14ac:dyDescent="0.3">
      <c r="A322" s="30">
        <f t="shared" si="10"/>
        <v>2020</v>
      </c>
      <c r="B322" s="46" t="s">
        <v>566</v>
      </c>
      <c r="C322" s="33">
        <f>Month!B317+C321</f>
        <v>45035.67</v>
      </c>
      <c r="D322" s="33">
        <f>Month!C317+D321</f>
        <v>41663.319999999992</v>
      </c>
      <c r="E322" s="33">
        <f>Month!D317+E321</f>
        <v>3032.5299999999997</v>
      </c>
      <c r="F322" s="33">
        <f>Month!E317+F321</f>
        <v>339.81</v>
      </c>
      <c r="G322" s="33">
        <f>Month!F317+G321</f>
        <v>43926.15</v>
      </c>
      <c r="H322" s="33">
        <f>Month!G317+H321</f>
        <v>7711.04</v>
      </c>
      <c r="I322" s="33">
        <f>Month!H317+I321</f>
        <v>5476.5599999999995</v>
      </c>
      <c r="J322" s="33">
        <f>Month!I317+J321</f>
        <v>33882.670000000006</v>
      </c>
      <c r="K322" s="33">
        <f>Month!J317+K321</f>
        <v>35094.000000000007</v>
      </c>
      <c r="L322" s="33">
        <f>Month!K317+L321</f>
        <v>2332.46</v>
      </c>
      <c r="M322" s="33">
        <f>Month!L317+M321</f>
        <v>1501.05</v>
      </c>
      <c r="N322" s="33">
        <f>Month!M317+N321</f>
        <v>22813.149999999998</v>
      </c>
      <c r="O322" s="33">
        <f>Month!N317+O321</f>
        <v>16956.679999999997</v>
      </c>
      <c r="P322" s="33">
        <f>Month!O317+P321</f>
        <v>1726.54</v>
      </c>
    </row>
    <row r="323" spans="1:16" x14ac:dyDescent="0.3">
      <c r="A323" s="30">
        <f t="shared" si="10"/>
        <v>2020</v>
      </c>
      <c r="B323" s="46" t="s">
        <v>567</v>
      </c>
      <c r="C323" s="33">
        <f>Month!B318+C322</f>
        <v>49361.5</v>
      </c>
      <c r="D323" s="33">
        <f>Month!C318+D322</f>
        <v>45658.049999999996</v>
      </c>
      <c r="E323" s="33">
        <f>Month!D318+E322</f>
        <v>3327.1899999999996</v>
      </c>
      <c r="F323" s="33">
        <f>Month!E318+F322</f>
        <v>376.25</v>
      </c>
      <c r="G323" s="33">
        <f>Month!F318+G322</f>
        <v>47873.73</v>
      </c>
      <c r="H323" s="33">
        <f>Month!G318+H322</f>
        <v>8300.2900000000009</v>
      </c>
      <c r="I323" s="33">
        <f>Month!H318+I322</f>
        <v>5971.9699999999993</v>
      </c>
      <c r="J323" s="33">
        <f>Month!I318+J322</f>
        <v>36965.250000000007</v>
      </c>
      <c r="K323" s="33">
        <f>Month!J318+K322</f>
        <v>38287.840000000011</v>
      </c>
      <c r="L323" s="33">
        <f>Month!K318+L322</f>
        <v>2608.21</v>
      </c>
      <c r="M323" s="33">
        <f>Month!L318+M322</f>
        <v>1568.75</v>
      </c>
      <c r="N323" s="33">
        <f>Month!M318+N322</f>
        <v>24867.19</v>
      </c>
      <c r="O323" s="33">
        <f>Month!N318+O322</f>
        <v>18612.109999999997</v>
      </c>
      <c r="P323" s="33">
        <f>Month!O318+P322</f>
        <v>1873.3</v>
      </c>
    </row>
    <row r="324" spans="1:16" x14ac:dyDescent="0.3">
      <c r="A324" s="30">
        <v>2021</v>
      </c>
      <c r="B324" s="98" t="s">
        <v>537</v>
      </c>
      <c r="C324" s="33">
        <f>Month!B319</f>
        <v>4100.78</v>
      </c>
      <c r="D324" s="33">
        <f>Month!C319</f>
        <v>3809.99</v>
      </c>
      <c r="E324" s="33">
        <f>Month!D319</f>
        <v>262.27</v>
      </c>
      <c r="F324" s="33">
        <f>Month!E319</f>
        <v>28.52</v>
      </c>
      <c r="G324" s="33">
        <f>Month!F319</f>
        <v>3690.6</v>
      </c>
      <c r="H324" s="33">
        <f>Month!G319</f>
        <v>862.56</v>
      </c>
      <c r="I324" s="33">
        <f>Month!H319</f>
        <v>-49.75</v>
      </c>
      <c r="J324" s="33">
        <f>Month!I319</f>
        <v>2587.11</v>
      </c>
      <c r="K324" s="33">
        <f>Month!J319</f>
        <v>3103.48</v>
      </c>
      <c r="L324" s="33">
        <f>Month!K319</f>
        <v>240.93</v>
      </c>
      <c r="M324" s="33">
        <f>Month!L319</f>
        <v>95.58</v>
      </c>
      <c r="N324" s="33">
        <f>Month!M319</f>
        <v>1736.31</v>
      </c>
      <c r="O324" s="33">
        <f>Month!N319</f>
        <v>1415.04</v>
      </c>
      <c r="P324" s="33">
        <f>Month!O319</f>
        <v>134.28</v>
      </c>
    </row>
    <row r="325" spans="1:16" x14ac:dyDescent="0.3">
      <c r="A325" s="30">
        <f>A324</f>
        <v>2021</v>
      </c>
      <c r="B325" s="46" t="s">
        <v>585</v>
      </c>
      <c r="C325" s="33">
        <f>Month!B320+C324</f>
        <v>7579.26</v>
      </c>
      <c r="D325" s="33">
        <f>Month!C320+D324</f>
        <v>7022.28</v>
      </c>
      <c r="E325" s="33">
        <f>Month!D320+E324</f>
        <v>503.17999999999995</v>
      </c>
      <c r="F325" s="33">
        <f>Month!E320+F324</f>
        <v>53.79</v>
      </c>
      <c r="G325" s="33">
        <f>Month!F320+G324</f>
        <v>6177.75</v>
      </c>
      <c r="H325" s="33">
        <f>Month!G320+H324</f>
        <v>1572.84</v>
      </c>
      <c r="I325" s="33">
        <f>Month!H320+I324</f>
        <v>-615.16</v>
      </c>
      <c r="J325" s="33">
        <f>Month!I320+J324</f>
        <v>4166.1499999999996</v>
      </c>
      <c r="K325" s="33">
        <f>Month!J320+K324</f>
        <v>5865.3600000000006</v>
      </c>
      <c r="L325" s="33">
        <f>Month!K320+L324</f>
        <v>438.77</v>
      </c>
      <c r="M325" s="33">
        <f>Month!L320+M324</f>
        <v>188.01999999999998</v>
      </c>
      <c r="N325" s="33">
        <f>Month!M320+N324</f>
        <v>3512.88</v>
      </c>
      <c r="O325" s="33">
        <f>Month!N320+O324</f>
        <v>2679.5699999999997</v>
      </c>
      <c r="P325" s="33">
        <f>Month!O320+P324</f>
        <v>271.56</v>
      </c>
    </row>
    <row r="326" spans="1:16" x14ac:dyDescent="0.3">
      <c r="A326" s="30">
        <f t="shared" ref="A326:A335" si="11">A325</f>
        <v>2021</v>
      </c>
      <c r="B326" s="46" t="s">
        <v>586</v>
      </c>
      <c r="C326" s="33">
        <f>Month!B321+C325</f>
        <v>11698.39</v>
      </c>
      <c r="D326" s="33">
        <f>Month!C321+D325</f>
        <v>10831.66</v>
      </c>
      <c r="E326" s="33">
        <f>Month!D321+E325</f>
        <v>781.19999999999993</v>
      </c>
      <c r="F326" s="33">
        <f>Month!E321+F325</f>
        <v>85.53</v>
      </c>
      <c r="G326" s="33">
        <f>Month!F321+G325</f>
        <v>9605.64</v>
      </c>
      <c r="H326" s="33">
        <f>Month!G321+H325</f>
        <v>2283.3199999999997</v>
      </c>
      <c r="I326" s="33">
        <f>Month!H321+I325</f>
        <v>-734.98</v>
      </c>
      <c r="J326" s="33">
        <f>Month!I321+J325</f>
        <v>6589.99</v>
      </c>
      <c r="K326" s="33">
        <f>Month!J321+K325</f>
        <v>8938.880000000001</v>
      </c>
      <c r="L326" s="33">
        <f>Month!K321+L325</f>
        <v>732.33999999999992</v>
      </c>
      <c r="M326" s="33">
        <f>Month!L321+M325</f>
        <v>305.71999999999997</v>
      </c>
      <c r="N326" s="33">
        <f>Month!M321+N325</f>
        <v>5106.3500000000004</v>
      </c>
      <c r="O326" s="33">
        <f>Month!N321+O325</f>
        <v>3919.0499999999997</v>
      </c>
      <c r="P326" s="33">
        <f>Month!O321+P325</f>
        <v>411.36</v>
      </c>
    </row>
    <row r="327" spans="1:16" x14ac:dyDescent="0.3">
      <c r="A327" s="30">
        <f t="shared" si="11"/>
        <v>2021</v>
      </c>
      <c r="B327" s="46" t="s">
        <v>587</v>
      </c>
      <c r="C327" s="33">
        <f>Month!B322+C326</f>
        <v>14734.71</v>
      </c>
      <c r="D327" s="33">
        <f>Month!C322+D326</f>
        <v>13664.18</v>
      </c>
      <c r="E327" s="33">
        <f>Month!D322+E326</f>
        <v>955.9799999999999</v>
      </c>
      <c r="F327" s="33">
        <f>Month!E322+F326</f>
        <v>114.55</v>
      </c>
      <c r="G327" s="33">
        <f>Month!F322+G326</f>
        <v>13595.22</v>
      </c>
      <c r="H327" s="33">
        <f>Month!G322+H326</f>
        <v>2912.41</v>
      </c>
      <c r="I327" s="33">
        <f>Month!H322+I326</f>
        <v>536.42000000000007</v>
      </c>
      <c r="J327" s="33">
        <f>Month!I322+J326</f>
        <v>9676.93</v>
      </c>
      <c r="K327" s="33">
        <f>Month!J322+K326</f>
        <v>11563.390000000001</v>
      </c>
      <c r="L327" s="33">
        <f>Month!K322+L326</f>
        <v>1005.8799999999999</v>
      </c>
      <c r="M327" s="33">
        <f>Month!L322+M326</f>
        <v>488.89</v>
      </c>
      <c r="N327" s="33">
        <f>Month!M322+N326</f>
        <v>7069.81</v>
      </c>
      <c r="O327" s="33">
        <f>Month!N322+O326</f>
        <v>5163.92</v>
      </c>
      <c r="P327" s="33">
        <f>Month!O322+P326</f>
        <v>561.28</v>
      </c>
    </row>
    <row r="328" spans="1:16" x14ac:dyDescent="0.3">
      <c r="A328" s="30">
        <f t="shared" si="11"/>
        <v>2021</v>
      </c>
      <c r="B328" s="46" t="s">
        <v>588</v>
      </c>
      <c r="C328" s="33">
        <f>Month!B323+C327</f>
        <v>17984.309999999998</v>
      </c>
      <c r="D328" s="33">
        <f>Month!C323+D327</f>
        <v>16720.73</v>
      </c>
      <c r="E328" s="33">
        <f>Month!D323+E327</f>
        <v>1125.1799999999998</v>
      </c>
      <c r="F328" s="33">
        <f>Month!E323+F327</f>
        <v>138.4</v>
      </c>
      <c r="G328" s="33">
        <f>Month!F323+G327</f>
        <v>18250.66</v>
      </c>
      <c r="H328" s="33">
        <f>Month!G323+H327</f>
        <v>3650.14</v>
      </c>
      <c r="I328" s="33">
        <f>Month!H323+I327</f>
        <v>2707.82</v>
      </c>
      <c r="J328" s="33">
        <f>Month!I323+J327</f>
        <v>13301.91</v>
      </c>
      <c r="K328" s="33">
        <f>Month!J323+K327</f>
        <v>13816.09</v>
      </c>
      <c r="L328" s="33">
        <f>Month!K323+L327</f>
        <v>1298.5999999999999</v>
      </c>
      <c r="M328" s="33">
        <f>Month!L323+M327</f>
        <v>678.9</v>
      </c>
      <c r="N328" s="33">
        <f>Month!M323+N327</f>
        <v>9167.33</v>
      </c>
      <c r="O328" s="33">
        <f>Month!N323+O327</f>
        <v>6565.03</v>
      </c>
      <c r="P328" s="33">
        <f>Month!O323+P327</f>
        <v>728.16</v>
      </c>
    </row>
    <row r="329" spans="1:16" x14ac:dyDescent="0.3">
      <c r="A329" s="30">
        <f t="shared" si="11"/>
        <v>2021</v>
      </c>
      <c r="B329" s="46" t="s">
        <v>589</v>
      </c>
      <c r="C329" s="33">
        <f>Month!B324+C328</f>
        <v>20581.799999999996</v>
      </c>
      <c r="D329" s="33">
        <f>Month!C324+D328</f>
        <v>19199.52</v>
      </c>
      <c r="E329" s="33">
        <f>Month!D324+E328</f>
        <v>1221.6699999999998</v>
      </c>
      <c r="F329" s="33">
        <f>Month!E324+F328</f>
        <v>160.6</v>
      </c>
      <c r="G329" s="33">
        <f>Month!F324+G328</f>
        <v>22330.36</v>
      </c>
      <c r="H329" s="33">
        <f>Month!G324+H328</f>
        <v>4185.42</v>
      </c>
      <c r="I329" s="33">
        <f>Month!H324+I328</f>
        <v>4325.1000000000004</v>
      </c>
      <c r="J329" s="33">
        <f>Month!I324+J328</f>
        <v>16394.310000000001</v>
      </c>
      <c r="K329" s="33">
        <f>Month!J324+K328</f>
        <v>15946.15</v>
      </c>
      <c r="L329" s="33">
        <f>Month!K324+L328</f>
        <v>1750.62</v>
      </c>
      <c r="M329" s="33">
        <f>Month!L324+M328</f>
        <v>847.66</v>
      </c>
      <c r="N329" s="33">
        <f>Month!M324+N328</f>
        <v>11078.119999999999</v>
      </c>
      <c r="O329" s="33">
        <f>Month!N324+O328</f>
        <v>8104.15</v>
      </c>
      <c r="P329" s="33">
        <f>Month!O324+P328</f>
        <v>907</v>
      </c>
    </row>
    <row r="330" spans="1:16" x14ac:dyDescent="0.3">
      <c r="A330" s="30">
        <f t="shared" si="11"/>
        <v>2021</v>
      </c>
      <c r="B330" s="46" t="s">
        <v>590</v>
      </c>
      <c r="C330" s="33">
        <f>Month!B325+C329</f>
        <v>23882.559999999998</v>
      </c>
      <c r="D330" s="33">
        <f>Month!C325+D329</f>
        <v>22293.68</v>
      </c>
      <c r="E330" s="33">
        <f>Month!D325+E329</f>
        <v>1403.58</v>
      </c>
      <c r="F330" s="33">
        <f>Month!E325+F329</f>
        <v>185.28</v>
      </c>
      <c r="G330" s="33">
        <f>Month!F325+G329</f>
        <v>26919.72</v>
      </c>
      <c r="H330" s="33">
        <f>Month!G325+H329</f>
        <v>4783.78</v>
      </c>
      <c r="I330" s="33">
        <f>Month!H325+I329</f>
        <v>5895.21</v>
      </c>
      <c r="J330" s="33">
        <f>Month!I325+J329</f>
        <v>19986.900000000001</v>
      </c>
      <c r="K330" s="33">
        <f>Month!J325+K329</f>
        <v>18417.89</v>
      </c>
      <c r="L330" s="33">
        <f>Month!K325+L329</f>
        <v>2149.0299999999997</v>
      </c>
      <c r="M330" s="33">
        <f>Month!L325+M329</f>
        <v>1029.8899999999999</v>
      </c>
      <c r="N330" s="33">
        <f>Month!M325+N329</f>
        <v>13062.57</v>
      </c>
      <c r="O330" s="33">
        <f>Month!N325+O329</f>
        <v>9855.5299999999988</v>
      </c>
      <c r="P330" s="33">
        <f>Month!O325+P329</f>
        <v>1084.0999999999999</v>
      </c>
    </row>
    <row r="331" spans="1:16" x14ac:dyDescent="0.3">
      <c r="A331" s="30">
        <f t="shared" si="11"/>
        <v>2021</v>
      </c>
      <c r="B331" s="46" t="s">
        <v>591</v>
      </c>
      <c r="C331" s="33">
        <f>Month!B326+C330</f>
        <v>27419.399999999998</v>
      </c>
      <c r="D331" s="33">
        <f>Month!C326+D330</f>
        <v>25576.25</v>
      </c>
      <c r="E331" s="33">
        <f>Month!D326+E330</f>
        <v>1637.1999999999998</v>
      </c>
      <c r="F331" s="33">
        <f>Month!E326+F330</f>
        <v>205.93</v>
      </c>
      <c r="G331" s="33">
        <f>Month!F326+G330</f>
        <v>31155.71</v>
      </c>
      <c r="H331" s="33">
        <f>Month!G326+H330</f>
        <v>5401.15</v>
      </c>
      <c r="I331" s="33">
        <f>Month!H326+I330</f>
        <v>6884.13</v>
      </c>
      <c r="J331" s="33">
        <f>Month!I326+J330</f>
        <v>23327.480000000003</v>
      </c>
      <c r="K331" s="33">
        <f>Month!J326+K330</f>
        <v>21258.89</v>
      </c>
      <c r="L331" s="33">
        <f>Month!K326+L330</f>
        <v>2427.0699999999997</v>
      </c>
      <c r="M331" s="33">
        <f>Month!L326+M330</f>
        <v>1142.3599999999999</v>
      </c>
      <c r="N331" s="33">
        <f>Month!M326+N330</f>
        <v>15104.41</v>
      </c>
      <c r="O331" s="33">
        <f>Month!N326+O330</f>
        <v>11573.589999999998</v>
      </c>
      <c r="P331" s="33">
        <f>Month!O326+P330</f>
        <v>1279.3799999999999</v>
      </c>
    </row>
    <row r="332" spans="1:16" x14ac:dyDescent="0.3">
      <c r="A332" s="30">
        <f t="shared" si="11"/>
        <v>2021</v>
      </c>
      <c r="B332" s="46" t="s">
        <v>592</v>
      </c>
      <c r="C332" s="33">
        <f>Month!B327+C331</f>
        <v>30850.85</v>
      </c>
      <c r="D332" s="33">
        <f>Month!C327+D331</f>
        <v>28731.23</v>
      </c>
      <c r="E332" s="33">
        <f>Month!D327+E331</f>
        <v>1890.56</v>
      </c>
      <c r="F332" s="33">
        <f>Month!E327+F331</f>
        <v>229.05</v>
      </c>
      <c r="G332" s="33">
        <f>Month!F327+G331</f>
        <v>35086.379999999997</v>
      </c>
      <c r="H332" s="33">
        <f>Month!G327+H331</f>
        <v>5652.17</v>
      </c>
      <c r="I332" s="33">
        <f>Month!H327+I331</f>
        <v>8497.58</v>
      </c>
      <c r="J332" s="33">
        <f>Month!I327+J331</f>
        <v>26758.340000000004</v>
      </c>
      <c r="K332" s="33">
        <f>Month!J327+K331</f>
        <v>24041.559999999998</v>
      </c>
      <c r="L332" s="33">
        <f>Month!K327+L331</f>
        <v>2675.87</v>
      </c>
      <c r="M332" s="33">
        <f>Month!L327+M331</f>
        <v>1211.0999999999999</v>
      </c>
      <c r="N332" s="33">
        <f>Month!M327+N331</f>
        <v>17422.87</v>
      </c>
      <c r="O332" s="33">
        <f>Month!N327+O331</f>
        <v>13106.849999999999</v>
      </c>
      <c r="P332" s="33">
        <f>Month!O327+P331</f>
        <v>1453.57</v>
      </c>
    </row>
    <row r="333" spans="1:16" x14ac:dyDescent="0.3">
      <c r="A333" s="30">
        <f t="shared" si="11"/>
        <v>2021</v>
      </c>
      <c r="B333" s="46" t="s">
        <v>593</v>
      </c>
      <c r="C333" s="33">
        <f>Month!B328+C332</f>
        <v>34463.79</v>
      </c>
      <c r="D333" s="33">
        <f>Month!C328+D332</f>
        <v>32068.92</v>
      </c>
      <c r="E333" s="33">
        <f>Month!D328+E332</f>
        <v>2140.04</v>
      </c>
      <c r="F333" s="33">
        <f>Month!E328+F332</f>
        <v>254.82000000000002</v>
      </c>
      <c r="G333" s="33">
        <f>Month!F328+G332</f>
        <v>39501.509999999995</v>
      </c>
      <c r="H333" s="33">
        <f>Month!G328+H332</f>
        <v>6286.1100000000006</v>
      </c>
      <c r="I333" s="33">
        <f>Month!H328+I332</f>
        <v>10190.61</v>
      </c>
      <c r="J333" s="33">
        <f>Month!I328+J332</f>
        <v>30149.480000000003</v>
      </c>
      <c r="K333" s="33">
        <f>Month!J328+K332</f>
        <v>27110.359999999997</v>
      </c>
      <c r="L333" s="33">
        <f>Month!K328+L332</f>
        <v>3065.92</v>
      </c>
      <c r="M333" s="33">
        <f>Month!L328+M332</f>
        <v>1408.6799999999998</v>
      </c>
      <c r="N333" s="33">
        <f>Month!M328+N332</f>
        <v>20092.169999999998</v>
      </c>
      <c r="O333" s="33">
        <f>Month!N328+O332</f>
        <v>14597.929999999998</v>
      </c>
      <c r="P333" s="33">
        <f>Month!O328+P332</f>
        <v>1630.76</v>
      </c>
    </row>
    <row r="334" spans="1:16" x14ac:dyDescent="0.3">
      <c r="A334" s="30">
        <f t="shared" si="11"/>
        <v>2021</v>
      </c>
      <c r="B334" s="46" t="s">
        <v>594</v>
      </c>
      <c r="C334" s="33">
        <f>Month!B329+C333</f>
        <v>37685.760000000002</v>
      </c>
      <c r="D334" s="33">
        <f>Month!C329+D333</f>
        <v>35031.43</v>
      </c>
      <c r="E334" s="33">
        <f>Month!D329+E333</f>
        <v>2379.5</v>
      </c>
      <c r="F334" s="33">
        <f>Month!E329+F333</f>
        <v>274.81</v>
      </c>
      <c r="G334" s="33">
        <f>Month!F329+G333</f>
        <v>43682.2</v>
      </c>
      <c r="H334" s="33">
        <f>Month!G329+H333</f>
        <v>6374.34</v>
      </c>
      <c r="I334" s="33">
        <f>Month!H329+I333</f>
        <v>12033.29</v>
      </c>
      <c r="J334" s="33">
        <f>Month!I329+J333</f>
        <v>33942.800000000003</v>
      </c>
      <c r="K334" s="33">
        <f>Month!J329+K333</f>
        <v>29930.809999999998</v>
      </c>
      <c r="L334" s="33">
        <f>Month!K329+L333</f>
        <v>3365.06</v>
      </c>
      <c r="M334" s="33">
        <f>Month!L329+M333</f>
        <v>1533.6899999999998</v>
      </c>
      <c r="N334" s="33">
        <f>Month!M329+N333</f>
        <v>22546.269999999997</v>
      </c>
      <c r="O334" s="33">
        <f>Month!N329+O333</f>
        <v>16356.339999999998</v>
      </c>
      <c r="P334" s="33">
        <f>Month!O329+P333</f>
        <v>1761.82</v>
      </c>
    </row>
    <row r="335" spans="1:16" x14ac:dyDescent="0.3">
      <c r="A335" s="30">
        <f t="shared" si="11"/>
        <v>2021</v>
      </c>
      <c r="B335" s="46" t="s">
        <v>595</v>
      </c>
      <c r="C335" s="33">
        <f>Month!B330+C334</f>
        <v>41162.47</v>
      </c>
      <c r="D335" s="33">
        <f>Month!C330+D334</f>
        <v>38238.5</v>
      </c>
      <c r="E335" s="33">
        <f>Month!D330+E334</f>
        <v>2625.21</v>
      </c>
      <c r="F335" s="33">
        <f>Month!E330+F334</f>
        <v>298.74</v>
      </c>
      <c r="G335" s="33">
        <f>Month!F330+G334</f>
        <v>48617.45</v>
      </c>
      <c r="H335" s="33">
        <f>Month!G330+H334</f>
        <v>6886.07</v>
      </c>
      <c r="I335" s="33">
        <f>Month!H330+I334</f>
        <v>14079.670000000002</v>
      </c>
      <c r="J335" s="33">
        <f>Month!I330+J334</f>
        <v>38060.810000000005</v>
      </c>
      <c r="K335" s="33">
        <f>Month!J330+K334</f>
        <v>32685.199999999997</v>
      </c>
      <c r="L335" s="33">
        <f>Month!K330+L334</f>
        <v>3670.5699999999997</v>
      </c>
      <c r="M335" s="33">
        <f>Month!L330+M334</f>
        <v>1796.2699999999998</v>
      </c>
      <c r="N335" s="33">
        <f>Month!M330+N334</f>
        <v>25080.289999999997</v>
      </c>
      <c r="O335" s="33">
        <f>Month!N330+O334</f>
        <v>18250.53</v>
      </c>
      <c r="P335" s="33">
        <f>Month!O330+P334</f>
        <v>1928.82</v>
      </c>
    </row>
    <row r="336" spans="1:16" x14ac:dyDescent="0.3">
      <c r="A336" s="30">
        <v>2022</v>
      </c>
      <c r="B336" s="98" t="s">
        <v>596</v>
      </c>
      <c r="C336" s="33">
        <f>Month!B331</f>
        <v>3589.67</v>
      </c>
      <c r="D336" s="33">
        <f>Month!C331</f>
        <v>3313.92</v>
      </c>
      <c r="E336" s="33">
        <f>Month!D331</f>
        <v>249.15</v>
      </c>
      <c r="F336" s="33">
        <f>Month!E331</f>
        <v>26.6</v>
      </c>
      <c r="G336" s="33">
        <f>Month!F331</f>
        <v>4295.97</v>
      </c>
      <c r="H336" s="33">
        <f>Month!G331</f>
        <v>631.08000000000004</v>
      </c>
      <c r="I336" s="33">
        <f>Month!H331</f>
        <v>471.97</v>
      </c>
      <c r="J336" s="33">
        <f>Month!I331</f>
        <v>3321.81</v>
      </c>
      <c r="K336" s="33">
        <f>Month!J331</f>
        <v>2883.55</v>
      </c>
      <c r="L336" s="33">
        <f>Month!K331</f>
        <v>343.08</v>
      </c>
      <c r="M336" s="33">
        <f>Month!L331</f>
        <v>223.86</v>
      </c>
      <c r="N336" s="33">
        <f>Month!M331</f>
        <v>1823.17</v>
      </c>
      <c r="O336" s="33">
        <f>Month!N331</f>
        <v>1908.68</v>
      </c>
      <c r="P336" s="33">
        <f>Month!O331</f>
        <v>131.47999999999999</v>
      </c>
    </row>
    <row r="337" spans="1:16" x14ac:dyDescent="0.3">
      <c r="A337" s="30">
        <f>A336</f>
        <v>2022</v>
      </c>
      <c r="B337" s="46" t="s">
        <v>613</v>
      </c>
      <c r="C337" s="33">
        <f>Month!B332+C336</f>
        <v>6926.3600000000006</v>
      </c>
      <c r="D337" s="33">
        <f>Month!C332+D336</f>
        <v>6392.8</v>
      </c>
      <c r="E337" s="33">
        <f>Month!D332+E336</f>
        <v>484.5</v>
      </c>
      <c r="F337" s="33">
        <f>Month!E332+F336</f>
        <v>49.06</v>
      </c>
      <c r="G337" s="33">
        <f>Month!F332+G336</f>
        <v>8619.2999999999993</v>
      </c>
      <c r="H337" s="33">
        <f>Month!G332+H336</f>
        <v>1407.8200000000002</v>
      </c>
      <c r="I337" s="33">
        <f>Month!H332+I336</f>
        <v>2506.9300000000003</v>
      </c>
      <c r="J337" s="33">
        <f>Month!I332+J336</f>
        <v>6519.59</v>
      </c>
      <c r="K337" s="33">
        <f>Month!J332+K336</f>
        <v>4878.22</v>
      </c>
      <c r="L337" s="33">
        <f>Month!K332+L336</f>
        <v>691.89</v>
      </c>
      <c r="M337" s="33">
        <f>Month!L332+M336</f>
        <v>322.46000000000004</v>
      </c>
      <c r="N337" s="33">
        <f>Month!M332+N336</f>
        <v>4048.02</v>
      </c>
      <c r="O337" s="33">
        <f>Month!N332+O336</f>
        <v>3551.9</v>
      </c>
      <c r="P337" s="33">
        <f>Month!O332+P336</f>
        <v>253.89999999999998</v>
      </c>
    </row>
    <row r="338" spans="1:16" x14ac:dyDescent="0.3">
      <c r="A338" s="30">
        <f t="shared" ref="A338:A347" si="12">A337</f>
        <v>2022</v>
      </c>
      <c r="B338" s="46" t="s">
        <v>614</v>
      </c>
      <c r="C338" s="33">
        <f>Month!B333+C337</f>
        <v>10435.310000000001</v>
      </c>
      <c r="D338" s="33">
        <f>Month!C333+D337</f>
        <v>9618.2800000000007</v>
      </c>
      <c r="E338" s="33">
        <f>Month!D333+E337</f>
        <v>743.35</v>
      </c>
      <c r="F338" s="33">
        <f>Month!E333+F337</f>
        <v>73.680000000000007</v>
      </c>
      <c r="G338" s="33">
        <f>Month!F333+G337</f>
        <v>13843.539999999999</v>
      </c>
      <c r="H338" s="33">
        <f>Month!G333+H337</f>
        <v>1951.5800000000002</v>
      </c>
      <c r="I338" s="33">
        <f>Month!H333+I337</f>
        <v>3889.3300000000004</v>
      </c>
      <c r="J338" s="33">
        <f>Month!I333+J337</f>
        <v>10852.16</v>
      </c>
      <c r="K338" s="33">
        <f>Month!J333+K337</f>
        <v>8147.7900000000009</v>
      </c>
      <c r="L338" s="33">
        <f>Month!K333+L337</f>
        <v>1039.81</v>
      </c>
      <c r="M338" s="33">
        <f>Month!L333+M337</f>
        <v>480.17000000000007</v>
      </c>
      <c r="N338" s="33">
        <f>Month!M333+N337</f>
        <v>5910.2</v>
      </c>
      <c r="O338" s="33">
        <f>Month!N333+O337</f>
        <v>5284.89</v>
      </c>
      <c r="P338" s="33">
        <f>Month!O333+P337</f>
        <v>389.01</v>
      </c>
    </row>
    <row r="339" spans="1:16" x14ac:dyDescent="0.3">
      <c r="A339" s="30">
        <f t="shared" si="12"/>
        <v>2022</v>
      </c>
      <c r="B339" s="46" t="s">
        <v>615</v>
      </c>
      <c r="C339" s="33">
        <f>Month!B334+C338</f>
        <v>13793.61</v>
      </c>
      <c r="D339" s="33">
        <f>Month!C334+D338</f>
        <v>12712.060000000001</v>
      </c>
      <c r="E339" s="33">
        <f>Month!D334+E338</f>
        <v>981.97</v>
      </c>
      <c r="F339" s="33">
        <f>Month!E334+F338</f>
        <v>99.580000000000013</v>
      </c>
      <c r="G339" s="33">
        <f>Month!F334+G338</f>
        <v>18294.84</v>
      </c>
      <c r="H339" s="33">
        <f>Month!G334+H338</f>
        <v>2929.83</v>
      </c>
      <c r="I339" s="33">
        <f>Month!H334+I338</f>
        <v>6055.4800000000005</v>
      </c>
      <c r="J339" s="33">
        <f>Month!I334+J338</f>
        <v>14028.7</v>
      </c>
      <c r="K339" s="33">
        <f>Month!J334+K338</f>
        <v>10225.710000000001</v>
      </c>
      <c r="L339" s="33">
        <f>Month!K334+L338</f>
        <v>1336.32</v>
      </c>
      <c r="M339" s="33">
        <f>Month!L334+M338</f>
        <v>580.68000000000006</v>
      </c>
      <c r="N339" s="33">
        <f>Month!M334+N338</f>
        <v>8486.82</v>
      </c>
      <c r="O339" s="33">
        <f>Month!N334+O338</f>
        <v>6989.97</v>
      </c>
      <c r="P339" s="33">
        <f>Month!O334+P338</f>
        <v>558.76</v>
      </c>
    </row>
    <row r="340" spans="1:16" x14ac:dyDescent="0.3">
      <c r="A340" s="30">
        <f t="shared" si="12"/>
        <v>2022</v>
      </c>
      <c r="B340" s="46" t="s">
        <v>616</v>
      </c>
      <c r="C340" s="33">
        <f>Month!B335+C339</f>
        <v>17114.55</v>
      </c>
      <c r="D340" s="33">
        <f>Month!C335+D339</f>
        <v>15760.970000000001</v>
      </c>
      <c r="E340" s="33">
        <f>Month!D335+E339</f>
        <v>1229.6300000000001</v>
      </c>
      <c r="F340" s="33">
        <f>Month!E335+F339</f>
        <v>123.94000000000001</v>
      </c>
      <c r="G340" s="33">
        <f>Month!F335+G339</f>
        <v>22982.55</v>
      </c>
      <c r="H340" s="33">
        <f>Month!G335+H339</f>
        <v>3326.25</v>
      </c>
      <c r="I340" s="33">
        <f>Month!H335+I339</f>
        <v>7819.08</v>
      </c>
      <c r="J340" s="33">
        <f>Month!I335+J339</f>
        <v>17952.23</v>
      </c>
      <c r="K340" s="33">
        <f>Month!J335+K339</f>
        <v>12921.04</v>
      </c>
      <c r="L340" s="33">
        <f>Month!K335+L339</f>
        <v>1704.08</v>
      </c>
      <c r="M340" s="33">
        <f>Month!L335+M339</f>
        <v>763.06000000000006</v>
      </c>
      <c r="N340" s="33">
        <f>Month!M335+N339</f>
        <v>10707.72</v>
      </c>
      <c r="O340" s="33">
        <f>Month!N335+O339</f>
        <v>8860.86</v>
      </c>
      <c r="P340" s="33">
        <f>Month!O335+P339</f>
        <v>746.48</v>
      </c>
    </row>
    <row r="341" spans="1:16" x14ac:dyDescent="0.3">
      <c r="A341" s="30">
        <f t="shared" si="12"/>
        <v>2022</v>
      </c>
      <c r="B341" s="46" t="s">
        <v>617</v>
      </c>
      <c r="C341" s="33">
        <f>Month!B336+C340</f>
        <v>20112.84</v>
      </c>
      <c r="D341" s="33">
        <f>Month!C336+D340</f>
        <v>18517.120000000003</v>
      </c>
      <c r="E341" s="33">
        <f>Month!D336+E340</f>
        <v>1454.6200000000001</v>
      </c>
      <c r="F341" s="33">
        <f>Month!E336+F340</f>
        <v>141.09</v>
      </c>
      <c r="G341" s="33">
        <f>Month!F336+G340</f>
        <v>27355.64</v>
      </c>
      <c r="H341" s="33">
        <f>Month!G336+H340</f>
        <v>4254.62</v>
      </c>
      <c r="I341" s="33">
        <f>Month!H336+I340</f>
        <v>9895.93</v>
      </c>
      <c r="J341" s="33">
        <f>Month!I336+J340</f>
        <v>21196.86</v>
      </c>
      <c r="K341" s="33">
        <f>Month!J336+K340</f>
        <v>15092.980000000001</v>
      </c>
      <c r="L341" s="33">
        <f>Month!K336+L340</f>
        <v>1904.1799999999998</v>
      </c>
      <c r="M341" s="33">
        <f>Month!L336+M340</f>
        <v>889.95</v>
      </c>
      <c r="N341" s="33">
        <f>Month!M336+N340</f>
        <v>13234.509999999998</v>
      </c>
      <c r="O341" s="33">
        <f>Month!N336+O340</f>
        <v>10456.69</v>
      </c>
      <c r="P341" s="33">
        <f>Month!O336+P340</f>
        <v>936.45</v>
      </c>
    </row>
    <row r="342" spans="1:16" x14ac:dyDescent="0.3">
      <c r="A342" s="30">
        <f t="shared" si="12"/>
        <v>2022</v>
      </c>
      <c r="B342" s="46" t="s">
        <v>618</v>
      </c>
      <c r="C342" s="33">
        <f>Month!B337+C341</f>
        <v>23575.33</v>
      </c>
      <c r="D342" s="33">
        <f>Month!C337+D341</f>
        <v>21720.280000000002</v>
      </c>
      <c r="E342" s="33">
        <f>Month!D337+E341</f>
        <v>1688.7</v>
      </c>
      <c r="F342" s="33">
        <f>Month!E337+F341</f>
        <v>166.35</v>
      </c>
      <c r="G342" s="33">
        <f>Month!F337+G341</f>
        <v>32047.85</v>
      </c>
      <c r="H342" s="33">
        <f>Month!G337+H341</f>
        <v>5047.99</v>
      </c>
      <c r="I342" s="33">
        <f>Month!H337+I341</f>
        <v>12283.23</v>
      </c>
      <c r="J342" s="33">
        <f>Month!I337+J341</f>
        <v>24810.1</v>
      </c>
      <c r="K342" s="33">
        <f>Month!J337+K341</f>
        <v>17427.95</v>
      </c>
      <c r="L342" s="33">
        <f>Month!K337+L341</f>
        <v>2189.77</v>
      </c>
      <c r="M342" s="33">
        <f>Month!L337+M341</f>
        <v>1027.8800000000001</v>
      </c>
      <c r="N342" s="33">
        <f>Month!M337+N341</f>
        <v>16020.309999999998</v>
      </c>
      <c r="O342" s="33">
        <f>Month!N337+O341</f>
        <v>12281.12</v>
      </c>
      <c r="P342" s="33">
        <f>Month!O337+P341</f>
        <v>1159.06</v>
      </c>
    </row>
    <row r="343" spans="1:16" x14ac:dyDescent="0.3">
      <c r="A343" s="30">
        <f t="shared" si="12"/>
        <v>2022</v>
      </c>
      <c r="B343" s="46" t="s">
        <v>619</v>
      </c>
      <c r="C343" s="33">
        <f>Month!B338+C342</f>
        <v>26145.730000000003</v>
      </c>
      <c r="D343" s="33">
        <f>Month!C338+D342</f>
        <v>24055.140000000003</v>
      </c>
      <c r="E343" s="33">
        <f>Month!D338+E342</f>
        <v>1900.04</v>
      </c>
      <c r="F343" s="33">
        <f>Month!E338+F342</f>
        <v>190.56</v>
      </c>
      <c r="G343" s="33">
        <f>Month!F338+G342</f>
        <v>36349.86</v>
      </c>
      <c r="H343" s="33">
        <f>Month!G338+H342</f>
        <v>5656.2699999999995</v>
      </c>
      <c r="I343" s="33">
        <f>Month!H338+I342</f>
        <v>14744.97</v>
      </c>
      <c r="J343" s="33">
        <f>Month!I338+J342</f>
        <v>28353.39</v>
      </c>
      <c r="K343" s="33">
        <f>Month!J338+K342</f>
        <v>19241.11</v>
      </c>
      <c r="L343" s="33">
        <f>Month!K338+L342</f>
        <v>2340.1999999999998</v>
      </c>
      <c r="M343" s="33">
        <f>Month!L338+M342</f>
        <v>1172.17</v>
      </c>
      <c r="N343" s="33">
        <f>Month!M338+N342</f>
        <v>18707.689999999999</v>
      </c>
      <c r="O343" s="33">
        <f>Month!N338+O342</f>
        <v>14243.03</v>
      </c>
      <c r="P343" s="33">
        <f>Month!O338+P342</f>
        <v>1354.48</v>
      </c>
    </row>
    <row r="344" spans="1:16" x14ac:dyDescent="0.3">
      <c r="A344" s="30">
        <f t="shared" si="12"/>
        <v>2022</v>
      </c>
      <c r="B344" s="46" t="s">
        <v>620</v>
      </c>
      <c r="C344" s="33">
        <f>Month!B339+C343</f>
        <v>28735.700000000004</v>
      </c>
      <c r="D344" s="33">
        <f>Month!C339+D343</f>
        <v>26395.58</v>
      </c>
      <c r="E344" s="33">
        <f>Month!D339+E343</f>
        <v>2125.4699999999998</v>
      </c>
      <c r="F344" s="33">
        <f>Month!E339+F343</f>
        <v>214.66</v>
      </c>
      <c r="G344" s="33">
        <f>Month!F339+G343</f>
        <v>40946.93</v>
      </c>
      <c r="H344" s="33">
        <f>Month!G339+H343</f>
        <v>5883.9599999999991</v>
      </c>
      <c r="I344" s="33">
        <f>Month!H339+I343</f>
        <v>17618.21</v>
      </c>
      <c r="J344" s="33">
        <f>Month!I339+J343</f>
        <v>32493.1</v>
      </c>
      <c r="K344" s="33">
        <f>Month!J339+K343</f>
        <v>21298.04</v>
      </c>
      <c r="L344" s="33">
        <f>Month!K339+L343</f>
        <v>2569.87</v>
      </c>
      <c r="M344" s="33">
        <f>Month!L339+M343</f>
        <v>1328.88</v>
      </c>
      <c r="N344" s="33">
        <f>Month!M339+N343</f>
        <v>21086.25</v>
      </c>
      <c r="O344" s="33">
        <f>Month!N339+O343</f>
        <v>15904.1</v>
      </c>
      <c r="P344" s="33">
        <f>Month!O339+P343</f>
        <v>1518.94</v>
      </c>
    </row>
    <row r="345" spans="1:16" x14ac:dyDescent="0.3">
      <c r="A345" s="30">
        <f t="shared" si="12"/>
        <v>2022</v>
      </c>
      <c r="B345" s="46" t="s">
        <v>621</v>
      </c>
      <c r="C345" s="33">
        <f>Month!B340+C344</f>
        <v>31773.930000000004</v>
      </c>
      <c r="D345" s="33">
        <f>Month!C340+D344</f>
        <v>29172.620000000003</v>
      </c>
      <c r="E345" s="33">
        <f>Month!D340+E344</f>
        <v>2360.1699999999996</v>
      </c>
      <c r="F345" s="33">
        <f>Month!E340+F344</f>
        <v>241.15</v>
      </c>
      <c r="G345" s="33">
        <f>Month!F340+G344</f>
        <v>45154.31</v>
      </c>
      <c r="H345" s="33">
        <f>Month!G340+H344</f>
        <v>6474.0599999999995</v>
      </c>
      <c r="I345" s="33">
        <f>Month!H340+I344</f>
        <v>19021.45</v>
      </c>
      <c r="J345" s="33">
        <f>Month!I340+J344</f>
        <v>35718.81</v>
      </c>
      <c r="K345" s="33">
        <f>Month!J340+K344</f>
        <v>23884.670000000002</v>
      </c>
      <c r="L345" s="33">
        <f>Month!K340+L344</f>
        <v>2961.44</v>
      </c>
      <c r="M345" s="33">
        <f>Month!L340+M344</f>
        <v>1591.8600000000001</v>
      </c>
      <c r="N345" s="33">
        <f>Month!M340+N344</f>
        <v>23528.760000000002</v>
      </c>
      <c r="O345" s="33">
        <f>Month!N340+O344</f>
        <v>17711.03</v>
      </c>
      <c r="P345" s="33">
        <f>Month!O340+P344</f>
        <v>1668.38</v>
      </c>
    </row>
    <row r="346" spans="1:16" x14ac:dyDescent="0.3">
      <c r="A346" s="30">
        <f t="shared" si="12"/>
        <v>2022</v>
      </c>
      <c r="B346" s="46" t="s">
        <v>622</v>
      </c>
      <c r="C346" s="33">
        <f>Month!B341+C345</f>
        <v>35009.61</v>
      </c>
      <c r="D346" s="33">
        <f>Month!C341+D345</f>
        <v>32163.630000000005</v>
      </c>
      <c r="E346" s="33">
        <f>Month!D341+E345</f>
        <v>2591.1899999999996</v>
      </c>
      <c r="F346" s="33">
        <f>Month!E341+F345</f>
        <v>254.8</v>
      </c>
      <c r="G346" s="33">
        <f>Month!F341+G345</f>
        <v>49229.939999999995</v>
      </c>
      <c r="H346" s="33">
        <f>Month!G341+H345</f>
        <v>7002.4599999999991</v>
      </c>
      <c r="I346" s="33">
        <f>Month!H341+I345</f>
        <v>20986.06</v>
      </c>
      <c r="J346" s="33">
        <f>Month!I341+J345</f>
        <v>39041.24</v>
      </c>
      <c r="K346" s="33">
        <f>Month!J341+K345</f>
        <v>26182.660000000003</v>
      </c>
      <c r="L346" s="33">
        <f>Month!K341+L345</f>
        <v>3186.2400000000002</v>
      </c>
      <c r="M346" s="33">
        <f>Month!L341+M345</f>
        <v>1896.0700000000002</v>
      </c>
      <c r="N346" s="33">
        <f>Month!M341+N345</f>
        <v>26079.480000000003</v>
      </c>
      <c r="O346" s="33">
        <f>Month!N341+O345</f>
        <v>19242.169999999998</v>
      </c>
      <c r="P346" s="33">
        <f>Month!O341+P345</f>
        <v>1804.52</v>
      </c>
    </row>
    <row r="347" spans="1:16" x14ac:dyDescent="0.3">
      <c r="A347" s="138">
        <f t="shared" si="12"/>
        <v>2022</v>
      </c>
      <c r="B347" s="139" t="s">
        <v>623</v>
      </c>
      <c r="C347" s="140">
        <f>Month!B342+C346</f>
        <v>38036.79</v>
      </c>
      <c r="D347" s="140">
        <f>Month!C342+D346</f>
        <v>34934.930000000008</v>
      </c>
      <c r="E347" s="140">
        <f>Month!D342+E346</f>
        <v>2817.2799999999997</v>
      </c>
      <c r="F347" s="140">
        <f>Month!E342+F346</f>
        <v>284.60000000000002</v>
      </c>
      <c r="G347" s="140">
        <f>Month!F342+G346</f>
        <v>53921.24</v>
      </c>
      <c r="H347" s="140">
        <f>Month!G342+H346</f>
        <v>7323.2699999999995</v>
      </c>
      <c r="I347" s="140">
        <f>Month!H342+I346</f>
        <v>23316.560000000001</v>
      </c>
      <c r="J347" s="140">
        <f>Month!I342+J346</f>
        <v>43100.92</v>
      </c>
      <c r="K347" s="140">
        <f>Month!J342+K346</f>
        <v>28603.890000000003</v>
      </c>
      <c r="L347" s="140">
        <f>Month!K342+L346</f>
        <v>3497.0600000000004</v>
      </c>
      <c r="M347" s="140">
        <f>Month!L342+M346</f>
        <v>2324.8700000000003</v>
      </c>
      <c r="N347" s="140">
        <f>Month!M342+N346</f>
        <v>28718.070000000003</v>
      </c>
      <c r="O347" s="140">
        <f>Month!N342+O346</f>
        <v>21070.73</v>
      </c>
      <c r="P347" s="140">
        <f>Month!O342+P346</f>
        <v>1955.27</v>
      </c>
    </row>
    <row r="348" spans="1:16" x14ac:dyDescent="0.3">
      <c r="A348" s="30">
        <v>2023</v>
      </c>
      <c r="B348" s="98" t="s">
        <v>625</v>
      </c>
      <c r="C348" s="49">
        <f>Month!B343</f>
        <v>2898.73</v>
      </c>
      <c r="D348" s="49">
        <f>Month!C343</f>
        <v>2655.32</v>
      </c>
      <c r="E348" s="49">
        <f>Month!D343</f>
        <v>210.52</v>
      </c>
      <c r="F348" s="49">
        <f>Month!E343</f>
        <v>32.89</v>
      </c>
      <c r="G348" s="49">
        <f>Month!F343</f>
        <v>4392.5</v>
      </c>
      <c r="H348" s="49">
        <f>Month!G343</f>
        <v>183.67</v>
      </c>
      <c r="I348" s="49">
        <f>Month!H343</f>
        <v>2772.07</v>
      </c>
      <c r="J348" s="49">
        <f>Month!I343</f>
        <v>3988.77</v>
      </c>
      <c r="K348" s="49">
        <f>Month!J343</f>
        <v>2087.65</v>
      </c>
      <c r="L348" s="49">
        <f>Month!K343</f>
        <v>220.07</v>
      </c>
      <c r="M348" s="49">
        <f>Month!L343</f>
        <v>62.28</v>
      </c>
      <c r="N348" s="49">
        <f>Month!M343</f>
        <v>2434.92</v>
      </c>
      <c r="O348" s="49">
        <f>Month!N343</f>
        <v>1721.75</v>
      </c>
      <c r="P348" s="49">
        <f>Month!O343</f>
        <v>150.49</v>
      </c>
    </row>
    <row r="349" spans="1:16" x14ac:dyDescent="0.3">
      <c r="A349" s="30">
        <f>A348</f>
        <v>2023</v>
      </c>
      <c r="B349" s="46" t="s">
        <v>666</v>
      </c>
      <c r="C349" s="33">
        <f>Month!B344+C348</f>
        <v>6007.1100000000006</v>
      </c>
      <c r="D349" s="33">
        <f>Month!C344+D348</f>
        <v>5553.18</v>
      </c>
      <c r="E349" s="33">
        <f>Month!D344+E348</f>
        <v>389.13</v>
      </c>
      <c r="F349" s="33">
        <f>Month!E344+F348</f>
        <v>64.8</v>
      </c>
      <c r="G349" s="33">
        <f>Month!F344+G348</f>
        <v>8174.9699999999993</v>
      </c>
      <c r="H349" s="33">
        <f>Month!G344+H348</f>
        <v>380.92999999999995</v>
      </c>
      <c r="I349" s="33">
        <f>Month!H344+I348</f>
        <v>4930.13</v>
      </c>
      <c r="J349" s="33">
        <f>Month!I344+J348</f>
        <v>7231.96</v>
      </c>
      <c r="K349" s="33">
        <f>Month!J344+K348</f>
        <v>4456.07</v>
      </c>
      <c r="L349" s="33">
        <f>Month!K344+L348</f>
        <v>562.08999999999992</v>
      </c>
      <c r="M349" s="33">
        <f>Month!L344+M348</f>
        <v>180.47</v>
      </c>
      <c r="N349" s="33">
        <f>Month!M344+N348</f>
        <v>4946.8</v>
      </c>
      <c r="O349" s="33">
        <f>Month!N344+O348</f>
        <v>3174.17</v>
      </c>
      <c r="P349" s="33">
        <f>Month!O344+P348</f>
        <v>267.36</v>
      </c>
    </row>
    <row r="350" spans="1:16" x14ac:dyDescent="0.3">
      <c r="A350" s="30">
        <f t="shared" ref="A350:A359" si="13">A349</f>
        <v>2023</v>
      </c>
      <c r="B350" s="46" t="s">
        <v>667</v>
      </c>
      <c r="C350" s="33">
        <f>Month!B345+C349</f>
        <v>9215.9600000000009</v>
      </c>
      <c r="D350" s="33">
        <f>Month!C345+D349</f>
        <v>8517.02</v>
      </c>
      <c r="E350" s="33">
        <f>Month!D345+E349</f>
        <v>600.77</v>
      </c>
      <c r="F350" s="33">
        <f>Month!E345+F349</f>
        <v>98.169999999999987</v>
      </c>
      <c r="G350" s="33">
        <f>Month!F345+G349</f>
        <v>12525.84</v>
      </c>
      <c r="H350" s="33">
        <f>Month!G345+H349</f>
        <v>667.77</v>
      </c>
      <c r="I350" s="33">
        <f>Month!H345+I349</f>
        <v>6646.8</v>
      </c>
      <c r="J350" s="33">
        <f>Month!I345+J349</f>
        <v>10930.03</v>
      </c>
      <c r="K350" s="33">
        <f>Month!J345+K349</f>
        <v>6973.8899999999994</v>
      </c>
      <c r="L350" s="33">
        <f>Month!K345+L349</f>
        <v>928.04</v>
      </c>
      <c r="M350" s="33">
        <f>Month!L345+M349</f>
        <v>343.91999999999996</v>
      </c>
      <c r="N350" s="33">
        <f>Month!M345+N349</f>
        <v>7195.79</v>
      </c>
      <c r="O350" s="33">
        <f>Month!N345+O349</f>
        <v>5089.25</v>
      </c>
      <c r="P350" s="33">
        <f>Month!O345+P349</f>
        <v>417.36</v>
      </c>
    </row>
    <row r="351" spans="1:16" x14ac:dyDescent="0.3">
      <c r="A351" s="30">
        <f t="shared" si="13"/>
        <v>2023</v>
      </c>
      <c r="B351" s="46" t="s">
        <v>668</v>
      </c>
      <c r="C351" s="33">
        <f>Month!B346+C350</f>
        <v>12048.580000000002</v>
      </c>
      <c r="D351" s="33">
        <f>Month!C346+D350</f>
        <v>11137.61</v>
      </c>
      <c r="E351" s="33">
        <f>Month!D346+E350</f>
        <v>792.07999999999993</v>
      </c>
      <c r="F351" s="33">
        <f>Month!E346+F350</f>
        <v>118.88999999999999</v>
      </c>
      <c r="G351" s="33">
        <f>Month!F346+G350</f>
        <v>16534.38</v>
      </c>
      <c r="H351" s="33">
        <f>Month!G346+H350</f>
        <v>811.2</v>
      </c>
      <c r="I351" s="33">
        <f>Month!H346+I350</f>
        <v>9594.42</v>
      </c>
      <c r="J351" s="33">
        <f>Month!I346+J350</f>
        <v>14536.36</v>
      </c>
      <c r="K351" s="33">
        <f>Month!J346+K350</f>
        <v>8806.66</v>
      </c>
      <c r="L351" s="33">
        <f>Month!K346+L350</f>
        <v>1186.83</v>
      </c>
      <c r="M351" s="33">
        <f>Month!L346+M350</f>
        <v>546.79</v>
      </c>
      <c r="N351" s="33">
        <f>Month!M346+N350</f>
        <v>9829.19</v>
      </c>
      <c r="O351" s="33">
        <f>Month!N346+O350</f>
        <v>6604.51</v>
      </c>
      <c r="P351" s="33">
        <f>Month!O346+P350</f>
        <v>569</v>
      </c>
    </row>
    <row r="352" spans="1:16" x14ac:dyDescent="0.3">
      <c r="A352" s="30">
        <f t="shared" si="13"/>
        <v>2023</v>
      </c>
      <c r="B352" s="46" t="s">
        <v>669</v>
      </c>
      <c r="C352" s="33">
        <f>Month!B347+C351</f>
        <v>15031.880000000001</v>
      </c>
      <c r="D352" s="33">
        <f>Month!C347+D351</f>
        <v>13895.060000000001</v>
      </c>
      <c r="E352" s="33">
        <f>Month!D347+E351</f>
        <v>996.08999999999992</v>
      </c>
      <c r="F352" s="33">
        <f>Month!E347+F351</f>
        <v>140.71999999999997</v>
      </c>
      <c r="G352" s="33">
        <f>Month!F347+G351</f>
        <v>20744.43</v>
      </c>
      <c r="H352" s="33">
        <f>Month!G347+H351</f>
        <v>983.01</v>
      </c>
      <c r="I352" s="33">
        <f>Month!H347+I351</f>
        <v>11780.119999999999</v>
      </c>
      <c r="J352" s="33">
        <f>Month!I347+J351</f>
        <v>18389.45</v>
      </c>
      <c r="K352" s="33">
        <f>Month!J347+K351</f>
        <v>10929.58</v>
      </c>
      <c r="L352" s="33">
        <f>Month!K347+L351</f>
        <v>1371.99</v>
      </c>
      <c r="M352" s="33">
        <f>Month!L347+M351</f>
        <v>802.65</v>
      </c>
      <c r="N352" s="33">
        <f>Month!M347+N351</f>
        <v>12064.630000000001</v>
      </c>
      <c r="O352" s="33">
        <f>Month!N347+O351</f>
        <v>8313.7100000000009</v>
      </c>
      <c r="P352" s="33">
        <f>Month!O347+P351</f>
        <v>745.35</v>
      </c>
    </row>
    <row r="353" spans="1:16" x14ac:dyDescent="0.3">
      <c r="A353" s="30">
        <f t="shared" si="13"/>
        <v>2023</v>
      </c>
      <c r="B353" s="46" t="s">
        <v>670</v>
      </c>
      <c r="C353" s="33">
        <f>Month!B348+C352</f>
        <v>17683.22</v>
      </c>
      <c r="D353" s="33">
        <f>Month!C348+D352</f>
        <v>16348.410000000002</v>
      </c>
      <c r="E353" s="33">
        <f>Month!D348+E352</f>
        <v>1176.8399999999999</v>
      </c>
      <c r="F353" s="33">
        <f>Month!E348+F352</f>
        <v>157.95999999999998</v>
      </c>
      <c r="G353" s="33">
        <f>Month!F348+G352</f>
        <v>24109.15</v>
      </c>
      <c r="H353" s="33">
        <f>Month!G348+H352</f>
        <v>1236.4000000000001</v>
      </c>
      <c r="I353" s="33">
        <f>Month!H348+I352</f>
        <v>14002.849999999999</v>
      </c>
      <c r="J353" s="33">
        <f>Month!I348+J352</f>
        <v>21318.799999999999</v>
      </c>
      <c r="K353" s="33">
        <f>Month!J348+K352</f>
        <v>12964.35</v>
      </c>
      <c r="L353" s="33">
        <f>Month!K348+L352</f>
        <v>1553.97</v>
      </c>
      <c r="M353" s="33">
        <f>Month!L348+M352</f>
        <v>1016.5899999999999</v>
      </c>
      <c r="N353" s="33">
        <f>Month!M348+N352</f>
        <v>14742.060000000001</v>
      </c>
      <c r="O353" s="33">
        <f>Month!N348+O352</f>
        <v>9631.0300000000007</v>
      </c>
      <c r="P353" s="33">
        <f>Month!O348+P352</f>
        <v>934.05</v>
      </c>
    </row>
    <row r="354" spans="1:16" x14ac:dyDescent="0.3">
      <c r="A354" s="30">
        <f t="shared" si="13"/>
        <v>2023</v>
      </c>
      <c r="B354" s="46" t="s">
        <v>671</v>
      </c>
      <c r="C354" s="33">
        <f>Month!B349+C353</f>
        <v>20523.510000000002</v>
      </c>
      <c r="D354" s="33">
        <f>Month!C349+D353</f>
        <v>18968.580000000002</v>
      </c>
      <c r="E354" s="33">
        <f>Month!D349+E353</f>
        <v>1373.23</v>
      </c>
      <c r="F354" s="33">
        <f>Month!E349+F353</f>
        <v>181.7</v>
      </c>
      <c r="G354" s="33">
        <f>Month!F349+G353</f>
        <v>28755.870000000003</v>
      </c>
      <c r="H354" s="33">
        <f>Month!G349+H353</f>
        <v>1552.43</v>
      </c>
      <c r="I354" s="33">
        <f>Month!H349+I353</f>
        <v>16587.339999999997</v>
      </c>
      <c r="J354" s="33">
        <f>Month!I349+J353</f>
        <v>25364.04</v>
      </c>
      <c r="K354" s="33">
        <f>Month!J349+K353</f>
        <v>15366.84</v>
      </c>
      <c r="L354" s="33">
        <f>Month!K349+L353</f>
        <v>1839.42</v>
      </c>
      <c r="M354" s="33">
        <f>Month!L349+M353</f>
        <v>1183.33</v>
      </c>
      <c r="N354" s="33">
        <f>Month!M349+N353</f>
        <v>17344.09</v>
      </c>
      <c r="O354" s="33">
        <f>Month!N349+O353</f>
        <v>11410.03</v>
      </c>
      <c r="P354" s="33">
        <f>Month!O349+P353</f>
        <v>1123.08</v>
      </c>
    </row>
    <row r="355" spans="1:16" x14ac:dyDescent="0.3">
      <c r="A355" s="30">
        <f t="shared" si="13"/>
        <v>2023</v>
      </c>
      <c r="B355" s="46" t="s">
        <v>672</v>
      </c>
      <c r="C355" s="33">
        <f>Month!B350+C354</f>
        <v>23001.79</v>
      </c>
      <c r="D355" s="33">
        <f>Month!C350+D354</f>
        <v>21260.120000000003</v>
      </c>
      <c r="E355" s="33">
        <f>Month!D350+E354</f>
        <v>1535.88</v>
      </c>
      <c r="F355" s="33">
        <f>Month!E350+F354</f>
        <v>205.79</v>
      </c>
      <c r="G355" s="33">
        <f>Month!F350+G354</f>
        <v>33175.800000000003</v>
      </c>
      <c r="H355" s="33">
        <f>Month!G350+H354</f>
        <v>1832.38</v>
      </c>
      <c r="I355" s="33">
        <f>Month!H350+I354</f>
        <v>19711.699999999997</v>
      </c>
      <c r="J355" s="33">
        <f>Month!I350+J354</f>
        <v>28973.15</v>
      </c>
      <c r="K355" s="33">
        <f>Month!J350+K354</f>
        <v>17290.84</v>
      </c>
      <c r="L355" s="33">
        <f>Month!K350+L354</f>
        <v>2370.29</v>
      </c>
      <c r="M355" s="33">
        <f>Month!L350+M354</f>
        <v>1403.4499999999998</v>
      </c>
      <c r="N355" s="33">
        <f>Month!M350+N354</f>
        <v>20019.97</v>
      </c>
      <c r="O355" s="33">
        <f>Month!N350+O354</f>
        <v>12957.41</v>
      </c>
      <c r="P355" s="33">
        <f>Month!O350+P354</f>
        <v>1317.46</v>
      </c>
    </row>
    <row r="356" spans="1:16" x14ac:dyDescent="0.3">
      <c r="A356" s="30">
        <f t="shared" si="13"/>
        <v>2023</v>
      </c>
      <c r="B356" s="46" t="s">
        <v>673</v>
      </c>
      <c r="C356" s="33">
        <f>Month!B351+C355</f>
        <v>25474.420000000002</v>
      </c>
      <c r="D356" s="33">
        <f>Month!C351+D355</f>
        <v>23529.130000000005</v>
      </c>
      <c r="E356" s="33">
        <f>Month!D351+E355</f>
        <v>1717.46</v>
      </c>
      <c r="F356" s="33">
        <f>Month!E351+F355</f>
        <v>227.84</v>
      </c>
      <c r="G356" s="33">
        <f>Month!F351+G355</f>
        <v>37022.33</v>
      </c>
      <c r="H356" s="33">
        <f>Month!G351+H355</f>
        <v>2158.41</v>
      </c>
      <c r="I356" s="33">
        <f>Month!H351+I355</f>
        <v>22376.949999999997</v>
      </c>
      <c r="J356" s="33">
        <f>Month!I351+J355</f>
        <v>32084.170000000002</v>
      </c>
      <c r="K356" s="33">
        <f>Month!J351+K355</f>
        <v>19091.39</v>
      </c>
      <c r="L356" s="33">
        <f>Month!K351+L355</f>
        <v>2779.77</v>
      </c>
      <c r="M356" s="33">
        <f>Month!L351+M355</f>
        <v>1692.8899999999999</v>
      </c>
      <c r="N356" s="33">
        <f>Month!M351+N355</f>
        <v>22739.89</v>
      </c>
      <c r="O356" s="33">
        <f>Month!N351+O355</f>
        <v>14442.59</v>
      </c>
      <c r="P356" s="33">
        <f>Month!O351+P355</f>
        <v>1501.3700000000001</v>
      </c>
    </row>
    <row r="357" spans="1:16" x14ac:dyDescent="0.3">
      <c r="A357" s="30">
        <f t="shared" si="13"/>
        <v>2023</v>
      </c>
      <c r="B357" s="46" t="s">
        <v>674</v>
      </c>
      <c r="C357" s="33">
        <f>Month!B352+C356</f>
        <v>28173.97</v>
      </c>
      <c r="D357" s="33">
        <f>Month!C352+D356</f>
        <v>26010.290000000005</v>
      </c>
      <c r="E357" s="33">
        <f>Month!D352+E356</f>
        <v>1908.66</v>
      </c>
      <c r="F357" s="33">
        <f>Month!E352+F356</f>
        <v>255.03</v>
      </c>
      <c r="G357" s="33">
        <f>Month!F352+G356</f>
        <v>40888.36</v>
      </c>
      <c r="H357" s="33">
        <f>Month!G352+H356</f>
        <v>2689.0299999999997</v>
      </c>
      <c r="I357" s="33">
        <f>Month!H352+I356</f>
        <v>24902.899999999998</v>
      </c>
      <c r="J357" s="33">
        <f>Month!I352+J356</f>
        <v>35094.060000000005</v>
      </c>
      <c r="K357" s="33">
        <f>Month!J352+K356</f>
        <v>21354.94</v>
      </c>
      <c r="L357" s="33">
        <f>Month!K352+L356</f>
        <v>3105.29</v>
      </c>
      <c r="M357" s="33">
        <f>Month!L352+M356</f>
        <v>1948.6999999999998</v>
      </c>
      <c r="N357" s="33">
        <f>Month!M352+N356</f>
        <v>25683.22</v>
      </c>
      <c r="O357" s="33">
        <f>Month!N352+O356</f>
        <v>15676.03</v>
      </c>
      <c r="P357" s="33">
        <f>Month!O352+P356</f>
        <v>1672.7400000000002</v>
      </c>
    </row>
    <row r="358" spans="1:16" x14ac:dyDescent="0.3">
      <c r="A358" s="30">
        <f t="shared" si="13"/>
        <v>2023</v>
      </c>
      <c r="B358" s="46" t="s">
        <v>675</v>
      </c>
      <c r="C358" s="33">
        <f>Month!B353+C357</f>
        <v>30960.46</v>
      </c>
      <c r="D358" s="33">
        <f>Month!C353+D357</f>
        <v>28600.590000000004</v>
      </c>
      <c r="E358" s="33">
        <f>Month!D353+E357</f>
        <v>2076.08</v>
      </c>
      <c r="F358" s="33">
        <f>Month!E353+F357</f>
        <v>283.8</v>
      </c>
      <c r="G358" s="33">
        <f>Month!F353+G357</f>
        <v>44710.92</v>
      </c>
      <c r="H358" s="33">
        <f>Month!G353+H357</f>
        <v>3170.99</v>
      </c>
      <c r="I358" s="33">
        <f>Month!H353+I357</f>
        <v>27363.829999999998</v>
      </c>
      <c r="J358" s="33">
        <f>Month!I353+J357</f>
        <v>38069.210000000006</v>
      </c>
      <c r="K358" s="33">
        <f>Month!J353+K357</f>
        <v>23363.969999999998</v>
      </c>
      <c r="L358" s="33">
        <f>Month!K353+L357</f>
        <v>3470.74</v>
      </c>
      <c r="M358" s="33">
        <f>Month!L353+M357</f>
        <v>2067.6</v>
      </c>
      <c r="N358" s="33">
        <f>Month!M353+N357</f>
        <v>28330.52</v>
      </c>
      <c r="O358" s="33">
        <f>Month!N353+O357</f>
        <v>17075.07</v>
      </c>
      <c r="P358" s="33">
        <f>Month!O353+P357</f>
        <v>1817.8900000000003</v>
      </c>
    </row>
    <row r="359" spans="1:16" x14ac:dyDescent="0.3">
      <c r="A359" s="138">
        <f t="shared" si="13"/>
        <v>2023</v>
      </c>
      <c r="B359" s="139" t="s">
        <v>676</v>
      </c>
      <c r="C359" s="140">
        <f>Month!B354+C358</f>
        <v>33754.61</v>
      </c>
      <c r="D359" s="140">
        <f>Month!C354+D358</f>
        <v>31186.820000000003</v>
      </c>
      <c r="E359" s="140">
        <f>Month!D354+E358</f>
        <v>2259.04</v>
      </c>
      <c r="F359" s="140">
        <f>Month!E354+F358</f>
        <v>308.76</v>
      </c>
      <c r="G359" s="140">
        <f>Month!F354+G358</f>
        <v>49206.22</v>
      </c>
      <c r="H359" s="140">
        <f>Month!G354+H358</f>
        <v>3570.0499999999997</v>
      </c>
      <c r="I359" s="140">
        <f>Month!H354+I358</f>
        <v>29808.69</v>
      </c>
      <c r="J359" s="140">
        <f>Month!I354+J358</f>
        <v>41938.510000000009</v>
      </c>
      <c r="K359" s="140">
        <f>Month!J354+K358</f>
        <v>25440.109999999997</v>
      </c>
      <c r="L359" s="140">
        <f>Month!K354+L358</f>
        <v>3697.68</v>
      </c>
      <c r="M359" s="140">
        <f>Month!L354+M358</f>
        <v>2213.88</v>
      </c>
      <c r="N359" s="140">
        <f>Month!M354+N358</f>
        <v>30752.98</v>
      </c>
      <c r="O359" s="140">
        <f>Month!N354+O358</f>
        <v>18926.5</v>
      </c>
      <c r="P359" s="140">
        <f>Month!O354+P358</f>
        <v>1943.0500000000004</v>
      </c>
    </row>
    <row r="360" spans="1:16" x14ac:dyDescent="0.3">
      <c r="A360" s="30">
        <v>2024</v>
      </c>
      <c r="B360" s="46" t="s">
        <v>653</v>
      </c>
      <c r="C360" s="49">
        <f>Month!B355</f>
        <v>2563.11</v>
      </c>
      <c r="D360" s="49">
        <f>Month!C355</f>
        <v>2378.91</v>
      </c>
      <c r="E360" s="49">
        <f>Month!D355</f>
        <v>158.09</v>
      </c>
      <c r="F360" s="49">
        <f>Month!E355</f>
        <v>26.1</v>
      </c>
      <c r="G360" s="49">
        <f>Month!F355</f>
        <v>3852.17</v>
      </c>
      <c r="H360" s="49">
        <f>Month!G355</f>
        <v>586.22</v>
      </c>
      <c r="I360" s="49">
        <f>Month!H355</f>
        <v>2157.63</v>
      </c>
      <c r="J360" s="49">
        <f>Month!I355</f>
        <v>3000.89</v>
      </c>
      <c r="K360" s="49">
        <f>Month!J355</f>
        <v>1978.08</v>
      </c>
      <c r="L360" s="49">
        <f>Month!K355</f>
        <v>265.06</v>
      </c>
      <c r="M360" s="49">
        <f>Month!L355</f>
        <v>109.26</v>
      </c>
      <c r="N360" s="49">
        <f>Month!M355</f>
        <v>2597.34</v>
      </c>
      <c r="O360" s="49">
        <f>Month!N355</f>
        <v>1618.32</v>
      </c>
      <c r="P360" s="49">
        <f>Month!O355</f>
        <v>138.51</v>
      </c>
    </row>
    <row r="361" spans="1:16" x14ac:dyDescent="0.3">
      <c r="A361" s="30">
        <f>A360</f>
        <v>2024</v>
      </c>
      <c r="B361" s="46" t="s">
        <v>654</v>
      </c>
      <c r="C361" s="33">
        <f>Month!B356+C360</f>
        <v>5096.18</v>
      </c>
      <c r="D361" s="33">
        <f>Month!C356+D360</f>
        <v>4684.84</v>
      </c>
      <c r="E361" s="33">
        <f>Month!D356+E360</f>
        <v>361.52</v>
      </c>
      <c r="F361" s="33">
        <f>Month!E356+F360</f>
        <v>49.82</v>
      </c>
      <c r="G361" s="33">
        <f>Month!F356+G360</f>
        <v>7986.46</v>
      </c>
      <c r="H361" s="33">
        <f>Month!G356+H360</f>
        <v>1248.51</v>
      </c>
      <c r="I361" s="33">
        <f>Month!H356+I360</f>
        <v>4890.57</v>
      </c>
      <c r="J361" s="33">
        <f>Month!I356+J360</f>
        <v>6202.7199999999993</v>
      </c>
      <c r="K361" s="33">
        <f>Month!J356+K360</f>
        <v>3435.56</v>
      </c>
      <c r="L361" s="33">
        <f>Month!K356+L360</f>
        <v>535.22</v>
      </c>
      <c r="M361" s="33">
        <f>Month!L356+M360</f>
        <v>231.05</v>
      </c>
      <c r="N361" s="33">
        <f>Month!M356+N360</f>
        <v>5028.18</v>
      </c>
      <c r="O361" s="33">
        <f>Month!N356+O360</f>
        <v>3208.95</v>
      </c>
      <c r="P361" s="33">
        <f>Month!O356+P360</f>
        <v>253.7</v>
      </c>
    </row>
    <row r="362" spans="1:16" x14ac:dyDescent="0.3">
      <c r="A362" s="30">
        <f t="shared" ref="A362:A371" si="14">A361</f>
        <v>2024</v>
      </c>
      <c r="B362" s="46" t="s">
        <v>655</v>
      </c>
      <c r="C362" s="33">
        <f>Month!B357+C361</f>
        <v>8026.91</v>
      </c>
      <c r="D362" s="33">
        <f>Month!C357+D361</f>
        <v>7381.76</v>
      </c>
      <c r="E362" s="33">
        <f>Month!D357+E361</f>
        <v>562.82999999999993</v>
      </c>
      <c r="F362" s="33">
        <f>Month!E357+F361</f>
        <v>82.32</v>
      </c>
      <c r="G362" s="33">
        <f>Month!F357+G361</f>
        <v>12281.52</v>
      </c>
      <c r="H362" s="33">
        <f>Month!G357+H361</f>
        <v>1641.78</v>
      </c>
      <c r="I362" s="33">
        <f>Month!H357+I361</f>
        <v>7129.17</v>
      </c>
      <c r="J362" s="33">
        <f>Month!I357+J361</f>
        <v>9695.0099999999984</v>
      </c>
      <c r="K362" s="33">
        <f>Month!J357+K361</f>
        <v>5627.0599999999995</v>
      </c>
      <c r="L362" s="33">
        <f>Month!K357+L361</f>
        <v>944.71</v>
      </c>
      <c r="M362" s="33">
        <f>Month!L357+M361</f>
        <v>384.36</v>
      </c>
      <c r="N362" s="33">
        <f>Month!M357+N361</f>
        <v>7502.77</v>
      </c>
      <c r="O362" s="33">
        <f>Month!N357+O361</f>
        <v>5001.91</v>
      </c>
      <c r="P362" s="33">
        <f>Month!O357+P361</f>
        <v>390.81</v>
      </c>
    </row>
    <row r="363" spans="1:16" x14ac:dyDescent="0.3">
      <c r="A363" s="30">
        <f t="shared" si="14"/>
        <v>2024</v>
      </c>
      <c r="B363" s="46" t="s">
        <v>656</v>
      </c>
      <c r="C363" s="33">
        <f>Month!B358+C362</f>
        <v>10679.09</v>
      </c>
      <c r="D363" s="33">
        <f>Month!C358+D362</f>
        <v>9794.94</v>
      </c>
      <c r="E363" s="33">
        <f>Month!D358+E362</f>
        <v>772.11999999999989</v>
      </c>
      <c r="F363" s="33">
        <f>Month!E358+F362</f>
        <v>112.03</v>
      </c>
      <c r="G363" s="33">
        <f>Month!F358+G362</f>
        <v>16450.2</v>
      </c>
      <c r="H363" s="33">
        <f>Month!G358+H362</f>
        <v>2001.74</v>
      </c>
      <c r="I363" s="33">
        <f>Month!H358+I362</f>
        <v>9654.57</v>
      </c>
      <c r="J363" s="33">
        <f>Month!I358+J362</f>
        <v>13168.539999999999</v>
      </c>
      <c r="K363" s="33">
        <f>Month!J358+K362</f>
        <v>7913.48</v>
      </c>
      <c r="L363" s="33">
        <f>Month!K358+L362</f>
        <v>1279.9000000000001</v>
      </c>
      <c r="M363" s="33">
        <f>Month!L358+M362</f>
        <v>522.23</v>
      </c>
      <c r="N363" s="33">
        <f>Month!M358+N362</f>
        <v>10253.280000000001</v>
      </c>
      <c r="O363" s="33">
        <f>Month!N358+O362</f>
        <v>6611.46</v>
      </c>
      <c r="P363" s="33">
        <f>Month!O358+P362</f>
        <v>552.58000000000004</v>
      </c>
    </row>
    <row r="364" spans="1:16" x14ac:dyDescent="0.3">
      <c r="A364" s="30">
        <f t="shared" si="14"/>
        <v>2024</v>
      </c>
      <c r="B364" s="46" t="s">
        <v>657</v>
      </c>
    </row>
    <row r="365" spans="1:16" x14ac:dyDescent="0.3">
      <c r="A365" s="30">
        <f t="shared" si="14"/>
        <v>2024</v>
      </c>
      <c r="B365" s="46" t="s">
        <v>658</v>
      </c>
    </row>
    <row r="366" spans="1:16" x14ac:dyDescent="0.3">
      <c r="A366" s="30">
        <f t="shared" si="14"/>
        <v>2024</v>
      </c>
      <c r="B366" s="46" t="s">
        <v>659</v>
      </c>
    </row>
    <row r="367" spans="1:16" x14ac:dyDescent="0.3">
      <c r="A367" s="30">
        <f t="shared" si="14"/>
        <v>2024</v>
      </c>
      <c r="B367" s="46" t="s">
        <v>660</v>
      </c>
    </row>
    <row r="368" spans="1:16" x14ac:dyDescent="0.3">
      <c r="A368" s="30">
        <f t="shared" si="14"/>
        <v>2024</v>
      </c>
      <c r="B368" s="46" t="s">
        <v>661</v>
      </c>
    </row>
    <row r="369" spans="1:2" x14ac:dyDescent="0.3">
      <c r="A369" s="30">
        <f t="shared" si="14"/>
        <v>2024</v>
      </c>
      <c r="B369" s="46" t="s">
        <v>662</v>
      </c>
    </row>
    <row r="370" spans="1:2" x14ac:dyDescent="0.3">
      <c r="A370" s="30">
        <f t="shared" si="14"/>
        <v>2024</v>
      </c>
      <c r="B370" s="46" t="s">
        <v>663</v>
      </c>
    </row>
    <row r="371" spans="1:2" x14ac:dyDescent="0.3">
      <c r="A371" s="30">
        <f t="shared" si="14"/>
        <v>2024</v>
      </c>
      <c r="B371" s="46" t="s">
        <v>664</v>
      </c>
    </row>
  </sheetData>
  <mergeCells count="3">
    <mergeCell ref="C7:F7"/>
    <mergeCell ref="G7:H7"/>
    <mergeCell ref="I7:P7"/>
  </mergeCells>
  <phoneticPr fontId="24" type="noConversion"/>
  <printOptions gridLines="1" gridLinesSet="0"/>
  <pageMargins left="0.75" right="0.75" top="1" bottom="1" header="0.5" footer="0.5"/>
  <pageSetup paperSize="9" orientation="portrait" horizontalDpi="300" verticalDpi="30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BD7B-C547-480F-9159-1D159FF46E3B}">
  <sheetPr codeName="Sheet4"/>
  <dimension ref="A1:O39"/>
  <sheetViews>
    <sheetView showGridLines="0" zoomScaleNormal="100" workbookViewId="0">
      <pane xSplit="1" ySplit="6" topLeftCell="B30" activePane="bottomRight" state="frozen"/>
      <selection activeCell="A2" sqref="A2"/>
      <selection pane="topRight" activeCell="A2" sqref="A2"/>
      <selection pane="bottomLeft" activeCell="A2" sqref="A2"/>
      <selection pane="bottomRight" activeCell="A30" sqref="A30"/>
    </sheetView>
  </sheetViews>
  <sheetFormatPr defaultRowHeight="15.5" x14ac:dyDescent="0.35"/>
  <cols>
    <col min="1" max="1" width="17.81640625" style="1" customWidth="1"/>
    <col min="2" max="15" width="12.54296875" style="1" customWidth="1"/>
    <col min="16" max="251" width="8.54296875" style="1"/>
    <col min="252" max="252" width="9" style="1" customWidth="1"/>
    <col min="253" max="253" width="8.54296875" style="1" customWidth="1"/>
    <col min="254" max="256" width="8.54296875" style="1"/>
    <col min="257" max="257" width="9.54296875" style="1" customWidth="1"/>
    <col min="258" max="258" width="8.54296875" style="1"/>
    <col min="259" max="259" width="10.54296875" style="1" customWidth="1"/>
    <col min="260" max="260" width="13.453125" style="1" customWidth="1"/>
    <col min="261" max="262" width="8" style="1" customWidth="1"/>
    <col min="263" max="264" width="6.54296875" style="1" customWidth="1"/>
    <col min="265" max="265" width="7.453125" style="1" customWidth="1"/>
    <col min="266" max="266" width="6.54296875" style="1" customWidth="1"/>
    <col min="267" max="507" width="8.54296875" style="1"/>
    <col min="508" max="508" width="9" style="1" customWidth="1"/>
    <col min="509" max="509" width="8.54296875" style="1" customWidth="1"/>
    <col min="510" max="512" width="8.54296875" style="1"/>
    <col min="513" max="513" width="9.54296875" style="1" customWidth="1"/>
    <col min="514" max="514" width="8.54296875" style="1"/>
    <col min="515" max="515" width="10.54296875" style="1" customWidth="1"/>
    <col min="516" max="516" width="13.453125" style="1" customWidth="1"/>
    <col min="517" max="518" width="8" style="1" customWidth="1"/>
    <col min="519" max="520" width="6.54296875" style="1" customWidth="1"/>
    <col min="521" max="521" width="7.453125" style="1" customWidth="1"/>
    <col min="522" max="522" width="6.54296875" style="1" customWidth="1"/>
    <col min="523" max="763" width="8.54296875" style="1"/>
    <col min="764" max="764" width="9" style="1" customWidth="1"/>
    <col min="765" max="765" width="8.54296875" style="1" customWidth="1"/>
    <col min="766" max="768" width="8.54296875" style="1"/>
    <col min="769" max="769" width="9.54296875" style="1" customWidth="1"/>
    <col min="770" max="770" width="8.54296875" style="1"/>
    <col min="771" max="771" width="10.54296875" style="1" customWidth="1"/>
    <col min="772" max="772" width="13.453125" style="1" customWidth="1"/>
    <col min="773" max="774" width="8" style="1" customWidth="1"/>
    <col min="775" max="776" width="6.54296875" style="1" customWidth="1"/>
    <col min="777" max="777" width="7.453125" style="1" customWidth="1"/>
    <col min="778" max="778" width="6.54296875" style="1" customWidth="1"/>
    <col min="779" max="1019" width="8.54296875" style="1"/>
    <col min="1020" max="1020" width="9" style="1" customWidth="1"/>
    <col min="1021" max="1021" width="8.54296875" style="1" customWidth="1"/>
    <col min="1022" max="1024" width="8.54296875" style="1"/>
    <col min="1025" max="1025" width="9.54296875" style="1" customWidth="1"/>
    <col min="1026" max="1026" width="8.54296875" style="1"/>
    <col min="1027" max="1027" width="10.54296875" style="1" customWidth="1"/>
    <col min="1028" max="1028" width="13.453125" style="1" customWidth="1"/>
    <col min="1029" max="1030" width="8" style="1" customWidth="1"/>
    <col min="1031" max="1032" width="6.54296875" style="1" customWidth="1"/>
    <col min="1033" max="1033" width="7.453125" style="1" customWidth="1"/>
    <col min="1034" max="1034" width="6.54296875" style="1" customWidth="1"/>
    <col min="1035" max="1275" width="8.54296875" style="1"/>
    <col min="1276" max="1276" width="9" style="1" customWidth="1"/>
    <col min="1277" max="1277" width="8.54296875" style="1" customWidth="1"/>
    <col min="1278" max="1280" width="8.54296875" style="1"/>
    <col min="1281" max="1281" width="9.54296875" style="1" customWidth="1"/>
    <col min="1282" max="1282" width="8.54296875" style="1"/>
    <col min="1283" max="1283" width="10.54296875" style="1" customWidth="1"/>
    <col min="1284" max="1284" width="13.453125" style="1" customWidth="1"/>
    <col min="1285" max="1286" width="8" style="1" customWidth="1"/>
    <col min="1287" max="1288" width="6.54296875" style="1" customWidth="1"/>
    <col min="1289" max="1289" width="7.453125" style="1" customWidth="1"/>
    <col min="1290" max="1290" width="6.54296875" style="1" customWidth="1"/>
    <col min="1291" max="1531" width="8.54296875" style="1"/>
    <col min="1532" max="1532" width="9" style="1" customWidth="1"/>
    <col min="1533" max="1533" width="8.54296875" style="1" customWidth="1"/>
    <col min="1534" max="1536" width="8.54296875" style="1"/>
    <col min="1537" max="1537" width="9.54296875" style="1" customWidth="1"/>
    <col min="1538" max="1538" width="8.54296875" style="1"/>
    <col min="1539" max="1539" width="10.54296875" style="1" customWidth="1"/>
    <col min="1540" max="1540" width="13.453125" style="1" customWidth="1"/>
    <col min="1541" max="1542" width="8" style="1" customWidth="1"/>
    <col min="1543" max="1544" width="6.54296875" style="1" customWidth="1"/>
    <col min="1545" max="1545" width="7.453125" style="1" customWidth="1"/>
    <col min="1546" max="1546" width="6.54296875" style="1" customWidth="1"/>
    <col min="1547" max="1787" width="8.54296875" style="1"/>
    <col min="1788" max="1788" width="9" style="1" customWidth="1"/>
    <col min="1789" max="1789" width="8.54296875" style="1" customWidth="1"/>
    <col min="1790" max="1792" width="8.54296875" style="1"/>
    <col min="1793" max="1793" width="9.54296875" style="1" customWidth="1"/>
    <col min="1794" max="1794" width="8.54296875" style="1"/>
    <col min="1795" max="1795" width="10.54296875" style="1" customWidth="1"/>
    <col min="1796" max="1796" width="13.453125" style="1" customWidth="1"/>
    <col min="1797" max="1798" width="8" style="1" customWidth="1"/>
    <col min="1799" max="1800" width="6.54296875" style="1" customWidth="1"/>
    <col min="1801" max="1801" width="7.453125" style="1" customWidth="1"/>
    <col min="1802" max="1802" width="6.54296875" style="1" customWidth="1"/>
    <col min="1803" max="2043" width="8.54296875" style="1"/>
    <col min="2044" max="2044" width="9" style="1" customWidth="1"/>
    <col min="2045" max="2045" width="8.54296875" style="1" customWidth="1"/>
    <col min="2046" max="2048" width="8.54296875" style="1"/>
    <col min="2049" max="2049" width="9.54296875" style="1" customWidth="1"/>
    <col min="2050" max="2050" width="8.54296875" style="1"/>
    <col min="2051" max="2051" width="10.54296875" style="1" customWidth="1"/>
    <col min="2052" max="2052" width="13.453125" style="1" customWidth="1"/>
    <col min="2053" max="2054" width="8" style="1" customWidth="1"/>
    <col min="2055" max="2056" width="6.54296875" style="1" customWidth="1"/>
    <col min="2057" max="2057" width="7.453125" style="1" customWidth="1"/>
    <col min="2058" max="2058" width="6.54296875" style="1" customWidth="1"/>
    <col min="2059" max="2299" width="8.54296875" style="1"/>
    <col min="2300" max="2300" width="9" style="1" customWidth="1"/>
    <col min="2301" max="2301" width="8.54296875" style="1" customWidth="1"/>
    <col min="2302" max="2304" width="8.54296875" style="1"/>
    <col min="2305" max="2305" width="9.54296875" style="1" customWidth="1"/>
    <col min="2306" max="2306" width="8.54296875" style="1"/>
    <col min="2307" max="2307" width="10.54296875" style="1" customWidth="1"/>
    <col min="2308" max="2308" width="13.453125" style="1" customWidth="1"/>
    <col min="2309" max="2310" width="8" style="1" customWidth="1"/>
    <col min="2311" max="2312" width="6.54296875" style="1" customWidth="1"/>
    <col min="2313" max="2313" width="7.453125" style="1" customWidth="1"/>
    <col min="2314" max="2314" width="6.54296875" style="1" customWidth="1"/>
    <col min="2315" max="2555" width="8.54296875" style="1"/>
    <col min="2556" max="2556" width="9" style="1" customWidth="1"/>
    <col min="2557" max="2557" width="8.54296875" style="1" customWidth="1"/>
    <col min="2558" max="2560" width="8.54296875" style="1"/>
    <col min="2561" max="2561" width="9.54296875" style="1" customWidth="1"/>
    <col min="2562" max="2562" width="8.54296875" style="1"/>
    <col min="2563" max="2563" width="10.54296875" style="1" customWidth="1"/>
    <col min="2564" max="2564" width="13.453125" style="1" customWidth="1"/>
    <col min="2565" max="2566" width="8" style="1" customWidth="1"/>
    <col min="2567" max="2568" width="6.54296875" style="1" customWidth="1"/>
    <col min="2569" max="2569" width="7.453125" style="1" customWidth="1"/>
    <col min="2570" max="2570" width="6.54296875" style="1" customWidth="1"/>
    <col min="2571" max="2811" width="8.54296875" style="1"/>
    <col min="2812" max="2812" width="9" style="1" customWidth="1"/>
    <col min="2813" max="2813" width="8.54296875" style="1" customWidth="1"/>
    <col min="2814" max="2816" width="8.54296875" style="1"/>
    <col min="2817" max="2817" width="9.54296875" style="1" customWidth="1"/>
    <col min="2818" max="2818" width="8.54296875" style="1"/>
    <col min="2819" max="2819" width="10.54296875" style="1" customWidth="1"/>
    <col min="2820" max="2820" width="13.453125" style="1" customWidth="1"/>
    <col min="2821" max="2822" width="8" style="1" customWidth="1"/>
    <col min="2823" max="2824" width="6.54296875" style="1" customWidth="1"/>
    <col min="2825" max="2825" width="7.453125" style="1" customWidth="1"/>
    <col min="2826" max="2826" width="6.54296875" style="1" customWidth="1"/>
    <col min="2827" max="3067" width="8.54296875" style="1"/>
    <col min="3068" max="3068" width="9" style="1" customWidth="1"/>
    <col min="3069" max="3069" width="8.54296875" style="1" customWidth="1"/>
    <col min="3070" max="3072" width="8.54296875" style="1"/>
    <col min="3073" max="3073" width="9.54296875" style="1" customWidth="1"/>
    <col min="3074" max="3074" width="8.54296875" style="1"/>
    <col min="3075" max="3075" width="10.54296875" style="1" customWidth="1"/>
    <col min="3076" max="3076" width="13.453125" style="1" customWidth="1"/>
    <col min="3077" max="3078" width="8" style="1" customWidth="1"/>
    <col min="3079" max="3080" width="6.54296875" style="1" customWidth="1"/>
    <col min="3081" max="3081" width="7.453125" style="1" customWidth="1"/>
    <col min="3082" max="3082" width="6.54296875" style="1" customWidth="1"/>
    <col min="3083" max="3323" width="8.54296875" style="1"/>
    <col min="3324" max="3324" width="9" style="1" customWidth="1"/>
    <col min="3325" max="3325" width="8.54296875" style="1" customWidth="1"/>
    <col min="3326" max="3328" width="8.54296875" style="1"/>
    <col min="3329" max="3329" width="9.54296875" style="1" customWidth="1"/>
    <col min="3330" max="3330" width="8.54296875" style="1"/>
    <col min="3331" max="3331" width="10.54296875" style="1" customWidth="1"/>
    <col min="3332" max="3332" width="13.453125" style="1" customWidth="1"/>
    <col min="3333" max="3334" width="8" style="1" customWidth="1"/>
    <col min="3335" max="3336" width="6.54296875" style="1" customWidth="1"/>
    <col min="3337" max="3337" width="7.453125" style="1" customWidth="1"/>
    <col min="3338" max="3338" width="6.54296875" style="1" customWidth="1"/>
    <col min="3339" max="3579" width="8.54296875" style="1"/>
    <col min="3580" max="3580" width="9" style="1" customWidth="1"/>
    <col min="3581" max="3581" width="8.54296875" style="1" customWidth="1"/>
    <col min="3582" max="3584" width="8.54296875" style="1"/>
    <col min="3585" max="3585" width="9.54296875" style="1" customWidth="1"/>
    <col min="3586" max="3586" width="8.54296875" style="1"/>
    <col min="3587" max="3587" width="10.54296875" style="1" customWidth="1"/>
    <col min="3588" max="3588" width="13.453125" style="1" customWidth="1"/>
    <col min="3589" max="3590" width="8" style="1" customWidth="1"/>
    <col min="3591" max="3592" width="6.54296875" style="1" customWidth="1"/>
    <col min="3593" max="3593" width="7.453125" style="1" customWidth="1"/>
    <col min="3594" max="3594" width="6.54296875" style="1" customWidth="1"/>
    <col min="3595" max="3835" width="8.54296875" style="1"/>
    <col min="3836" max="3836" width="9" style="1" customWidth="1"/>
    <col min="3837" max="3837" width="8.54296875" style="1" customWidth="1"/>
    <col min="3838" max="3840" width="8.54296875" style="1"/>
    <col min="3841" max="3841" width="9.54296875" style="1" customWidth="1"/>
    <col min="3842" max="3842" width="8.54296875" style="1"/>
    <col min="3843" max="3843" width="10.54296875" style="1" customWidth="1"/>
    <col min="3844" max="3844" width="13.453125" style="1" customWidth="1"/>
    <col min="3845" max="3846" width="8" style="1" customWidth="1"/>
    <col min="3847" max="3848" width="6.54296875" style="1" customWidth="1"/>
    <col min="3849" max="3849" width="7.453125" style="1" customWidth="1"/>
    <col min="3850" max="3850" width="6.54296875" style="1" customWidth="1"/>
    <col min="3851" max="4091" width="8.54296875" style="1"/>
    <col min="4092" max="4092" width="9" style="1" customWidth="1"/>
    <col min="4093" max="4093" width="8.54296875" style="1" customWidth="1"/>
    <col min="4094" max="4096" width="8.54296875" style="1"/>
    <col min="4097" max="4097" width="9.54296875" style="1" customWidth="1"/>
    <col min="4098" max="4098" width="8.54296875" style="1"/>
    <col min="4099" max="4099" width="10.54296875" style="1" customWidth="1"/>
    <col min="4100" max="4100" width="13.453125" style="1" customWidth="1"/>
    <col min="4101" max="4102" width="8" style="1" customWidth="1"/>
    <col min="4103" max="4104" width="6.54296875" style="1" customWidth="1"/>
    <col min="4105" max="4105" width="7.453125" style="1" customWidth="1"/>
    <col min="4106" max="4106" width="6.54296875" style="1" customWidth="1"/>
    <col min="4107" max="4347" width="8.54296875" style="1"/>
    <col min="4348" max="4348" width="9" style="1" customWidth="1"/>
    <col min="4349" max="4349" width="8.54296875" style="1" customWidth="1"/>
    <col min="4350" max="4352" width="8.54296875" style="1"/>
    <col min="4353" max="4353" width="9.54296875" style="1" customWidth="1"/>
    <col min="4354" max="4354" width="8.54296875" style="1"/>
    <col min="4355" max="4355" width="10.54296875" style="1" customWidth="1"/>
    <col min="4356" max="4356" width="13.453125" style="1" customWidth="1"/>
    <col min="4357" max="4358" width="8" style="1" customWidth="1"/>
    <col min="4359" max="4360" width="6.54296875" style="1" customWidth="1"/>
    <col min="4361" max="4361" width="7.453125" style="1" customWidth="1"/>
    <col min="4362" max="4362" width="6.54296875" style="1" customWidth="1"/>
    <col min="4363" max="4603" width="8.54296875" style="1"/>
    <col min="4604" max="4604" width="9" style="1" customWidth="1"/>
    <col min="4605" max="4605" width="8.54296875" style="1" customWidth="1"/>
    <col min="4606" max="4608" width="8.54296875" style="1"/>
    <col min="4609" max="4609" width="9.54296875" style="1" customWidth="1"/>
    <col min="4610" max="4610" width="8.54296875" style="1"/>
    <col min="4611" max="4611" width="10.54296875" style="1" customWidth="1"/>
    <col min="4612" max="4612" width="13.453125" style="1" customWidth="1"/>
    <col min="4613" max="4614" width="8" style="1" customWidth="1"/>
    <col min="4615" max="4616" width="6.54296875" style="1" customWidth="1"/>
    <col min="4617" max="4617" width="7.453125" style="1" customWidth="1"/>
    <col min="4618" max="4618" width="6.54296875" style="1" customWidth="1"/>
    <col min="4619" max="4859" width="8.54296875" style="1"/>
    <col min="4860" max="4860" width="9" style="1" customWidth="1"/>
    <col min="4861" max="4861" width="8.54296875" style="1" customWidth="1"/>
    <col min="4862" max="4864" width="8.54296875" style="1"/>
    <col min="4865" max="4865" width="9.54296875" style="1" customWidth="1"/>
    <col min="4866" max="4866" width="8.54296875" style="1"/>
    <col min="4867" max="4867" width="10.54296875" style="1" customWidth="1"/>
    <col min="4868" max="4868" width="13.453125" style="1" customWidth="1"/>
    <col min="4869" max="4870" width="8" style="1" customWidth="1"/>
    <col min="4871" max="4872" width="6.54296875" style="1" customWidth="1"/>
    <col min="4873" max="4873" width="7.453125" style="1" customWidth="1"/>
    <col min="4874" max="4874" width="6.54296875" style="1" customWidth="1"/>
    <col min="4875" max="5115" width="8.54296875" style="1"/>
    <col min="5116" max="5116" width="9" style="1" customWidth="1"/>
    <col min="5117" max="5117" width="8.54296875" style="1" customWidth="1"/>
    <col min="5118" max="5120" width="8.54296875" style="1"/>
    <col min="5121" max="5121" width="9.54296875" style="1" customWidth="1"/>
    <col min="5122" max="5122" width="8.54296875" style="1"/>
    <col min="5123" max="5123" width="10.54296875" style="1" customWidth="1"/>
    <col min="5124" max="5124" width="13.453125" style="1" customWidth="1"/>
    <col min="5125" max="5126" width="8" style="1" customWidth="1"/>
    <col min="5127" max="5128" width="6.54296875" style="1" customWidth="1"/>
    <col min="5129" max="5129" width="7.453125" style="1" customWidth="1"/>
    <col min="5130" max="5130" width="6.54296875" style="1" customWidth="1"/>
    <col min="5131" max="5371" width="8.54296875" style="1"/>
    <col min="5372" max="5372" width="9" style="1" customWidth="1"/>
    <col min="5373" max="5373" width="8.54296875" style="1" customWidth="1"/>
    <col min="5374" max="5376" width="8.54296875" style="1"/>
    <col min="5377" max="5377" width="9.54296875" style="1" customWidth="1"/>
    <col min="5378" max="5378" width="8.54296875" style="1"/>
    <col min="5379" max="5379" width="10.54296875" style="1" customWidth="1"/>
    <col min="5380" max="5380" width="13.453125" style="1" customWidth="1"/>
    <col min="5381" max="5382" width="8" style="1" customWidth="1"/>
    <col min="5383" max="5384" width="6.54296875" style="1" customWidth="1"/>
    <col min="5385" max="5385" width="7.453125" style="1" customWidth="1"/>
    <col min="5386" max="5386" width="6.54296875" style="1" customWidth="1"/>
    <col min="5387" max="5627" width="8.54296875" style="1"/>
    <col min="5628" max="5628" width="9" style="1" customWidth="1"/>
    <col min="5629" max="5629" width="8.54296875" style="1" customWidth="1"/>
    <col min="5630" max="5632" width="8.54296875" style="1"/>
    <col min="5633" max="5633" width="9.54296875" style="1" customWidth="1"/>
    <col min="5634" max="5634" width="8.54296875" style="1"/>
    <col min="5635" max="5635" width="10.54296875" style="1" customWidth="1"/>
    <col min="5636" max="5636" width="13.453125" style="1" customWidth="1"/>
    <col min="5637" max="5638" width="8" style="1" customWidth="1"/>
    <col min="5639" max="5640" width="6.54296875" style="1" customWidth="1"/>
    <col min="5641" max="5641" width="7.453125" style="1" customWidth="1"/>
    <col min="5642" max="5642" width="6.54296875" style="1" customWidth="1"/>
    <col min="5643" max="5883" width="8.54296875" style="1"/>
    <col min="5884" max="5884" width="9" style="1" customWidth="1"/>
    <col min="5885" max="5885" width="8.54296875" style="1" customWidth="1"/>
    <col min="5886" max="5888" width="8.54296875" style="1"/>
    <col min="5889" max="5889" width="9.54296875" style="1" customWidth="1"/>
    <col min="5890" max="5890" width="8.54296875" style="1"/>
    <col min="5891" max="5891" width="10.54296875" style="1" customWidth="1"/>
    <col min="5892" max="5892" width="13.453125" style="1" customWidth="1"/>
    <col min="5893" max="5894" width="8" style="1" customWidth="1"/>
    <col min="5895" max="5896" width="6.54296875" style="1" customWidth="1"/>
    <col min="5897" max="5897" width="7.453125" style="1" customWidth="1"/>
    <col min="5898" max="5898" width="6.54296875" style="1" customWidth="1"/>
    <col min="5899" max="6139" width="8.54296875" style="1"/>
    <col min="6140" max="6140" width="9" style="1" customWidth="1"/>
    <col min="6141" max="6141" width="8.54296875" style="1" customWidth="1"/>
    <col min="6142" max="6144" width="8.54296875" style="1"/>
    <col min="6145" max="6145" width="9.54296875" style="1" customWidth="1"/>
    <col min="6146" max="6146" width="8.54296875" style="1"/>
    <col min="6147" max="6147" width="10.54296875" style="1" customWidth="1"/>
    <col min="6148" max="6148" width="13.453125" style="1" customWidth="1"/>
    <col min="6149" max="6150" width="8" style="1" customWidth="1"/>
    <col min="6151" max="6152" width="6.54296875" style="1" customWidth="1"/>
    <col min="6153" max="6153" width="7.453125" style="1" customWidth="1"/>
    <col min="6154" max="6154" width="6.54296875" style="1" customWidth="1"/>
    <col min="6155" max="6395" width="8.54296875" style="1"/>
    <col min="6396" max="6396" width="9" style="1" customWidth="1"/>
    <col min="6397" max="6397" width="8.54296875" style="1" customWidth="1"/>
    <col min="6398" max="6400" width="8.54296875" style="1"/>
    <col min="6401" max="6401" width="9.54296875" style="1" customWidth="1"/>
    <col min="6402" max="6402" width="8.54296875" style="1"/>
    <col min="6403" max="6403" width="10.54296875" style="1" customWidth="1"/>
    <col min="6404" max="6404" width="13.453125" style="1" customWidth="1"/>
    <col min="6405" max="6406" width="8" style="1" customWidth="1"/>
    <col min="6407" max="6408" width="6.54296875" style="1" customWidth="1"/>
    <col min="6409" max="6409" width="7.453125" style="1" customWidth="1"/>
    <col min="6410" max="6410" width="6.54296875" style="1" customWidth="1"/>
    <col min="6411" max="6651" width="8.54296875" style="1"/>
    <col min="6652" max="6652" width="9" style="1" customWidth="1"/>
    <col min="6653" max="6653" width="8.54296875" style="1" customWidth="1"/>
    <col min="6654" max="6656" width="8.54296875" style="1"/>
    <col min="6657" max="6657" width="9.54296875" style="1" customWidth="1"/>
    <col min="6658" max="6658" width="8.54296875" style="1"/>
    <col min="6659" max="6659" width="10.54296875" style="1" customWidth="1"/>
    <col min="6660" max="6660" width="13.453125" style="1" customWidth="1"/>
    <col min="6661" max="6662" width="8" style="1" customWidth="1"/>
    <col min="6663" max="6664" width="6.54296875" style="1" customWidth="1"/>
    <col min="6665" max="6665" width="7.453125" style="1" customWidth="1"/>
    <col min="6666" max="6666" width="6.54296875" style="1" customWidth="1"/>
    <col min="6667" max="6907" width="8.54296875" style="1"/>
    <col min="6908" max="6908" width="9" style="1" customWidth="1"/>
    <col min="6909" max="6909" width="8.54296875" style="1" customWidth="1"/>
    <col min="6910" max="6912" width="8.54296875" style="1"/>
    <col min="6913" max="6913" width="9.54296875" style="1" customWidth="1"/>
    <col min="6914" max="6914" width="8.54296875" style="1"/>
    <col min="6915" max="6915" width="10.54296875" style="1" customWidth="1"/>
    <col min="6916" max="6916" width="13.453125" style="1" customWidth="1"/>
    <col min="6917" max="6918" width="8" style="1" customWidth="1"/>
    <col min="6919" max="6920" width="6.54296875" style="1" customWidth="1"/>
    <col min="6921" max="6921" width="7.453125" style="1" customWidth="1"/>
    <col min="6922" max="6922" width="6.54296875" style="1" customWidth="1"/>
    <col min="6923" max="7163" width="8.54296875" style="1"/>
    <col min="7164" max="7164" width="9" style="1" customWidth="1"/>
    <col min="7165" max="7165" width="8.54296875" style="1" customWidth="1"/>
    <col min="7166" max="7168" width="8.54296875" style="1"/>
    <col min="7169" max="7169" width="9.54296875" style="1" customWidth="1"/>
    <col min="7170" max="7170" width="8.54296875" style="1"/>
    <col min="7171" max="7171" width="10.54296875" style="1" customWidth="1"/>
    <col min="7172" max="7172" width="13.453125" style="1" customWidth="1"/>
    <col min="7173" max="7174" width="8" style="1" customWidth="1"/>
    <col min="7175" max="7176" width="6.54296875" style="1" customWidth="1"/>
    <col min="7177" max="7177" width="7.453125" style="1" customWidth="1"/>
    <col min="7178" max="7178" width="6.54296875" style="1" customWidth="1"/>
    <col min="7179" max="7419" width="8.54296875" style="1"/>
    <col min="7420" max="7420" width="9" style="1" customWidth="1"/>
    <col min="7421" max="7421" width="8.54296875" style="1" customWidth="1"/>
    <col min="7422" max="7424" width="8.54296875" style="1"/>
    <col min="7425" max="7425" width="9.54296875" style="1" customWidth="1"/>
    <col min="7426" max="7426" width="8.54296875" style="1"/>
    <col min="7427" max="7427" width="10.54296875" style="1" customWidth="1"/>
    <col min="7428" max="7428" width="13.453125" style="1" customWidth="1"/>
    <col min="7429" max="7430" width="8" style="1" customWidth="1"/>
    <col min="7431" max="7432" width="6.54296875" style="1" customWidth="1"/>
    <col min="7433" max="7433" width="7.453125" style="1" customWidth="1"/>
    <col min="7434" max="7434" width="6.54296875" style="1" customWidth="1"/>
    <col min="7435" max="7675" width="8.54296875" style="1"/>
    <col min="7676" max="7676" width="9" style="1" customWidth="1"/>
    <col min="7677" max="7677" width="8.54296875" style="1" customWidth="1"/>
    <col min="7678" max="7680" width="8.54296875" style="1"/>
    <col min="7681" max="7681" width="9.54296875" style="1" customWidth="1"/>
    <col min="7682" max="7682" width="8.54296875" style="1"/>
    <col min="7683" max="7683" width="10.54296875" style="1" customWidth="1"/>
    <col min="7684" max="7684" width="13.453125" style="1" customWidth="1"/>
    <col min="7685" max="7686" width="8" style="1" customWidth="1"/>
    <col min="7687" max="7688" width="6.54296875" style="1" customWidth="1"/>
    <col min="7689" max="7689" width="7.453125" style="1" customWidth="1"/>
    <col min="7690" max="7690" width="6.54296875" style="1" customWidth="1"/>
    <col min="7691" max="7931" width="8.54296875" style="1"/>
    <col min="7932" max="7932" width="9" style="1" customWidth="1"/>
    <col min="7933" max="7933" width="8.54296875" style="1" customWidth="1"/>
    <col min="7934" max="7936" width="8.54296875" style="1"/>
    <col min="7937" max="7937" width="9.54296875" style="1" customWidth="1"/>
    <col min="7938" max="7938" width="8.54296875" style="1"/>
    <col min="7939" max="7939" width="10.54296875" style="1" customWidth="1"/>
    <col min="7940" max="7940" width="13.453125" style="1" customWidth="1"/>
    <col min="7941" max="7942" width="8" style="1" customWidth="1"/>
    <col min="7943" max="7944" width="6.54296875" style="1" customWidth="1"/>
    <col min="7945" max="7945" width="7.453125" style="1" customWidth="1"/>
    <col min="7946" max="7946" width="6.54296875" style="1" customWidth="1"/>
    <col min="7947" max="8187" width="8.54296875" style="1"/>
    <col min="8188" max="8188" width="9" style="1" customWidth="1"/>
    <col min="8189" max="8189" width="8.54296875" style="1" customWidth="1"/>
    <col min="8190" max="8192" width="8.54296875" style="1"/>
    <col min="8193" max="8193" width="9.54296875" style="1" customWidth="1"/>
    <col min="8194" max="8194" width="8.54296875" style="1"/>
    <col min="8195" max="8195" width="10.54296875" style="1" customWidth="1"/>
    <col min="8196" max="8196" width="13.453125" style="1" customWidth="1"/>
    <col min="8197" max="8198" width="8" style="1" customWidth="1"/>
    <col min="8199" max="8200" width="6.54296875" style="1" customWidth="1"/>
    <col min="8201" max="8201" width="7.453125" style="1" customWidth="1"/>
    <col min="8202" max="8202" width="6.54296875" style="1" customWidth="1"/>
    <col min="8203" max="8443" width="8.54296875" style="1"/>
    <col min="8444" max="8444" width="9" style="1" customWidth="1"/>
    <col min="8445" max="8445" width="8.54296875" style="1" customWidth="1"/>
    <col min="8446" max="8448" width="8.54296875" style="1"/>
    <col min="8449" max="8449" width="9.54296875" style="1" customWidth="1"/>
    <col min="8450" max="8450" width="8.54296875" style="1"/>
    <col min="8451" max="8451" width="10.54296875" style="1" customWidth="1"/>
    <col min="8452" max="8452" width="13.453125" style="1" customWidth="1"/>
    <col min="8453" max="8454" width="8" style="1" customWidth="1"/>
    <col min="8455" max="8456" width="6.54296875" style="1" customWidth="1"/>
    <col min="8457" max="8457" width="7.453125" style="1" customWidth="1"/>
    <col min="8458" max="8458" width="6.54296875" style="1" customWidth="1"/>
    <col min="8459" max="8699" width="8.54296875" style="1"/>
    <col min="8700" max="8700" width="9" style="1" customWidth="1"/>
    <col min="8701" max="8701" width="8.54296875" style="1" customWidth="1"/>
    <col min="8702" max="8704" width="8.54296875" style="1"/>
    <col min="8705" max="8705" width="9.54296875" style="1" customWidth="1"/>
    <col min="8706" max="8706" width="8.54296875" style="1"/>
    <col min="8707" max="8707" width="10.54296875" style="1" customWidth="1"/>
    <col min="8708" max="8708" width="13.453125" style="1" customWidth="1"/>
    <col min="8709" max="8710" width="8" style="1" customWidth="1"/>
    <col min="8711" max="8712" width="6.54296875" style="1" customWidth="1"/>
    <col min="8713" max="8713" width="7.453125" style="1" customWidth="1"/>
    <col min="8714" max="8714" width="6.54296875" style="1" customWidth="1"/>
    <col min="8715" max="8955" width="8.54296875" style="1"/>
    <col min="8956" max="8956" width="9" style="1" customWidth="1"/>
    <col min="8957" max="8957" width="8.54296875" style="1" customWidth="1"/>
    <col min="8958" max="8960" width="8.54296875" style="1"/>
    <col min="8961" max="8961" width="9.54296875" style="1" customWidth="1"/>
    <col min="8962" max="8962" width="8.54296875" style="1"/>
    <col min="8963" max="8963" width="10.54296875" style="1" customWidth="1"/>
    <col min="8964" max="8964" width="13.453125" style="1" customWidth="1"/>
    <col min="8965" max="8966" width="8" style="1" customWidth="1"/>
    <col min="8967" max="8968" width="6.54296875" style="1" customWidth="1"/>
    <col min="8969" max="8969" width="7.453125" style="1" customWidth="1"/>
    <col min="8970" max="8970" width="6.54296875" style="1" customWidth="1"/>
    <col min="8971" max="9211" width="8.54296875" style="1"/>
    <col min="9212" max="9212" width="9" style="1" customWidth="1"/>
    <col min="9213" max="9213" width="8.54296875" style="1" customWidth="1"/>
    <col min="9214" max="9216" width="8.54296875" style="1"/>
    <col min="9217" max="9217" width="9.54296875" style="1" customWidth="1"/>
    <col min="9218" max="9218" width="8.54296875" style="1"/>
    <col min="9219" max="9219" width="10.54296875" style="1" customWidth="1"/>
    <col min="9220" max="9220" width="13.453125" style="1" customWidth="1"/>
    <col min="9221" max="9222" width="8" style="1" customWidth="1"/>
    <col min="9223" max="9224" width="6.54296875" style="1" customWidth="1"/>
    <col min="9225" max="9225" width="7.453125" style="1" customWidth="1"/>
    <col min="9226" max="9226" width="6.54296875" style="1" customWidth="1"/>
    <col min="9227" max="9467" width="8.54296875" style="1"/>
    <col min="9468" max="9468" width="9" style="1" customWidth="1"/>
    <col min="9469" max="9469" width="8.54296875" style="1" customWidth="1"/>
    <col min="9470" max="9472" width="8.54296875" style="1"/>
    <col min="9473" max="9473" width="9.54296875" style="1" customWidth="1"/>
    <col min="9474" max="9474" width="8.54296875" style="1"/>
    <col min="9475" max="9475" width="10.54296875" style="1" customWidth="1"/>
    <col min="9476" max="9476" width="13.453125" style="1" customWidth="1"/>
    <col min="9477" max="9478" width="8" style="1" customWidth="1"/>
    <col min="9479" max="9480" width="6.54296875" style="1" customWidth="1"/>
    <col min="9481" max="9481" width="7.453125" style="1" customWidth="1"/>
    <col min="9482" max="9482" width="6.54296875" style="1" customWidth="1"/>
    <col min="9483" max="9723" width="8.54296875" style="1"/>
    <col min="9724" max="9724" width="9" style="1" customWidth="1"/>
    <col min="9725" max="9725" width="8.54296875" style="1" customWidth="1"/>
    <col min="9726" max="9728" width="8.54296875" style="1"/>
    <col min="9729" max="9729" width="9.54296875" style="1" customWidth="1"/>
    <col min="9730" max="9730" width="8.54296875" style="1"/>
    <col min="9731" max="9731" width="10.54296875" style="1" customWidth="1"/>
    <col min="9732" max="9732" width="13.453125" style="1" customWidth="1"/>
    <col min="9733" max="9734" width="8" style="1" customWidth="1"/>
    <col min="9735" max="9736" width="6.54296875" style="1" customWidth="1"/>
    <col min="9737" max="9737" width="7.453125" style="1" customWidth="1"/>
    <col min="9738" max="9738" width="6.54296875" style="1" customWidth="1"/>
    <col min="9739" max="9979" width="8.54296875" style="1"/>
    <col min="9980" max="9980" width="9" style="1" customWidth="1"/>
    <col min="9981" max="9981" width="8.54296875" style="1" customWidth="1"/>
    <col min="9982" max="9984" width="8.54296875" style="1"/>
    <col min="9985" max="9985" width="9.54296875" style="1" customWidth="1"/>
    <col min="9986" max="9986" width="8.54296875" style="1"/>
    <col min="9987" max="9987" width="10.54296875" style="1" customWidth="1"/>
    <col min="9988" max="9988" width="13.453125" style="1" customWidth="1"/>
    <col min="9989" max="9990" width="8" style="1" customWidth="1"/>
    <col min="9991" max="9992" width="6.54296875" style="1" customWidth="1"/>
    <col min="9993" max="9993" width="7.453125" style="1" customWidth="1"/>
    <col min="9994" max="9994" width="6.54296875" style="1" customWidth="1"/>
    <col min="9995" max="10235" width="8.54296875" style="1"/>
    <col min="10236" max="10236" width="9" style="1" customWidth="1"/>
    <col min="10237" max="10237" width="8.54296875" style="1" customWidth="1"/>
    <col min="10238" max="10240" width="8.54296875" style="1"/>
    <col min="10241" max="10241" width="9.54296875" style="1" customWidth="1"/>
    <col min="10242" max="10242" width="8.54296875" style="1"/>
    <col min="10243" max="10243" width="10.54296875" style="1" customWidth="1"/>
    <col min="10244" max="10244" width="13.453125" style="1" customWidth="1"/>
    <col min="10245" max="10246" width="8" style="1" customWidth="1"/>
    <col min="10247" max="10248" width="6.54296875" style="1" customWidth="1"/>
    <col min="10249" max="10249" width="7.453125" style="1" customWidth="1"/>
    <col min="10250" max="10250" width="6.54296875" style="1" customWidth="1"/>
    <col min="10251" max="10491" width="8.54296875" style="1"/>
    <col min="10492" max="10492" width="9" style="1" customWidth="1"/>
    <col min="10493" max="10493" width="8.54296875" style="1" customWidth="1"/>
    <col min="10494" max="10496" width="8.54296875" style="1"/>
    <col min="10497" max="10497" width="9.54296875" style="1" customWidth="1"/>
    <col min="10498" max="10498" width="8.54296875" style="1"/>
    <col min="10499" max="10499" width="10.54296875" style="1" customWidth="1"/>
    <col min="10500" max="10500" width="13.453125" style="1" customWidth="1"/>
    <col min="10501" max="10502" width="8" style="1" customWidth="1"/>
    <col min="10503" max="10504" width="6.54296875" style="1" customWidth="1"/>
    <col min="10505" max="10505" width="7.453125" style="1" customWidth="1"/>
    <col min="10506" max="10506" width="6.54296875" style="1" customWidth="1"/>
    <col min="10507" max="10747" width="8.54296875" style="1"/>
    <col min="10748" max="10748" width="9" style="1" customWidth="1"/>
    <col min="10749" max="10749" width="8.54296875" style="1" customWidth="1"/>
    <col min="10750" max="10752" width="8.54296875" style="1"/>
    <col min="10753" max="10753" width="9.54296875" style="1" customWidth="1"/>
    <col min="10754" max="10754" width="8.54296875" style="1"/>
    <col min="10755" max="10755" width="10.54296875" style="1" customWidth="1"/>
    <col min="10756" max="10756" width="13.453125" style="1" customWidth="1"/>
    <col min="10757" max="10758" width="8" style="1" customWidth="1"/>
    <col min="10759" max="10760" width="6.54296875" style="1" customWidth="1"/>
    <col min="10761" max="10761" width="7.453125" style="1" customWidth="1"/>
    <col min="10762" max="10762" width="6.54296875" style="1" customWidth="1"/>
    <col min="10763" max="11003" width="8.54296875" style="1"/>
    <col min="11004" max="11004" width="9" style="1" customWidth="1"/>
    <col min="11005" max="11005" width="8.54296875" style="1" customWidth="1"/>
    <col min="11006" max="11008" width="8.54296875" style="1"/>
    <col min="11009" max="11009" width="9.54296875" style="1" customWidth="1"/>
    <col min="11010" max="11010" width="8.54296875" style="1"/>
    <col min="11011" max="11011" width="10.54296875" style="1" customWidth="1"/>
    <col min="11012" max="11012" width="13.453125" style="1" customWidth="1"/>
    <col min="11013" max="11014" width="8" style="1" customWidth="1"/>
    <col min="11015" max="11016" width="6.54296875" style="1" customWidth="1"/>
    <col min="11017" max="11017" width="7.453125" style="1" customWidth="1"/>
    <col min="11018" max="11018" width="6.54296875" style="1" customWidth="1"/>
    <col min="11019" max="11259" width="8.54296875" style="1"/>
    <col min="11260" max="11260" width="9" style="1" customWidth="1"/>
    <col min="11261" max="11261" width="8.54296875" style="1" customWidth="1"/>
    <col min="11262" max="11264" width="8.54296875" style="1"/>
    <col min="11265" max="11265" width="9.54296875" style="1" customWidth="1"/>
    <col min="11266" max="11266" width="8.54296875" style="1"/>
    <col min="11267" max="11267" width="10.54296875" style="1" customWidth="1"/>
    <col min="11268" max="11268" width="13.453125" style="1" customWidth="1"/>
    <col min="11269" max="11270" width="8" style="1" customWidth="1"/>
    <col min="11271" max="11272" width="6.54296875" style="1" customWidth="1"/>
    <col min="11273" max="11273" width="7.453125" style="1" customWidth="1"/>
    <col min="11274" max="11274" width="6.54296875" style="1" customWidth="1"/>
    <col min="11275" max="11515" width="8.54296875" style="1"/>
    <col min="11516" max="11516" width="9" style="1" customWidth="1"/>
    <col min="11517" max="11517" width="8.54296875" style="1" customWidth="1"/>
    <col min="11518" max="11520" width="8.54296875" style="1"/>
    <col min="11521" max="11521" width="9.54296875" style="1" customWidth="1"/>
    <col min="11522" max="11522" width="8.54296875" style="1"/>
    <col min="11523" max="11523" width="10.54296875" style="1" customWidth="1"/>
    <col min="11524" max="11524" width="13.453125" style="1" customWidth="1"/>
    <col min="11525" max="11526" width="8" style="1" customWidth="1"/>
    <col min="11527" max="11528" width="6.54296875" style="1" customWidth="1"/>
    <col min="11529" max="11529" width="7.453125" style="1" customWidth="1"/>
    <col min="11530" max="11530" width="6.54296875" style="1" customWidth="1"/>
    <col min="11531" max="11771" width="8.54296875" style="1"/>
    <col min="11772" max="11772" width="9" style="1" customWidth="1"/>
    <col min="11773" max="11773" width="8.54296875" style="1" customWidth="1"/>
    <col min="11774" max="11776" width="8.54296875" style="1"/>
    <col min="11777" max="11777" width="9.54296875" style="1" customWidth="1"/>
    <col min="11778" max="11778" width="8.54296875" style="1"/>
    <col min="11779" max="11779" width="10.54296875" style="1" customWidth="1"/>
    <col min="11780" max="11780" width="13.453125" style="1" customWidth="1"/>
    <col min="11781" max="11782" width="8" style="1" customWidth="1"/>
    <col min="11783" max="11784" width="6.54296875" style="1" customWidth="1"/>
    <col min="11785" max="11785" width="7.453125" style="1" customWidth="1"/>
    <col min="11786" max="11786" width="6.54296875" style="1" customWidth="1"/>
    <col min="11787" max="12027" width="8.54296875" style="1"/>
    <col min="12028" max="12028" width="9" style="1" customWidth="1"/>
    <col min="12029" max="12029" width="8.54296875" style="1" customWidth="1"/>
    <col min="12030" max="12032" width="8.54296875" style="1"/>
    <col min="12033" max="12033" width="9.54296875" style="1" customWidth="1"/>
    <col min="12034" max="12034" width="8.54296875" style="1"/>
    <col min="12035" max="12035" width="10.54296875" style="1" customWidth="1"/>
    <col min="12036" max="12036" width="13.453125" style="1" customWidth="1"/>
    <col min="12037" max="12038" width="8" style="1" customWidth="1"/>
    <col min="12039" max="12040" width="6.54296875" style="1" customWidth="1"/>
    <col min="12041" max="12041" width="7.453125" style="1" customWidth="1"/>
    <col min="12042" max="12042" width="6.54296875" style="1" customWidth="1"/>
    <col min="12043" max="12283" width="8.54296875" style="1"/>
    <col min="12284" max="12284" width="9" style="1" customWidth="1"/>
    <col min="12285" max="12285" width="8.54296875" style="1" customWidth="1"/>
    <col min="12286" max="12288" width="8.54296875" style="1"/>
    <col min="12289" max="12289" width="9.54296875" style="1" customWidth="1"/>
    <col min="12290" max="12290" width="8.54296875" style="1"/>
    <col min="12291" max="12291" width="10.54296875" style="1" customWidth="1"/>
    <col min="12292" max="12292" width="13.453125" style="1" customWidth="1"/>
    <col min="12293" max="12294" width="8" style="1" customWidth="1"/>
    <col min="12295" max="12296" width="6.54296875" style="1" customWidth="1"/>
    <col min="12297" max="12297" width="7.453125" style="1" customWidth="1"/>
    <col min="12298" max="12298" width="6.54296875" style="1" customWidth="1"/>
    <col min="12299" max="12539" width="8.54296875" style="1"/>
    <col min="12540" max="12540" width="9" style="1" customWidth="1"/>
    <col min="12541" max="12541" width="8.54296875" style="1" customWidth="1"/>
    <col min="12542" max="12544" width="8.54296875" style="1"/>
    <col min="12545" max="12545" width="9.54296875" style="1" customWidth="1"/>
    <col min="12546" max="12546" width="8.54296875" style="1"/>
    <col min="12547" max="12547" width="10.54296875" style="1" customWidth="1"/>
    <col min="12548" max="12548" width="13.453125" style="1" customWidth="1"/>
    <col min="12549" max="12550" width="8" style="1" customWidth="1"/>
    <col min="12551" max="12552" width="6.54296875" style="1" customWidth="1"/>
    <col min="12553" max="12553" width="7.453125" style="1" customWidth="1"/>
    <col min="12554" max="12554" width="6.54296875" style="1" customWidth="1"/>
    <col min="12555" max="12795" width="8.54296875" style="1"/>
    <col min="12796" max="12796" width="9" style="1" customWidth="1"/>
    <col min="12797" max="12797" width="8.54296875" style="1" customWidth="1"/>
    <col min="12798" max="12800" width="8.54296875" style="1"/>
    <col min="12801" max="12801" width="9.54296875" style="1" customWidth="1"/>
    <col min="12802" max="12802" width="8.54296875" style="1"/>
    <col min="12803" max="12803" width="10.54296875" style="1" customWidth="1"/>
    <col min="12804" max="12804" width="13.453125" style="1" customWidth="1"/>
    <col min="12805" max="12806" width="8" style="1" customWidth="1"/>
    <col min="12807" max="12808" width="6.54296875" style="1" customWidth="1"/>
    <col min="12809" max="12809" width="7.453125" style="1" customWidth="1"/>
    <col min="12810" max="12810" width="6.54296875" style="1" customWidth="1"/>
    <col min="12811" max="13051" width="8.54296875" style="1"/>
    <col min="13052" max="13052" width="9" style="1" customWidth="1"/>
    <col min="13053" max="13053" width="8.54296875" style="1" customWidth="1"/>
    <col min="13054" max="13056" width="8.54296875" style="1"/>
    <col min="13057" max="13057" width="9.54296875" style="1" customWidth="1"/>
    <col min="13058" max="13058" width="8.54296875" style="1"/>
    <col min="13059" max="13059" width="10.54296875" style="1" customWidth="1"/>
    <col min="13060" max="13060" width="13.453125" style="1" customWidth="1"/>
    <col min="13061" max="13062" width="8" style="1" customWidth="1"/>
    <col min="13063" max="13064" width="6.54296875" style="1" customWidth="1"/>
    <col min="13065" max="13065" width="7.453125" style="1" customWidth="1"/>
    <col min="13066" max="13066" width="6.54296875" style="1" customWidth="1"/>
    <col min="13067" max="13307" width="8.54296875" style="1"/>
    <col min="13308" max="13308" width="9" style="1" customWidth="1"/>
    <col min="13309" max="13309" width="8.54296875" style="1" customWidth="1"/>
    <col min="13310" max="13312" width="8.54296875" style="1"/>
    <col min="13313" max="13313" width="9.54296875" style="1" customWidth="1"/>
    <col min="13314" max="13314" width="8.54296875" style="1"/>
    <col min="13315" max="13315" width="10.54296875" style="1" customWidth="1"/>
    <col min="13316" max="13316" width="13.453125" style="1" customWidth="1"/>
    <col min="13317" max="13318" width="8" style="1" customWidth="1"/>
    <col min="13319" max="13320" width="6.54296875" style="1" customWidth="1"/>
    <col min="13321" max="13321" width="7.453125" style="1" customWidth="1"/>
    <col min="13322" max="13322" width="6.54296875" style="1" customWidth="1"/>
    <col min="13323" max="13563" width="8.54296875" style="1"/>
    <col min="13564" max="13564" width="9" style="1" customWidth="1"/>
    <col min="13565" max="13565" width="8.54296875" style="1" customWidth="1"/>
    <col min="13566" max="13568" width="8.54296875" style="1"/>
    <col min="13569" max="13569" width="9.54296875" style="1" customWidth="1"/>
    <col min="13570" max="13570" width="8.54296875" style="1"/>
    <col min="13571" max="13571" width="10.54296875" style="1" customWidth="1"/>
    <col min="13572" max="13572" width="13.453125" style="1" customWidth="1"/>
    <col min="13573" max="13574" width="8" style="1" customWidth="1"/>
    <col min="13575" max="13576" width="6.54296875" style="1" customWidth="1"/>
    <col min="13577" max="13577" width="7.453125" style="1" customWidth="1"/>
    <col min="13578" max="13578" width="6.54296875" style="1" customWidth="1"/>
    <col min="13579" max="13819" width="8.54296875" style="1"/>
    <col min="13820" max="13820" width="9" style="1" customWidth="1"/>
    <col min="13821" max="13821" width="8.54296875" style="1" customWidth="1"/>
    <col min="13822" max="13824" width="8.54296875" style="1"/>
    <col min="13825" max="13825" width="9.54296875" style="1" customWidth="1"/>
    <col min="13826" max="13826" width="8.54296875" style="1"/>
    <col min="13827" max="13827" width="10.54296875" style="1" customWidth="1"/>
    <col min="13828" max="13828" width="13.453125" style="1" customWidth="1"/>
    <col min="13829" max="13830" width="8" style="1" customWidth="1"/>
    <col min="13831" max="13832" width="6.54296875" style="1" customWidth="1"/>
    <col min="13833" max="13833" width="7.453125" style="1" customWidth="1"/>
    <col min="13834" max="13834" width="6.54296875" style="1" customWidth="1"/>
    <col min="13835" max="14075" width="8.54296875" style="1"/>
    <col min="14076" max="14076" width="9" style="1" customWidth="1"/>
    <col min="14077" max="14077" width="8.54296875" style="1" customWidth="1"/>
    <col min="14078" max="14080" width="8.54296875" style="1"/>
    <col min="14081" max="14081" width="9.54296875" style="1" customWidth="1"/>
    <col min="14082" max="14082" width="8.54296875" style="1"/>
    <col min="14083" max="14083" width="10.54296875" style="1" customWidth="1"/>
    <col min="14084" max="14084" width="13.453125" style="1" customWidth="1"/>
    <col min="14085" max="14086" width="8" style="1" customWidth="1"/>
    <col min="14087" max="14088" width="6.54296875" style="1" customWidth="1"/>
    <col min="14089" max="14089" width="7.453125" style="1" customWidth="1"/>
    <col min="14090" max="14090" width="6.54296875" style="1" customWidth="1"/>
    <col min="14091" max="14331" width="8.54296875" style="1"/>
    <col min="14332" max="14332" width="9" style="1" customWidth="1"/>
    <col min="14333" max="14333" width="8.54296875" style="1" customWidth="1"/>
    <col min="14334" max="14336" width="8.54296875" style="1"/>
    <col min="14337" max="14337" width="9.54296875" style="1" customWidth="1"/>
    <col min="14338" max="14338" width="8.54296875" style="1"/>
    <col min="14339" max="14339" width="10.54296875" style="1" customWidth="1"/>
    <col min="14340" max="14340" width="13.453125" style="1" customWidth="1"/>
    <col min="14341" max="14342" width="8" style="1" customWidth="1"/>
    <col min="14343" max="14344" width="6.54296875" style="1" customWidth="1"/>
    <col min="14345" max="14345" width="7.453125" style="1" customWidth="1"/>
    <col min="14346" max="14346" width="6.54296875" style="1" customWidth="1"/>
    <col min="14347" max="14587" width="8.54296875" style="1"/>
    <col min="14588" max="14588" width="9" style="1" customWidth="1"/>
    <col min="14589" max="14589" width="8.54296875" style="1" customWidth="1"/>
    <col min="14590" max="14592" width="8.54296875" style="1"/>
    <col min="14593" max="14593" width="9.54296875" style="1" customWidth="1"/>
    <col min="14594" max="14594" width="8.54296875" style="1"/>
    <col min="14595" max="14595" width="10.54296875" style="1" customWidth="1"/>
    <col min="14596" max="14596" width="13.453125" style="1" customWidth="1"/>
    <col min="14597" max="14598" width="8" style="1" customWidth="1"/>
    <col min="14599" max="14600" width="6.54296875" style="1" customWidth="1"/>
    <col min="14601" max="14601" width="7.453125" style="1" customWidth="1"/>
    <col min="14602" max="14602" width="6.54296875" style="1" customWidth="1"/>
    <col min="14603" max="14843" width="8.54296875" style="1"/>
    <col min="14844" max="14844" width="9" style="1" customWidth="1"/>
    <col min="14845" max="14845" width="8.54296875" style="1" customWidth="1"/>
    <col min="14846" max="14848" width="8.54296875" style="1"/>
    <col min="14849" max="14849" width="9.54296875" style="1" customWidth="1"/>
    <col min="14850" max="14850" width="8.54296875" style="1"/>
    <col min="14851" max="14851" width="10.54296875" style="1" customWidth="1"/>
    <col min="14852" max="14852" width="13.453125" style="1" customWidth="1"/>
    <col min="14853" max="14854" width="8" style="1" customWidth="1"/>
    <col min="14855" max="14856" width="6.54296875" style="1" customWidth="1"/>
    <col min="14857" max="14857" width="7.453125" style="1" customWidth="1"/>
    <col min="14858" max="14858" width="6.54296875" style="1" customWidth="1"/>
    <col min="14859" max="15099" width="8.54296875" style="1"/>
    <col min="15100" max="15100" width="9" style="1" customWidth="1"/>
    <col min="15101" max="15101" width="8.54296875" style="1" customWidth="1"/>
    <col min="15102" max="15104" width="8.54296875" style="1"/>
    <col min="15105" max="15105" width="9.54296875" style="1" customWidth="1"/>
    <col min="15106" max="15106" width="8.54296875" style="1"/>
    <col min="15107" max="15107" width="10.54296875" style="1" customWidth="1"/>
    <col min="15108" max="15108" width="13.453125" style="1" customWidth="1"/>
    <col min="15109" max="15110" width="8" style="1" customWidth="1"/>
    <col min="15111" max="15112" width="6.54296875" style="1" customWidth="1"/>
    <col min="15113" max="15113" width="7.453125" style="1" customWidth="1"/>
    <col min="15114" max="15114" width="6.54296875" style="1" customWidth="1"/>
    <col min="15115" max="15355" width="8.54296875" style="1"/>
    <col min="15356" max="15356" width="9" style="1" customWidth="1"/>
    <col min="15357" max="15357" width="8.54296875" style="1" customWidth="1"/>
    <col min="15358" max="15360" width="8.54296875" style="1"/>
    <col min="15361" max="15361" width="9.54296875" style="1" customWidth="1"/>
    <col min="15362" max="15362" width="8.54296875" style="1"/>
    <col min="15363" max="15363" width="10.54296875" style="1" customWidth="1"/>
    <col min="15364" max="15364" width="13.453125" style="1" customWidth="1"/>
    <col min="15365" max="15366" width="8" style="1" customWidth="1"/>
    <col min="15367" max="15368" width="6.54296875" style="1" customWidth="1"/>
    <col min="15369" max="15369" width="7.453125" style="1" customWidth="1"/>
    <col min="15370" max="15370" width="6.54296875" style="1" customWidth="1"/>
    <col min="15371" max="15611" width="8.54296875" style="1"/>
    <col min="15612" max="15612" width="9" style="1" customWidth="1"/>
    <col min="15613" max="15613" width="8.54296875" style="1" customWidth="1"/>
    <col min="15614" max="15616" width="8.54296875" style="1"/>
    <col min="15617" max="15617" width="9.54296875" style="1" customWidth="1"/>
    <col min="15618" max="15618" width="8.54296875" style="1"/>
    <col min="15619" max="15619" width="10.54296875" style="1" customWidth="1"/>
    <col min="15620" max="15620" width="13.453125" style="1" customWidth="1"/>
    <col min="15621" max="15622" width="8" style="1" customWidth="1"/>
    <col min="15623" max="15624" width="6.54296875" style="1" customWidth="1"/>
    <col min="15625" max="15625" width="7.453125" style="1" customWidth="1"/>
    <col min="15626" max="15626" width="6.54296875" style="1" customWidth="1"/>
    <col min="15627" max="15867" width="8.54296875" style="1"/>
    <col min="15868" max="15868" width="9" style="1" customWidth="1"/>
    <col min="15869" max="15869" width="8.54296875" style="1" customWidth="1"/>
    <col min="15870" max="15872" width="8.54296875" style="1"/>
    <col min="15873" max="15873" width="9.54296875" style="1" customWidth="1"/>
    <col min="15874" max="15874" width="8.54296875" style="1"/>
    <col min="15875" max="15875" width="10.54296875" style="1" customWidth="1"/>
    <col min="15876" max="15876" width="13.453125" style="1" customWidth="1"/>
    <col min="15877" max="15878" width="8" style="1" customWidth="1"/>
    <col min="15879" max="15880" width="6.54296875" style="1" customWidth="1"/>
    <col min="15881" max="15881" width="7.453125" style="1" customWidth="1"/>
    <col min="15882" max="15882" width="6.54296875" style="1" customWidth="1"/>
    <col min="15883" max="16123" width="8.54296875" style="1"/>
    <col min="16124" max="16124" width="9" style="1" customWidth="1"/>
    <col min="16125" max="16125" width="8.54296875" style="1" customWidth="1"/>
    <col min="16126" max="16128" width="8.54296875" style="1"/>
    <col min="16129" max="16129" width="9.54296875" style="1" customWidth="1"/>
    <col min="16130" max="16130" width="8.54296875" style="1"/>
    <col min="16131" max="16131" width="10.54296875" style="1" customWidth="1"/>
    <col min="16132" max="16132" width="13.453125" style="1" customWidth="1"/>
    <col min="16133" max="16134" width="8" style="1" customWidth="1"/>
    <col min="16135" max="16136" width="6.54296875" style="1" customWidth="1"/>
    <col min="16137" max="16137" width="7.453125" style="1" customWidth="1"/>
    <col min="16138" max="16138" width="6.54296875" style="1" customWidth="1"/>
    <col min="16139" max="16379" width="8.54296875" style="1"/>
    <col min="16380" max="16384" width="8.54296875" style="1" customWidth="1"/>
  </cols>
  <sheetData>
    <row r="1" spans="1:15" ht="28.5" x14ac:dyDescent="0.35">
      <c r="A1" s="7" t="s">
        <v>560</v>
      </c>
    </row>
    <row r="2" spans="1:15" x14ac:dyDescent="0.35">
      <c r="A2" s="2" t="s">
        <v>19</v>
      </c>
    </row>
    <row r="3" spans="1:15" x14ac:dyDescent="0.35">
      <c r="A3" s="2" t="s">
        <v>104</v>
      </c>
    </row>
    <row r="4" spans="1:15" x14ac:dyDescent="0.35">
      <c r="A4" s="2" t="s">
        <v>106</v>
      </c>
    </row>
    <row r="5" spans="1:15" ht="20.25" customHeight="1" x14ac:dyDescent="0.35">
      <c r="B5" s="64" t="s">
        <v>100</v>
      </c>
      <c r="C5" s="65"/>
      <c r="D5" s="65"/>
      <c r="E5" s="66"/>
      <c r="F5" s="64" t="s">
        <v>34</v>
      </c>
      <c r="G5" s="66"/>
      <c r="H5" s="64" t="s">
        <v>555</v>
      </c>
      <c r="I5" s="65"/>
      <c r="J5" s="65"/>
      <c r="K5" s="65"/>
      <c r="L5" s="65"/>
      <c r="M5" s="65"/>
      <c r="N5" s="65"/>
      <c r="O5" s="66"/>
    </row>
    <row r="6" spans="1:15" ht="75" customHeight="1" x14ac:dyDescent="0.35">
      <c r="A6" s="87"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78" t="s">
        <v>557</v>
      </c>
    </row>
    <row r="7" spans="1:15" ht="21" customHeight="1" x14ac:dyDescent="0.35">
      <c r="A7" s="83">
        <v>1995</v>
      </c>
      <c r="B7" s="50">
        <f>SUM(Month!B7:B18)</f>
        <v>129894</v>
      </c>
      <c r="C7" s="50">
        <f>SUM(Month!C7:C18)</f>
        <v>121794</v>
      </c>
      <c r="D7" s="50">
        <f>SUM(Month!D7:D18)</f>
        <v>8100</v>
      </c>
      <c r="E7" s="82">
        <v>0</v>
      </c>
      <c r="F7" s="50">
        <f>SUM(Month!F7:F18)</f>
        <v>90436.15</v>
      </c>
      <c r="G7" s="56">
        <f>SUM(Month!G7:G18)</f>
        <v>43740.290000000008</v>
      </c>
      <c r="H7" s="81">
        <f>SUM(Month!H7:H18)</f>
        <v>-44152.450000000004</v>
      </c>
      <c r="I7" s="50">
        <f>SUM(Month!I7:I18)</f>
        <v>41240.370000000003</v>
      </c>
      <c r="J7" s="56">
        <f>SUM(Month!J7:J18)</f>
        <v>77205.13</v>
      </c>
      <c r="K7" s="50">
        <f>SUM(Month!K7:K18)</f>
        <v>7702.49</v>
      </c>
      <c r="L7" s="56">
        <f>SUM(Month!L7:L18)</f>
        <v>1349.14</v>
      </c>
      <c r="M7" s="50">
        <f>SUM(Month!M7:M18)</f>
        <v>9878.9</v>
      </c>
      <c r="N7" s="55">
        <f>SUM(Month!N7:N18)</f>
        <v>24419.940000000002</v>
      </c>
      <c r="O7" s="55">
        <f>SUM(Month!O7:O18)</f>
        <v>2465.5700000000002</v>
      </c>
    </row>
    <row r="8" spans="1:15" x14ac:dyDescent="0.35">
      <c r="A8" s="89">
        <v>1996</v>
      </c>
      <c r="B8" s="50">
        <f>SUM(Month!B19:B30)</f>
        <v>129740.95999999999</v>
      </c>
      <c r="C8" s="50">
        <f>SUM(Month!C19:C30)</f>
        <v>121930.04</v>
      </c>
      <c r="D8" s="50">
        <f>SUM(Month!D19:D30)</f>
        <v>7810.9799999999987</v>
      </c>
      <c r="E8" s="82">
        <v>0</v>
      </c>
      <c r="F8" s="50">
        <f>SUM(Month!F19:F30)</f>
        <v>99546.04</v>
      </c>
      <c r="G8" s="56">
        <f>SUM(Month!G19:G30)</f>
        <v>49447</v>
      </c>
      <c r="H8" s="81">
        <f>SUM(Month!H19:H30)</f>
        <v>-48171.12999999999</v>
      </c>
      <c r="I8" s="50">
        <f>SUM(Month!I19:I30)</f>
        <v>41897.039999999986</v>
      </c>
      <c r="J8" s="56">
        <f>SUM(Month!J19:J30)</f>
        <v>79738.099999999991</v>
      </c>
      <c r="K8" s="50">
        <f>SUM(Month!K19:K30)</f>
        <v>8202</v>
      </c>
      <c r="L8" s="56">
        <f>SUM(Month!L19:L30)</f>
        <v>1824</v>
      </c>
      <c r="M8" s="50">
        <f>SUM(Month!M19:M30)</f>
        <v>9310</v>
      </c>
      <c r="N8" s="55">
        <f>SUM(Month!N19:N30)</f>
        <v>26018</v>
      </c>
      <c r="O8" s="55">
        <f>SUM(Month!O19:O30)</f>
        <v>2663</v>
      </c>
    </row>
    <row r="9" spans="1:15" x14ac:dyDescent="0.35">
      <c r="A9" s="89">
        <v>1997</v>
      </c>
      <c r="B9" s="50">
        <f>SUM(Month!B31:B42)</f>
        <v>128175</v>
      </c>
      <c r="C9" s="50">
        <f>SUM(Month!C31:C42)</f>
        <v>120263</v>
      </c>
      <c r="D9" s="50">
        <f>SUM(Month!D31:D42)</f>
        <v>7912</v>
      </c>
      <c r="E9" s="82">
        <v>0</v>
      </c>
      <c r="F9" s="50">
        <f>SUM(Month!F31:F42)</f>
        <v>97152.04</v>
      </c>
      <c r="G9" s="56">
        <f>SUM(Month!G31:G42)</f>
        <v>47589.060000000005</v>
      </c>
      <c r="H9" s="81">
        <f>SUM(Month!H31:H42)</f>
        <v>-48688.58</v>
      </c>
      <c r="I9" s="50">
        <f>SUM(Month!I31:I42)</f>
        <v>40903.010000000009</v>
      </c>
      <c r="J9" s="56">
        <f>SUM(Month!J31:J42)</f>
        <v>76493.990000000005</v>
      </c>
      <c r="K9" s="50">
        <f>SUM(Month!K31:K42)</f>
        <v>8660.0000000000018</v>
      </c>
      <c r="L9" s="56">
        <f>SUM(Month!L31:L42)</f>
        <v>1344.9900000000002</v>
      </c>
      <c r="M9" s="50">
        <f>SUM(Month!M31:M42)</f>
        <v>8705.8499999999985</v>
      </c>
      <c r="N9" s="55">
        <f>SUM(Month!N31:N42)</f>
        <v>29118.390000000003</v>
      </c>
      <c r="O9" s="55">
        <f>SUM(Month!O31:O42)</f>
        <v>2961.94</v>
      </c>
    </row>
    <row r="10" spans="1:15" x14ac:dyDescent="0.35">
      <c r="A10" s="89">
        <v>1998</v>
      </c>
      <c r="B10" s="50">
        <f>SUM(Month!B43:B54)</f>
        <v>132647.18</v>
      </c>
      <c r="C10" s="50">
        <f>SUM(Month!C43:C54)</f>
        <v>124236.66</v>
      </c>
      <c r="D10" s="50">
        <f>SUM(Month!D43:D54)</f>
        <v>8410.51</v>
      </c>
      <c r="E10" s="82">
        <v>0</v>
      </c>
      <c r="F10" s="50">
        <f>SUM(Month!F43:F54)</f>
        <v>94588.670000000013</v>
      </c>
      <c r="G10" s="56">
        <f>SUM(Month!G43:G54)</f>
        <v>46630.68</v>
      </c>
      <c r="H10" s="81">
        <f>SUM(Month!H43:H54)</f>
        <v>-49608.990000000005</v>
      </c>
      <c r="I10" s="50">
        <f>SUM(Month!I43:I54)</f>
        <v>39459.990000000005</v>
      </c>
      <c r="J10" s="56">
        <f>SUM(Month!J43:J54)</f>
        <v>83029.000000000015</v>
      </c>
      <c r="K10" s="50">
        <f>SUM(Month!K43:K54)</f>
        <v>8497.98</v>
      </c>
      <c r="L10" s="56">
        <f>SUM(Month!L43:L54)</f>
        <v>1580.9899999999996</v>
      </c>
      <c r="M10" s="50">
        <f>SUM(Month!M43:M54)</f>
        <v>11418</v>
      </c>
      <c r="N10" s="55">
        <f>SUM(Month!N43:N54)</f>
        <v>24374.98</v>
      </c>
      <c r="O10" s="55">
        <f>SUM(Month!O43:O54)</f>
        <v>3080.0499999999997</v>
      </c>
    </row>
    <row r="11" spans="1:15" x14ac:dyDescent="0.35">
      <c r="A11" s="89">
        <v>1999</v>
      </c>
      <c r="B11" s="50">
        <f>SUM(Month!B55:B66)</f>
        <v>137099</v>
      </c>
      <c r="C11" s="50">
        <f>SUM(Month!C55:C66)</f>
        <v>128262</v>
      </c>
      <c r="D11" s="50">
        <f>SUM(Month!D55:D66)</f>
        <v>8837.02</v>
      </c>
      <c r="E11" s="82">
        <v>0</v>
      </c>
      <c r="F11" s="50">
        <f>SUM(Month!F55:F66)</f>
        <v>95755.43</v>
      </c>
      <c r="G11" s="56">
        <f>SUM(Month!G55:G66)</f>
        <v>50886.460000000006</v>
      </c>
      <c r="H11" s="81">
        <f>SUM(Month!H55:H66)</f>
        <v>-54761.98</v>
      </c>
      <c r="I11" s="50">
        <f>SUM(Month!I55:I66)</f>
        <v>39320.990000000005</v>
      </c>
      <c r="J11" s="56">
        <f>SUM(Month!J55:J66)</f>
        <v>88922.010000000009</v>
      </c>
      <c r="K11" s="50">
        <f>SUM(Month!K55:K66)</f>
        <v>5548</v>
      </c>
      <c r="L11" s="56">
        <f>SUM(Month!L55:L66)</f>
        <v>2874.99</v>
      </c>
      <c r="M11" s="50">
        <f>SUM(Month!M55:M66)</f>
        <v>13896.01</v>
      </c>
      <c r="N11" s="55">
        <f>SUM(Month!N55:N66)</f>
        <v>21730.010000000002</v>
      </c>
      <c r="O11" s="55">
        <f>SUM(Month!O55:O66)</f>
        <v>2329.27</v>
      </c>
    </row>
    <row r="12" spans="1:15" x14ac:dyDescent="0.35">
      <c r="A12" s="89">
        <v>2000</v>
      </c>
      <c r="B12" s="50">
        <f>SUM(Month!B67:B78)</f>
        <v>126244.99000000002</v>
      </c>
      <c r="C12" s="50">
        <f>SUM(Month!C67:C78)</f>
        <v>117882.49</v>
      </c>
      <c r="D12" s="50">
        <f>SUM(Month!D67:D78)</f>
        <v>8362.52</v>
      </c>
      <c r="E12" s="82">
        <v>0</v>
      </c>
      <c r="F12" s="50">
        <f>SUM(Month!F67:F78)</f>
        <v>92072.82</v>
      </c>
      <c r="G12" s="56">
        <f>SUM(Month!G67:G78)</f>
        <v>37686.530000000006</v>
      </c>
      <c r="H12" s="81">
        <f>SUM(Month!H67:H78)</f>
        <v>-44995.33</v>
      </c>
      <c r="I12" s="50">
        <f>SUM(Month!I67:I78)</f>
        <v>48867.68</v>
      </c>
      <c r="J12" s="56">
        <f>SUM(Month!J67:J78)</f>
        <v>90081.380000000019</v>
      </c>
      <c r="K12" s="50">
        <f>SUM(Month!K67:K78)</f>
        <v>5518.6100000000006</v>
      </c>
      <c r="L12" s="56">
        <f>SUM(Month!L67:L78)</f>
        <v>2835.83</v>
      </c>
      <c r="M12" s="50">
        <f>SUM(Month!M67:M78)</f>
        <v>14212.15</v>
      </c>
      <c r="N12" s="55">
        <f>SUM(Month!N67:N78)</f>
        <v>20676.599999999999</v>
      </c>
      <c r="O12" s="55">
        <f>SUM(Month!O67:O78)</f>
        <v>2079.06</v>
      </c>
    </row>
    <row r="13" spans="1:15" x14ac:dyDescent="0.35">
      <c r="A13" s="89">
        <v>2001</v>
      </c>
      <c r="B13" s="50">
        <f>SUM(Month!B79:B90)</f>
        <v>116678.38</v>
      </c>
      <c r="C13" s="50">
        <f>SUM(Month!C79:C90)</f>
        <v>108386.57000000002</v>
      </c>
      <c r="D13" s="50">
        <f>SUM(Month!D79:D90)</f>
        <v>8291.81</v>
      </c>
      <c r="E13" s="82">
        <v>0</v>
      </c>
      <c r="F13" s="50">
        <f>SUM(Month!F79:F90)</f>
        <v>82954.75</v>
      </c>
      <c r="G13" s="56">
        <f>SUM(Month!G79:G90)</f>
        <v>29403.329999999998</v>
      </c>
      <c r="H13" s="81">
        <f>SUM(Month!H79:H90)</f>
        <v>-35232.729999999996</v>
      </c>
      <c r="I13" s="50">
        <f>SUM(Month!I79:I90)</f>
        <v>48992.280000000006</v>
      </c>
      <c r="J13" s="56">
        <f>SUM(Month!J79:J90)</f>
        <v>84440.750000000015</v>
      </c>
      <c r="K13" s="50">
        <f>SUM(Month!K79:K90)</f>
        <v>4559.17</v>
      </c>
      <c r="L13" s="56">
        <f>SUM(Month!L79:L90)</f>
        <v>2488.9800000000005</v>
      </c>
      <c r="M13" s="50">
        <f>SUM(Month!M79:M90)</f>
        <v>17233.59</v>
      </c>
      <c r="N13" s="55">
        <f>SUM(Month!N79:N90)</f>
        <v>19088</v>
      </c>
      <c r="O13" s="55">
        <f>SUM(Month!O79:O90)</f>
        <v>2274.44</v>
      </c>
    </row>
    <row r="14" spans="1:15" x14ac:dyDescent="0.35">
      <c r="A14" s="89">
        <v>2002</v>
      </c>
      <c r="B14" s="50">
        <f>SUM(Month!B91:B102)</f>
        <v>115944.24999999999</v>
      </c>
      <c r="C14" s="50">
        <f>SUM(Month!C91:C102)</f>
        <v>107430.19999999998</v>
      </c>
      <c r="D14" s="50">
        <f>SUM(Month!D91:D102)</f>
        <v>8514.0600000000013</v>
      </c>
      <c r="E14" s="82">
        <v>0</v>
      </c>
      <c r="F14" s="50">
        <f>SUM(Month!F91:F102)</f>
        <v>85511.930000000008</v>
      </c>
      <c r="G14" s="56">
        <f>SUM(Month!G91:G102)</f>
        <v>28544.02</v>
      </c>
      <c r="H14" s="81">
        <f>SUM(Month!H91:H102)</f>
        <v>-38719.57</v>
      </c>
      <c r="I14" s="50">
        <f>SUM(Month!I91:I102)</f>
        <v>52041.520000000011</v>
      </c>
      <c r="J14" s="56">
        <f>SUM(Month!J91:J102)</f>
        <v>85028.1</v>
      </c>
      <c r="K14" s="50">
        <f>SUM(Month!K91:K102)</f>
        <v>4926.4000000000005</v>
      </c>
      <c r="L14" s="56">
        <f>SUM(Month!L91:L102)</f>
        <v>2115.62</v>
      </c>
      <c r="M14" s="50">
        <f>SUM(Month!M91:M102)</f>
        <v>14900.459999999997</v>
      </c>
      <c r="N14" s="55">
        <f>SUM(Month!N91:N102)</f>
        <v>23444.210000000003</v>
      </c>
      <c r="O14" s="55">
        <f>SUM(Month!O91:O102)</f>
        <v>1913.24</v>
      </c>
    </row>
    <row r="15" spans="1:15" x14ac:dyDescent="0.35">
      <c r="A15" s="89">
        <v>2003</v>
      </c>
      <c r="B15" s="50">
        <f>SUM(Month!B103:B114)</f>
        <v>106072.93000000002</v>
      </c>
      <c r="C15" s="50">
        <f>SUM(Month!C103:C114)</f>
        <v>97834.930000000008</v>
      </c>
      <c r="D15" s="50">
        <f>SUM(Month!D103:D114)</f>
        <v>8238.010000000002</v>
      </c>
      <c r="E15" s="82">
        <v>0</v>
      </c>
      <c r="F15" s="50">
        <f>SUM(Month!F103:F114)</f>
        <v>85006.16</v>
      </c>
      <c r="G15" s="56">
        <f>SUM(Month!G103:G114)</f>
        <v>30828.839999999997</v>
      </c>
      <c r="H15" s="81">
        <f>SUM(Month!H103:H114)</f>
        <v>-27571.15</v>
      </c>
      <c r="I15" s="50">
        <f>SUM(Month!I103:I114)</f>
        <v>48588.920000000006</v>
      </c>
      <c r="J15" s="56">
        <f>SUM(Month!J103:J114)</f>
        <v>72526.200000000012</v>
      </c>
      <c r="K15" s="50">
        <f>SUM(Month!K103:K114)</f>
        <v>5588.420000000001</v>
      </c>
      <c r="L15" s="56">
        <f>SUM(Month!L103:L114)</f>
        <v>2371.5499999999997</v>
      </c>
      <c r="M15" s="50">
        <f>SUM(Month!M103:M114)</f>
        <v>16472.150000000001</v>
      </c>
      <c r="N15" s="55">
        <f>SUM(Month!N103:N114)</f>
        <v>23322.849999999995</v>
      </c>
      <c r="O15" s="55">
        <f>SUM(Month!O103:O114)</f>
        <v>1764.04</v>
      </c>
    </row>
    <row r="16" spans="1:15" x14ac:dyDescent="0.35">
      <c r="A16" s="89">
        <v>2004</v>
      </c>
      <c r="B16" s="50">
        <f>SUM(Month!B115:B126)</f>
        <v>95374.02</v>
      </c>
      <c r="C16" s="50">
        <f>SUM(Month!C115:C126)</f>
        <v>87516.430000000008</v>
      </c>
      <c r="D16" s="50">
        <f>SUM(Month!D115:D126)</f>
        <v>7857.5899999999992</v>
      </c>
      <c r="E16" s="82">
        <v>0</v>
      </c>
      <c r="F16" s="50">
        <f>SUM(Month!F115:F126)</f>
        <v>90021.98</v>
      </c>
      <c r="G16" s="56">
        <f>SUM(Month!G115:G126)</f>
        <v>27505.200000000001</v>
      </c>
      <c r="H16" s="81">
        <f>SUM(Month!H115:H126)</f>
        <v>-13937.039999999997</v>
      </c>
      <c r="I16" s="50">
        <f>SUM(Month!I115:I126)</f>
        <v>55858.070000000007</v>
      </c>
      <c r="J16" s="56">
        <f>SUM(Month!J115:J126)</f>
        <v>63412.829999999987</v>
      </c>
      <c r="K16" s="50">
        <f>SUM(Month!K115:K126)</f>
        <v>6658.7000000000007</v>
      </c>
      <c r="L16" s="56">
        <f>SUM(Month!L115:L126)</f>
        <v>1091.1600000000003</v>
      </c>
      <c r="M16" s="50">
        <f>SUM(Month!M115:M126)</f>
        <v>18544.740000000002</v>
      </c>
      <c r="N16" s="55">
        <f>SUM(Month!N115:N126)</f>
        <v>30494.579999999998</v>
      </c>
      <c r="O16" s="55">
        <f>SUM(Month!O115:O126)</f>
        <v>2085.42</v>
      </c>
    </row>
    <row r="17" spans="1:15" x14ac:dyDescent="0.35">
      <c r="A17" s="89">
        <v>2005</v>
      </c>
      <c r="B17" s="50">
        <f>SUM(Month!B127:B138)</f>
        <v>84721.12999999999</v>
      </c>
      <c r="C17" s="50">
        <f>SUM(Month!C127:C138)</f>
        <v>77178.5</v>
      </c>
      <c r="D17" s="50">
        <f>SUM(Month!D127:D138)</f>
        <v>7542.63</v>
      </c>
      <c r="E17" s="82">
        <v>0</v>
      </c>
      <c r="F17" s="50">
        <f>SUM(Month!F127:F138)</f>
        <v>85809.969999999987</v>
      </c>
      <c r="G17" s="56">
        <f>SUM(Month!G127:G138)</f>
        <v>26924.860000000004</v>
      </c>
      <c r="H17" s="81">
        <f>SUM(Month!H127:H138)</f>
        <v>-2454.6999999999994</v>
      </c>
      <c r="I17" s="50">
        <f>SUM(Month!I127:I138)</f>
        <v>52210.500000000007</v>
      </c>
      <c r="J17" s="56">
        <f>SUM(Month!J127:J138)</f>
        <v>52106.89</v>
      </c>
      <c r="K17" s="50">
        <f>SUM(Month!K127:K138)</f>
        <v>6674.630000000001</v>
      </c>
      <c r="L17" s="56">
        <f>SUM(Month!L127:L138)</f>
        <v>1991.81</v>
      </c>
      <c r="M17" s="50">
        <f>SUM(Month!M127:M138)</f>
        <v>22480.78</v>
      </c>
      <c r="N17" s="55">
        <f>SUM(Month!N127:N138)</f>
        <v>29721.91</v>
      </c>
      <c r="O17" s="55">
        <f>SUM(Month!O127:O138)</f>
        <v>2054.89</v>
      </c>
    </row>
    <row r="18" spans="1:15" x14ac:dyDescent="0.35">
      <c r="A18" s="89">
        <v>2006</v>
      </c>
      <c r="B18" s="50">
        <f>SUM(Month!B139:B150)</f>
        <v>76577.84</v>
      </c>
      <c r="C18" s="50">
        <f>SUM(Month!C139:C150)</f>
        <v>69664.660000000018</v>
      </c>
      <c r="D18" s="50">
        <f>SUM(Month!D139:D150)</f>
        <v>6913.1999999999989</v>
      </c>
      <c r="E18" s="82">
        <v>0</v>
      </c>
      <c r="F18" s="50">
        <f>SUM(Month!F139:F150)</f>
        <v>84648.84</v>
      </c>
      <c r="G18" s="56">
        <f>SUM(Month!G139:G150)</f>
        <v>25205.68</v>
      </c>
      <c r="H18" s="81">
        <f>SUM(Month!H139:H150)</f>
        <v>7139.5599999999986</v>
      </c>
      <c r="I18" s="50">
        <f>SUM(Month!I139:I150)</f>
        <v>51446.380000000005</v>
      </c>
      <c r="J18" s="56">
        <f>SUM(Month!J139:J150)</f>
        <v>47551.420000000006</v>
      </c>
      <c r="K18" s="50">
        <f>SUM(Month!K139:K150)</f>
        <v>7996.7599999999984</v>
      </c>
      <c r="L18" s="56">
        <f>SUM(Month!L139:L150)</f>
        <v>2643.2</v>
      </c>
      <c r="M18" s="50">
        <f>SUM(Month!M139:M150)</f>
        <v>26836.06</v>
      </c>
      <c r="N18" s="55">
        <f>SUM(Month!N139:N150)</f>
        <v>28944.989999999998</v>
      </c>
      <c r="O18" s="55">
        <f>SUM(Month!O139:O150)</f>
        <v>2347.9800000000005</v>
      </c>
    </row>
    <row r="19" spans="1:15" x14ac:dyDescent="0.35">
      <c r="A19" s="89">
        <v>2007</v>
      </c>
      <c r="B19" s="50">
        <f>SUM(Month!B151:B162)</f>
        <v>76575.09</v>
      </c>
      <c r="C19" s="50">
        <f>SUM(Month!C151:C162)</f>
        <v>70357.01999999999</v>
      </c>
      <c r="D19" s="50">
        <f>SUM(Month!D151:D162)</f>
        <v>6218.07</v>
      </c>
      <c r="E19" s="82">
        <v>0</v>
      </c>
      <c r="F19" s="50">
        <f>SUM(Month!F151:F162)</f>
        <v>83940.459999999992</v>
      </c>
      <c r="G19" s="56">
        <f>SUM(Month!G151:G162)</f>
        <v>26583.709999999995</v>
      </c>
      <c r="H19" s="81">
        <f>SUM(Month!H151:H162)</f>
        <v>1483.85</v>
      </c>
      <c r="I19" s="50">
        <f>SUM(Month!I151:I162)</f>
        <v>50150.590000000004</v>
      </c>
      <c r="J19" s="56">
        <f>SUM(Month!J151:J162)</f>
        <v>47712.65</v>
      </c>
      <c r="K19" s="50">
        <f>SUM(Month!K151:K162)</f>
        <v>7206.119999999999</v>
      </c>
      <c r="L19" s="56">
        <f>SUM(Month!L151:L162)</f>
        <v>3286.7199999999993</v>
      </c>
      <c r="M19" s="50">
        <f>SUM(Month!M151:M162)</f>
        <v>25109.520000000008</v>
      </c>
      <c r="N19" s="55">
        <f>SUM(Month!N151:N162)</f>
        <v>29983.02</v>
      </c>
      <c r="O19" s="55">
        <f>SUM(Month!O151:O162)</f>
        <v>2371.4100000000003</v>
      </c>
    </row>
    <row r="20" spans="1:15" x14ac:dyDescent="0.35">
      <c r="A20" s="89">
        <v>2008</v>
      </c>
      <c r="B20" s="50">
        <f>SUM(Month!B163:B174)</f>
        <v>71788.830000000016</v>
      </c>
      <c r="C20" s="50">
        <f>SUM(Month!C163:C174)</f>
        <v>65496.75</v>
      </c>
      <c r="D20" s="50">
        <f>SUM(Month!D163:D174)</f>
        <v>6292.08</v>
      </c>
      <c r="E20" s="82">
        <v>0</v>
      </c>
      <c r="F20" s="50">
        <f>SUM(Month!F163:F174)</f>
        <v>83961.909999999989</v>
      </c>
      <c r="G20" s="56">
        <f>SUM(Month!G163:G174)</f>
        <v>23627.06</v>
      </c>
      <c r="H20" s="81">
        <f>SUM(Month!H163:H174)</f>
        <v>7037.25</v>
      </c>
      <c r="I20" s="50">
        <f>SUM(Month!I163:I174)</f>
        <v>52408.92</v>
      </c>
      <c r="J20" s="56">
        <f>SUM(Month!J163:J174)</f>
        <v>44377.42</v>
      </c>
      <c r="K20" s="50">
        <f>SUM(Month!K163:K174)</f>
        <v>7925.9400000000005</v>
      </c>
      <c r="L20" s="56">
        <f>SUM(Month!L163:L174)</f>
        <v>3857.95</v>
      </c>
      <c r="M20" s="50">
        <f>SUM(Month!M163:M174)</f>
        <v>23740.989999999998</v>
      </c>
      <c r="N20" s="55">
        <f>SUM(Month!N163:N174)</f>
        <v>28803.219999999998</v>
      </c>
      <c r="O20" s="55">
        <f>SUM(Month!O163:O174)</f>
        <v>3472.44</v>
      </c>
    </row>
    <row r="21" spans="1:15" x14ac:dyDescent="0.35">
      <c r="A21" s="89">
        <v>2009</v>
      </c>
      <c r="B21" s="50">
        <f>SUM(Month!B175:B186)</f>
        <v>68198.540000000008</v>
      </c>
      <c r="C21" s="50">
        <f>SUM(Month!C175:C186)</f>
        <v>62820.06</v>
      </c>
      <c r="D21" s="50">
        <f>SUM(Month!D175:D186)</f>
        <v>5378.51</v>
      </c>
      <c r="E21" s="82">
        <v>0</v>
      </c>
      <c r="F21" s="50">
        <f>SUM(Month!F175:F186)</f>
        <v>79692.87000000001</v>
      </c>
      <c r="G21" s="56">
        <f>SUM(Month!G175:G186)</f>
        <v>24690.6</v>
      </c>
      <c r="H21" s="81">
        <f>SUM(Month!H175:H186)</f>
        <v>6332.6599999999989</v>
      </c>
      <c r="I21" s="50">
        <f>SUM(Month!I175:I186)</f>
        <v>48231.38</v>
      </c>
      <c r="J21" s="56">
        <f>SUM(Month!J175:J186)</f>
        <v>41709.67</v>
      </c>
      <c r="K21" s="50">
        <f>SUM(Month!K175:K186)</f>
        <v>6770.87</v>
      </c>
      <c r="L21" s="56">
        <f>SUM(Month!L175:L186)</f>
        <v>3641.09</v>
      </c>
      <c r="M21" s="50">
        <f>SUM(Month!M175:M186)</f>
        <v>22172.39</v>
      </c>
      <c r="N21" s="55">
        <f>SUM(Month!N175:N186)</f>
        <v>25491.260000000002</v>
      </c>
      <c r="O21" s="55">
        <f>SUM(Month!O175:O186)</f>
        <v>3305.88</v>
      </c>
    </row>
    <row r="22" spans="1:15" x14ac:dyDescent="0.35">
      <c r="A22" s="89">
        <v>2010</v>
      </c>
      <c r="B22" s="50">
        <f>SUM(Month!B187:B198)</f>
        <v>62961.599999999999</v>
      </c>
      <c r="C22" s="50">
        <f>SUM(Month!C187:C198)</f>
        <v>58046.600000000006</v>
      </c>
      <c r="D22" s="50">
        <f>SUM(Month!D187:D198)</f>
        <v>4915.04</v>
      </c>
      <c r="E22" s="82">
        <v>0</v>
      </c>
      <c r="F22" s="50">
        <f>SUM(Month!F187:F198)</f>
        <v>77812.670000000013</v>
      </c>
      <c r="G22" s="56">
        <f>SUM(Month!G187:G198)</f>
        <v>22748.68</v>
      </c>
      <c r="H22" s="81">
        <f>SUM(Month!H187:H198)</f>
        <v>10599.690000000002</v>
      </c>
      <c r="I22" s="50">
        <f>SUM(Month!I187:I198)</f>
        <v>48430.849999999991</v>
      </c>
      <c r="J22" s="56">
        <f>SUM(Month!J187:J198)</f>
        <v>39107.17</v>
      </c>
      <c r="K22" s="50">
        <f>SUM(Month!K187:K198)</f>
        <v>6633.16</v>
      </c>
      <c r="L22" s="56">
        <f>SUM(Month!L187:L198)</f>
        <v>2957</v>
      </c>
      <c r="M22" s="50">
        <f>SUM(Month!M187:M198)</f>
        <v>23665.08</v>
      </c>
      <c r="N22" s="55">
        <f>SUM(Month!N187:N198)</f>
        <v>26065.26</v>
      </c>
      <c r="O22" s="55">
        <f>SUM(Month!O187:O198)</f>
        <v>2807.2399999999993</v>
      </c>
    </row>
    <row r="23" spans="1:15" x14ac:dyDescent="0.35">
      <c r="A23" s="89">
        <v>2011</v>
      </c>
      <c r="B23" s="50">
        <f>SUM(Month!B199:B210)</f>
        <v>51972.429999999993</v>
      </c>
      <c r="C23" s="50">
        <f>SUM(Month!C199:C210)</f>
        <v>48571.070000000007</v>
      </c>
      <c r="D23" s="50">
        <f>SUM(Month!D199:D210)</f>
        <v>3401.33</v>
      </c>
      <c r="E23" s="82">
        <v>0</v>
      </c>
      <c r="F23" s="50">
        <f>SUM(Month!F199:F210)</f>
        <v>79745.62</v>
      </c>
      <c r="G23" s="56">
        <f>SUM(Month!G199:G210)</f>
        <v>21653.309999999998</v>
      </c>
      <c r="H23" s="81">
        <f>SUM(Month!H199:H210)</f>
        <v>19322.789999999997</v>
      </c>
      <c r="I23" s="50">
        <f>SUM(Month!I199:I210)</f>
        <v>50953.68</v>
      </c>
      <c r="J23" s="56">
        <f>SUM(Month!J199:J210)</f>
        <v>29716.399999999998</v>
      </c>
      <c r="K23" s="50">
        <f>SUM(Month!K199:K210)</f>
        <v>7138.6100000000015</v>
      </c>
      <c r="L23" s="56">
        <f>SUM(Month!L199:L210)</f>
        <v>3908.2799999999997</v>
      </c>
      <c r="M23" s="50">
        <f>SUM(Month!M199:M210)</f>
        <v>22655.570000000007</v>
      </c>
      <c r="N23" s="55">
        <f>SUM(Month!N199:N210)</f>
        <v>27800.400000000001</v>
      </c>
      <c r="O23" s="55">
        <f>SUM(Month!O199:O210)</f>
        <v>3129.5800000000004</v>
      </c>
    </row>
    <row r="24" spans="1:15" x14ac:dyDescent="0.35">
      <c r="A24" s="89">
        <v>2012</v>
      </c>
      <c r="B24" s="50">
        <f>SUM(Month!B211:B222)</f>
        <v>44560.79</v>
      </c>
      <c r="C24" s="50">
        <f>SUM(Month!C211:C222)</f>
        <v>42052.380000000005</v>
      </c>
      <c r="D24" s="50">
        <f>SUM(Month!D211:D222)</f>
        <v>2508.4199999999996</v>
      </c>
      <c r="E24" s="82">
        <v>0</v>
      </c>
      <c r="F24" s="50">
        <f>SUM(Month!F211:F222)</f>
        <v>74296.83</v>
      </c>
      <c r="G24" s="56">
        <f>SUM(Month!G211:G222)</f>
        <v>13821.1</v>
      </c>
      <c r="H24" s="81">
        <f>SUM(Month!H211:H222)</f>
        <v>25831.839999999993</v>
      </c>
      <c r="I24" s="50">
        <f>SUM(Month!I211:I222)</f>
        <v>55340.270000000004</v>
      </c>
      <c r="J24" s="56">
        <f>SUM(Month!J211:J222)</f>
        <v>29826.3</v>
      </c>
      <c r="K24" s="50">
        <f>SUM(Month!K211:K222)</f>
        <v>5135.45</v>
      </c>
      <c r="L24" s="56">
        <f>SUM(Month!L211:L222)</f>
        <v>1119.9100000000001</v>
      </c>
      <c r="M24" s="50">
        <f>SUM(Month!M211:M222)</f>
        <v>26206.67</v>
      </c>
      <c r="N24" s="55">
        <f>SUM(Month!N211:N222)</f>
        <v>29904.35</v>
      </c>
      <c r="O24" s="55">
        <f>SUM(Month!O211:O222)</f>
        <v>2663.3</v>
      </c>
    </row>
    <row r="25" spans="1:15" x14ac:dyDescent="0.35">
      <c r="A25" s="89">
        <v>2013</v>
      </c>
      <c r="B25" s="50">
        <f>SUM(Month!B223:B234)</f>
        <v>41100.79</v>
      </c>
      <c r="C25" s="50">
        <f>SUM(Month!C223:C234)</f>
        <v>38456.369999999995</v>
      </c>
      <c r="D25" s="50">
        <f>SUM(Month!D223:D234)</f>
        <v>2190.0499999999997</v>
      </c>
      <c r="E25" s="56">
        <f>SUM(Month!E223:E234)</f>
        <v>454.40999999999997</v>
      </c>
      <c r="F25" s="50">
        <f>SUM(Month!F223:F234)</f>
        <v>68404.489999999991</v>
      </c>
      <c r="G25" s="56">
        <f>SUM(Month!G223:G234)</f>
        <v>9437.77</v>
      </c>
      <c r="H25" s="81">
        <f>SUM(Month!H223:H234)</f>
        <v>27369.420000000002</v>
      </c>
      <c r="I25" s="50">
        <f>SUM(Month!I223:I234)</f>
        <v>52469.89</v>
      </c>
      <c r="J25" s="56">
        <f>SUM(Month!J223:J234)</f>
        <v>31669.649999999998</v>
      </c>
      <c r="K25" s="50">
        <f>SUM(Month!K223:K234)</f>
        <v>6496.85</v>
      </c>
      <c r="L25" s="56">
        <f>SUM(Month!L223:L234)</f>
        <v>1435.51</v>
      </c>
      <c r="M25" s="50">
        <f>SUM(Month!M223:M234)</f>
        <v>28417.559999999998</v>
      </c>
      <c r="N25" s="55">
        <f>SUM(Month!N223:N234)</f>
        <v>26909.680000000004</v>
      </c>
      <c r="O25" s="55">
        <f>SUM(Month!O223:O234)</f>
        <v>2719.92</v>
      </c>
    </row>
    <row r="26" spans="1:15" x14ac:dyDescent="0.35">
      <c r="A26" s="89">
        <v>2014</v>
      </c>
      <c r="B26" s="50">
        <f>SUM(Month!B235:B246)</f>
        <v>40327.75</v>
      </c>
      <c r="C26" s="50">
        <f>SUM(Month!C235:C246)</f>
        <v>37474.269999999997</v>
      </c>
      <c r="D26" s="50">
        <f>SUM(Month!D235:D246)</f>
        <v>2453.66</v>
      </c>
      <c r="E26" s="56">
        <f>SUM(Month!E235:E246)</f>
        <v>399.84</v>
      </c>
      <c r="F26" s="50">
        <f>SUM(Month!F235:F246)</f>
        <v>63634.760000000009</v>
      </c>
      <c r="G26" s="56">
        <f>SUM(Month!G235:G246)</f>
        <v>9997.2099999999991</v>
      </c>
      <c r="H26" s="81">
        <f>SUM(Month!H235:H246)</f>
        <v>29404.799999999999</v>
      </c>
      <c r="I26" s="50">
        <f>SUM(Month!I235:I246)</f>
        <v>48890.140000000007</v>
      </c>
      <c r="J26" s="56">
        <f>SUM(Month!J235:J246)</f>
        <v>29809.340000000004</v>
      </c>
      <c r="K26" s="50">
        <f>SUM(Month!K235:K246)</f>
        <v>4747.38</v>
      </c>
      <c r="L26" s="56">
        <f>SUM(Month!L235:L246)</f>
        <v>1059.5699999999997</v>
      </c>
      <c r="M26" s="50">
        <f>SUM(Month!M235:M246)</f>
        <v>29384.42</v>
      </c>
      <c r="N26" s="55">
        <f>SUM(Month!N235:N246)</f>
        <v>22748.25</v>
      </c>
      <c r="O26" s="55">
        <f>SUM(Month!O235:O246)</f>
        <v>2824.06</v>
      </c>
    </row>
    <row r="27" spans="1:15" x14ac:dyDescent="0.35">
      <c r="A27" s="89">
        <v>2015</v>
      </c>
      <c r="B27" s="50">
        <f>SUM(Quarter!B87:B90)</f>
        <v>45698.119999999995</v>
      </c>
      <c r="C27" s="50">
        <f>SUM(Quarter!C87:C90)</f>
        <v>42825.880000000005</v>
      </c>
      <c r="D27" s="50">
        <f>SUM(Quarter!D87:D90)</f>
        <v>2461.8599999999997</v>
      </c>
      <c r="E27" s="56">
        <f>SUM(Quarter!E87:E90)</f>
        <v>410.38</v>
      </c>
      <c r="F27" s="50">
        <f>SUM(Quarter!F87:F90)</f>
        <v>61009.68</v>
      </c>
      <c r="G27" s="56">
        <f>SUM(Quarter!G87:G90)</f>
        <v>10410.65</v>
      </c>
      <c r="H27" s="81">
        <f>SUM(Quarter!H87:H90)</f>
        <v>26253.14</v>
      </c>
      <c r="I27" s="50">
        <f>SUM(Quarter!I87:I90)</f>
        <v>45280.820000000007</v>
      </c>
      <c r="J27" s="56">
        <f>SUM(Quarter!J87:J90)</f>
        <v>31819.81</v>
      </c>
      <c r="K27" s="50">
        <f>SUM(Quarter!K87:K90)</f>
        <v>5318.18</v>
      </c>
      <c r="L27" s="56">
        <f>SUM(Quarter!L87:L90)</f>
        <v>1889.6100000000001</v>
      </c>
      <c r="M27" s="50">
        <f>SUM(Quarter!M87:M90)</f>
        <v>32289.82</v>
      </c>
      <c r="N27" s="55">
        <f>SUM(Quarter!N87:N90)</f>
        <v>22926.25</v>
      </c>
      <c r="O27" s="55">
        <f>SUM(Quarter!O87:O90)</f>
        <v>2509.33</v>
      </c>
    </row>
    <row r="28" spans="1:15" x14ac:dyDescent="0.35">
      <c r="A28" s="89">
        <v>2016</v>
      </c>
      <c r="B28" s="50">
        <f>SUM(Quarter!B91:B94)</f>
        <v>47872.07</v>
      </c>
      <c r="C28" s="50">
        <f>SUM(Quarter!C91:C94)</f>
        <v>44305.83</v>
      </c>
      <c r="D28" s="50">
        <f>SUM(Quarter!D91:D94)</f>
        <v>3138.72</v>
      </c>
      <c r="E28" s="56">
        <f>SUM(Quarter!E91:E94)</f>
        <v>427.49</v>
      </c>
      <c r="F28" s="50">
        <f>SUM(Quarter!F91:F94)</f>
        <v>60164.66</v>
      </c>
      <c r="G28" s="56">
        <f>SUM(Quarter!G91:G94)</f>
        <v>11375.570000000002</v>
      </c>
      <c r="H28" s="81">
        <f>SUM(Quarter!H91:H94)</f>
        <v>24811.72</v>
      </c>
      <c r="I28" s="50">
        <f>SUM(Quarter!I91:I94)</f>
        <v>42405.81</v>
      </c>
      <c r="J28" s="56">
        <f>SUM(Quarter!J91:J94)</f>
        <v>33246.579999999994</v>
      </c>
      <c r="K28" s="50">
        <f>SUM(Quarter!K91:K94)</f>
        <v>6383.25</v>
      </c>
      <c r="L28" s="56">
        <f>SUM(Quarter!L91:L94)</f>
        <v>1609.2</v>
      </c>
      <c r="M28" s="50">
        <f>SUM(Quarter!M91:M94)</f>
        <v>35142.42</v>
      </c>
      <c r="N28" s="55">
        <f>SUM(Quarter!N91:N94)</f>
        <v>24263.989999999998</v>
      </c>
      <c r="O28" s="55">
        <f>SUM(Quarter!O91:O94)</f>
        <v>2659.08</v>
      </c>
    </row>
    <row r="29" spans="1:15" x14ac:dyDescent="0.35">
      <c r="A29" s="89">
        <v>2017</v>
      </c>
      <c r="B29" s="50">
        <f>SUM(Quarter!B95:B98)</f>
        <v>47049.3</v>
      </c>
      <c r="C29" s="50">
        <f>SUM(Quarter!C95:C98)</f>
        <v>43184.700000000004</v>
      </c>
      <c r="D29" s="50">
        <f>SUM(Quarter!D95:D98)</f>
        <v>3445.66</v>
      </c>
      <c r="E29" s="56">
        <f>SUM(Quarter!E95:E98)</f>
        <v>418.96</v>
      </c>
      <c r="F29" s="50">
        <f>SUM(Quarter!F95:F98)</f>
        <v>60698.649999999994</v>
      </c>
      <c r="G29" s="56">
        <f>SUM(Quarter!G95:G98)</f>
        <v>7407.85</v>
      </c>
      <c r="H29" s="81">
        <f>SUM(Quarter!H95:H98)</f>
        <v>26477.739999999998</v>
      </c>
      <c r="I29" s="50">
        <f>SUM(Quarter!I95:I98)</f>
        <v>46623.57</v>
      </c>
      <c r="J29" s="56">
        <f>SUM(Quarter!J95:J98)</f>
        <v>36862.729999999996</v>
      </c>
      <c r="K29" s="50">
        <f>SUM(Quarter!K95:K98)</f>
        <v>6667.2300000000005</v>
      </c>
      <c r="L29" s="56">
        <f>SUM(Quarter!L95:L98)</f>
        <v>1456.1100000000001</v>
      </c>
      <c r="M29" s="50">
        <f>SUM(Quarter!M95:M98)</f>
        <v>34634.230000000003</v>
      </c>
      <c r="N29" s="55">
        <f>SUM(Quarter!N95:N98)</f>
        <v>23128.44</v>
      </c>
      <c r="O29" s="55">
        <f>SUM(Quarter!O95:O98)</f>
        <v>2450.8199999999997</v>
      </c>
    </row>
    <row r="30" spans="1:15" x14ac:dyDescent="0.35">
      <c r="A30" s="89">
        <v>2018</v>
      </c>
      <c r="B30" s="50">
        <f>SUM(Quarter!B99:B102)</f>
        <v>51550.709999999992</v>
      </c>
      <c r="C30" s="50">
        <f>SUM(Quarter!C99:C102)</f>
        <v>47848.32</v>
      </c>
      <c r="D30" s="50">
        <f>SUM(Quarter!D99:D102)</f>
        <v>3339.2400000000007</v>
      </c>
      <c r="E30" s="56">
        <f>SUM(Quarter!E99:E102)</f>
        <v>363.18</v>
      </c>
      <c r="F30" s="50">
        <f>SUM(Quarter!F99:F102)</f>
        <v>58213.37</v>
      </c>
      <c r="G30" s="56">
        <f>SUM(Quarter!G99:G102)</f>
        <v>5945.4400000000005</v>
      </c>
      <c r="H30" s="81">
        <f>SUM(Quarter!H99:H102)</f>
        <v>20752.96</v>
      </c>
      <c r="I30" s="50">
        <f>SUM(Quarter!I99:I102)</f>
        <v>45650.259999999995</v>
      </c>
      <c r="J30" s="56">
        <f>SUM(Quarter!J99:J102)</f>
        <v>42582.130000000005</v>
      </c>
      <c r="K30" s="50">
        <f>SUM(Quarter!K99:K102)</f>
        <v>6617.69</v>
      </c>
      <c r="L30" s="56">
        <f>SUM(Quarter!L99:L102)</f>
        <v>1925.7799999999997</v>
      </c>
      <c r="M30" s="50">
        <f>SUM(Quarter!M99:M102)</f>
        <v>35235.49</v>
      </c>
      <c r="N30" s="55">
        <f>SUM(Quarter!N99:N102)</f>
        <v>22242.579999999998</v>
      </c>
      <c r="O30" s="55">
        <f>SUM(Quarter!O99:O102)</f>
        <v>2448.0100000000002</v>
      </c>
    </row>
    <row r="31" spans="1:15" x14ac:dyDescent="0.35">
      <c r="A31" s="89">
        <v>2019</v>
      </c>
      <c r="B31" s="50">
        <f>SUM(Quarter!B103:B106)</f>
        <v>52856.19</v>
      </c>
      <c r="C31" s="50">
        <f>SUM(Quarter!C103:C106)</f>
        <v>49344.100000000006</v>
      </c>
      <c r="D31" s="50">
        <f>SUM(Quarter!D103:D106)</f>
        <v>3144.2699999999995</v>
      </c>
      <c r="E31" s="56">
        <f>SUM(Quarter!E103:E106)</f>
        <v>367.83</v>
      </c>
      <c r="F31" s="50">
        <f>SUM(Quarter!F103:F106)</f>
        <v>59142.740000000005</v>
      </c>
      <c r="G31" s="56">
        <f>SUM(Quarter!G103:G106)</f>
        <v>7593.85</v>
      </c>
      <c r="H31" s="81">
        <f>SUM(Quarter!H103:H106)</f>
        <v>19165.879999999997</v>
      </c>
      <c r="I31" s="50">
        <f>SUM(Quarter!I103:I106)</f>
        <v>45613.35</v>
      </c>
      <c r="J31" s="56">
        <f>SUM(Quarter!J103:J106)</f>
        <v>42842.65</v>
      </c>
      <c r="K31" s="50">
        <f>SUM(Quarter!K103:K106)</f>
        <v>5935.5500000000011</v>
      </c>
      <c r="L31" s="56">
        <f>SUM(Quarter!L103:L106)</f>
        <v>2096.7399999999998</v>
      </c>
      <c r="M31" s="50">
        <f>SUM(Quarter!M103:M106)</f>
        <v>33050.520000000004</v>
      </c>
      <c r="N31" s="55">
        <f>SUM(Quarter!N103:N106)</f>
        <v>20494.169999999998</v>
      </c>
      <c r="O31" s="55">
        <f>SUM(Quarter!O103:O106)</f>
        <v>2277.4299999999998</v>
      </c>
    </row>
    <row r="32" spans="1:15" x14ac:dyDescent="0.35">
      <c r="A32" s="89">
        <v>2020</v>
      </c>
      <c r="B32" s="50">
        <f>SUM(Quarter!B107:B110)</f>
        <v>49361.5</v>
      </c>
      <c r="C32" s="50">
        <f>SUM(Quarter!C107:C110)</f>
        <v>45658.049999999996</v>
      </c>
      <c r="D32" s="50">
        <f>SUM(Quarter!D107:D110)</f>
        <v>3327.1900000000005</v>
      </c>
      <c r="E32" s="56">
        <f>SUM(Quarter!E107:E110)</f>
        <v>376.25</v>
      </c>
      <c r="F32" s="50">
        <f>SUM(Quarter!F107:F110)</f>
        <v>47873.729999999996</v>
      </c>
      <c r="G32" s="56">
        <f>SUM(Quarter!G107:G110)</f>
        <v>8300.2900000000009</v>
      </c>
      <c r="H32" s="81">
        <f>SUM(Quarter!H107:H110)</f>
        <v>5971.9699999999993</v>
      </c>
      <c r="I32" s="50">
        <f>SUM(Quarter!I107:I110)</f>
        <v>36965.25</v>
      </c>
      <c r="J32" s="56">
        <f>SUM(Quarter!J107:J110)</f>
        <v>38287.839999999997</v>
      </c>
      <c r="K32" s="50">
        <f>SUM(Quarter!K107:K110)</f>
        <v>2608.21</v>
      </c>
      <c r="L32" s="56">
        <f>SUM(Quarter!L107:L110)</f>
        <v>1568.75</v>
      </c>
      <c r="M32" s="50">
        <f>SUM(Quarter!M107:M110)</f>
        <v>24867.19</v>
      </c>
      <c r="N32" s="55">
        <f>SUM(Quarter!N107:N110)</f>
        <v>18612.11</v>
      </c>
      <c r="O32" s="55">
        <f>SUM(Quarter!O107:O110)</f>
        <v>1873.3</v>
      </c>
    </row>
    <row r="33" spans="1:15" x14ac:dyDescent="0.35">
      <c r="A33" s="89">
        <v>2021</v>
      </c>
      <c r="B33" s="50">
        <f>SUM(Quarter!B111:B114)</f>
        <v>41162.47</v>
      </c>
      <c r="C33" s="50">
        <f>SUM(Quarter!C111:C114)</f>
        <v>38238.5</v>
      </c>
      <c r="D33" s="50">
        <f>SUM(Quarter!D111:D114)</f>
        <v>2625.21</v>
      </c>
      <c r="E33" s="56">
        <f>SUM(Quarter!E111:E114)</f>
        <v>298.74</v>
      </c>
      <c r="F33" s="50">
        <f>SUM(Quarter!F111:F114)</f>
        <v>48617.45</v>
      </c>
      <c r="G33" s="56">
        <f>SUM(Quarter!G111:G114)</f>
        <v>6886.07</v>
      </c>
      <c r="H33" s="81">
        <f>SUM(Quarter!H111:H114)</f>
        <v>14079.67</v>
      </c>
      <c r="I33" s="50">
        <f>SUM(Quarter!I111:I114)</f>
        <v>38060.81</v>
      </c>
      <c r="J33" s="56">
        <f>SUM(Quarter!J111:J114)</f>
        <v>32685.200000000001</v>
      </c>
      <c r="K33" s="50">
        <f>SUM(Quarter!K111:K114)</f>
        <v>3670.5699999999997</v>
      </c>
      <c r="L33" s="56">
        <f>SUM(Quarter!L111:L114)</f>
        <v>1796.27</v>
      </c>
      <c r="M33" s="50">
        <f>SUM(Quarter!M111:M114)</f>
        <v>25080.29</v>
      </c>
      <c r="N33" s="55">
        <f>SUM(Quarter!N111:N114)</f>
        <v>18250.53</v>
      </c>
      <c r="O33" s="55">
        <f>SUM(Quarter!O111:O114)</f>
        <v>1928.82</v>
      </c>
    </row>
    <row r="34" spans="1:15" ht="15.75" customHeight="1" x14ac:dyDescent="0.35">
      <c r="A34" s="107">
        <v>2022</v>
      </c>
      <c r="B34" s="50">
        <f>SUM(Quarter!B115:B118)</f>
        <v>38036.789999999994</v>
      </c>
      <c r="C34" s="50">
        <f>SUM(Quarter!C115:C118)</f>
        <v>34934.93</v>
      </c>
      <c r="D34" s="50">
        <f>SUM(Quarter!D115:D118)</f>
        <v>2817.2799999999997</v>
      </c>
      <c r="E34" s="56">
        <f>SUM(Quarter!E115:E118)</f>
        <v>284.60000000000002</v>
      </c>
      <c r="F34" s="50">
        <f>SUM(Quarter!F115:F118)</f>
        <v>53921.240000000005</v>
      </c>
      <c r="G34" s="56">
        <f>SUM(Quarter!G115:G118)</f>
        <v>7323.27</v>
      </c>
      <c r="H34" s="81">
        <f>SUM(Quarter!H115:H118)</f>
        <v>23316.559999999998</v>
      </c>
      <c r="I34" s="50">
        <f>SUM(Quarter!I115:I118)</f>
        <v>43100.92</v>
      </c>
      <c r="J34" s="56">
        <f>SUM(Quarter!J115:J118)</f>
        <v>28603.89</v>
      </c>
      <c r="K34" s="50">
        <f>SUM(Quarter!K115:K118)</f>
        <v>3497.06</v>
      </c>
      <c r="L34" s="56">
        <f>SUM(Quarter!L115:L118)</f>
        <v>2324.87</v>
      </c>
      <c r="M34" s="50">
        <f>SUM(Quarter!M115:M118)</f>
        <v>28718.07</v>
      </c>
      <c r="N34" s="55">
        <f>SUM(Quarter!N115:N118)</f>
        <v>21070.73</v>
      </c>
      <c r="O34" s="55">
        <f>SUM(Quarter!O115:O118)</f>
        <v>1955.27</v>
      </c>
    </row>
    <row r="35" spans="1:15" ht="14.25" customHeight="1" x14ac:dyDescent="0.35">
      <c r="A35" s="107" t="s">
        <v>651</v>
      </c>
      <c r="B35" s="50">
        <f>SUM(Quarter!B119:B122)</f>
        <v>33754.61</v>
      </c>
      <c r="C35" s="50">
        <f>SUM(Quarter!C119:C122)</f>
        <v>31186.82</v>
      </c>
      <c r="D35" s="50">
        <f>SUM(Quarter!D119:D122)</f>
        <v>2259.04</v>
      </c>
      <c r="E35" s="56">
        <f>SUM(Quarter!E119:E122)</f>
        <v>308.76</v>
      </c>
      <c r="F35" s="50">
        <f>SUM(Quarter!F119:F122)</f>
        <v>49206.22</v>
      </c>
      <c r="G35" s="56">
        <f>SUM(Quarter!G119:G122)</f>
        <v>3570.0499999999997</v>
      </c>
      <c r="H35" s="81">
        <f>SUM(Quarter!H119:H122)</f>
        <v>29808.689999999995</v>
      </c>
      <c r="I35" s="50">
        <f>SUM(Quarter!I119:I122)</f>
        <v>41938.510000000009</v>
      </c>
      <c r="J35" s="56">
        <f>SUM(Quarter!J119:J122)</f>
        <v>25440.11</v>
      </c>
      <c r="K35" s="50">
        <f>SUM(Quarter!K119:K122)</f>
        <v>3697.6800000000003</v>
      </c>
      <c r="L35" s="56">
        <f>SUM(Quarter!L119:L122)</f>
        <v>2213.88</v>
      </c>
      <c r="M35" s="50">
        <f>SUM(Quarter!M119:M122)</f>
        <v>30752.98</v>
      </c>
      <c r="N35" s="55">
        <f>SUM(Quarter!N119:N122)</f>
        <v>18926.5</v>
      </c>
      <c r="O35" s="55">
        <f>SUM(Quarter!O119:O122)</f>
        <v>1943.0499999999997</v>
      </c>
    </row>
    <row r="36" spans="1:15" x14ac:dyDescent="0.35">
      <c r="B36" s="55"/>
      <c r="C36" s="55"/>
      <c r="D36" s="55"/>
      <c r="E36" s="55"/>
      <c r="F36" s="55"/>
      <c r="G36" s="55"/>
      <c r="H36" s="135"/>
      <c r="I36" s="55"/>
      <c r="J36" s="55"/>
      <c r="K36" s="55"/>
      <c r="L36" s="55"/>
      <c r="M36" s="55"/>
      <c r="N36" s="55"/>
      <c r="O36" s="55"/>
    </row>
    <row r="37" spans="1:15" x14ac:dyDescent="0.35">
      <c r="I37" s="137"/>
      <c r="J37" s="137"/>
    </row>
    <row r="38" spans="1:15" x14ac:dyDescent="0.35">
      <c r="H38" s="106"/>
      <c r="I38" s="106"/>
      <c r="J38" s="106"/>
    </row>
    <row r="39" spans="1:15" x14ac:dyDescent="0.35">
      <c r="B39" s="106"/>
      <c r="C39" s="106"/>
      <c r="D39" s="106"/>
      <c r="E39" s="106"/>
      <c r="F39" s="106"/>
      <c r="G39" s="106"/>
      <c r="H39" s="106"/>
      <c r="I39" s="106"/>
      <c r="J39" s="106"/>
      <c r="K39" s="106"/>
      <c r="L39" s="106"/>
      <c r="M39" s="106"/>
      <c r="N39" s="106"/>
      <c r="O39" s="106"/>
    </row>
  </sheetData>
  <conditionalFormatting sqref="B36:O38">
    <cfRule type="cellIs" dxfId="1" priority="1" stopIfTrue="1" operator="greaterThan">
      <formula>0</formula>
    </cfRule>
  </conditionalFormatting>
  <pageMargins left="0.75" right="0.75" top="1" bottom="1" header="0.5" footer="0.5"/>
  <pageSetup paperSize="9" scale="87" orientation="landscape" r:id="rId1"/>
  <headerFooter alignWithMargins="0"/>
  <ignoredErrors>
    <ignoredError sqref="B7:O26"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E00B2-1568-4A99-8CAE-CEB53D45C2DF}">
  <sheetPr codeName="Sheet5"/>
  <dimension ref="A1:V126"/>
  <sheetViews>
    <sheetView showGridLines="0" zoomScaleNormal="100" workbookViewId="0">
      <pane xSplit="1" ySplit="6" topLeftCell="B119" activePane="bottomRight" state="frozen"/>
      <selection activeCell="A2" sqref="A2"/>
      <selection pane="topRight" activeCell="A2" sqref="A2"/>
      <selection pane="bottomLeft" activeCell="A2" sqref="A2"/>
      <selection pane="bottomRight" activeCell="A119" sqref="A119"/>
    </sheetView>
  </sheetViews>
  <sheetFormatPr defaultRowHeight="15.5" x14ac:dyDescent="0.35"/>
  <cols>
    <col min="1" max="1" width="28.453125" style="1" customWidth="1"/>
    <col min="2" max="15" width="12.54296875" style="1" customWidth="1"/>
    <col min="16" max="244" width="8.54296875" style="1"/>
    <col min="245" max="245" width="9" style="1" customWidth="1"/>
    <col min="246" max="246" width="11.453125" style="1" bestFit="1" customWidth="1"/>
    <col min="247" max="247" width="8.453125" style="1" customWidth="1"/>
    <col min="248" max="248" width="8.54296875" style="1"/>
    <col min="249" max="249" width="7" style="1" customWidth="1"/>
    <col min="250" max="250" width="9.453125" style="1" customWidth="1"/>
    <col min="251" max="252" width="9.54296875" style="1" customWidth="1"/>
    <col min="253" max="253" width="11.54296875" style="1" customWidth="1"/>
    <col min="254" max="255" width="9.453125" style="1" customWidth="1"/>
    <col min="256" max="257" width="6.54296875" style="1" customWidth="1"/>
    <col min="258" max="258" width="7.453125" style="1" customWidth="1"/>
    <col min="259" max="259" width="6.54296875" style="1" customWidth="1"/>
    <col min="260" max="260" width="8" style="1" customWidth="1"/>
    <col min="261" max="261" width="8.54296875" style="1"/>
    <col min="262" max="262" width="8.54296875" style="1" customWidth="1"/>
    <col min="263" max="500" width="8.54296875" style="1"/>
    <col min="501" max="501" width="9" style="1" customWidth="1"/>
    <col min="502" max="502" width="11.453125" style="1" bestFit="1" customWidth="1"/>
    <col min="503" max="503" width="8.453125" style="1" customWidth="1"/>
    <col min="504" max="504" width="8.54296875" style="1"/>
    <col min="505" max="505" width="7" style="1" customWidth="1"/>
    <col min="506" max="506" width="9.453125" style="1" customWidth="1"/>
    <col min="507" max="508" width="9.54296875" style="1" customWidth="1"/>
    <col min="509" max="509" width="11.54296875" style="1" customWidth="1"/>
    <col min="510" max="511" width="9.453125" style="1" customWidth="1"/>
    <col min="512" max="513" width="6.54296875" style="1" customWidth="1"/>
    <col min="514" max="514" width="7.453125" style="1" customWidth="1"/>
    <col min="515" max="515" width="6.54296875" style="1" customWidth="1"/>
    <col min="516" max="516" width="8" style="1" customWidth="1"/>
    <col min="517" max="517" width="8.54296875" style="1"/>
    <col min="518" max="518" width="8.54296875" style="1" customWidth="1"/>
    <col min="519" max="756" width="8.54296875" style="1"/>
    <col min="757" max="757" width="9" style="1" customWidth="1"/>
    <col min="758" max="758" width="11.453125" style="1" bestFit="1" customWidth="1"/>
    <col min="759" max="759" width="8.453125" style="1" customWidth="1"/>
    <col min="760" max="760" width="8.54296875" style="1"/>
    <col min="761" max="761" width="7" style="1" customWidth="1"/>
    <col min="762" max="762" width="9.453125" style="1" customWidth="1"/>
    <col min="763" max="764" width="9.54296875" style="1" customWidth="1"/>
    <col min="765" max="765" width="11.54296875" style="1" customWidth="1"/>
    <col min="766" max="767" width="9.453125" style="1" customWidth="1"/>
    <col min="768" max="769" width="6.54296875" style="1" customWidth="1"/>
    <col min="770" max="770" width="7.453125" style="1" customWidth="1"/>
    <col min="771" max="771" width="6.54296875" style="1" customWidth="1"/>
    <col min="772" max="772" width="8" style="1" customWidth="1"/>
    <col min="773" max="773" width="8.54296875" style="1"/>
    <col min="774" max="774" width="8.54296875" style="1" customWidth="1"/>
    <col min="775" max="1012" width="8.54296875" style="1"/>
    <col min="1013" max="1013" width="9" style="1" customWidth="1"/>
    <col min="1014" max="1014" width="11.453125" style="1" bestFit="1" customWidth="1"/>
    <col min="1015" max="1015" width="8.453125" style="1" customWidth="1"/>
    <col min="1016" max="1016" width="8.54296875" style="1"/>
    <col min="1017" max="1017" width="7" style="1" customWidth="1"/>
    <col min="1018" max="1018" width="9.453125" style="1" customWidth="1"/>
    <col min="1019" max="1020" width="9.54296875" style="1" customWidth="1"/>
    <col min="1021" max="1021" width="11.54296875" style="1" customWidth="1"/>
    <col min="1022" max="1023" width="9.453125" style="1" customWidth="1"/>
    <col min="1024" max="1025" width="6.54296875" style="1" customWidth="1"/>
    <col min="1026" max="1026" width="7.453125" style="1" customWidth="1"/>
    <col min="1027" max="1027" width="6.54296875" style="1" customWidth="1"/>
    <col min="1028" max="1028" width="8" style="1" customWidth="1"/>
    <col min="1029" max="1029" width="8.54296875" style="1"/>
    <col min="1030" max="1030" width="8.54296875" style="1" customWidth="1"/>
    <col min="1031" max="1268" width="8.54296875" style="1"/>
    <col min="1269" max="1269" width="9" style="1" customWidth="1"/>
    <col min="1270" max="1270" width="11.453125" style="1" bestFit="1" customWidth="1"/>
    <col min="1271" max="1271" width="8.453125" style="1" customWidth="1"/>
    <col min="1272" max="1272" width="8.54296875" style="1"/>
    <col min="1273" max="1273" width="7" style="1" customWidth="1"/>
    <col min="1274" max="1274" width="9.453125" style="1" customWidth="1"/>
    <col min="1275" max="1276" width="9.54296875" style="1" customWidth="1"/>
    <col min="1277" max="1277" width="11.54296875" style="1" customWidth="1"/>
    <col min="1278" max="1279" width="9.453125" style="1" customWidth="1"/>
    <col min="1280" max="1281" width="6.54296875" style="1" customWidth="1"/>
    <col min="1282" max="1282" width="7.453125" style="1" customWidth="1"/>
    <col min="1283" max="1283" width="6.54296875" style="1" customWidth="1"/>
    <col min="1284" max="1284" width="8" style="1" customWidth="1"/>
    <col min="1285" max="1285" width="8.54296875" style="1"/>
    <col min="1286" max="1286" width="8.54296875" style="1" customWidth="1"/>
    <col min="1287" max="1524" width="8.54296875" style="1"/>
    <col min="1525" max="1525" width="9" style="1" customWidth="1"/>
    <col min="1526" max="1526" width="11.453125" style="1" bestFit="1" customWidth="1"/>
    <col min="1527" max="1527" width="8.453125" style="1" customWidth="1"/>
    <col min="1528" max="1528" width="8.54296875" style="1"/>
    <col min="1529" max="1529" width="7" style="1" customWidth="1"/>
    <col min="1530" max="1530" width="9.453125" style="1" customWidth="1"/>
    <col min="1531" max="1532" width="9.54296875" style="1" customWidth="1"/>
    <col min="1533" max="1533" width="11.54296875" style="1" customWidth="1"/>
    <col min="1534" max="1535" width="9.453125" style="1" customWidth="1"/>
    <col min="1536" max="1537" width="6.54296875" style="1" customWidth="1"/>
    <col min="1538" max="1538" width="7.453125" style="1" customWidth="1"/>
    <col min="1539" max="1539" width="6.54296875" style="1" customWidth="1"/>
    <col min="1540" max="1540" width="8" style="1" customWidth="1"/>
    <col min="1541" max="1541" width="8.54296875" style="1"/>
    <col min="1542" max="1542" width="8.54296875" style="1" customWidth="1"/>
    <col min="1543" max="1780" width="8.54296875" style="1"/>
    <col min="1781" max="1781" width="9" style="1" customWidth="1"/>
    <col min="1782" max="1782" width="11.453125" style="1" bestFit="1" customWidth="1"/>
    <col min="1783" max="1783" width="8.453125" style="1" customWidth="1"/>
    <col min="1784" max="1784" width="8.54296875" style="1"/>
    <col min="1785" max="1785" width="7" style="1" customWidth="1"/>
    <col min="1786" max="1786" width="9.453125" style="1" customWidth="1"/>
    <col min="1787" max="1788" width="9.54296875" style="1" customWidth="1"/>
    <col min="1789" max="1789" width="11.54296875" style="1" customWidth="1"/>
    <col min="1790" max="1791" width="9.453125" style="1" customWidth="1"/>
    <col min="1792" max="1793" width="6.54296875" style="1" customWidth="1"/>
    <col min="1794" max="1794" width="7.453125" style="1" customWidth="1"/>
    <col min="1795" max="1795" width="6.54296875" style="1" customWidth="1"/>
    <col min="1796" max="1796" width="8" style="1" customWidth="1"/>
    <col min="1797" max="1797" width="8.54296875" style="1"/>
    <col min="1798" max="1798" width="8.54296875" style="1" customWidth="1"/>
    <col min="1799" max="2036" width="8.54296875" style="1"/>
    <col min="2037" max="2037" width="9" style="1" customWidth="1"/>
    <col min="2038" max="2038" width="11.453125" style="1" bestFit="1" customWidth="1"/>
    <col min="2039" max="2039" width="8.453125" style="1" customWidth="1"/>
    <col min="2040" max="2040" width="8.54296875" style="1"/>
    <col min="2041" max="2041" width="7" style="1" customWidth="1"/>
    <col min="2042" max="2042" width="9.453125" style="1" customWidth="1"/>
    <col min="2043" max="2044" width="9.54296875" style="1" customWidth="1"/>
    <col min="2045" max="2045" width="11.54296875" style="1" customWidth="1"/>
    <col min="2046" max="2047" width="9.453125" style="1" customWidth="1"/>
    <col min="2048" max="2049" width="6.54296875" style="1" customWidth="1"/>
    <col min="2050" max="2050" width="7.453125" style="1" customWidth="1"/>
    <col min="2051" max="2051" width="6.54296875" style="1" customWidth="1"/>
    <col min="2052" max="2052" width="8" style="1" customWidth="1"/>
    <col min="2053" max="2053" width="8.54296875" style="1"/>
    <col min="2054" max="2054" width="8.54296875" style="1" customWidth="1"/>
    <col min="2055" max="2292" width="8.54296875" style="1"/>
    <col min="2293" max="2293" width="9" style="1" customWidth="1"/>
    <col min="2294" max="2294" width="11.453125" style="1" bestFit="1" customWidth="1"/>
    <col min="2295" max="2295" width="8.453125" style="1" customWidth="1"/>
    <col min="2296" max="2296" width="8.54296875" style="1"/>
    <col min="2297" max="2297" width="7" style="1" customWidth="1"/>
    <col min="2298" max="2298" width="9.453125" style="1" customWidth="1"/>
    <col min="2299" max="2300" width="9.54296875" style="1" customWidth="1"/>
    <col min="2301" max="2301" width="11.54296875" style="1" customWidth="1"/>
    <col min="2302" max="2303" width="9.453125" style="1" customWidth="1"/>
    <col min="2304" max="2305" width="6.54296875" style="1" customWidth="1"/>
    <col min="2306" max="2306" width="7.453125" style="1" customWidth="1"/>
    <col min="2307" max="2307" width="6.54296875" style="1" customWidth="1"/>
    <col min="2308" max="2308" width="8" style="1" customWidth="1"/>
    <col min="2309" max="2309" width="8.54296875" style="1"/>
    <col min="2310" max="2310" width="8.54296875" style="1" customWidth="1"/>
    <col min="2311" max="2548" width="8.54296875" style="1"/>
    <col min="2549" max="2549" width="9" style="1" customWidth="1"/>
    <col min="2550" max="2550" width="11.453125" style="1" bestFit="1" customWidth="1"/>
    <col min="2551" max="2551" width="8.453125" style="1" customWidth="1"/>
    <col min="2552" max="2552" width="8.54296875" style="1"/>
    <col min="2553" max="2553" width="7" style="1" customWidth="1"/>
    <col min="2554" max="2554" width="9.453125" style="1" customWidth="1"/>
    <col min="2555" max="2556" width="9.54296875" style="1" customWidth="1"/>
    <col min="2557" max="2557" width="11.54296875" style="1" customWidth="1"/>
    <col min="2558" max="2559" width="9.453125" style="1" customWidth="1"/>
    <col min="2560" max="2561" width="6.54296875" style="1" customWidth="1"/>
    <col min="2562" max="2562" width="7.453125" style="1" customWidth="1"/>
    <col min="2563" max="2563" width="6.54296875" style="1" customWidth="1"/>
    <col min="2564" max="2564" width="8" style="1" customWidth="1"/>
    <col min="2565" max="2565" width="8.54296875" style="1"/>
    <col min="2566" max="2566" width="8.54296875" style="1" customWidth="1"/>
    <col min="2567" max="2804" width="8.54296875" style="1"/>
    <col min="2805" max="2805" width="9" style="1" customWidth="1"/>
    <col min="2806" max="2806" width="11.453125" style="1" bestFit="1" customWidth="1"/>
    <col min="2807" max="2807" width="8.453125" style="1" customWidth="1"/>
    <col min="2808" max="2808" width="8.54296875" style="1"/>
    <col min="2809" max="2809" width="7" style="1" customWidth="1"/>
    <col min="2810" max="2810" width="9.453125" style="1" customWidth="1"/>
    <col min="2811" max="2812" width="9.54296875" style="1" customWidth="1"/>
    <col min="2813" max="2813" width="11.54296875" style="1" customWidth="1"/>
    <col min="2814" max="2815" width="9.453125" style="1" customWidth="1"/>
    <col min="2816" max="2817" width="6.54296875" style="1" customWidth="1"/>
    <col min="2818" max="2818" width="7.453125" style="1" customWidth="1"/>
    <col min="2819" max="2819" width="6.54296875" style="1" customWidth="1"/>
    <col min="2820" max="2820" width="8" style="1" customWidth="1"/>
    <col min="2821" max="2821" width="8.54296875" style="1"/>
    <col min="2822" max="2822" width="8.54296875" style="1" customWidth="1"/>
    <col min="2823" max="3060" width="8.54296875" style="1"/>
    <col min="3061" max="3061" width="9" style="1" customWidth="1"/>
    <col min="3062" max="3062" width="11.453125" style="1" bestFit="1" customWidth="1"/>
    <col min="3063" max="3063" width="8.453125" style="1" customWidth="1"/>
    <col min="3064" max="3064" width="8.54296875" style="1"/>
    <col min="3065" max="3065" width="7" style="1" customWidth="1"/>
    <col min="3066" max="3066" width="9.453125" style="1" customWidth="1"/>
    <col min="3067" max="3068" width="9.54296875" style="1" customWidth="1"/>
    <col min="3069" max="3069" width="11.54296875" style="1" customWidth="1"/>
    <col min="3070" max="3071" width="9.453125" style="1" customWidth="1"/>
    <col min="3072" max="3073" width="6.54296875" style="1" customWidth="1"/>
    <col min="3074" max="3074" width="7.453125" style="1" customWidth="1"/>
    <col min="3075" max="3075" width="6.54296875" style="1" customWidth="1"/>
    <col min="3076" max="3076" width="8" style="1" customWidth="1"/>
    <col min="3077" max="3077" width="8.54296875" style="1"/>
    <col min="3078" max="3078" width="8.54296875" style="1" customWidth="1"/>
    <col min="3079" max="3316" width="8.54296875" style="1"/>
    <col min="3317" max="3317" width="9" style="1" customWidth="1"/>
    <col min="3318" max="3318" width="11.453125" style="1" bestFit="1" customWidth="1"/>
    <col min="3319" max="3319" width="8.453125" style="1" customWidth="1"/>
    <col min="3320" max="3320" width="8.54296875" style="1"/>
    <col min="3321" max="3321" width="7" style="1" customWidth="1"/>
    <col min="3322" max="3322" width="9.453125" style="1" customWidth="1"/>
    <col min="3323" max="3324" width="9.54296875" style="1" customWidth="1"/>
    <col min="3325" max="3325" width="11.54296875" style="1" customWidth="1"/>
    <col min="3326" max="3327" width="9.453125" style="1" customWidth="1"/>
    <col min="3328" max="3329" width="6.54296875" style="1" customWidth="1"/>
    <col min="3330" max="3330" width="7.453125" style="1" customWidth="1"/>
    <col min="3331" max="3331" width="6.54296875" style="1" customWidth="1"/>
    <col min="3332" max="3332" width="8" style="1" customWidth="1"/>
    <col min="3333" max="3333" width="8.54296875" style="1"/>
    <col min="3334" max="3334" width="8.54296875" style="1" customWidth="1"/>
    <col min="3335" max="3572" width="8.54296875" style="1"/>
    <col min="3573" max="3573" width="9" style="1" customWidth="1"/>
    <col min="3574" max="3574" width="11.453125" style="1" bestFit="1" customWidth="1"/>
    <col min="3575" max="3575" width="8.453125" style="1" customWidth="1"/>
    <col min="3576" max="3576" width="8.54296875" style="1"/>
    <col min="3577" max="3577" width="7" style="1" customWidth="1"/>
    <col min="3578" max="3578" width="9.453125" style="1" customWidth="1"/>
    <col min="3579" max="3580" width="9.54296875" style="1" customWidth="1"/>
    <col min="3581" max="3581" width="11.54296875" style="1" customWidth="1"/>
    <col min="3582" max="3583" width="9.453125" style="1" customWidth="1"/>
    <col min="3584" max="3585" width="6.54296875" style="1" customWidth="1"/>
    <col min="3586" max="3586" width="7.453125" style="1" customWidth="1"/>
    <col min="3587" max="3587" width="6.54296875" style="1" customWidth="1"/>
    <col min="3588" max="3588" width="8" style="1" customWidth="1"/>
    <col min="3589" max="3589" width="8.54296875" style="1"/>
    <col min="3590" max="3590" width="8.54296875" style="1" customWidth="1"/>
    <col min="3591" max="3828" width="8.54296875" style="1"/>
    <col min="3829" max="3829" width="9" style="1" customWidth="1"/>
    <col min="3830" max="3830" width="11.453125" style="1" bestFit="1" customWidth="1"/>
    <col min="3831" max="3831" width="8.453125" style="1" customWidth="1"/>
    <col min="3832" max="3832" width="8.54296875" style="1"/>
    <col min="3833" max="3833" width="7" style="1" customWidth="1"/>
    <col min="3834" max="3834" width="9.453125" style="1" customWidth="1"/>
    <col min="3835" max="3836" width="9.54296875" style="1" customWidth="1"/>
    <col min="3837" max="3837" width="11.54296875" style="1" customWidth="1"/>
    <col min="3838" max="3839" width="9.453125" style="1" customWidth="1"/>
    <col min="3840" max="3841" width="6.54296875" style="1" customWidth="1"/>
    <col min="3842" max="3842" width="7.453125" style="1" customWidth="1"/>
    <col min="3843" max="3843" width="6.54296875" style="1" customWidth="1"/>
    <col min="3844" max="3844" width="8" style="1" customWidth="1"/>
    <col min="3845" max="3845" width="8.54296875" style="1"/>
    <col min="3846" max="3846" width="8.54296875" style="1" customWidth="1"/>
    <col min="3847" max="4084" width="8.54296875" style="1"/>
    <col min="4085" max="4085" width="9" style="1" customWidth="1"/>
    <col min="4086" max="4086" width="11.453125" style="1" bestFit="1" customWidth="1"/>
    <col min="4087" max="4087" width="8.453125" style="1" customWidth="1"/>
    <col min="4088" max="4088" width="8.54296875" style="1"/>
    <col min="4089" max="4089" width="7" style="1" customWidth="1"/>
    <col min="4090" max="4090" width="9.453125" style="1" customWidth="1"/>
    <col min="4091" max="4092" width="9.54296875" style="1" customWidth="1"/>
    <col min="4093" max="4093" width="11.54296875" style="1" customWidth="1"/>
    <col min="4094" max="4095" width="9.453125" style="1" customWidth="1"/>
    <col min="4096" max="4097" width="6.54296875" style="1" customWidth="1"/>
    <col min="4098" max="4098" width="7.453125" style="1" customWidth="1"/>
    <col min="4099" max="4099" width="6.54296875" style="1" customWidth="1"/>
    <col min="4100" max="4100" width="8" style="1" customWidth="1"/>
    <col min="4101" max="4101" width="8.54296875" style="1"/>
    <col min="4102" max="4102" width="8.54296875" style="1" customWidth="1"/>
    <col min="4103" max="4340" width="8.54296875" style="1"/>
    <col min="4341" max="4341" width="9" style="1" customWidth="1"/>
    <col min="4342" max="4342" width="11.453125" style="1" bestFit="1" customWidth="1"/>
    <col min="4343" max="4343" width="8.453125" style="1" customWidth="1"/>
    <col min="4344" max="4344" width="8.54296875" style="1"/>
    <col min="4345" max="4345" width="7" style="1" customWidth="1"/>
    <col min="4346" max="4346" width="9.453125" style="1" customWidth="1"/>
    <col min="4347" max="4348" width="9.54296875" style="1" customWidth="1"/>
    <col min="4349" max="4349" width="11.54296875" style="1" customWidth="1"/>
    <col min="4350" max="4351" width="9.453125" style="1" customWidth="1"/>
    <col min="4352" max="4353" width="6.54296875" style="1" customWidth="1"/>
    <col min="4354" max="4354" width="7.453125" style="1" customWidth="1"/>
    <col min="4355" max="4355" width="6.54296875" style="1" customWidth="1"/>
    <col min="4356" max="4356" width="8" style="1" customWidth="1"/>
    <col min="4357" max="4357" width="8.54296875" style="1"/>
    <col min="4358" max="4358" width="8.54296875" style="1" customWidth="1"/>
    <col min="4359" max="4596" width="8.54296875" style="1"/>
    <col min="4597" max="4597" width="9" style="1" customWidth="1"/>
    <col min="4598" max="4598" width="11.453125" style="1" bestFit="1" customWidth="1"/>
    <col min="4599" max="4599" width="8.453125" style="1" customWidth="1"/>
    <col min="4600" max="4600" width="8.54296875" style="1"/>
    <col min="4601" max="4601" width="7" style="1" customWidth="1"/>
    <col min="4602" max="4602" width="9.453125" style="1" customWidth="1"/>
    <col min="4603" max="4604" width="9.54296875" style="1" customWidth="1"/>
    <col min="4605" max="4605" width="11.54296875" style="1" customWidth="1"/>
    <col min="4606" max="4607" width="9.453125" style="1" customWidth="1"/>
    <col min="4608" max="4609" width="6.54296875" style="1" customWidth="1"/>
    <col min="4610" max="4610" width="7.453125" style="1" customWidth="1"/>
    <col min="4611" max="4611" width="6.54296875" style="1" customWidth="1"/>
    <col min="4612" max="4612" width="8" style="1" customWidth="1"/>
    <col min="4613" max="4613" width="8.54296875" style="1"/>
    <col min="4614" max="4614" width="8.54296875" style="1" customWidth="1"/>
    <col min="4615" max="4852" width="8.54296875" style="1"/>
    <col min="4853" max="4853" width="9" style="1" customWidth="1"/>
    <col min="4854" max="4854" width="11.453125" style="1" bestFit="1" customWidth="1"/>
    <col min="4855" max="4855" width="8.453125" style="1" customWidth="1"/>
    <col min="4856" max="4856" width="8.54296875" style="1"/>
    <col min="4857" max="4857" width="7" style="1" customWidth="1"/>
    <col min="4858" max="4858" width="9.453125" style="1" customWidth="1"/>
    <col min="4859" max="4860" width="9.54296875" style="1" customWidth="1"/>
    <col min="4861" max="4861" width="11.54296875" style="1" customWidth="1"/>
    <col min="4862" max="4863" width="9.453125" style="1" customWidth="1"/>
    <col min="4864" max="4865" width="6.54296875" style="1" customWidth="1"/>
    <col min="4866" max="4866" width="7.453125" style="1" customWidth="1"/>
    <col min="4867" max="4867" width="6.54296875" style="1" customWidth="1"/>
    <col min="4868" max="4868" width="8" style="1" customWidth="1"/>
    <col min="4869" max="4869" width="8.54296875" style="1"/>
    <col min="4870" max="4870" width="8.54296875" style="1" customWidth="1"/>
    <col min="4871" max="5108" width="8.54296875" style="1"/>
    <col min="5109" max="5109" width="9" style="1" customWidth="1"/>
    <col min="5110" max="5110" width="11.453125" style="1" bestFit="1" customWidth="1"/>
    <col min="5111" max="5111" width="8.453125" style="1" customWidth="1"/>
    <col min="5112" max="5112" width="8.54296875" style="1"/>
    <col min="5113" max="5113" width="7" style="1" customWidth="1"/>
    <col min="5114" max="5114" width="9.453125" style="1" customWidth="1"/>
    <col min="5115" max="5116" width="9.54296875" style="1" customWidth="1"/>
    <col min="5117" max="5117" width="11.54296875" style="1" customWidth="1"/>
    <col min="5118" max="5119" width="9.453125" style="1" customWidth="1"/>
    <col min="5120" max="5121" width="6.54296875" style="1" customWidth="1"/>
    <col min="5122" max="5122" width="7.453125" style="1" customWidth="1"/>
    <col min="5123" max="5123" width="6.54296875" style="1" customWidth="1"/>
    <col min="5124" max="5124" width="8" style="1" customWidth="1"/>
    <col min="5125" max="5125" width="8.54296875" style="1"/>
    <col min="5126" max="5126" width="8.54296875" style="1" customWidth="1"/>
    <col min="5127" max="5364" width="8.54296875" style="1"/>
    <col min="5365" max="5365" width="9" style="1" customWidth="1"/>
    <col min="5366" max="5366" width="11.453125" style="1" bestFit="1" customWidth="1"/>
    <col min="5367" max="5367" width="8.453125" style="1" customWidth="1"/>
    <col min="5368" max="5368" width="8.54296875" style="1"/>
    <col min="5369" max="5369" width="7" style="1" customWidth="1"/>
    <col min="5370" max="5370" width="9.453125" style="1" customWidth="1"/>
    <col min="5371" max="5372" width="9.54296875" style="1" customWidth="1"/>
    <col min="5373" max="5373" width="11.54296875" style="1" customWidth="1"/>
    <col min="5374" max="5375" width="9.453125" style="1" customWidth="1"/>
    <col min="5376" max="5377" width="6.54296875" style="1" customWidth="1"/>
    <col min="5378" max="5378" width="7.453125" style="1" customWidth="1"/>
    <col min="5379" max="5379" width="6.54296875" style="1" customWidth="1"/>
    <col min="5380" max="5380" width="8" style="1" customWidth="1"/>
    <col min="5381" max="5381" width="8.54296875" style="1"/>
    <col min="5382" max="5382" width="8.54296875" style="1" customWidth="1"/>
    <col min="5383" max="5620" width="8.54296875" style="1"/>
    <col min="5621" max="5621" width="9" style="1" customWidth="1"/>
    <col min="5622" max="5622" width="11.453125" style="1" bestFit="1" customWidth="1"/>
    <col min="5623" max="5623" width="8.453125" style="1" customWidth="1"/>
    <col min="5624" max="5624" width="8.54296875" style="1"/>
    <col min="5625" max="5625" width="7" style="1" customWidth="1"/>
    <col min="5626" max="5626" width="9.453125" style="1" customWidth="1"/>
    <col min="5627" max="5628" width="9.54296875" style="1" customWidth="1"/>
    <col min="5629" max="5629" width="11.54296875" style="1" customWidth="1"/>
    <col min="5630" max="5631" width="9.453125" style="1" customWidth="1"/>
    <col min="5632" max="5633" width="6.54296875" style="1" customWidth="1"/>
    <col min="5634" max="5634" width="7.453125" style="1" customWidth="1"/>
    <col min="5635" max="5635" width="6.54296875" style="1" customWidth="1"/>
    <col min="5636" max="5636" width="8" style="1" customWidth="1"/>
    <col min="5637" max="5637" width="8.54296875" style="1"/>
    <col min="5638" max="5638" width="8.54296875" style="1" customWidth="1"/>
    <col min="5639" max="5876" width="8.54296875" style="1"/>
    <col min="5877" max="5877" width="9" style="1" customWidth="1"/>
    <col min="5878" max="5878" width="11.453125" style="1" bestFit="1" customWidth="1"/>
    <col min="5879" max="5879" width="8.453125" style="1" customWidth="1"/>
    <col min="5880" max="5880" width="8.54296875" style="1"/>
    <col min="5881" max="5881" width="7" style="1" customWidth="1"/>
    <col min="5882" max="5882" width="9.453125" style="1" customWidth="1"/>
    <col min="5883" max="5884" width="9.54296875" style="1" customWidth="1"/>
    <col min="5885" max="5885" width="11.54296875" style="1" customWidth="1"/>
    <col min="5886" max="5887" width="9.453125" style="1" customWidth="1"/>
    <col min="5888" max="5889" width="6.54296875" style="1" customWidth="1"/>
    <col min="5890" max="5890" width="7.453125" style="1" customWidth="1"/>
    <col min="5891" max="5891" width="6.54296875" style="1" customWidth="1"/>
    <col min="5892" max="5892" width="8" style="1" customWidth="1"/>
    <col min="5893" max="5893" width="8.54296875" style="1"/>
    <col min="5894" max="5894" width="8.54296875" style="1" customWidth="1"/>
    <col min="5895" max="6132" width="8.54296875" style="1"/>
    <col min="6133" max="6133" width="9" style="1" customWidth="1"/>
    <col min="6134" max="6134" width="11.453125" style="1" bestFit="1" customWidth="1"/>
    <col min="6135" max="6135" width="8.453125" style="1" customWidth="1"/>
    <col min="6136" max="6136" width="8.54296875" style="1"/>
    <col min="6137" max="6137" width="7" style="1" customWidth="1"/>
    <col min="6138" max="6138" width="9.453125" style="1" customWidth="1"/>
    <col min="6139" max="6140" width="9.54296875" style="1" customWidth="1"/>
    <col min="6141" max="6141" width="11.54296875" style="1" customWidth="1"/>
    <col min="6142" max="6143" width="9.453125" style="1" customWidth="1"/>
    <col min="6144" max="6145" width="6.54296875" style="1" customWidth="1"/>
    <col min="6146" max="6146" width="7.453125" style="1" customWidth="1"/>
    <col min="6147" max="6147" width="6.54296875" style="1" customWidth="1"/>
    <col min="6148" max="6148" width="8" style="1" customWidth="1"/>
    <col min="6149" max="6149" width="8.54296875" style="1"/>
    <col min="6150" max="6150" width="8.54296875" style="1" customWidth="1"/>
    <col min="6151" max="6388" width="8.54296875" style="1"/>
    <col min="6389" max="6389" width="9" style="1" customWidth="1"/>
    <col min="6390" max="6390" width="11.453125" style="1" bestFit="1" customWidth="1"/>
    <col min="6391" max="6391" width="8.453125" style="1" customWidth="1"/>
    <col min="6392" max="6392" width="8.54296875" style="1"/>
    <col min="6393" max="6393" width="7" style="1" customWidth="1"/>
    <col min="6394" max="6394" width="9.453125" style="1" customWidth="1"/>
    <col min="6395" max="6396" width="9.54296875" style="1" customWidth="1"/>
    <col min="6397" max="6397" width="11.54296875" style="1" customWidth="1"/>
    <col min="6398" max="6399" width="9.453125" style="1" customWidth="1"/>
    <col min="6400" max="6401" width="6.54296875" style="1" customWidth="1"/>
    <col min="6402" max="6402" width="7.453125" style="1" customWidth="1"/>
    <col min="6403" max="6403" width="6.54296875" style="1" customWidth="1"/>
    <col min="6404" max="6404" width="8" style="1" customWidth="1"/>
    <col min="6405" max="6405" width="8.54296875" style="1"/>
    <col min="6406" max="6406" width="8.54296875" style="1" customWidth="1"/>
    <col min="6407" max="6644" width="8.54296875" style="1"/>
    <col min="6645" max="6645" width="9" style="1" customWidth="1"/>
    <col min="6646" max="6646" width="11.453125" style="1" bestFit="1" customWidth="1"/>
    <col min="6647" max="6647" width="8.453125" style="1" customWidth="1"/>
    <col min="6648" max="6648" width="8.54296875" style="1"/>
    <col min="6649" max="6649" width="7" style="1" customWidth="1"/>
    <col min="6650" max="6650" width="9.453125" style="1" customWidth="1"/>
    <col min="6651" max="6652" width="9.54296875" style="1" customWidth="1"/>
    <col min="6653" max="6653" width="11.54296875" style="1" customWidth="1"/>
    <col min="6654" max="6655" width="9.453125" style="1" customWidth="1"/>
    <col min="6656" max="6657" width="6.54296875" style="1" customWidth="1"/>
    <col min="6658" max="6658" width="7.453125" style="1" customWidth="1"/>
    <col min="6659" max="6659" width="6.54296875" style="1" customWidth="1"/>
    <col min="6660" max="6660" width="8" style="1" customWidth="1"/>
    <col min="6661" max="6661" width="8.54296875" style="1"/>
    <col min="6662" max="6662" width="8.54296875" style="1" customWidth="1"/>
    <col min="6663" max="6900" width="8.54296875" style="1"/>
    <col min="6901" max="6901" width="9" style="1" customWidth="1"/>
    <col min="6902" max="6902" width="11.453125" style="1" bestFit="1" customWidth="1"/>
    <col min="6903" max="6903" width="8.453125" style="1" customWidth="1"/>
    <col min="6904" max="6904" width="8.54296875" style="1"/>
    <col min="6905" max="6905" width="7" style="1" customWidth="1"/>
    <col min="6906" max="6906" width="9.453125" style="1" customWidth="1"/>
    <col min="6907" max="6908" width="9.54296875" style="1" customWidth="1"/>
    <col min="6909" max="6909" width="11.54296875" style="1" customWidth="1"/>
    <col min="6910" max="6911" width="9.453125" style="1" customWidth="1"/>
    <col min="6912" max="6913" width="6.54296875" style="1" customWidth="1"/>
    <col min="6914" max="6914" width="7.453125" style="1" customWidth="1"/>
    <col min="6915" max="6915" width="6.54296875" style="1" customWidth="1"/>
    <col min="6916" max="6916" width="8" style="1" customWidth="1"/>
    <col min="6917" max="6917" width="8.54296875" style="1"/>
    <col min="6918" max="6918" width="8.54296875" style="1" customWidth="1"/>
    <col min="6919" max="7156" width="8.54296875" style="1"/>
    <col min="7157" max="7157" width="9" style="1" customWidth="1"/>
    <col min="7158" max="7158" width="11.453125" style="1" bestFit="1" customWidth="1"/>
    <col min="7159" max="7159" width="8.453125" style="1" customWidth="1"/>
    <col min="7160" max="7160" width="8.54296875" style="1"/>
    <col min="7161" max="7161" width="7" style="1" customWidth="1"/>
    <col min="7162" max="7162" width="9.453125" style="1" customWidth="1"/>
    <col min="7163" max="7164" width="9.54296875" style="1" customWidth="1"/>
    <col min="7165" max="7165" width="11.54296875" style="1" customWidth="1"/>
    <col min="7166" max="7167" width="9.453125" style="1" customWidth="1"/>
    <col min="7168" max="7169" width="6.54296875" style="1" customWidth="1"/>
    <col min="7170" max="7170" width="7.453125" style="1" customWidth="1"/>
    <col min="7171" max="7171" width="6.54296875" style="1" customWidth="1"/>
    <col min="7172" max="7172" width="8" style="1" customWidth="1"/>
    <col min="7173" max="7173" width="8.54296875" style="1"/>
    <col min="7174" max="7174" width="8.54296875" style="1" customWidth="1"/>
    <col min="7175" max="7412" width="8.54296875" style="1"/>
    <col min="7413" max="7413" width="9" style="1" customWidth="1"/>
    <col min="7414" max="7414" width="11.453125" style="1" bestFit="1" customWidth="1"/>
    <col min="7415" max="7415" width="8.453125" style="1" customWidth="1"/>
    <col min="7416" max="7416" width="8.54296875" style="1"/>
    <col min="7417" max="7417" width="7" style="1" customWidth="1"/>
    <col min="7418" max="7418" width="9.453125" style="1" customWidth="1"/>
    <col min="7419" max="7420" width="9.54296875" style="1" customWidth="1"/>
    <col min="7421" max="7421" width="11.54296875" style="1" customWidth="1"/>
    <col min="7422" max="7423" width="9.453125" style="1" customWidth="1"/>
    <col min="7424" max="7425" width="6.54296875" style="1" customWidth="1"/>
    <col min="7426" max="7426" width="7.453125" style="1" customWidth="1"/>
    <col min="7427" max="7427" width="6.54296875" style="1" customWidth="1"/>
    <col min="7428" max="7428" width="8" style="1" customWidth="1"/>
    <col min="7429" max="7429" width="8.54296875" style="1"/>
    <col min="7430" max="7430" width="8.54296875" style="1" customWidth="1"/>
    <col min="7431" max="7668" width="8.54296875" style="1"/>
    <col min="7669" max="7669" width="9" style="1" customWidth="1"/>
    <col min="7670" max="7670" width="11.453125" style="1" bestFit="1" customWidth="1"/>
    <col min="7671" max="7671" width="8.453125" style="1" customWidth="1"/>
    <col min="7672" max="7672" width="8.54296875" style="1"/>
    <col min="7673" max="7673" width="7" style="1" customWidth="1"/>
    <col min="7674" max="7674" width="9.453125" style="1" customWidth="1"/>
    <col min="7675" max="7676" width="9.54296875" style="1" customWidth="1"/>
    <col min="7677" max="7677" width="11.54296875" style="1" customWidth="1"/>
    <col min="7678" max="7679" width="9.453125" style="1" customWidth="1"/>
    <col min="7680" max="7681" width="6.54296875" style="1" customWidth="1"/>
    <col min="7682" max="7682" width="7.453125" style="1" customWidth="1"/>
    <col min="7683" max="7683" width="6.54296875" style="1" customWidth="1"/>
    <col min="7684" max="7684" width="8" style="1" customWidth="1"/>
    <col min="7685" max="7685" width="8.54296875" style="1"/>
    <col min="7686" max="7686" width="8.54296875" style="1" customWidth="1"/>
    <col min="7687" max="7924" width="8.54296875" style="1"/>
    <col min="7925" max="7925" width="9" style="1" customWidth="1"/>
    <col min="7926" max="7926" width="11.453125" style="1" bestFit="1" customWidth="1"/>
    <col min="7927" max="7927" width="8.453125" style="1" customWidth="1"/>
    <col min="7928" max="7928" width="8.54296875" style="1"/>
    <col min="7929" max="7929" width="7" style="1" customWidth="1"/>
    <col min="7930" max="7930" width="9.453125" style="1" customWidth="1"/>
    <col min="7931" max="7932" width="9.54296875" style="1" customWidth="1"/>
    <col min="7933" max="7933" width="11.54296875" style="1" customWidth="1"/>
    <col min="7934" max="7935" width="9.453125" style="1" customWidth="1"/>
    <col min="7936" max="7937" width="6.54296875" style="1" customWidth="1"/>
    <col min="7938" max="7938" width="7.453125" style="1" customWidth="1"/>
    <col min="7939" max="7939" width="6.54296875" style="1" customWidth="1"/>
    <col min="7940" max="7940" width="8" style="1" customWidth="1"/>
    <col min="7941" max="7941" width="8.54296875" style="1"/>
    <col min="7942" max="7942" width="8.54296875" style="1" customWidth="1"/>
    <col min="7943" max="8180" width="8.54296875" style="1"/>
    <col min="8181" max="8181" width="9" style="1" customWidth="1"/>
    <col min="8182" max="8182" width="11.453125" style="1" bestFit="1" customWidth="1"/>
    <col min="8183" max="8183" width="8.453125" style="1" customWidth="1"/>
    <col min="8184" max="8184" width="8.54296875" style="1"/>
    <col min="8185" max="8185" width="7" style="1" customWidth="1"/>
    <col min="8186" max="8186" width="9.453125" style="1" customWidth="1"/>
    <col min="8187" max="8188" width="9.54296875" style="1" customWidth="1"/>
    <col min="8189" max="8189" width="11.54296875" style="1" customWidth="1"/>
    <col min="8190" max="8191" width="9.453125" style="1" customWidth="1"/>
    <col min="8192" max="8193" width="6.54296875" style="1" customWidth="1"/>
    <col min="8194" max="8194" width="7.453125" style="1" customWidth="1"/>
    <col min="8195" max="8195" width="6.54296875" style="1" customWidth="1"/>
    <col min="8196" max="8196" width="8" style="1" customWidth="1"/>
    <col min="8197" max="8197" width="8.54296875" style="1"/>
    <col min="8198" max="8198" width="8.54296875" style="1" customWidth="1"/>
    <col min="8199" max="8436" width="8.54296875" style="1"/>
    <col min="8437" max="8437" width="9" style="1" customWidth="1"/>
    <col min="8438" max="8438" width="11.453125" style="1" bestFit="1" customWidth="1"/>
    <col min="8439" max="8439" width="8.453125" style="1" customWidth="1"/>
    <col min="8440" max="8440" width="8.54296875" style="1"/>
    <col min="8441" max="8441" width="7" style="1" customWidth="1"/>
    <col min="8442" max="8442" width="9.453125" style="1" customWidth="1"/>
    <col min="8443" max="8444" width="9.54296875" style="1" customWidth="1"/>
    <col min="8445" max="8445" width="11.54296875" style="1" customWidth="1"/>
    <col min="8446" max="8447" width="9.453125" style="1" customWidth="1"/>
    <col min="8448" max="8449" width="6.54296875" style="1" customWidth="1"/>
    <col min="8450" max="8450" width="7.453125" style="1" customWidth="1"/>
    <col min="8451" max="8451" width="6.54296875" style="1" customWidth="1"/>
    <col min="8452" max="8452" width="8" style="1" customWidth="1"/>
    <col min="8453" max="8453" width="8.54296875" style="1"/>
    <col min="8454" max="8454" width="8.54296875" style="1" customWidth="1"/>
    <col min="8455" max="8692" width="8.54296875" style="1"/>
    <col min="8693" max="8693" width="9" style="1" customWidth="1"/>
    <col min="8694" max="8694" width="11.453125" style="1" bestFit="1" customWidth="1"/>
    <col min="8695" max="8695" width="8.453125" style="1" customWidth="1"/>
    <col min="8696" max="8696" width="8.54296875" style="1"/>
    <col min="8697" max="8697" width="7" style="1" customWidth="1"/>
    <col min="8698" max="8698" width="9.453125" style="1" customWidth="1"/>
    <col min="8699" max="8700" width="9.54296875" style="1" customWidth="1"/>
    <col min="8701" max="8701" width="11.54296875" style="1" customWidth="1"/>
    <col min="8702" max="8703" width="9.453125" style="1" customWidth="1"/>
    <col min="8704" max="8705" width="6.54296875" style="1" customWidth="1"/>
    <col min="8706" max="8706" width="7.453125" style="1" customWidth="1"/>
    <col min="8707" max="8707" width="6.54296875" style="1" customWidth="1"/>
    <col min="8708" max="8708" width="8" style="1" customWidth="1"/>
    <col min="8709" max="8709" width="8.54296875" style="1"/>
    <col min="8710" max="8710" width="8.54296875" style="1" customWidth="1"/>
    <col min="8711" max="8948" width="8.54296875" style="1"/>
    <col min="8949" max="8949" width="9" style="1" customWidth="1"/>
    <col min="8950" max="8950" width="11.453125" style="1" bestFit="1" customWidth="1"/>
    <col min="8951" max="8951" width="8.453125" style="1" customWidth="1"/>
    <col min="8952" max="8952" width="8.54296875" style="1"/>
    <col min="8953" max="8953" width="7" style="1" customWidth="1"/>
    <col min="8954" max="8954" width="9.453125" style="1" customWidth="1"/>
    <col min="8955" max="8956" width="9.54296875" style="1" customWidth="1"/>
    <col min="8957" max="8957" width="11.54296875" style="1" customWidth="1"/>
    <col min="8958" max="8959" width="9.453125" style="1" customWidth="1"/>
    <col min="8960" max="8961" width="6.54296875" style="1" customWidth="1"/>
    <col min="8962" max="8962" width="7.453125" style="1" customWidth="1"/>
    <col min="8963" max="8963" width="6.54296875" style="1" customWidth="1"/>
    <col min="8964" max="8964" width="8" style="1" customWidth="1"/>
    <col min="8965" max="8965" width="8.54296875" style="1"/>
    <col min="8966" max="8966" width="8.54296875" style="1" customWidth="1"/>
    <col min="8967" max="9204" width="8.54296875" style="1"/>
    <col min="9205" max="9205" width="9" style="1" customWidth="1"/>
    <col min="9206" max="9206" width="11.453125" style="1" bestFit="1" customWidth="1"/>
    <col min="9207" max="9207" width="8.453125" style="1" customWidth="1"/>
    <col min="9208" max="9208" width="8.54296875" style="1"/>
    <col min="9209" max="9209" width="7" style="1" customWidth="1"/>
    <col min="9210" max="9210" width="9.453125" style="1" customWidth="1"/>
    <col min="9211" max="9212" width="9.54296875" style="1" customWidth="1"/>
    <col min="9213" max="9213" width="11.54296875" style="1" customWidth="1"/>
    <col min="9214" max="9215" width="9.453125" style="1" customWidth="1"/>
    <col min="9216" max="9217" width="6.54296875" style="1" customWidth="1"/>
    <col min="9218" max="9218" width="7.453125" style="1" customWidth="1"/>
    <col min="9219" max="9219" width="6.54296875" style="1" customWidth="1"/>
    <col min="9220" max="9220" width="8" style="1" customWidth="1"/>
    <col min="9221" max="9221" width="8.54296875" style="1"/>
    <col min="9222" max="9222" width="8.54296875" style="1" customWidth="1"/>
    <col min="9223" max="9460" width="8.54296875" style="1"/>
    <col min="9461" max="9461" width="9" style="1" customWidth="1"/>
    <col min="9462" max="9462" width="11.453125" style="1" bestFit="1" customWidth="1"/>
    <col min="9463" max="9463" width="8.453125" style="1" customWidth="1"/>
    <col min="9464" max="9464" width="8.54296875" style="1"/>
    <col min="9465" max="9465" width="7" style="1" customWidth="1"/>
    <col min="9466" max="9466" width="9.453125" style="1" customWidth="1"/>
    <col min="9467" max="9468" width="9.54296875" style="1" customWidth="1"/>
    <col min="9469" max="9469" width="11.54296875" style="1" customWidth="1"/>
    <col min="9470" max="9471" width="9.453125" style="1" customWidth="1"/>
    <col min="9472" max="9473" width="6.54296875" style="1" customWidth="1"/>
    <col min="9474" max="9474" width="7.453125" style="1" customWidth="1"/>
    <col min="9475" max="9475" width="6.54296875" style="1" customWidth="1"/>
    <col min="9476" max="9476" width="8" style="1" customWidth="1"/>
    <col min="9477" max="9477" width="8.54296875" style="1"/>
    <col min="9478" max="9478" width="8.54296875" style="1" customWidth="1"/>
    <col min="9479" max="9716" width="8.54296875" style="1"/>
    <col min="9717" max="9717" width="9" style="1" customWidth="1"/>
    <col min="9718" max="9718" width="11.453125" style="1" bestFit="1" customWidth="1"/>
    <col min="9719" max="9719" width="8.453125" style="1" customWidth="1"/>
    <col min="9720" max="9720" width="8.54296875" style="1"/>
    <col min="9721" max="9721" width="7" style="1" customWidth="1"/>
    <col min="9722" max="9722" width="9.453125" style="1" customWidth="1"/>
    <col min="9723" max="9724" width="9.54296875" style="1" customWidth="1"/>
    <col min="9725" max="9725" width="11.54296875" style="1" customWidth="1"/>
    <col min="9726" max="9727" width="9.453125" style="1" customWidth="1"/>
    <col min="9728" max="9729" width="6.54296875" style="1" customWidth="1"/>
    <col min="9730" max="9730" width="7.453125" style="1" customWidth="1"/>
    <col min="9731" max="9731" width="6.54296875" style="1" customWidth="1"/>
    <col min="9732" max="9732" width="8" style="1" customWidth="1"/>
    <col min="9733" max="9733" width="8.54296875" style="1"/>
    <col min="9734" max="9734" width="8.54296875" style="1" customWidth="1"/>
    <col min="9735" max="9972" width="8.54296875" style="1"/>
    <col min="9973" max="9973" width="9" style="1" customWidth="1"/>
    <col min="9974" max="9974" width="11.453125" style="1" bestFit="1" customWidth="1"/>
    <col min="9975" max="9975" width="8.453125" style="1" customWidth="1"/>
    <col min="9976" max="9976" width="8.54296875" style="1"/>
    <col min="9977" max="9977" width="7" style="1" customWidth="1"/>
    <col min="9978" max="9978" width="9.453125" style="1" customWidth="1"/>
    <col min="9979" max="9980" width="9.54296875" style="1" customWidth="1"/>
    <col min="9981" max="9981" width="11.54296875" style="1" customWidth="1"/>
    <col min="9982" max="9983" width="9.453125" style="1" customWidth="1"/>
    <col min="9984" max="9985" width="6.54296875" style="1" customWidth="1"/>
    <col min="9986" max="9986" width="7.453125" style="1" customWidth="1"/>
    <col min="9987" max="9987" width="6.54296875" style="1" customWidth="1"/>
    <col min="9988" max="9988" width="8" style="1" customWidth="1"/>
    <col min="9989" max="9989" width="8.54296875" style="1"/>
    <col min="9990" max="9990" width="8.54296875" style="1" customWidth="1"/>
    <col min="9991" max="10228" width="8.54296875" style="1"/>
    <col min="10229" max="10229" width="9" style="1" customWidth="1"/>
    <col min="10230" max="10230" width="11.453125" style="1" bestFit="1" customWidth="1"/>
    <col min="10231" max="10231" width="8.453125" style="1" customWidth="1"/>
    <col min="10232" max="10232" width="8.54296875" style="1"/>
    <col min="10233" max="10233" width="7" style="1" customWidth="1"/>
    <col min="10234" max="10234" width="9.453125" style="1" customWidth="1"/>
    <col min="10235" max="10236" width="9.54296875" style="1" customWidth="1"/>
    <col min="10237" max="10237" width="11.54296875" style="1" customWidth="1"/>
    <col min="10238" max="10239" width="9.453125" style="1" customWidth="1"/>
    <col min="10240" max="10241" width="6.54296875" style="1" customWidth="1"/>
    <col min="10242" max="10242" width="7.453125" style="1" customWidth="1"/>
    <col min="10243" max="10243" width="6.54296875" style="1" customWidth="1"/>
    <col min="10244" max="10244" width="8" style="1" customWidth="1"/>
    <col min="10245" max="10245" width="8.54296875" style="1"/>
    <col min="10246" max="10246" width="8.54296875" style="1" customWidth="1"/>
    <col min="10247" max="10484" width="8.54296875" style="1"/>
    <col min="10485" max="10485" width="9" style="1" customWidth="1"/>
    <col min="10486" max="10486" width="11.453125" style="1" bestFit="1" customWidth="1"/>
    <col min="10487" max="10487" width="8.453125" style="1" customWidth="1"/>
    <col min="10488" max="10488" width="8.54296875" style="1"/>
    <col min="10489" max="10489" width="7" style="1" customWidth="1"/>
    <col min="10490" max="10490" width="9.453125" style="1" customWidth="1"/>
    <col min="10491" max="10492" width="9.54296875" style="1" customWidth="1"/>
    <col min="10493" max="10493" width="11.54296875" style="1" customWidth="1"/>
    <col min="10494" max="10495" width="9.453125" style="1" customWidth="1"/>
    <col min="10496" max="10497" width="6.54296875" style="1" customWidth="1"/>
    <col min="10498" max="10498" width="7.453125" style="1" customWidth="1"/>
    <col min="10499" max="10499" width="6.54296875" style="1" customWidth="1"/>
    <col min="10500" max="10500" width="8" style="1" customWidth="1"/>
    <col min="10501" max="10501" width="8.54296875" style="1"/>
    <col min="10502" max="10502" width="8.54296875" style="1" customWidth="1"/>
    <col min="10503" max="10740" width="8.54296875" style="1"/>
    <col min="10741" max="10741" width="9" style="1" customWidth="1"/>
    <col min="10742" max="10742" width="11.453125" style="1" bestFit="1" customWidth="1"/>
    <col min="10743" max="10743" width="8.453125" style="1" customWidth="1"/>
    <col min="10744" max="10744" width="8.54296875" style="1"/>
    <col min="10745" max="10745" width="7" style="1" customWidth="1"/>
    <col min="10746" max="10746" width="9.453125" style="1" customWidth="1"/>
    <col min="10747" max="10748" width="9.54296875" style="1" customWidth="1"/>
    <col min="10749" max="10749" width="11.54296875" style="1" customWidth="1"/>
    <col min="10750" max="10751" width="9.453125" style="1" customWidth="1"/>
    <col min="10752" max="10753" width="6.54296875" style="1" customWidth="1"/>
    <col min="10754" max="10754" width="7.453125" style="1" customWidth="1"/>
    <col min="10755" max="10755" width="6.54296875" style="1" customWidth="1"/>
    <col min="10756" max="10756" width="8" style="1" customWidth="1"/>
    <col min="10757" max="10757" width="8.54296875" style="1"/>
    <col min="10758" max="10758" width="8.54296875" style="1" customWidth="1"/>
    <col min="10759" max="10996" width="8.54296875" style="1"/>
    <col min="10997" max="10997" width="9" style="1" customWidth="1"/>
    <col min="10998" max="10998" width="11.453125" style="1" bestFit="1" customWidth="1"/>
    <col min="10999" max="10999" width="8.453125" style="1" customWidth="1"/>
    <col min="11000" max="11000" width="8.54296875" style="1"/>
    <col min="11001" max="11001" width="7" style="1" customWidth="1"/>
    <col min="11002" max="11002" width="9.453125" style="1" customWidth="1"/>
    <col min="11003" max="11004" width="9.54296875" style="1" customWidth="1"/>
    <col min="11005" max="11005" width="11.54296875" style="1" customWidth="1"/>
    <col min="11006" max="11007" width="9.453125" style="1" customWidth="1"/>
    <col min="11008" max="11009" width="6.54296875" style="1" customWidth="1"/>
    <col min="11010" max="11010" width="7.453125" style="1" customWidth="1"/>
    <col min="11011" max="11011" width="6.54296875" style="1" customWidth="1"/>
    <col min="11012" max="11012" width="8" style="1" customWidth="1"/>
    <col min="11013" max="11013" width="8.54296875" style="1"/>
    <col min="11014" max="11014" width="8.54296875" style="1" customWidth="1"/>
    <col min="11015" max="11252" width="8.54296875" style="1"/>
    <col min="11253" max="11253" width="9" style="1" customWidth="1"/>
    <col min="11254" max="11254" width="11.453125" style="1" bestFit="1" customWidth="1"/>
    <col min="11255" max="11255" width="8.453125" style="1" customWidth="1"/>
    <col min="11256" max="11256" width="8.54296875" style="1"/>
    <col min="11257" max="11257" width="7" style="1" customWidth="1"/>
    <col min="11258" max="11258" width="9.453125" style="1" customWidth="1"/>
    <col min="11259" max="11260" width="9.54296875" style="1" customWidth="1"/>
    <col min="11261" max="11261" width="11.54296875" style="1" customWidth="1"/>
    <col min="11262" max="11263" width="9.453125" style="1" customWidth="1"/>
    <col min="11264" max="11265" width="6.54296875" style="1" customWidth="1"/>
    <col min="11266" max="11266" width="7.453125" style="1" customWidth="1"/>
    <col min="11267" max="11267" width="6.54296875" style="1" customWidth="1"/>
    <col min="11268" max="11268" width="8" style="1" customWidth="1"/>
    <col min="11269" max="11269" width="8.54296875" style="1"/>
    <col min="11270" max="11270" width="8.54296875" style="1" customWidth="1"/>
    <col min="11271" max="11508" width="8.54296875" style="1"/>
    <col min="11509" max="11509" width="9" style="1" customWidth="1"/>
    <col min="11510" max="11510" width="11.453125" style="1" bestFit="1" customWidth="1"/>
    <col min="11511" max="11511" width="8.453125" style="1" customWidth="1"/>
    <col min="11512" max="11512" width="8.54296875" style="1"/>
    <col min="11513" max="11513" width="7" style="1" customWidth="1"/>
    <col min="11514" max="11514" width="9.453125" style="1" customWidth="1"/>
    <col min="11515" max="11516" width="9.54296875" style="1" customWidth="1"/>
    <col min="11517" max="11517" width="11.54296875" style="1" customWidth="1"/>
    <col min="11518" max="11519" width="9.453125" style="1" customWidth="1"/>
    <col min="11520" max="11521" width="6.54296875" style="1" customWidth="1"/>
    <col min="11522" max="11522" width="7.453125" style="1" customWidth="1"/>
    <col min="11523" max="11523" width="6.54296875" style="1" customWidth="1"/>
    <col min="11524" max="11524" width="8" style="1" customWidth="1"/>
    <col min="11525" max="11525" width="8.54296875" style="1"/>
    <col min="11526" max="11526" width="8.54296875" style="1" customWidth="1"/>
    <col min="11527" max="11764" width="8.54296875" style="1"/>
    <col min="11765" max="11765" width="9" style="1" customWidth="1"/>
    <col min="11766" max="11766" width="11.453125" style="1" bestFit="1" customWidth="1"/>
    <col min="11767" max="11767" width="8.453125" style="1" customWidth="1"/>
    <col min="11768" max="11768" width="8.54296875" style="1"/>
    <col min="11769" max="11769" width="7" style="1" customWidth="1"/>
    <col min="11770" max="11770" width="9.453125" style="1" customWidth="1"/>
    <col min="11771" max="11772" width="9.54296875" style="1" customWidth="1"/>
    <col min="11773" max="11773" width="11.54296875" style="1" customWidth="1"/>
    <col min="11774" max="11775" width="9.453125" style="1" customWidth="1"/>
    <col min="11776" max="11777" width="6.54296875" style="1" customWidth="1"/>
    <col min="11778" max="11778" width="7.453125" style="1" customWidth="1"/>
    <col min="11779" max="11779" width="6.54296875" style="1" customWidth="1"/>
    <col min="11780" max="11780" width="8" style="1" customWidth="1"/>
    <col min="11781" max="11781" width="8.54296875" style="1"/>
    <col min="11782" max="11782" width="8.54296875" style="1" customWidth="1"/>
    <col min="11783" max="12020" width="8.54296875" style="1"/>
    <col min="12021" max="12021" width="9" style="1" customWidth="1"/>
    <col min="12022" max="12022" width="11.453125" style="1" bestFit="1" customWidth="1"/>
    <col min="12023" max="12023" width="8.453125" style="1" customWidth="1"/>
    <col min="12024" max="12024" width="8.54296875" style="1"/>
    <col min="12025" max="12025" width="7" style="1" customWidth="1"/>
    <col min="12026" max="12026" width="9.453125" style="1" customWidth="1"/>
    <col min="12027" max="12028" width="9.54296875" style="1" customWidth="1"/>
    <col min="12029" max="12029" width="11.54296875" style="1" customWidth="1"/>
    <col min="12030" max="12031" width="9.453125" style="1" customWidth="1"/>
    <col min="12032" max="12033" width="6.54296875" style="1" customWidth="1"/>
    <col min="12034" max="12034" width="7.453125" style="1" customWidth="1"/>
    <col min="12035" max="12035" width="6.54296875" style="1" customWidth="1"/>
    <col min="12036" max="12036" width="8" style="1" customWidth="1"/>
    <col min="12037" max="12037" width="8.54296875" style="1"/>
    <col min="12038" max="12038" width="8.54296875" style="1" customWidth="1"/>
    <col min="12039" max="12276" width="8.54296875" style="1"/>
    <col min="12277" max="12277" width="9" style="1" customWidth="1"/>
    <col min="12278" max="12278" width="11.453125" style="1" bestFit="1" customWidth="1"/>
    <col min="12279" max="12279" width="8.453125" style="1" customWidth="1"/>
    <col min="12280" max="12280" width="8.54296875" style="1"/>
    <col min="12281" max="12281" width="7" style="1" customWidth="1"/>
    <col min="12282" max="12282" width="9.453125" style="1" customWidth="1"/>
    <col min="12283" max="12284" width="9.54296875" style="1" customWidth="1"/>
    <col min="12285" max="12285" width="11.54296875" style="1" customWidth="1"/>
    <col min="12286" max="12287" width="9.453125" style="1" customWidth="1"/>
    <col min="12288" max="12289" width="6.54296875" style="1" customWidth="1"/>
    <col min="12290" max="12290" width="7.453125" style="1" customWidth="1"/>
    <col min="12291" max="12291" width="6.54296875" style="1" customWidth="1"/>
    <col min="12292" max="12292" width="8" style="1" customWidth="1"/>
    <col min="12293" max="12293" width="8.54296875" style="1"/>
    <col min="12294" max="12294" width="8.54296875" style="1" customWidth="1"/>
    <col min="12295" max="12532" width="8.54296875" style="1"/>
    <col min="12533" max="12533" width="9" style="1" customWidth="1"/>
    <col min="12534" max="12534" width="11.453125" style="1" bestFit="1" customWidth="1"/>
    <col min="12535" max="12535" width="8.453125" style="1" customWidth="1"/>
    <col min="12536" max="12536" width="8.54296875" style="1"/>
    <col min="12537" max="12537" width="7" style="1" customWidth="1"/>
    <col min="12538" max="12538" width="9.453125" style="1" customWidth="1"/>
    <col min="12539" max="12540" width="9.54296875" style="1" customWidth="1"/>
    <col min="12541" max="12541" width="11.54296875" style="1" customWidth="1"/>
    <col min="12542" max="12543" width="9.453125" style="1" customWidth="1"/>
    <col min="12544" max="12545" width="6.54296875" style="1" customWidth="1"/>
    <col min="12546" max="12546" width="7.453125" style="1" customWidth="1"/>
    <col min="12547" max="12547" width="6.54296875" style="1" customWidth="1"/>
    <col min="12548" max="12548" width="8" style="1" customWidth="1"/>
    <col min="12549" max="12549" width="8.54296875" style="1"/>
    <col min="12550" max="12550" width="8.54296875" style="1" customWidth="1"/>
    <col min="12551" max="12788" width="8.54296875" style="1"/>
    <col min="12789" max="12789" width="9" style="1" customWidth="1"/>
    <col min="12790" max="12790" width="11.453125" style="1" bestFit="1" customWidth="1"/>
    <col min="12791" max="12791" width="8.453125" style="1" customWidth="1"/>
    <col min="12792" max="12792" width="8.54296875" style="1"/>
    <col min="12793" max="12793" width="7" style="1" customWidth="1"/>
    <col min="12794" max="12794" width="9.453125" style="1" customWidth="1"/>
    <col min="12795" max="12796" width="9.54296875" style="1" customWidth="1"/>
    <col min="12797" max="12797" width="11.54296875" style="1" customWidth="1"/>
    <col min="12798" max="12799" width="9.453125" style="1" customWidth="1"/>
    <col min="12800" max="12801" width="6.54296875" style="1" customWidth="1"/>
    <col min="12802" max="12802" width="7.453125" style="1" customWidth="1"/>
    <col min="12803" max="12803" width="6.54296875" style="1" customWidth="1"/>
    <col min="12804" max="12804" width="8" style="1" customWidth="1"/>
    <col min="12805" max="12805" width="8.54296875" style="1"/>
    <col min="12806" max="12806" width="8.54296875" style="1" customWidth="1"/>
    <col min="12807" max="13044" width="8.54296875" style="1"/>
    <col min="13045" max="13045" width="9" style="1" customWidth="1"/>
    <col min="13046" max="13046" width="11.453125" style="1" bestFit="1" customWidth="1"/>
    <col min="13047" max="13047" width="8.453125" style="1" customWidth="1"/>
    <col min="13048" max="13048" width="8.54296875" style="1"/>
    <col min="13049" max="13049" width="7" style="1" customWidth="1"/>
    <col min="13050" max="13050" width="9.453125" style="1" customWidth="1"/>
    <col min="13051" max="13052" width="9.54296875" style="1" customWidth="1"/>
    <col min="13053" max="13053" width="11.54296875" style="1" customWidth="1"/>
    <col min="13054" max="13055" width="9.453125" style="1" customWidth="1"/>
    <col min="13056" max="13057" width="6.54296875" style="1" customWidth="1"/>
    <col min="13058" max="13058" width="7.453125" style="1" customWidth="1"/>
    <col min="13059" max="13059" width="6.54296875" style="1" customWidth="1"/>
    <col min="13060" max="13060" width="8" style="1" customWidth="1"/>
    <col min="13061" max="13061" width="8.54296875" style="1"/>
    <col min="13062" max="13062" width="8.54296875" style="1" customWidth="1"/>
    <col min="13063" max="13300" width="8.54296875" style="1"/>
    <col min="13301" max="13301" width="9" style="1" customWidth="1"/>
    <col min="13302" max="13302" width="11.453125" style="1" bestFit="1" customWidth="1"/>
    <col min="13303" max="13303" width="8.453125" style="1" customWidth="1"/>
    <col min="13304" max="13304" width="8.54296875" style="1"/>
    <col min="13305" max="13305" width="7" style="1" customWidth="1"/>
    <col min="13306" max="13306" width="9.453125" style="1" customWidth="1"/>
    <col min="13307" max="13308" width="9.54296875" style="1" customWidth="1"/>
    <col min="13309" max="13309" width="11.54296875" style="1" customWidth="1"/>
    <col min="13310" max="13311" width="9.453125" style="1" customWidth="1"/>
    <col min="13312" max="13313" width="6.54296875" style="1" customWidth="1"/>
    <col min="13314" max="13314" width="7.453125" style="1" customWidth="1"/>
    <col min="13315" max="13315" width="6.54296875" style="1" customWidth="1"/>
    <col min="13316" max="13316" width="8" style="1" customWidth="1"/>
    <col min="13317" max="13317" width="8.54296875" style="1"/>
    <col min="13318" max="13318" width="8.54296875" style="1" customWidth="1"/>
    <col min="13319" max="13556" width="8.54296875" style="1"/>
    <col min="13557" max="13557" width="9" style="1" customWidth="1"/>
    <col min="13558" max="13558" width="11.453125" style="1" bestFit="1" customWidth="1"/>
    <col min="13559" max="13559" width="8.453125" style="1" customWidth="1"/>
    <col min="13560" max="13560" width="8.54296875" style="1"/>
    <col min="13561" max="13561" width="7" style="1" customWidth="1"/>
    <col min="13562" max="13562" width="9.453125" style="1" customWidth="1"/>
    <col min="13563" max="13564" width="9.54296875" style="1" customWidth="1"/>
    <col min="13565" max="13565" width="11.54296875" style="1" customWidth="1"/>
    <col min="13566" max="13567" width="9.453125" style="1" customWidth="1"/>
    <col min="13568" max="13569" width="6.54296875" style="1" customWidth="1"/>
    <col min="13570" max="13570" width="7.453125" style="1" customWidth="1"/>
    <col min="13571" max="13571" width="6.54296875" style="1" customWidth="1"/>
    <col min="13572" max="13572" width="8" style="1" customWidth="1"/>
    <col min="13573" max="13573" width="8.54296875" style="1"/>
    <col min="13574" max="13574" width="8.54296875" style="1" customWidth="1"/>
    <col min="13575" max="13812" width="8.54296875" style="1"/>
    <col min="13813" max="13813" width="9" style="1" customWidth="1"/>
    <col min="13814" max="13814" width="11.453125" style="1" bestFit="1" customWidth="1"/>
    <col min="13815" max="13815" width="8.453125" style="1" customWidth="1"/>
    <col min="13816" max="13816" width="8.54296875" style="1"/>
    <col min="13817" max="13817" width="7" style="1" customWidth="1"/>
    <col min="13818" max="13818" width="9.453125" style="1" customWidth="1"/>
    <col min="13819" max="13820" width="9.54296875" style="1" customWidth="1"/>
    <col min="13821" max="13821" width="11.54296875" style="1" customWidth="1"/>
    <col min="13822" max="13823" width="9.453125" style="1" customWidth="1"/>
    <col min="13824" max="13825" width="6.54296875" style="1" customWidth="1"/>
    <col min="13826" max="13826" width="7.453125" style="1" customWidth="1"/>
    <col min="13827" max="13827" width="6.54296875" style="1" customWidth="1"/>
    <col min="13828" max="13828" width="8" style="1" customWidth="1"/>
    <col min="13829" max="13829" width="8.54296875" style="1"/>
    <col min="13830" max="13830" width="8.54296875" style="1" customWidth="1"/>
    <col min="13831" max="14068" width="8.54296875" style="1"/>
    <col min="14069" max="14069" width="9" style="1" customWidth="1"/>
    <col min="14070" max="14070" width="11.453125" style="1" bestFit="1" customWidth="1"/>
    <col min="14071" max="14071" width="8.453125" style="1" customWidth="1"/>
    <col min="14072" max="14072" width="8.54296875" style="1"/>
    <col min="14073" max="14073" width="7" style="1" customWidth="1"/>
    <col min="14074" max="14074" width="9.453125" style="1" customWidth="1"/>
    <col min="14075" max="14076" width="9.54296875" style="1" customWidth="1"/>
    <col min="14077" max="14077" width="11.54296875" style="1" customWidth="1"/>
    <col min="14078" max="14079" width="9.453125" style="1" customWidth="1"/>
    <col min="14080" max="14081" width="6.54296875" style="1" customWidth="1"/>
    <col min="14082" max="14082" width="7.453125" style="1" customWidth="1"/>
    <col min="14083" max="14083" width="6.54296875" style="1" customWidth="1"/>
    <col min="14084" max="14084" width="8" style="1" customWidth="1"/>
    <col min="14085" max="14085" width="8.54296875" style="1"/>
    <col min="14086" max="14086" width="8.54296875" style="1" customWidth="1"/>
    <col min="14087" max="14324" width="8.54296875" style="1"/>
    <col min="14325" max="14325" width="9" style="1" customWidth="1"/>
    <col min="14326" max="14326" width="11.453125" style="1" bestFit="1" customWidth="1"/>
    <col min="14327" max="14327" width="8.453125" style="1" customWidth="1"/>
    <col min="14328" max="14328" width="8.54296875" style="1"/>
    <col min="14329" max="14329" width="7" style="1" customWidth="1"/>
    <col min="14330" max="14330" width="9.453125" style="1" customWidth="1"/>
    <col min="14331" max="14332" width="9.54296875" style="1" customWidth="1"/>
    <col min="14333" max="14333" width="11.54296875" style="1" customWidth="1"/>
    <col min="14334" max="14335" width="9.453125" style="1" customWidth="1"/>
    <col min="14336" max="14337" width="6.54296875" style="1" customWidth="1"/>
    <col min="14338" max="14338" width="7.453125" style="1" customWidth="1"/>
    <col min="14339" max="14339" width="6.54296875" style="1" customWidth="1"/>
    <col min="14340" max="14340" width="8" style="1" customWidth="1"/>
    <col min="14341" max="14341" width="8.54296875" style="1"/>
    <col min="14342" max="14342" width="8.54296875" style="1" customWidth="1"/>
    <col min="14343" max="14580" width="8.54296875" style="1"/>
    <col min="14581" max="14581" width="9" style="1" customWidth="1"/>
    <col min="14582" max="14582" width="11.453125" style="1" bestFit="1" customWidth="1"/>
    <col min="14583" max="14583" width="8.453125" style="1" customWidth="1"/>
    <col min="14584" max="14584" width="8.54296875" style="1"/>
    <col min="14585" max="14585" width="7" style="1" customWidth="1"/>
    <col min="14586" max="14586" width="9.453125" style="1" customWidth="1"/>
    <col min="14587" max="14588" width="9.54296875" style="1" customWidth="1"/>
    <col min="14589" max="14589" width="11.54296875" style="1" customWidth="1"/>
    <col min="14590" max="14591" width="9.453125" style="1" customWidth="1"/>
    <col min="14592" max="14593" width="6.54296875" style="1" customWidth="1"/>
    <col min="14594" max="14594" width="7.453125" style="1" customWidth="1"/>
    <col min="14595" max="14595" width="6.54296875" style="1" customWidth="1"/>
    <col min="14596" max="14596" width="8" style="1" customWidth="1"/>
    <col min="14597" max="14597" width="8.54296875" style="1"/>
    <col min="14598" max="14598" width="8.54296875" style="1" customWidth="1"/>
    <col min="14599" max="14836" width="8.54296875" style="1"/>
    <col min="14837" max="14837" width="9" style="1" customWidth="1"/>
    <col min="14838" max="14838" width="11.453125" style="1" bestFit="1" customWidth="1"/>
    <col min="14839" max="14839" width="8.453125" style="1" customWidth="1"/>
    <col min="14840" max="14840" width="8.54296875" style="1"/>
    <col min="14841" max="14841" width="7" style="1" customWidth="1"/>
    <col min="14842" max="14842" width="9.453125" style="1" customWidth="1"/>
    <col min="14843" max="14844" width="9.54296875" style="1" customWidth="1"/>
    <col min="14845" max="14845" width="11.54296875" style="1" customWidth="1"/>
    <col min="14846" max="14847" width="9.453125" style="1" customWidth="1"/>
    <col min="14848" max="14849" width="6.54296875" style="1" customWidth="1"/>
    <col min="14850" max="14850" width="7.453125" style="1" customWidth="1"/>
    <col min="14851" max="14851" width="6.54296875" style="1" customWidth="1"/>
    <col min="14852" max="14852" width="8" style="1" customWidth="1"/>
    <col min="14853" max="14853" width="8.54296875" style="1"/>
    <col min="14854" max="14854" width="8.54296875" style="1" customWidth="1"/>
    <col min="14855" max="15092" width="8.54296875" style="1"/>
    <col min="15093" max="15093" width="9" style="1" customWidth="1"/>
    <col min="15094" max="15094" width="11.453125" style="1" bestFit="1" customWidth="1"/>
    <col min="15095" max="15095" width="8.453125" style="1" customWidth="1"/>
    <col min="15096" max="15096" width="8.54296875" style="1"/>
    <col min="15097" max="15097" width="7" style="1" customWidth="1"/>
    <col min="15098" max="15098" width="9.453125" style="1" customWidth="1"/>
    <col min="15099" max="15100" width="9.54296875" style="1" customWidth="1"/>
    <col min="15101" max="15101" width="11.54296875" style="1" customWidth="1"/>
    <col min="15102" max="15103" width="9.453125" style="1" customWidth="1"/>
    <col min="15104" max="15105" width="6.54296875" style="1" customWidth="1"/>
    <col min="15106" max="15106" width="7.453125" style="1" customWidth="1"/>
    <col min="15107" max="15107" width="6.54296875" style="1" customWidth="1"/>
    <col min="15108" max="15108" width="8" style="1" customWidth="1"/>
    <col min="15109" max="15109" width="8.54296875" style="1"/>
    <col min="15110" max="15110" width="8.54296875" style="1" customWidth="1"/>
    <col min="15111" max="15348" width="8.54296875" style="1"/>
    <col min="15349" max="15349" width="9" style="1" customWidth="1"/>
    <col min="15350" max="15350" width="11.453125" style="1" bestFit="1" customWidth="1"/>
    <col min="15351" max="15351" width="8.453125" style="1" customWidth="1"/>
    <col min="15352" max="15352" width="8.54296875" style="1"/>
    <col min="15353" max="15353" width="7" style="1" customWidth="1"/>
    <col min="15354" max="15354" width="9.453125" style="1" customWidth="1"/>
    <col min="15355" max="15356" width="9.54296875" style="1" customWidth="1"/>
    <col min="15357" max="15357" width="11.54296875" style="1" customWidth="1"/>
    <col min="15358" max="15359" width="9.453125" style="1" customWidth="1"/>
    <col min="15360" max="15361" width="6.54296875" style="1" customWidth="1"/>
    <col min="15362" max="15362" width="7.453125" style="1" customWidth="1"/>
    <col min="15363" max="15363" width="6.54296875" style="1" customWidth="1"/>
    <col min="15364" max="15364" width="8" style="1" customWidth="1"/>
    <col min="15365" max="15365" width="8.54296875" style="1"/>
    <col min="15366" max="15366" width="8.54296875" style="1" customWidth="1"/>
    <col min="15367" max="15604" width="8.54296875" style="1"/>
    <col min="15605" max="15605" width="9" style="1" customWidth="1"/>
    <col min="15606" max="15606" width="11.453125" style="1" bestFit="1" customWidth="1"/>
    <col min="15607" max="15607" width="8.453125" style="1" customWidth="1"/>
    <col min="15608" max="15608" width="8.54296875" style="1"/>
    <col min="15609" max="15609" width="7" style="1" customWidth="1"/>
    <col min="15610" max="15610" width="9.453125" style="1" customWidth="1"/>
    <col min="15611" max="15612" width="9.54296875" style="1" customWidth="1"/>
    <col min="15613" max="15613" width="11.54296875" style="1" customWidth="1"/>
    <col min="15614" max="15615" width="9.453125" style="1" customWidth="1"/>
    <col min="15616" max="15617" width="6.54296875" style="1" customWidth="1"/>
    <col min="15618" max="15618" width="7.453125" style="1" customWidth="1"/>
    <col min="15619" max="15619" width="6.54296875" style="1" customWidth="1"/>
    <col min="15620" max="15620" width="8" style="1" customWidth="1"/>
    <col min="15621" max="15621" width="8.54296875" style="1"/>
    <col min="15622" max="15622" width="8.54296875" style="1" customWidth="1"/>
    <col min="15623" max="15860" width="8.54296875" style="1"/>
    <col min="15861" max="15861" width="9" style="1" customWidth="1"/>
    <col min="15862" max="15862" width="11.453125" style="1" bestFit="1" customWidth="1"/>
    <col min="15863" max="15863" width="8.453125" style="1" customWidth="1"/>
    <col min="15864" max="15864" width="8.54296875" style="1"/>
    <col min="15865" max="15865" width="7" style="1" customWidth="1"/>
    <col min="15866" max="15866" width="9.453125" style="1" customWidth="1"/>
    <col min="15867" max="15868" width="9.54296875" style="1" customWidth="1"/>
    <col min="15869" max="15869" width="11.54296875" style="1" customWidth="1"/>
    <col min="15870" max="15871" width="9.453125" style="1" customWidth="1"/>
    <col min="15872" max="15873" width="6.54296875" style="1" customWidth="1"/>
    <col min="15874" max="15874" width="7.453125" style="1" customWidth="1"/>
    <col min="15875" max="15875" width="6.54296875" style="1" customWidth="1"/>
    <col min="15876" max="15876" width="8" style="1" customWidth="1"/>
    <col min="15877" max="15877" width="8.54296875" style="1"/>
    <col min="15878" max="15878" width="8.54296875" style="1" customWidth="1"/>
    <col min="15879" max="16116" width="8.54296875" style="1"/>
    <col min="16117" max="16117" width="9" style="1" customWidth="1"/>
    <col min="16118" max="16118" width="11.453125" style="1" bestFit="1" customWidth="1"/>
    <col min="16119" max="16119" width="8.453125" style="1" customWidth="1"/>
    <col min="16120" max="16120" width="8.54296875" style="1"/>
    <col min="16121" max="16121" width="7" style="1" customWidth="1"/>
    <col min="16122" max="16122" width="9.453125" style="1" customWidth="1"/>
    <col min="16123" max="16124" width="9.54296875" style="1" customWidth="1"/>
    <col min="16125" max="16125" width="11.54296875" style="1" customWidth="1"/>
    <col min="16126" max="16127" width="9.453125" style="1" customWidth="1"/>
    <col min="16128" max="16129" width="6.54296875" style="1" customWidth="1"/>
    <col min="16130" max="16130" width="7.453125" style="1" customWidth="1"/>
    <col min="16131" max="16131" width="6.54296875" style="1" customWidth="1"/>
    <col min="16132" max="16132" width="8" style="1" customWidth="1"/>
    <col min="16133" max="16133" width="8.54296875" style="1"/>
    <col min="16134" max="16134" width="8.54296875" style="1" customWidth="1"/>
    <col min="16135" max="16377" width="8.54296875" style="1"/>
    <col min="16378" max="16384" width="8.54296875" style="1" customWidth="1"/>
  </cols>
  <sheetData>
    <row r="1" spans="1:20" ht="28.5" x14ac:dyDescent="0.35">
      <c r="A1" s="7" t="s">
        <v>561</v>
      </c>
    </row>
    <row r="2" spans="1:20" x14ac:dyDescent="0.35">
      <c r="A2" s="2" t="s">
        <v>19</v>
      </c>
    </row>
    <row r="3" spans="1:20" x14ac:dyDescent="0.35">
      <c r="A3" s="2" t="s">
        <v>104</v>
      </c>
    </row>
    <row r="4" spans="1:20" x14ac:dyDescent="0.35">
      <c r="A4" s="2" t="s">
        <v>106</v>
      </c>
    </row>
    <row r="5" spans="1:20" ht="20.25" customHeight="1" x14ac:dyDescent="0.35">
      <c r="B5" s="64" t="s">
        <v>100</v>
      </c>
      <c r="C5" s="65"/>
      <c r="D5" s="65"/>
      <c r="E5" s="66"/>
      <c r="F5" s="64" t="s">
        <v>34</v>
      </c>
      <c r="G5" s="66"/>
      <c r="H5" s="64" t="s">
        <v>555</v>
      </c>
      <c r="I5" s="65"/>
      <c r="J5" s="65"/>
      <c r="K5" s="65"/>
      <c r="L5" s="65"/>
      <c r="M5" s="65"/>
      <c r="N5" s="65"/>
      <c r="O5" s="66"/>
    </row>
    <row r="6" spans="1:20" ht="75" customHeight="1" x14ac:dyDescent="0.35">
      <c r="A6" s="87"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78" t="s">
        <v>557</v>
      </c>
    </row>
    <row r="7" spans="1:20" x14ac:dyDescent="0.35">
      <c r="A7" s="90" t="s">
        <v>119</v>
      </c>
      <c r="B7" s="50">
        <f>SUM(Month!B7:B9)</f>
        <v>33446</v>
      </c>
      <c r="C7" s="50">
        <f>SUM(Month!C7:C9)</f>
        <v>31226</v>
      </c>
      <c r="D7" s="50">
        <f>SUM(Month!D7:D9)</f>
        <v>2220</v>
      </c>
      <c r="E7" s="82">
        <v>0</v>
      </c>
      <c r="F7" s="50">
        <f>SUM(Month!F7:F9)</f>
        <v>20153</v>
      </c>
      <c r="G7" s="56">
        <f>SUM(Month!G7:G9)</f>
        <v>10453</v>
      </c>
      <c r="H7" s="84">
        <f>SUM(Month!H7:H9)</f>
        <v>-12802</v>
      </c>
      <c r="I7" s="50">
        <f>SUM(Month!I7:I9)</f>
        <v>9700</v>
      </c>
      <c r="J7" s="56">
        <f>SUM(Month!J7:J9)</f>
        <v>20602</v>
      </c>
      <c r="K7" s="50">
        <f>SUM(Month!K7:K9)</f>
        <v>1456</v>
      </c>
      <c r="L7" s="88">
        <f>SUM(Month!L7:L9)</f>
        <v>561</v>
      </c>
      <c r="M7" s="55">
        <f>SUM(Month!M7:M9)</f>
        <v>2615</v>
      </c>
      <c r="N7" s="55">
        <f>SUM(Month!N7:N9)</f>
        <v>5410</v>
      </c>
      <c r="O7" s="55">
        <f>SUM(Month!O7:O9)</f>
        <v>548</v>
      </c>
      <c r="T7" s="103"/>
    </row>
    <row r="8" spans="1:20" x14ac:dyDescent="0.35">
      <c r="A8" s="85" t="s">
        <v>120</v>
      </c>
      <c r="B8" s="50">
        <f>SUM(Month!B10:B12)</f>
        <v>29596</v>
      </c>
      <c r="C8" s="50">
        <f>SUM(Month!C10:C12)</f>
        <v>27808</v>
      </c>
      <c r="D8" s="50">
        <f>SUM(Month!D10:D12)</f>
        <v>1788</v>
      </c>
      <c r="E8" s="82">
        <v>0</v>
      </c>
      <c r="F8" s="50">
        <f>SUM(Month!F10:F12)</f>
        <v>20780</v>
      </c>
      <c r="G8" s="56">
        <f>SUM(Month!G10:G12)</f>
        <v>9299</v>
      </c>
      <c r="H8" s="84">
        <f>SUM(Month!H10:H12)</f>
        <v>-8949</v>
      </c>
      <c r="I8" s="50">
        <f>SUM(Month!I10:I12)</f>
        <v>9884</v>
      </c>
      <c r="J8" s="56">
        <f>SUM(Month!J10:J12)</f>
        <v>18023</v>
      </c>
      <c r="K8" s="50">
        <f>SUM(Month!K10:K12)</f>
        <v>2388</v>
      </c>
      <c r="L8" s="56">
        <f>SUM(Month!L10:L12)</f>
        <v>349</v>
      </c>
      <c r="M8" s="55">
        <f>SUM(Month!M10:M12)</f>
        <v>2636</v>
      </c>
      <c r="N8" s="55">
        <f>SUM(Month!N10:N12)</f>
        <v>5485</v>
      </c>
      <c r="O8" s="55">
        <f>SUM(Month!O10:O12)</f>
        <v>647</v>
      </c>
      <c r="T8" s="103"/>
    </row>
    <row r="9" spans="1:20" x14ac:dyDescent="0.35">
      <c r="A9" s="85" t="s">
        <v>121</v>
      </c>
      <c r="B9" s="50">
        <f>SUM(Month!B13:B15)</f>
        <v>32401</v>
      </c>
      <c r="C9" s="50">
        <f>SUM(Month!C13:C15)</f>
        <v>30524</v>
      </c>
      <c r="D9" s="50">
        <f>SUM(Month!D13:D15)</f>
        <v>1877</v>
      </c>
      <c r="E9" s="82">
        <v>0</v>
      </c>
      <c r="F9" s="50">
        <f>SUM(Month!F13:F15)</f>
        <v>24253</v>
      </c>
      <c r="G9" s="56">
        <f>SUM(Month!G13:G15)</f>
        <v>11136</v>
      </c>
      <c r="H9" s="84">
        <f>SUM(Month!H13:H15)</f>
        <v>-10383</v>
      </c>
      <c r="I9" s="50">
        <f>SUM(Month!I13:I15)</f>
        <v>10750</v>
      </c>
      <c r="J9" s="56">
        <f>SUM(Month!J13:J15)</f>
        <v>19155</v>
      </c>
      <c r="K9" s="50">
        <f>SUM(Month!K13:K15)</f>
        <v>2367</v>
      </c>
      <c r="L9" s="56">
        <f>SUM(Month!L13:L15)</f>
        <v>137</v>
      </c>
      <c r="M9" s="55">
        <f>SUM(Month!M13:M15)</f>
        <v>2305</v>
      </c>
      <c r="N9" s="55">
        <f>SUM(Month!N13:N15)</f>
        <v>6513</v>
      </c>
      <c r="O9" s="55">
        <f>SUM(Month!O13:O15)</f>
        <v>625</v>
      </c>
      <c r="T9" s="103"/>
    </row>
    <row r="10" spans="1:20" x14ac:dyDescent="0.35">
      <c r="A10" s="85" t="s">
        <v>122</v>
      </c>
      <c r="B10" s="50">
        <f>SUM(Month!B16:B18)</f>
        <v>34451</v>
      </c>
      <c r="C10" s="50">
        <f>SUM(Month!C16:C18)</f>
        <v>32236</v>
      </c>
      <c r="D10" s="50">
        <f>SUM(Month!D16:D18)</f>
        <v>2215</v>
      </c>
      <c r="E10" s="82">
        <v>0</v>
      </c>
      <c r="F10" s="50">
        <f>SUM(Month!F16:F18)</f>
        <v>25250.15</v>
      </c>
      <c r="G10" s="56">
        <f>SUM(Month!G16:G18)</f>
        <v>12852.29</v>
      </c>
      <c r="H10" s="84">
        <f>SUM(Month!H16:H18)</f>
        <v>-12018.45</v>
      </c>
      <c r="I10" s="50">
        <f>SUM(Month!I16:I18)</f>
        <v>10906.37</v>
      </c>
      <c r="J10" s="56">
        <f>SUM(Month!J16:J18)</f>
        <v>19425.13</v>
      </c>
      <c r="K10" s="50">
        <f>SUM(Month!K16:K18)</f>
        <v>1491.49</v>
      </c>
      <c r="L10" s="56">
        <f>SUM(Month!L16:L18)</f>
        <v>302.14</v>
      </c>
      <c r="M10" s="55">
        <f>SUM(Month!M16:M18)</f>
        <v>2322.9</v>
      </c>
      <c r="N10" s="55">
        <f>SUM(Month!N16:N18)</f>
        <v>7011.9400000000005</v>
      </c>
      <c r="O10" s="55">
        <f>SUM(Month!O16:O18)</f>
        <v>645.56999999999994</v>
      </c>
      <c r="T10" s="103"/>
    </row>
    <row r="11" spans="1:20" x14ac:dyDescent="0.35">
      <c r="A11" s="85" t="s">
        <v>123</v>
      </c>
      <c r="B11" s="50">
        <f>SUM(Month!B19:B21)</f>
        <v>32595.449999999997</v>
      </c>
      <c r="C11" s="50">
        <f>SUM(Month!C19:C21)</f>
        <v>30521.010000000002</v>
      </c>
      <c r="D11" s="50">
        <f>SUM(Month!D19:D21)</f>
        <v>2074.46</v>
      </c>
      <c r="E11" s="82">
        <v>0</v>
      </c>
      <c r="F11" s="50">
        <f>SUM(Month!F19:F21)</f>
        <v>24735.760000000002</v>
      </c>
      <c r="G11" s="56">
        <f>SUM(Month!G19:G21)</f>
        <v>12211</v>
      </c>
      <c r="H11" s="84">
        <f>SUM(Month!H19:H21)</f>
        <v>-11201.18</v>
      </c>
      <c r="I11" s="50">
        <f>SUM(Month!I19:I21)</f>
        <v>10474.26</v>
      </c>
      <c r="J11" s="56">
        <f>SUM(Month!J19:J21)</f>
        <v>20023.91</v>
      </c>
      <c r="K11" s="50">
        <f>SUM(Month!K19:K21)</f>
        <v>2050.5</v>
      </c>
      <c r="L11" s="56">
        <f>SUM(Month!L19:L21)</f>
        <v>456</v>
      </c>
      <c r="M11" s="55">
        <f>SUM(Month!M19:M21)</f>
        <v>2522</v>
      </c>
      <c r="N11" s="55">
        <f>SUM(Month!N19:N21)</f>
        <v>5768</v>
      </c>
      <c r="O11" s="55">
        <f>SUM(Month!O19:O21)</f>
        <v>578</v>
      </c>
      <c r="T11" s="103"/>
    </row>
    <row r="12" spans="1:20" x14ac:dyDescent="0.35">
      <c r="A12" s="85" t="s">
        <v>124</v>
      </c>
      <c r="B12" s="50">
        <f>SUM(Month!B22:B24)</f>
        <v>31316.1</v>
      </c>
      <c r="C12" s="50">
        <f>SUM(Month!C22:C24)</f>
        <v>29472.010000000002</v>
      </c>
      <c r="D12" s="50">
        <f>SUM(Month!D22:D24)</f>
        <v>1844.11</v>
      </c>
      <c r="E12" s="82">
        <v>0</v>
      </c>
      <c r="F12" s="50">
        <f>SUM(Month!F22:F24)</f>
        <v>23089.760000000002</v>
      </c>
      <c r="G12" s="56">
        <f>SUM(Month!G22:G24)</f>
        <v>10565</v>
      </c>
      <c r="H12" s="84">
        <f>SUM(Month!H22:H24)</f>
        <v>-12171.82</v>
      </c>
      <c r="I12" s="50">
        <f>SUM(Month!I22:I24)</f>
        <v>10474.26</v>
      </c>
      <c r="J12" s="56">
        <f>SUM(Month!J22:J24)</f>
        <v>19815.559999999998</v>
      </c>
      <c r="K12" s="50">
        <f>SUM(Month!K22:K24)</f>
        <v>2050.5</v>
      </c>
      <c r="L12" s="56">
        <f>SUM(Month!L22:L24)</f>
        <v>456</v>
      </c>
      <c r="M12" s="55">
        <f>SUM(Month!M22:M24)</f>
        <v>2065</v>
      </c>
      <c r="N12" s="55">
        <f>SUM(Month!N22:N24)</f>
        <v>6490</v>
      </c>
      <c r="O12" s="55">
        <f>SUM(Month!O22:O24)</f>
        <v>641</v>
      </c>
      <c r="T12" s="103"/>
    </row>
    <row r="13" spans="1:20" x14ac:dyDescent="0.35">
      <c r="A13" s="85" t="s">
        <v>125</v>
      </c>
      <c r="B13" s="50">
        <f>SUM(Month!B25:B27)</f>
        <v>31339.58</v>
      </c>
      <c r="C13" s="50">
        <f>SUM(Month!C25:C27)</f>
        <v>29580.010000000002</v>
      </c>
      <c r="D13" s="50">
        <f>SUM(Month!D25:D27)</f>
        <v>1759.58</v>
      </c>
      <c r="E13" s="82">
        <v>0</v>
      </c>
      <c r="F13" s="50">
        <f>SUM(Month!F25:F27)</f>
        <v>25026.760000000002</v>
      </c>
      <c r="G13" s="56">
        <f>SUM(Month!G25:G27)</f>
        <v>12502</v>
      </c>
      <c r="H13" s="84">
        <f>SUM(Month!H25:H27)</f>
        <v>-12807.900000000001</v>
      </c>
      <c r="I13" s="50">
        <f>SUM(Month!I25:I27)</f>
        <v>10474.26</v>
      </c>
      <c r="J13" s="56">
        <f>SUM(Month!J25:J27)</f>
        <v>19868.660000000003</v>
      </c>
      <c r="K13" s="50">
        <f>SUM(Month!K25:K27)</f>
        <v>2050.5</v>
      </c>
      <c r="L13" s="56">
        <f>SUM(Month!L25:L27)</f>
        <v>456</v>
      </c>
      <c r="M13" s="55">
        <f>SUM(Month!M25:M27)</f>
        <v>2045</v>
      </c>
      <c r="N13" s="55">
        <f>SUM(Month!N25:N27)</f>
        <v>7053</v>
      </c>
      <c r="O13" s="55">
        <f>SUM(Month!O25:O27)</f>
        <v>753</v>
      </c>
      <c r="T13" s="103"/>
    </row>
    <row r="14" spans="1:20" x14ac:dyDescent="0.35">
      <c r="A14" s="85" t="s">
        <v>126</v>
      </c>
      <c r="B14" s="50">
        <f>SUM(Month!B28:B30)</f>
        <v>34489.83</v>
      </c>
      <c r="C14" s="50">
        <f>SUM(Month!C28:C30)</f>
        <v>32357.010000000002</v>
      </c>
      <c r="D14" s="50">
        <f>SUM(Month!D28:D30)</f>
        <v>2132.83</v>
      </c>
      <c r="E14" s="82">
        <v>0</v>
      </c>
      <c r="F14" s="50">
        <f>SUM(Month!F28:F30)</f>
        <v>26693.760000000002</v>
      </c>
      <c r="G14" s="56">
        <f>SUM(Month!G28:G30)</f>
        <v>14169</v>
      </c>
      <c r="H14" s="84">
        <f>SUM(Month!H28:H30)</f>
        <v>-11990.23</v>
      </c>
      <c r="I14" s="50">
        <f>SUM(Month!I28:I30)</f>
        <v>10474.26</v>
      </c>
      <c r="J14" s="56">
        <f>SUM(Month!J28:J30)</f>
        <v>20029.97</v>
      </c>
      <c r="K14" s="50">
        <f>SUM(Month!K28:K30)</f>
        <v>2050.5</v>
      </c>
      <c r="L14" s="56">
        <f>SUM(Month!L28:L30)</f>
        <v>456</v>
      </c>
      <c r="M14" s="55">
        <f>SUM(Month!M28:M30)</f>
        <v>2678</v>
      </c>
      <c r="N14" s="55">
        <f>SUM(Month!N28:N30)</f>
        <v>6707</v>
      </c>
      <c r="O14" s="55">
        <f>SUM(Month!O28:O30)</f>
        <v>691</v>
      </c>
      <c r="T14" s="103"/>
    </row>
    <row r="15" spans="1:20" x14ac:dyDescent="0.35">
      <c r="A15" s="85" t="s">
        <v>127</v>
      </c>
      <c r="B15" s="50">
        <f>SUM(Month!B31:B33)</f>
        <v>33045</v>
      </c>
      <c r="C15" s="50">
        <f>SUM(Month!C31:C33)</f>
        <v>30903</v>
      </c>
      <c r="D15" s="50">
        <f>SUM(Month!D31:D33)</f>
        <v>2142</v>
      </c>
      <c r="E15" s="82">
        <v>0</v>
      </c>
      <c r="F15" s="50">
        <f>SUM(Month!F31:F33)</f>
        <v>24033.87</v>
      </c>
      <c r="G15" s="56">
        <f>SUM(Month!G31:G33)</f>
        <v>11948.869999999999</v>
      </c>
      <c r="H15" s="84">
        <f>SUM(Month!H31:H33)</f>
        <v>-13392.97</v>
      </c>
      <c r="I15" s="50">
        <f>SUM(Month!I31:I33)</f>
        <v>9821.01</v>
      </c>
      <c r="J15" s="56">
        <f>SUM(Month!J31:J33)</f>
        <v>20738.010000000002</v>
      </c>
      <c r="K15" s="50">
        <f>SUM(Month!K31:K33)</f>
        <v>2264</v>
      </c>
      <c r="L15" s="56">
        <f>SUM(Month!L31:L33)</f>
        <v>540</v>
      </c>
      <c r="M15" s="55">
        <f>SUM(Month!M31:M33)</f>
        <v>2171.34</v>
      </c>
      <c r="N15" s="55">
        <f>SUM(Month!N31:N33)</f>
        <v>6371.29</v>
      </c>
      <c r="O15" s="55">
        <f>SUM(Month!O31:O33)</f>
        <v>613.95999999999992</v>
      </c>
      <c r="T15" s="103"/>
    </row>
    <row r="16" spans="1:20" x14ac:dyDescent="0.35">
      <c r="A16" s="85" t="s">
        <v>128</v>
      </c>
      <c r="B16" s="50">
        <f>SUM(Month!B34:B36)</f>
        <v>29320</v>
      </c>
      <c r="C16" s="50">
        <f>SUM(Month!C34:C36)</f>
        <v>27602</v>
      </c>
      <c r="D16" s="50">
        <f>SUM(Month!D34:D36)</f>
        <v>1718</v>
      </c>
      <c r="E16" s="82">
        <v>0</v>
      </c>
      <c r="F16" s="50">
        <f>SUM(Month!F34:F36)</f>
        <v>23947.96</v>
      </c>
      <c r="G16" s="56">
        <f>SUM(Month!G34:G36)</f>
        <v>11118.970000000001</v>
      </c>
      <c r="H16" s="84">
        <f>SUM(Month!H34:H36)</f>
        <v>-9574.86</v>
      </c>
      <c r="I16" s="50">
        <f>SUM(Month!I34:I36)</f>
        <v>10712.01</v>
      </c>
      <c r="J16" s="56">
        <f>SUM(Month!J34:J36)</f>
        <v>17626.990000000002</v>
      </c>
      <c r="K16" s="50">
        <f>SUM(Month!K34:K36)</f>
        <v>2116.9899999999998</v>
      </c>
      <c r="L16" s="56">
        <f>SUM(Month!L34:L36)</f>
        <v>339.99</v>
      </c>
      <c r="M16" s="55">
        <f>SUM(Month!M34:M36)</f>
        <v>2159.1799999999998</v>
      </c>
      <c r="N16" s="55">
        <f>SUM(Month!N34:N36)</f>
        <v>6596.0300000000007</v>
      </c>
      <c r="O16" s="55">
        <f>SUM(Month!O34:O36)</f>
        <v>794.42</v>
      </c>
      <c r="T16" s="103"/>
    </row>
    <row r="17" spans="1:20" x14ac:dyDescent="0.35">
      <c r="A17" s="85" t="s">
        <v>129</v>
      </c>
      <c r="B17" s="50">
        <f>SUM(Month!B37:B39)</f>
        <v>31557</v>
      </c>
      <c r="C17" s="50">
        <f>SUM(Month!C37:C39)</f>
        <v>29731</v>
      </c>
      <c r="D17" s="50">
        <f>SUM(Month!D37:D39)</f>
        <v>1826</v>
      </c>
      <c r="E17" s="82">
        <v>0</v>
      </c>
      <c r="F17" s="50">
        <f>SUM(Month!F37:F39)</f>
        <v>25160.53</v>
      </c>
      <c r="G17" s="56">
        <f>SUM(Month!G37:G39)</f>
        <v>11986.54</v>
      </c>
      <c r="H17" s="84">
        <f>SUM(Month!H37:H39)</f>
        <v>-12352.71</v>
      </c>
      <c r="I17" s="50">
        <f>SUM(Month!I37:I39)</f>
        <v>11095</v>
      </c>
      <c r="J17" s="56">
        <f>SUM(Month!J37:J39)</f>
        <v>18586.989999999998</v>
      </c>
      <c r="K17" s="50">
        <f>SUM(Month!K37:K39)</f>
        <v>2079.0100000000002</v>
      </c>
      <c r="L17" s="56">
        <f>SUM(Month!L37:L39)</f>
        <v>223</v>
      </c>
      <c r="M17" s="55">
        <f>SUM(Month!M37:M39)</f>
        <v>1832.02</v>
      </c>
      <c r="N17" s="55">
        <f>SUM(Month!N37:N39)</f>
        <v>8548.73</v>
      </c>
      <c r="O17" s="55">
        <f>SUM(Month!O37:O39)</f>
        <v>807.37999999999988</v>
      </c>
      <c r="T17" s="103"/>
    </row>
    <row r="18" spans="1:20" x14ac:dyDescent="0.35">
      <c r="A18" s="85" t="s">
        <v>130</v>
      </c>
      <c r="B18" s="50">
        <f>SUM(Month!B40:B42)</f>
        <v>34253</v>
      </c>
      <c r="C18" s="50">
        <f>SUM(Month!C40:C42)</f>
        <v>32027</v>
      </c>
      <c r="D18" s="50">
        <f>SUM(Month!D40:D42)</f>
        <v>2226</v>
      </c>
      <c r="E18" s="82">
        <v>0</v>
      </c>
      <c r="F18" s="50">
        <f>SUM(Month!F40:F42)</f>
        <v>24009.68</v>
      </c>
      <c r="G18" s="56">
        <f>SUM(Month!G40:G42)</f>
        <v>12534.68</v>
      </c>
      <c r="H18" s="84">
        <f>SUM(Month!H40:H42)</f>
        <v>-13368.039999999999</v>
      </c>
      <c r="I18" s="50">
        <f>SUM(Month!I40:I42)</f>
        <v>9274.99</v>
      </c>
      <c r="J18" s="56">
        <f>SUM(Month!J40:J42)</f>
        <v>19542</v>
      </c>
      <c r="K18" s="50">
        <f>SUM(Month!K40:K42)</f>
        <v>2200</v>
      </c>
      <c r="L18" s="56">
        <f>SUM(Month!L40:L42)</f>
        <v>242</v>
      </c>
      <c r="M18" s="55">
        <f>SUM(Month!M40:M42)</f>
        <v>2543.31</v>
      </c>
      <c r="N18" s="55">
        <f>SUM(Month!N40:N42)</f>
        <v>7602.34</v>
      </c>
      <c r="O18" s="55">
        <f>SUM(Month!O40:O42)</f>
        <v>746.18000000000006</v>
      </c>
      <c r="T18" s="103"/>
    </row>
    <row r="19" spans="1:20" x14ac:dyDescent="0.35">
      <c r="A19" s="85" t="s">
        <v>131</v>
      </c>
      <c r="B19" s="50">
        <f>SUM(Month!B43:B45)</f>
        <v>33182.18</v>
      </c>
      <c r="C19" s="50">
        <f>SUM(Month!C43:C45)</f>
        <v>30912.660000000003</v>
      </c>
      <c r="D19" s="50">
        <f>SUM(Month!D43:D45)</f>
        <v>2269.5100000000002</v>
      </c>
      <c r="E19" s="82">
        <v>0</v>
      </c>
      <c r="F19" s="50">
        <f>SUM(Month!F43:F45)</f>
        <v>22735.48</v>
      </c>
      <c r="G19" s="56">
        <f>SUM(Month!G43:G45)</f>
        <v>11130.02</v>
      </c>
      <c r="H19" s="84">
        <f>SUM(Month!H43:H45)</f>
        <v>-12884.64</v>
      </c>
      <c r="I19" s="50">
        <f>SUM(Month!I43:I45)</f>
        <v>9559.18</v>
      </c>
      <c r="J19" s="56">
        <f>SUM(Month!J43:J45)</f>
        <v>21656.370000000003</v>
      </c>
      <c r="K19" s="50">
        <f>SUM(Month!K43:K45)</f>
        <v>2046.2599999999998</v>
      </c>
      <c r="L19" s="56">
        <f>SUM(Month!L43:L45)</f>
        <v>237.01999999999998</v>
      </c>
      <c r="M19" s="55">
        <f>SUM(Month!M43:M45)</f>
        <v>2965.02</v>
      </c>
      <c r="N19" s="55">
        <f>SUM(Month!N43:N45)</f>
        <v>5561.72</v>
      </c>
      <c r="O19" s="55">
        <f>SUM(Month!O43:O45)</f>
        <v>724.49</v>
      </c>
      <c r="T19" s="103"/>
    </row>
    <row r="20" spans="1:20" x14ac:dyDescent="0.35">
      <c r="A20" s="85" t="s">
        <v>132</v>
      </c>
      <c r="B20" s="50">
        <f>SUM(Month!B46:B48)</f>
        <v>31892</v>
      </c>
      <c r="C20" s="50">
        <f>SUM(Month!C46:C48)</f>
        <v>29926</v>
      </c>
      <c r="D20" s="50">
        <f>SUM(Month!D46:D48)</f>
        <v>1966</v>
      </c>
      <c r="E20" s="82">
        <v>0</v>
      </c>
      <c r="F20" s="50">
        <f>SUM(Month!F46:F48)</f>
        <v>24986.61</v>
      </c>
      <c r="G20" s="56">
        <f>SUM(Month!G46:G48)</f>
        <v>10873.65</v>
      </c>
      <c r="H20" s="84">
        <f>SUM(Month!H46:H48)</f>
        <v>-11370.89</v>
      </c>
      <c r="I20" s="50">
        <f>SUM(Month!I46:I48)</f>
        <v>11616.56</v>
      </c>
      <c r="J20" s="56">
        <f>SUM(Month!J46:J48)</f>
        <v>19960.18</v>
      </c>
      <c r="K20" s="50">
        <f>SUM(Month!K46:K48)</f>
        <v>2496.3999999999996</v>
      </c>
      <c r="L20" s="56">
        <f>SUM(Month!L46:L48)</f>
        <v>342.57</v>
      </c>
      <c r="M20" s="55">
        <f>SUM(Month!M46:M48)</f>
        <v>2026.04</v>
      </c>
      <c r="N20" s="55">
        <f>SUM(Month!N46:N48)</f>
        <v>7207.13</v>
      </c>
      <c r="O20" s="55">
        <f>SUM(Month!O46:O48)</f>
        <v>814.82999999999993</v>
      </c>
      <c r="T20" s="103"/>
    </row>
    <row r="21" spans="1:20" x14ac:dyDescent="0.35">
      <c r="A21" s="85" t="s">
        <v>133</v>
      </c>
      <c r="B21" s="50">
        <f>SUM(Month!B49:B51)</f>
        <v>32599</v>
      </c>
      <c r="C21" s="50">
        <f>SUM(Month!C49:C51)</f>
        <v>30691</v>
      </c>
      <c r="D21" s="50">
        <f>SUM(Month!D49:D51)</f>
        <v>1908</v>
      </c>
      <c r="E21" s="82">
        <v>0</v>
      </c>
      <c r="F21" s="50">
        <f>SUM(Month!F49:F51)</f>
        <v>22962.720000000001</v>
      </c>
      <c r="G21" s="56">
        <f>SUM(Month!G49:G51)</f>
        <v>11488.98</v>
      </c>
      <c r="H21" s="84">
        <f>SUM(Month!H49:H51)</f>
        <v>-11803.02</v>
      </c>
      <c r="I21" s="50">
        <f>SUM(Month!I49:I51)</f>
        <v>9319.27</v>
      </c>
      <c r="J21" s="56">
        <f>SUM(Month!J49:J51)</f>
        <v>20055.78</v>
      </c>
      <c r="K21" s="50">
        <f>SUM(Month!K49:K51)</f>
        <v>2154.48</v>
      </c>
      <c r="L21" s="56">
        <f>SUM(Month!L49:L51)</f>
        <v>466.07</v>
      </c>
      <c r="M21" s="55">
        <f>SUM(Month!M49:M51)</f>
        <v>3118.82</v>
      </c>
      <c r="N21" s="55">
        <f>SUM(Month!N49:N51)</f>
        <v>5873.74</v>
      </c>
      <c r="O21" s="55">
        <f>SUM(Month!O49:O51)</f>
        <v>771.27</v>
      </c>
      <c r="T21" s="103"/>
    </row>
    <row r="22" spans="1:20" x14ac:dyDescent="0.35">
      <c r="A22" s="85" t="s">
        <v>134</v>
      </c>
      <c r="B22" s="50">
        <f>SUM(Month!B52:B54)</f>
        <v>34974</v>
      </c>
      <c r="C22" s="50">
        <f>SUM(Month!C52:C54)</f>
        <v>32707</v>
      </c>
      <c r="D22" s="50">
        <f>SUM(Month!D52:D54)</f>
        <v>2267</v>
      </c>
      <c r="E22" s="82">
        <v>0</v>
      </c>
      <c r="F22" s="50">
        <f>SUM(Month!F52:F54)</f>
        <v>23903.86</v>
      </c>
      <c r="G22" s="56">
        <f>SUM(Month!G52:G54)</f>
        <v>13138.029999999999</v>
      </c>
      <c r="H22" s="84">
        <f>SUM(Month!H52:H54)</f>
        <v>-13550.439999999999</v>
      </c>
      <c r="I22" s="50">
        <f>SUM(Month!I52:I54)</f>
        <v>8964.98</v>
      </c>
      <c r="J22" s="56">
        <f>SUM(Month!J52:J54)</f>
        <v>21356.67</v>
      </c>
      <c r="K22" s="50">
        <f>SUM(Month!K52:K54)</f>
        <v>1800.8400000000001</v>
      </c>
      <c r="L22" s="56">
        <f>SUM(Month!L52:L54)</f>
        <v>535.33000000000004</v>
      </c>
      <c r="M22" s="55">
        <f>SUM(Month!M52:M54)</f>
        <v>3308.12</v>
      </c>
      <c r="N22" s="55">
        <f>SUM(Month!N52:N54)</f>
        <v>5732.3899999999994</v>
      </c>
      <c r="O22" s="55">
        <f>SUM(Month!O52:O54)</f>
        <v>769.46</v>
      </c>
      <c r="T22" s="103"/>
    </row>
    <row r="23" spans="1:20" x14ac:dyDescent="0.35">
      <c r="A23" s="85" t="s">
        <v>135</v>
      </c>
      <c r="B23" s="50">
        <f>SUM(Month!B55:B57)</f>
        <v>34382.560000000005</v>
      </c>
      <c r="C23" s="50">
        <f>SUM(Month!C55:C57)</f>
        <v>32030.9</v>
      </c>
      <c r="D23" s="50">
        <f>SUM(Month!D55:D57)</f>
        <v>2351.67</v>
      </c>
      <c r="E23" s="82">
        <v>0</v>
      </c>
      <c r="F23" s="50">
        <f>SUM(Month!F55:F57)</f>
        <v>23023.14</v>
      </c>
      <c r="G23" s="56">
        <f>SUM(Month!G55:G57)</f>
        <v>12936.47</v>
      </c>
      <c r="H23" s="84">
        <f>SUM(Month!H55:H57)</f>
        <v>-12443.32</v>
      </c>
      <c r="I23" s="50">
        <f>SUM(Month!I55:I57)</f>
        <v>8937.42</v>
      </c>
      <c r="J23" s="56">
        <f>SUM(Month!J55:J57)</f>
        <v>19890.75</v>
      </c>
      <c r="K23" s="50">
        <f>SUM(Month!K55:K57)</f>
        <v>1149.26</v>
      </c>
      <c r="L23" s="56">
        <f>SUM(Month!L55:L57)</f>
        <v>852.64999999999986</v>
      </c>
      <c r="M23" s="55">
        <f>SUM(Month!M55:M57)</f>
        <v>3833.02</v>
      </c>
      <c r="N23" s="55">
        <f>SUM(Month!N55:N57)</f>
        <v>5619.63</v>
      </c>
      <c r="O23" s="55">
        <f>SUM(Month!O55:O57)</f>
        <v>648.37</v>
      </c>
      <c r="T23" s="103"/>
    </row>
    <row r="24" spans="1:20" x14ac:dyDescent="0.35">
      <c r="A24" s="85" t="s">
        <v>136</v>
      </c>
      <c r="B24" s="50">
        <f>SUM(Month!B58:B60)</f>
        <v>33060.350000000006</v>
      </c>
      <c r="C24" s="50">
        <f>SUM(Month!C58:C60)</f>
        <v>31037.14</v>
      </c>
      <c r="D24" s="50">
        <f>SUM(Month!D58:D60)</f>
        <v>2023.21</v>
      </c>
      <c r="E24" s="82">
        <v>0</v>
      </c>
      <c r="F24" s="50">
        <f>SUM(Month!F58:F60)</f>
        <v>22702.440000000002</v>
      </c>
      <c r="G24" s="56">
        <f>SUM(Month!G58:G60)</f>
        <v>11812.57</v>
      </c>
      <c r="H24" s="84">
        <f>SUM(Month!H58:H60)</f>
        <v>-13402.71</v>
      </c>
      <c r="I24" s="50">
        <f>SUM(Month!I58:I60)</f>
        <v>9397.869999999999</v>
      </c>
      <c r="J24" s="56">
        <f>SUM(Month!J58:J60)</f>
        <v>20758.27</v>
      </c>
      <c r="K24" s="50">
        <f>SUM(Month!K58:K60)</f>
        <v>1492.0100000000002</v>
      </c>
      <c r="L24" s="56">
        <f>SUM(Month!L58:L60)</f>
        <v>582.97</v>
      </c>
      <c r="M24" s="55">
        <f>SUM(Month!M58:M60)</f>
        <v>3280.88</v>
      </c>
      <c r="N24" s="55">
        <f>SUM(Month!N58:N60)</f>
        <v>6232.24</v>
      </c>
      <c r="O24" s="55">
        <f>SUM(Month!O58:O60)</f>
        <v>565.73</v>
      </c>
      <c r="T24" s="103"/>
    </row>
    <row r="25" spans="1:20" x14ac:dyDescent="0.35">
      <c r="A25" s="85" t="s">
        <v>137</v>
      </c>
      <c r="B25" s="50">
        <f>SUM(Month!B61:B63)</f>
        <v>34314.67</v>
      </c>
      <c r="C25" s="50">
        <f>SUM(Month!C61:C63)</f>
        <v>32261.61</v>
      </c>
      <c r="D25" s="50">
        <f>SUM(Month!D61:D63)</f>
        <v>2053.0699999999997</v>
      </c>
      <c r="E25" s="82">
        <v>0</v>
      </c>
      <c r="F25" s="50">
        <f>SUM(Month!F61:F63)</f>
        <v>25078.13</v>
      </c>
      <c r="G25" s="56">
        <f>SUM(Month!G61:G63)</f>
        <v>13249.490000000002</v>
      </c>
      <c r="H25" s="84">
        <f>SUM(Month!H61:H63)</f>
        <v>-13927.73</v>
      </c>
      <c r="I25" s="50">
        <f>SUM(Month!I61:I63)</f>
        <v>10350.25</v>
      </c>
      <c r="J25" s="56">
        <f>SUM(Month!J61:J63)</f>
        <v>23590.019999999997</v>
      </c>
      <c r="K25" s="50">
        <f>SUM(Month!K61:K63)</f>
        <v>1478.3899999999999</v>
      </c>
      <c r="L25" s="56">
        <f>SUM(Month!L61:L63)</f>
        <v>635.45000000000005</v>
      </c>
      <c r="M25" s="55">
        <f>SUM(Month!M61:M63)</f>
        <v>3631.2200000000003</v>
      </c>
      <c r="N25" s="55">
        <f>SUM(Month!N61:N63)</f>
        <v>5162.1099999999997</v>
      </c>
      <c r="O25" s="55">
        <f>SUM(Month!O61:O63)</f>
        <v>603.01</v>
      </c>
      <c r="T25" s="103"/>
    </row>
    <row r="26" spans="1:20" x14ac:dyDescent="0.35">
      <c r="A26" s="85" t="s">
        <v>138</v>
      </c>
      <c r="B26" s="50">
        <f>SUM(Month!B64:B66)</f>
        <v>35341.42</v>
      </c>
      <c r="C26" s="50">
        <f>SUM(Month!C64:C66)</f>
        <v>32932.35</v>
      </c>
      <c r="D26" s="50">
        <f>SUM(Month!D64:D66)</f>
        <v>2409.0699999999997</v>
      </c>
      <c r="E26" s="82">
        <v>0</v>
      </c>
      <c r="F26" s="50">
        <f>SUM(Month!F64:F66)</f>
        <v>24951.72</v>
      </c>
      <c r="G26" s="56">
        <f>SUM(Month!G64:G66)</f>
        <v>12887.93</v>
      </c>
      <c r="H26" s="84">
        <f>SUM(Month!H64:H66)</f>
        <v>-14988.22</v>
      </c>
      <c r="I26" s="50">
        <f>SUM(Month!I64:I66)</f>
        <v>10635.449999999999</v>
      </c>
      <c r="J26" s="56">
        <f>SUM(Month!J64:J66)</f>
        <v>24682.97</v>
      </c>
      <c r="K26" s="50">
        <f>SUM(Month!K64:K66)</f>
        <v>1428.3400000000001</v>
      </c>
      <c r="L26" s="56">
        <f>SUM(Month!L64:L66)</f>
        <v>803.92000000000007</v>
      </c>
      <c r="M26" s="55">
        <f>SUM(Month!M64:M66)</f>
        <v>3150.8900000000003</v>
      </c>
      <c r="N26" s="55">
        <f>SUM(Month!N64:N66)</f>
        <v>4716.03</v>
      </c>
      <c r="O26" s="55">
        <f>SUM(Month!O64:O66)</f>
        <v>512.16</v>
      </c>
      <c r="T26" s="103"/>
    </row>
    <row r="27" spans="1:20" x14ac:dyDescent="0.35">
      <c r="A27" s="85" t="s">
        <v>139</v>
      </c>
      <c r="B27" s="50">
        <f>SUM(Month!B67:B69)</f>
        <v>34217.370000000003</v>
      </c>
      <c r="C27" s="50">
        <f>SUM(Month!C67:C69)</f>
        <v>31815.800000000003</v>
      </c>
      <c r="D27" s="50">
        <f>SUM(Month!D67:D69)</f>
        <v>2401.58</v>
      </c>
      <c r="E27" s="82">
        <v>0</v>
      </c>
      <c r="F27" s="50">
        <f>SUM(Month!F67:F69)</f>
        <v>23232.02</v>
      </c>
      <c r="G27" s="56">
        <f>SUM(Month!G67:G69)</f>
        <v>10070.89</v>
      </c>
      <c r="H27" s="84">
        <f>SUM(Month!H67:H69)</f>
        <v>-12732.56</v>
      </c>
      <c r="I27" s="50">
        <f>SUM(Month!I67:I69)</f>
        <v>11813.779999999999</v>
      </c>
      <c r="J27" s="56">
        <f>SUM(Month!J67:J69)</f>
        <v>23952.26</v>
      </c>
      <c r="K27" s="50">
        <f>SUM(Month!K67:K69)</f>
        <v>1347.34</v>
      </c>
      <c r="L27" s="56">
        <f>SUM(Month!L67:L69)</f>
        <v>657.68</v>
      </c>
      <c r="M27" s="55">
        <f>SUM(Month!M67:M69)</f>
        <v>3812.51</v>
      </c>
      <c r="N27" s="55">
        <f>SUM(Month!N67:N69)</f>
        <v>5096.25</v>
      </c>
      <c r="O27" s="55">
        <f>SUM(Month!O67:O69)</f>
        <v>512.41</v>
      </c>
      <c r="T27" s="103"/>
    </row>
    <row r="28" spans="1:20" x14ac:dyDescent="0.35">
      <c r="A28" s="85" t="s">
        <v>140</v>
      </c>
      <c r="B28" s="50">
        <f>SUM(Month!B70:B72)</f>
        <v>30802.120000000003</v>
      </c>
      <c r="C28" s="50">
        <f>SUM(Month!C70:C72)</f>
        <v>28759.57</v>
      </c>
      <c r="D28" s="50">
        <f>SUM(Month!D70:D72)</f>
        <v>2042.56</v>
      </c>
      <c r="E28" s="82">
        <v>0</v>
      </c>
      <c r="F28" s="50">
        <f>SUM(Month!F70:F72)</f>
        <v>21313.870000000003</v>
      </c>
      <c r="G28" s="56">
        <f>SUM(Month!G70:G72)</f>
        <v>7690.65</v>
      </c>
      <c r="H28" s="84">
        <f>SUM(Month!H70:H72)</f>
        <v>-12277.099999999999</v>
      </c>
      <c r="I28" s="50">
        <f>SUM(Month!I70:I72)</f>
        <v>11981.429999999998</v>
      </c>
      <c r="J28" s="56">
        <f>SUM(Month!J70:J72)</f>
        <v>23224.02</v>
      </c>
      <c r="K28" s="50">
        <f>SUM(Month!K70:K72)</f>
        <v>1641.81</v>
      </c>
      <c r="L28" s="56">
        <f>SUM(Month!L70:L72)</f>
        <v>670.53</v>
      </c>
      <c r="M28" s="55">
        <f>SUM(Month!M70:M72)</f>
        <v>3106.1400000000003</v>
      </c>
      <c r="N28" s="55">
        <f>SUM(Month!N70:N72)</f>
        <v>5111.9400000000005</v>
      </c>
      <c r="O28" s="55">
        <f>SUM(Month!O70:O72)</f>
        <v>653.72</v>
      </c>
      <c r="T28" s="103"/>
    </row>
    <row r="29" spans="1:20" x14ac:dyDescent="0.35">
      <c r="A29" s="85" t="s">
        <v>141</v>
      </c>
      <c r="B29" s="50">
        <f>SUM(Month!B73:B75)</f>
        <v>30427.07</v>
      </c>
      <c r="C29" s="50">
        <f>SUM(Month!C73:C75)</f>
        <v>28539.059999999998</v>
      </c>
      <c r="D29" s="50">
        <f>SUM(Month!D73:D75)</f>
        <v>1888</v>
      </c>
      <c r="E29" s="82">
        <v>0</v>
      </c>
      <c r="F29" s="50">
        <f>SUM(Month!F73:F75)</f>
        <v>24138.07</v>
      </c>
      <c r="G29" s="56">
        <f>SUM(Month!G73:G75)</f>
        <v>9870.2799999999988</v>
      </c>
      <c r="H29" s="84">
        <f>SUM(Month!H73:H75)</f>
        <v>-9745.6299999999992</v>
      </c>
      <c r="I29" s="50">
        <f>SUM(Month!I73:I75)</f>
        <v>12900.890000000001</v>
      </c>
      <c r="J29" s="56">
        <f>SUM(Month!J73:J75)</f>
        <v>21607.510000000002</v>
      </c>
      <c r="K29" s="50">
        <f>SUM(Month!K73:K75)</f>
        <v>1366.8899999999999</v>
      </c>
      <c r="L29" s="56">
        <f>SUM(Month!L73:L75)</f>
        <v>696.45</v>
      </c>
      <c r="M29" s="55">
        <f>SUM(Month!M73:M75)</f>
        <v>3400.95</v>
      </c>
      <c r="N29" s="55">
        <f>SUM(Month!N73:N75)</f>
        <v>5110.42</v>
      </c>
      <c r="O29" s="55">
        <f>SUM(Month!O73:O75)</f>
        <v>552.12</v>
      </c>
      <c r="T29" s="103"/>
    </row>
    <row r="30" spans="1:20" x14ac:dyDescent="0.35">
      <c r="A30" s="85" t="s">
        <v>142</v>
      </c>
      <c r="B30" s="50">
        <f>SUM(Month!B76:B78)</f>
        <v>30798.43</v>
      </c>
      <c r="C30" s="50">
        <f>SUM(Month!C76:C78)</f>
        <v>28768.06</v>
      </c>
      <c r="D30" s="50">
        <f>SUM(Month!D76:D78)</f>
        <v>2030.38</v>
      </c>
      <c r="E30" s="82">
        <v>0</v>
      </c>
      <c r="F30" s="50">
        <f>SUM(Month!F76:F78)</f>
        <v>23388.86</v>
      </c>
      <c r="G30" s="56">
        <f>SUM(Month!G76:G78)</f>
        <v>10054.709999999999</v>
      </c>
      <c r="H30" s="84">
        <f>SUM(Month!H76:H78)</f>
        <v>-10240.040000000001</v>
      </c>
      <c r="I30" s="50">
        <f>SUM(Month!I76:I78)</f>
        <v>12171.58</v>
      </c>
      <c r="J30" s="56">
        <f>SUM(Month!J76:J78)</f>
        <v>21297.59</v>
      </c>
      <c r="K30" s="50">
        <f>SUM(Month!K76:K78)</f>
        <v>1162.57</v>
      </c>
      <c r="L30" s="56">
        <f>SUM(Month!L76:L78)</f>
        <v>811.17</v>
      </c>
      <c r="M30" s="55">
        <f>SUM(Month!M76:M78)</f>
        <v>3892.5499999999997</v>
      </c>
      <c r="N30" s="55">
        <f>SUM(Month!N76:N78)</f>
        <v>5357.99</v>
      </c>
      <c r="O30" s="55">
        <f>SUM(Month!O76:O78)</f>
        <v>360.81</v>
      </c>
      <c r="T30" s="103"/>
    </row>
    <row r="31" spans="1:20" x14ac:dyDescent="0.35">
      <c r="A31" s="85" t="s">
        <v>143</v>
      </c>
      <c r="B31" s="50">
        <f>SUM(Month!B79:B81)</f>
        <v>29196.340000000004</v>
      </c>
      <c r="C31" s="50">
        <f>SUM(Month!C79:C81)</f>
        <v>27027.800000000003</v>
      </c>
      <c r="D31" s="50">
        <f>SUM(Month!D79:D81)</f>
        <v>2168.54</v>
      </c>
      <c r="E31" s="82">
        <v>0</v>
      </c>
      <c r="F31" s="50">
        <f>SUM(Month!F79:F81)</f>
        <v>20823.91</v>
      </c>
      <c r="G31" s="56">
        <f>SUM(Month!G79:G81)</f>
        <v>8338.76</v>
      </c>
      <c r="H31" s="84">
        <f>SUM(Month!H79:H81)</f>
        <v>-8821.17</v>
      </c>
      <c r="I31" s="50">
        <f>SUM(Month!I79:I81)</f>
        <v>11638.029999999999</v>
      </c>
      <c r="J31" s="56">
        <f>SUM(Month!J79:J81)</f>
        <v>20110.330000000002</v>
      </c>
      <c r="K31" s="50">
        <f>SUM(Month!K79:K81)</f>
        <v>847.13999999999987</v>
      </c>
      <c r="L31" s="56">
        <f>SUM(Month!L79:L81)</f>
        <v>721.74</v>
      </c>
      <c r="M31" s="55">
        <f>SUM(Month!M79:M81)</f>
        <v>4201</v>
      </c>
      <c r="N31" s="55">
        <f>SUM(Month!N79:N81)</f>
        <v>4675.26</v>
      </c>
      <c r="O31" s="55">
        <f>SUM(Month!O79:O81)</f>
        <v>477.24</v>
      </c>
      <c r="T31" s="103"/>
    </row>
    <row r="32" spans="1:20" x14ac:dyDescent="0.35">
      <c r="A32" s="85" t="s">
        <v>144</v>
      </c>
      <c r="B32" s="50">
        <f>SUM(Month!B82:B84)</f>
        <v>28340.07</v>
      </c>
      <c r="C32" s="50">
        <f>SUM(Month!C82:C84)</f>
        <v>26324.550000000003</v>
      </c>
      <c r="D32" s="50">
        <f>SUM(Month!D82:D84)</f>
        <v>2015.53</v>
      </c>
      <c r="E32" s="82">
        <v>0</v>
      </c>
      <c r="F32" s="50">
        <f>SUM(Month!F82:F84)</f>
        <v>17583.32</v>
      </c>
      <c r="G32" s="56">
        <f>SUM(Month!G82:G84)</f>
        <v>6050.55</v>
      </c>
      <c r="H32" s="84">
        <f>SUM(Month!H82:H84)</f>
        <v>-9340.5400000000009</v>
      </c>
      <c r="I32" s="50">
        <f>SUM(Month!I82:I84)</f>
        <v>10597.78</v>
      </c>
      <c r="J32" s="56">
        <f>SUM(Month!J82:J84)</f>
        <v>21644.5</v>
      </c>
      <c r="K32" s="50">
        <f>SUM(Month!K82:K84)</f>
        <v>934.99</v>
      </c>
      <c r="L32" s="56">
        <f>SUM(Month!L82:L84)</f>
        <v>658.39</v>
      </c>
      <c r="M32" s="55">
        <f>SUM(Month!M82:M84)</f>
        <v>5414.78</v>
      </c>
      <c r="N32" s="55">
        <f>SUM(Month!N82:N84)</f>
        <v>3985.1899999999996</v>
      </c>
      <c r="O32" s="55">
        <f>SUM(Month!O82:O84)</f>
        <v>551.31000000000006</v>
      </c>
      <c r="T32" s="103"/>
    </row>
    <row r="33" spans="1:20" x14ac:dyDescent="0.35">
      <c r="A33" s="85" t="s">
        <v>145</v>
      </c>
      <c r="B33" s="50">
        <f>SUM(Month!B85:B87)</f>
        <v>28328.32</v>
      </c>
      <c r="C33" s="50">
        <f>SUM(Month!C85:C87)</f>
        <v>26405.8</v>
      </c>
      <c r="D33" s="50">
        <f>SUM(Month!D85:D87)</f>
        <v>1922.5099999999998</v>
      </c>
      <c r="E33" s="82">
        <v>0</v>
      </c>
      <c r="F33" s="50">
        <f>SUM(Month!F85:F87)</f>
        <v>21302.38</v>
      </c>
      <c r="G33" s="56">
        <f>SUM(Month!G85:G87)</f>
        <v>6882.72</v>
      </c>
      <c r="H33" s="84">
        <f>SUM(Month!H85:H87)</f>
        <v>-7563.38</v>
      </c>
      <c r="I33" s="50">
        <f>SUM(Month!I85:I87)</f>
        <v>12922.380000000001</v>
      </c>
      <c r="J33" s="56">
        <f>SUM(Month!J85:J87)</f>
        <v>20386.36</v>
      </c>
      <c r="K33" s="50">
        <f>SUM(Month!K85:K87)</f>
        <v>1497.2800000000002</v>
      </c>
      <c r="L33" s="56">
        <f>SUM(Month!L85:L87)</f>
        <v>503.44000000000005</v>
      </c>
      <c r="M33" s="55">
        <f>SUM(Month!M85:M87)</f>
        <v>4092.72</v>
      </c>
      <c r="N33" s="55">
        <f>SUM(Month!N85:N87)</f>
        <v>5185.95</v>
      </c>
      <c r="O33" s="55">
        <f>SUM(Month!O85:O87)</f>
        <v>665.77</v>
      </c>
      <c r="T33" s="103"/>
    </row>
    <row r="34" spans="1:20" x14ac:dyDescent="0.35">
      <c r="A34" s="85" t="s">
        <v>146</v>
      </c>
      <c r="B34" s="50">
        <f>SUM(Month!B88:B90)</f>
        <v>30813.65</v>
      </c>
      <c r="C34" s="50">
        <f>SUM(Month!C88:C90)</f>
        <v>28628.42</v>
      </c>
      <c r="D34" s="50">
        <f>SUM(Month!D88:D90)</f>
        <v>2185.23</v>
      </c>
      <c r="E34" s="82">
        <v>0</v>
      </c>
      <c r="F34" s="50">
        <f>SUM(Month!F88:F90)</f>
        <v>23245.14</v>
      </c>
      <c r="G34" s="56">
        <f>SUM(Month!G88:G90)</f>
        <v>8131.2999999999993</v>
      </c>
      <c r="H34" s="84">
        <f>SUM(Month!H88:H90)</f>
        <v>-9507.64</v>
      </c>
      <c r="I34" s="50">
        <f>SUM(Month!I88:I90)</f>
        <v>13834.089999999998</v>
      </c>
      <c r="J34" s="56">
        <f>SUM(Month!J88:J90)</f>
        <v>22299.559999999998</v>
      </c>
      <c r="K34" s="50">
        <f>SUM(Month!K88:K90)</f>
        <v>1279.76</v>
      </c>
      <c r="L34" s="56">
        <f>SUM(Month!L88:L90)</f>
        <v>605.41000000000008</v>
      </c>
      <c r="M34" s="55">
        <f>SUM(Month!M88:M90)</f>
        <v>3525.0899999999997</v>
      </c>
      <c r="N34" s="55">
        <f>SUM(Month!N88:N90)</f>
        <v>5241.6000000000004</v>
      </c>
      <c r="O34" s="55">
        <f>SUM(Month!O88:O90)</f>
        <v>580.12</v>
      </c>
      <c r="T34" s="103"/>
    </row>
    <row r="35" spans="1:20" x14ac:dyDescent="0.35">
      <c r="A35" s="85" t="s">
        <v>147</v>
      </c>
      <c r="B35" s="50">
        <f>SUM(Month!B91:B93)</f>
        <v>29652.43</v>
      </c>
      <c r="C35" s="50">
        <f>SUM(Month!C91:C93)</f>
        <v>27460.58</v>
      </c>
      <c r="D35" s="50">
        <f>SUM(Month!D91:D93)</f>
        <v>2191.8500000000004</v>
      </c>
      <c r="E35" s="82">
        <v>0</v>
      </c>
      <c r="F35" s="50">
        <f>SUM(Month!F91:F93)</f>
        <v>20892.23</v>
      </c>
      <c r="G35" s="56">
        <f>SUM(Month!G91:G93)</f>
        <v>6944.61</v>
      </c>
      <c r="H35" s="84">
        <f>SUM(Month!H91:H93)</f>
        <v>-10250.869999999999</v>
      </c>
      <c r="I35" s="50">
        <f>SUM(Month!I91:I93)</f>
        <v>13091.3</v>
      </c>
      <c r="J35" s="56">
        <f>SUM(Month!J91:J93)</f>
        <v>22074.489999999998</v>
      </c>
      <c r="K35" s="50">
        <f>SUM(Month!K91:K93)</f>
        <v>856.31999999999994</v>
      </c>
      <c r="L35" s="56">
        <f>SUM(Month!L91:L93)</f>
        <v>390.56</v>
      </c>
      <c r="M35" s="55">
        <f>SUM(Month!M91:M93)</f>
        <v>3274.56</v>
      </c>
      <c r="N35" s="55">
        <f>SUM(Month!N91:N93)</f>
        <v>5007.99</v>
      </c>
      <c r="O35" s="55">
        <f>SUM(Month!O91:O93)</f>
        <v>427.13</v>
      </c>
      <c r="T35" s="103"/>
    </row>
    <row r="36" spans="1:20" x14ac:dyDescent="0.35">
      <c r="A36" s="85" t="s">
        <v>148</v>
      </c>
      <c r="B36" s="50">
        <f>SUM(Month!B94:B96)</f>
        <v>29527.449999999997</v>
      </c>
      <c r="C36" s="50">
        <f>SUM(Month!C94:C96)</f>
        <v>27490.189999999995</v>
      </c>
      <c r="D36" s="50">
        <f>SUM(Month!D94:D96)</f>
        <v>2037.2599999999998</v>
      </c>
      <c r="E36" s="82">
        <v>0</v>
      </c>
      <c r="F36" s="50">
        <f>SUM(Month!F94:F96)</f>
        <v>22130.11</v>
      </c>
      <c r="G36" s="56">
        <f>SUM(Month!G94:G96)</f>
        <v>4894.1299999999992</v>
      </c>
      <c r="H36" s="84">
        <f>SUM(Month!H94:H96)</f>
        <v>-9143.130000000001</v>
      </c>
      <c r="I36" s="50">
        <f>SUM(Month!I94:I96)</f>
        <v>15936.11</v>
      </c>
      <c r="J36" s="56">
        <f>SUM(Month!J94:J96)</f>
        <v>23968.83</v>
      </c>
      <c r="K36" s="50">
        <f>SUM(Month!K94:K96)</f>
        <v>1299.8699999999999</v>
      </c>
      <c r="L36" s="56">
        <f>SUM(Month!L94:L96)</f>
        <v>579.30999999999995</v>
      </c>
      <c r="M36" s="55">
        <f>SUM(Month!M94:M96)</f>
        <v>3829.0599999999995</v>
      </c>
      <c r="N36" s="55">
        <f>SUM(Month!N94:N96)</f>
        <v>5660.03</v>
      </c>
      <c r="O36" s="55">
        <f>SUM(Month!O94:O96)</f>
        <v>507.03999999999996</v>
      </c>
      <c r="T36" s="103"/>
    </row>
    <row r="37" spans="1:20" x14ac:dyDescent="0.35">
      <c r="A37" s="85" t="s">
        <v>149</v>
      </c>
      <c r="B37" s="50">
        <f>SUM(Month!B97:B99)</f>
        <v>26481.83</v>
      </c>
      <c r="C37" s="50">
        <f>SUM(Month!C97:C99)</f>
        <v>24534.04</v>
      </c>
      <c r="D37" s="50">
        <f>SUM(Month!D97:D99)</f>
        <v>1947.79</v>
      </c>
      <c r="E37" s="82">
        <v>0</v>
      </c>
      <c r="F37" s="50">
        <f>SUM(Month!F97:F99)</f>
        <v>21533.08</v>
      </c>
      <c r="G37" s="56">
        <f>SUM(Month!G97:G99)</f>
        <v>8215.32</v>
      </c>
      <c r="H37" s="84">
        <f>SUM(Month!H97:H99)</f>
        <v>-7611.46</v>
      </c>
      <c r="I37" s="50">
        <f>SUM(Month!I97:I99)</f>
        <v>11743.779999999999</v>
      </c>
      <c r="J37" s="56">
        <f>SUM(Month!J97:J99)</f>
        <v>17690.09</v>
      </c>
      <c r="K37" s="50">
        <f>SUM(Month!K97:K99)</f>
        <v>1573.9900000000002</v>
      </c>
      <c r="L37" s="56">
        <f>SUM(Month!L97:L99)</f>
        <v>613.37</v>
      </c>
      <c r="M37" s="55">
        <f>SUM(Month!M97:M99)</f>
        <v>4005.9000000000005</v>
      </c>
      <c r="N37" s="55">
        <f>SUM(Month!N97:N99)</f>
        <v>6631.65</v>
      </c>
      <c r="O37" s="55">
        <f>SUM(Month!O97:O99)</f>
        <v>542.62</v>
      </c>
      <c r="T37" s="103"/>
    </row>
    <row r="38" spans="1:20" x14ac:dyDescent="0.35">
      <c r="A38" s="85" t="s">
        <v>150</v>
      </c>
      <c r="B38" s="50">
        <f>SUM(Month!B100:B102)</f>
        <v>30282.54</v>
      </c>
      <c r="C38" s="50">
        <f>SUM(Month!C100:C102)</f>
        <v>27945.39</v>
      </c>
      <c r="D38" s="50">
        <f>SUM(Month!D100:D102)</f>
        <v>2337.16</v>
      </c>
      <c r="E38" s="82">
        <v>0</v>
      </c>
      <c r="F38" s="50">
        <f>SUM(Month!F100:F102)</f>
        <v>20956.510000000002</v>
      </c>
      <c r="G38" s="56">
        <f>SUM(Month!G100:G102)</f>
        <v>8489.9600000000009</v>
      </c>
      <c r="H38" s="84">
        <f>SUM(Month!H100:H102)</f>
        <v>-11714.11</v>
      </c>
      <c r="I38" s="50">
        <f>SUM(Month!I100:I102)</f>
        <v>11270.33</v>
      </c>
      <c r="J38" s="56">
        <f>SUM(Month!J100:J102)</f>
        <v>21294.690000000002</v>
      </c>
      <c r="K38" s="50">
        <f>SUM(Month!K100:K102)</f>
        <v>1196.22</v>
      </c>
      <c r="L38" s="56">
        <f>SUM(Month!L100:L102)</f>
        <v>532.38</v>
      </c>
      <c r="M38" s="55">
        <f>SUM(Month!M100:M102)</f>
        <v>3790.94</v>
      </c>
      <c r="N38" s="55">
        <f>SUM(Month!N100:N102)</f>
        <v>6144.5399999999991</v>
      </c>
      <c r="O38" s="55">
        <f>SUM(Month!O100:O102)</f>
        <v>436.45</v>
      </c>
      <c r="T38" s="103"/>
    </row>
    <row r="39" spans="1:20" x14ac:dyDescent="0.35">
      <c r="A39" s="85" t="s">
        <v>151</v>
      </c>
      <c r="B39" s="50">
        <f>SUM(Month!B103:B105)</f>
        <v>28679.690000000002</v>
      </c>
      <c r="C39" s="50">
        <f>SUM(Month!C103:C105)</f>
        <v>26339.37</v>
      </c>
      <c r="D39" s="50">
        <f>SUM(Month!D103:D105)</f>
        <v>2340.33</v>
      </c>
      <c r="E39" s="82">
        <v>0</v>
      </c>
      <c r="F39" s="50">
        <f>SUM(Month!F103:F105)</f>
        <v>21873.13</v>
      </c>
      <c r="G39" s="56">
        <f>SUM(Month!G103:G105)</f>
        <v>8268.43</v>
      </c>
      <c r="H39" s="84">
        <f>SUM(Month!H103:H105)</f>
        <v>-8417.4599999999991</v>
      </c>
      <c r="I39" s="50">
        <f>SUM(Month!I103:I105)</f>
        <v>12247.22</v>
      </c>
      <c r="J39" s="56">
        <f>SUM(Month!J103:J105)</f>
        <v>19719.96</v>
      </c>
      <c r="K39" s="50">
        <f>SUM(Month!K103:K105)</f>
        <v>1357.49</v>
      </c>
      <c r="L39" s="56">
        <f>SUM(Month!L103:L105)</f>
        <v>560.88</v>
      </c>
      <c r="M39" s="55">
        <f>SUM(Month!M103:M105)</f>
        <v>4315.67</v>
      </c>
      <c r="N39" s="55">
        <f>SUM(Month!N103:N105)</f>
        <v>6056.99</v>
      </c>
      <c r="O39" s="55">
        <f>SUM(Month!O103:O105)</f>
        <v>456.55999999999995</v>
      </c>
      <c r="T39" s="103"/>
    </row>
    <row r="40" spans="1:20" x14ac:dyDescent="0.35">
      <c r="A40" s="85" t="s">
        <v>152</v>
      </c>
      <c r="B40" s="50">
        <f>SUM(Month!B106:B108)</f>
        <v>26025.5</v>
      </c>
      <c r="C40" s="50">
        <f>SUM(Month!C106:C108)</f>
        <v>23968.400000000001</v>
      </c>
      <c r="D40" s="50">
        <f>SUM(Month!D106:D108)</f>
        <v>2057.1</v>
      </c>
      <c r="E40" s="82">
        <v>0</v>
      </c>
      <c r="F40" s="50">
        <f>SUM(Month!F106:F108)</f>
        <v>21550.9</v>
      </c>
      <c r="G40" s="56">
        <f>SUM(Month!G106:G108)</f>
        <v>8553.82</v>
      </c>
      <c r="H40" s="84">
        <f>SUM(Month!H106:H108)</f>
        <v>-7356.630000000001</v>
      </c>
      <c r="I40" s="50">
        <f>SUM(Month!I106:I108)</f>
        <v>11393.84</v>
      </c>
      <c r="J40" s="56">
        <f>SUM(Month!J106:J108)</f>
        <v>16785.919999999998</v>
      </c>
      <c r="K40" s="50">
        <f>SUM(Month!K106:K108)</f>
        <v>1603.26</v>
      </c>
      <c r="L40" s="56">
        <f>SUM(Month!L106:L108)</f>
        <v>629.32999999999993</v>
      </c>
      <c r="M40" s="55">
        <f>SUM(Month!M106:M108)</f>
        <v>3325.9</v>
      </c>
      <c r="N40" s="55">
        <f>SUM(Month!N106:N108)</f>
        <v>6264.3799999999992</v>
      </c>
      <c r="O40" s="55">
        <f>SUM(Month!O106:O108)</f>
        <v>469.82</v>
      </c>
      <c r="T40" s="103"/>
    </row>
    <row r="41" spans="1:20" x14ac:dyDescent="0.35">
      <c r="A41" s="85" t="s">
        <v>153</v>
      </c>
      <c r="B41" s="50">
        <f>SUM(Month!B109:B111)</f>
        <v>24957.809999999998</v>
      </c>
      <c r="C41" s="50">
        <f>SUM(Month!C109:C111)</f>
        <v>23103.24</v>
      </c>
      <c r="D41" s="50">
        <f>SUM(Month!D109:D111)</f>
        <v>1854.5699999999997</v>
      </c>
      <c r="E41" s="82">
        <v>0</v>
      </c>
      <c r="F41" s="50">
        <f>SUM(Month!F109:F111)</f>
        <v>20355.93</v>
      </c>
      <c r="G41" s="56">
        <f>SUM(Month!G109:G111)</f>
        <v>6120.6100000000006</v>
      </c>
      <c r="H41" s="84">
        <f>SUM(Month!H109:H111)</f>
        <v>-5400.72</v>
      </c>
      <c r="I41" s="50">
        <f>SUM(Month!I109:I111)</f>
        <v>12883.100000000002</v>
      </c>
      <c r="J41" s="56">
        <f>SUM(Month!J109:J111)</f>
        <v>18151.690000000002</v>
      </c>
      <c r="K41" s="50">
        <f>SUM(Month!K109:K111)</f>
        <v>1352.22</v>
      </c>
      <c r="L41" s="56">
        <f>SUM(Month!L109:L111)</f>
        <v>687.72</v>
      </c>
      <c r="M41" s="55">
        <f>SUM(Month!M109:M111)</f>
        <v>4230.3599999999997</v>
      </c>
      <c r="N41" s="55">
        <f>SUM(Month!N109:N111)</f>
        <v>5026.9699999999993</v>
      </c>
      <c r="O41" s="55">
        <f>SUM(Month!O109:O111)</f>
        <v>431.66</v>
      </c>
      <c r="T41" s="103"/>
    </row>
    <row r="42" spans="1:20" x14ac:dyDescent="0.35">
      <c r="A42" s="85" t="s">
        <v>154</v>
      </c>
      <c r="B42" s="50">
        <f>SUM(Month!B112:B114)</f>
        <v>26409.93</v>
      </c>
      <c r="C42" s="50">
        <f>SUM(Month!C112:C114)</f>
        <v>24423.919999999998</v>
      </c>
      <c r="D42" s="50">
        <f>SUM(Month!D112:D114)</f>
        <v>1986.01</v>
      </c>
      <c r="E42" s="82">
        <v>0</v>
      </c>
      <c r="F42" s="50">
        <f>SUM(Month!F112:F114)</f>
        <v>21226.199999999997</v>
      </c>
      <c r="G42" s="56">
        <f>SUM(Month!G112:G114)</f>
        <v>7885.98</v>
      </c>
      <c r="H42" s="84">
        <f>SUM(Month!H112:H114)</f>
        <v>-6396.34</v>
      </c>
      <c r="I42" s="50">
        <f>SUM(Month!I112:I114)</f>
        <v>12064.76</v>
      </c>
      <c r="J42" s="56">
        <f>SUM(Month!J112:J114)</f>
        <v>17868.63</v>
      </c>
      <c r="K42" s="50">
        <f>SUM(Month!K112:K114)</f>
        <v>1275.45</v>
      </c>
      <c r="L42" s="56">
        <f>SUM(Month!L112:L114)</f>
        <v>493.61999999999995</v>
      </c>
      <c r="M42" s="55">
        <f>SUM(Month!M112:M114)</f>
        <v>4600.2199999999993</v>
      </c>
      <c r="N42" s="55">
        <f>SUM(Month!N112:N114)</f>
        <v>5974.51</v>
      </c>
      <c r="O42" s="55">
        <f>SUM(Month!O112:O114)</f>
        <v>406</v>
      </c>
      <c r="T42" s="103"/>
    </row>
    <row r="43" spans="1:20" x14ac:dyDescent="0.35">
      <c r="A43" s="85" t="s">
        <v>155</v>
      </c>
      <c r="B43" s="50">
        <f>SUM(Month!B115:B117)</f>
        <v>25434.190000000002</v>
      </c>
      <c r="C43" s="50">
        <f>SUM(Month!C115:C117)</f>
        <v>23314.66</v>
      </c>
      <c r="D43" s="50">
        <f>SUM(Month!D115:D117)</f>
        <v>2119.5299999999997</v>
      </c>
      <c r="E43" s="82">
        <v>0</v>
      </c>
      <c r="F43" s="50">
        <f>SUM(Month!F115:F117)</f>
        <v>21938.5</v>
      </c>
      <c r="G43" s="56">
        <f>SUM(Month!G115:G117)</f>
        <v>6975.03</v>
      </c>
      <c r="H43" s="84">
        <f>SUM(Month!H115:H117)</f>
        <v>-5397.06</v>
      </c>
      <c r="I43" s="50">
        <f>SUM(Month!I115:I117)</f>
        <v>13357.119999999999</v>
      </c>
      <c r="J43" s="56">
        <f>SUM(Month!J115:J117)</f>
        <v>17403.59</v>
      </c>
      <c r="K43" s="50">
        <f>SUM(Month!K115:K117)</f>
        <v>1606.35</v>
      </c>
      <c r="L43" s="56">
        <f>SUM(Month!L115:L117)</f>
        <v>384.51000000000005</v>
      </c>
      <c r="M43" s="55">
        <f>SUM(Month!M115:M117)</f>
        <v>4668.2300000000005</v>
      </c>
      <c r="N43" s="55">
        <f>SUM(Month!N115:N117)</f>
        <v>7240.66</v>
      </c>
      <c r="O43" s="55">
        <f>SUM(Month!O115:O117)</f>
        <v>376.81</v>
      </c>
      <c r="T43" s="103"/>
    </row>
    <row r="44" spans="1:20" x14ac:dyDescent="0.35">
      <c r="A44" s="85" t="s">
        <v>156</v>
      </c>
      <c r="B44" s="50">
        <f>SUM(Month!B118:B120)</f>
        <v>24345.25</v>
      </c>
      <c r="C44" s="50">
        <f>SUM(Month!C118:C120)</f>
        <v>22319.4</v>
      </c>
      <c r="D44" s="50">
        <f>SUM(Month!D118:D120)</f>
        <v>2025.8400000000001</v>
      </c>
      <c r="E44" s="82">
        <v>0</v>
      </c>
      <c r="F44" s="50">
        <f>SUM(Month!F118:F120)</f>
        <v>22510.420000000002</v>
      </c>
      <c r="G44" s="56">
        <f>SUM(Month!G118:G120)</f>
        <v>6844.8899999999994</v>
      </c>
      <c r="H44" s="84">
        <f>SUM(Month!H118:H120)</f>
        <v>-3603.4300000000003</v>
      </c>
      <c r="I44" s="50">
        <f>SUM(Month!I118:I120)</f>
        <v>14064.009999999998</v>
      </c>
      <c r="J44" s="56">
        <f>SUM(Month!J118:J120)</f>
        <v>16412.419999999998</v>
      </c>
      <c r="K44" s="50">
        <f>SUM(Month!K118:K120)</f>
        <v>1601.52</v>
      </c>
      <c r="L44" s="56">
        <f>SUM(Month!L118:L120)</f>
        <v>231.53</v>
      </c>
      <c r="M44" s="55">
        <f>SUM(Month!M118:M120)</f>
        <v>4631.83</v>
      </c>
      <c r="N44" s="55">
        <f>SUM(Month!N118:N120)</f>
        <v>7256.85</v>
      </c>
      <c r="O44" s="55">
        <f>SUM(Month!O118:O120)</f>
        <v>592.23</v>
      </c>
      <c r="T44" s="103"/>
    </row>
    <row r="45" spans="1:20" x14ac:dyDescent="0.35">
      <c r="A45" s="85" t="s">
        <v>157</v>
      </c>
      <c r="B45" s="50">
        <f>SUM(Month!B121:B123)</f>
        <v>22077.5</v>
      </c>
      <c r="C45" s="50">
        <f>SUM(Month!C121:C123)</f>
        <v>20374.73</v>
      </c>
      <c r="D45" s="50">
        <f>SUM(Month!D121:D123)</f>
        <v>1702.78</v>
      </c>
      <c r="E45" s="82">
        <v>0</v>
      </c>
      <c r="F45" s="50">
        <f>SUM(Month!F121:F123)</f>
        <v>22697.54</v>
      </c>
      <c r="G45" s="56">
        <f>SUM(Month!G121:G123)</f>
        <v>6254.3099999999995</v>
      </c>
      <c r="H45" s="84">
        <f>SUM(Month!H121:H123)</f>
        <v>-1840.69</v>
      </c>
      <c r="I45" s="50">
        <f>SUM(Month!I121:I123)</f>
        <v>14449.230000000001</v>
      </c>
      <c r="J45" s="56">
        <f>SUM(Month!J121:J123)</f>
        <v>14813.83</v>
      </c>
      <c r="K45" s="50">
        <f>SUM(Month!K121:K123)</f>
        <v>1994</v>
      </c>
      <c r="L45" s="56">
        <f>SUM(Month!L121:L123)</f>
        <v>281.57</v>
      </c>
      <c r="M45" s="55">
        <f>SUM(Month!M121:M123)</f>
        <v>4512.37</v>
      </c>
      <c r="N45" s="55">
        <f>SUM(Month!N121:N123)</f>
        <v>7700.8899999999994</v>
      </c>
      <c r="O45" s="55">
        <f>SUM(Month!O121:O123)</f>
        <v>583.71</v>
      </c>
      <c r="T45" s="103"/>
    </row>
    <row r="46" spans="1:20" x14ac:dyDescent="0.35">
      <c r="A46" s="85" t="s">
        <v>158</v>
      </c>
      <c r="B46" s="50">
        <f>SUM(Month!B124:B126)</f>
        <v>23517.08</v>
      </c>
      <c r="C46" s="50">
        <f>SUM(Month!C124:C126)</f>
        <v>21507.64</v>
      </c>
      <c r="D46" s="50">
        <f>SUM(Month!D124:D126)</f>
        <v>2009.44</v>
      </c>
      <c r="E46" s="82">
        <v>0</v>
      </c>
      <c r="F46" s="50">
        <f>SUM(Month!F124:F126)</f>
        <v>22875.52</v>
      </c>
      <c r="G46" s="56">
        <f>SUM(Month!G124:G126)</f>
        <v>7430.97</v>
      </c>
      <c r="H46" s="84">
        <f>SUM(Month!H124:H126)</f>
        <v>-3095.86</v>
      </c>
      <c r="I46" s="50">
        <f>SUM(Month!I124:I126)</f>
        <v>13987.710000000001</v>
      </c>
      <c r="J46" s="56">
        <f>SUM(Month!J124:J126)</f>
        <v>14782.99</v>
      </c>
      <c r="K46" s="50">
        <f>SUM(Month!K124:K126)</f>
        <v>1456.83</v>
      </c>
      <c r="L46" s="56">
        <f>SUM(Month!L124:L126)</f>
        <v>193.55</v>
      </c>
      <c r="M46" s="55">
        <f>SUM(Month!M124:M126)</f>
        <v>4732.3099999999995</v>
      </c>
      <c r="N46" s="55">
        <f>SUM(Month!N124:N126)</f>
        <v>8296.18</v>
      </c>
      <c r="O46" s="55">
        <f>SUM(Month!O124:O126)</f>
        <v>532.67000000000007</v>
      </c>
      <c r="T46" s="103"/>
    </row>
    <row r="47" spans="1:20" x14ac:dyDescent="0.35">
      <c r="A47" s="85" t="s">
        <v>159</v>
      </c>
      <c r="B47" s="50">
        <f>SUM(Month!B127:B129)</f>
        <v>22714.080000000002</v>
      </c>
      <c r="C47" s="50">
        <f>SUM(Month!C127:C129)</f>
        <v>20545.93</v>
      </c>
      <c r="D47" s="50">
        <f>SUM(Month!D127:D129)</f>
        <v>2168.15</v>
      </c>
      <c r="E47" s="82">
        <v>0</v>
      </c>
      <c r="F47" s="50">
        <f>SUM(Month!F127:F129)</f>
        <v>21215.309999999998</v>
      </c>
      <c r="G47" s="56">
        <f>SUM(Month!G127:G129)</f>
        <v>7521.4800000000005</v>
      </c>
      <c r="H47" s="84">
        <f>SUM(Month!H127:H129)</f>
        <v>-2743.0699999999997</v>
      </c>
      <c r="I47" s="50">
        <f>SUM(Month!I127:I129)</f>
        <v>12468.68</v>
      </c>
      <c r="J47" s="56">
        <f>SUM(Month!J127:J129)</f>
        <v>14045.36</v>
      </c>
      <c r="K47" s="50">
        <f>SUM(Month!K127:K129)</f>
        <v>1225.1599999999999</v>
      </c>
      <c r="L47" s="56">
        <f>SUM(Month!L127:L129)</f>
        <v>507.73</v>
      </c>
      <c r="M47" s="55">
        <f>SUM(Month!M127:M129)</f>
        <v>5513.04</v>
      </c>
      <c r="N47" s="55">
        <f>SUM(Month!N127:N129)</f>
        <v>7396.8600000000006</v>
      </c>
      <c r="O47" s="55">
        <f>SUM(Month!O127:O129)</f>
        <v>465.63</v>
      </c>
      <c r="T47" s="103"/>
    </row>
    <row r="48" spans="1:20" x14ac:dyDescent="0.35">
      <c r="A48" s="85" t="s">
        <v>160</v>
      </c>
      <c r="B48" s="50">
        <f>SUM(Month!B130:B132)</f>
        <v>21989.98</v>
      </c>
      <c r="C48" s="50">
        <f>SUM(Month!C130:C132)</f>
        <v>20071.16</v>
      </c>
      <c r="D48" s="50">
        <f>SUM(Month!D130:D132)</f>
        <v>1918.82</v>
      </c>
      <c r="E48" s="82">
        <v>0</v>
      </c>
      <c r="F48" s="50">
        <f>SUM(Month!F130:F132)</f>
        <v>21748.68</v>
      </c>
      <c r="G48" s="56">
        <f>SUM(Month!G130:G132)</f>
        <v>5952.42</v>
      </c>
      <c r="H48" s="84">
        <f>SUM(Month!H130:H132)</f>
        <v>-1059.69</v>
      </c>
      <c r="I48" s="50">
        <f>SUM(Month!I130:I132)</f>
        <v>13896.029999999999</v>
      </c>
      <c r="J48" s="56">
        <f>SUM(Month!J130:J132)</f>
        <v>15036.48</v>
      </c>
      <c r="K48" s="50">
        <f>SUM(Month!K130:K132)</f>
        <v>1900.2399999999998</v>
      </c>
      <c r="L48" s="56">
        <f>SUM(Month!L130:L132)</f>
        <v>306.35000000000002</v>
      </c>
      <c r="M48" s="55">
        <f>SUM(Month!M130:M132)</f>
        <v>5476.65</v>
      </c>
      <c r="N48" s="55">
        <f>SUM(Month!N130:N132)</f>
        <v>6989.77</v>
      </c>
      <c r="O48" s="55">
        <f>SUM(Month!O130:O132)</f>
        <v>533.35</v>
      </c>
      <c r="T48" s="103"/>
    </row>
    <row r="49" spans="1:20" x14ac:dyDescent="0.35">
      <c r="A49" s="85" t="s">
        <v>161</v>
      </c>
      <c r="B49" s="50">
        <f>SUM(Month!B133:B135)</f>
        <v>19307.5</v>
      </c>
      <c r="C49" s="50">
        <f>SUM(Month!C133:C135)</f>
        <v>17662.669999999998</v>
      </c>
      <c r="D49" s="50">
        <f>SUM(Month!D133:D135)</f>
        <v>1644.83</v>
      </c>
      <c r="E49" s="82">
        <v>0</v>
      </c>
      <c r="F49" s="50">
        <f>SUM(Month!F133:F135)</f>
        <v>22056.31</v>
      </c>
      <c r="G49" s="56">
        <f>SUM(Month!G133:G135)</f>
        <v>6504.74</v>
      </c>
      <c r="H49" s="84">
        <f>SUM(Month!H133:H135)</f>
        <v>2348.73</v>
      </c>
      <c r="I49" s="50">
        <f>SUM(Month!I133:I135)</f>
        <v>13655.789999999999</v>
      </c>
      <c r="J49" s="56">
        <f>SUM(Month!J133:J135)</f>
        <v>10901.44</v>
      </c>
      <c r="K49" s="50">
        <f>SUM(Month!K133:K135)</f>
        <v>1895.7800000000002</v>
      </c>
      <c r="L49" s="56">
        <f>SUM(Month!L133:L135)</f>
        <v>504.27</v>
      </c>
      <c r="M49" s="55">
        <f>SUM(Month!M133:M135)</f>
        <v>5658.9800000000005</v>
      </c>
      <c r="N49" s="55">
        <f>SUM(Month!N133:N135)</f>
        <v>7456.1200000000008</v>
      </c>
      <c r="O49" s="55">
        <f>SUM(Month!O133:O135)</f>
        <v>566.1099999999999</v>
      </c>
      <c r="T49" s="103"/>
    </row>
    <row r="50" spans="1:20" x14ac:dyDescent="0.35">
      <c r="A50" s="85" t="s">
        <v>162</v>
      </c>
      <c r="B50" s="50">
        <f>SUM(Month!B136:B138)</f>
        <v>20709.57</v>
      </c>
      <c r="C50" s="50">
        <f>SUM(Month!C136:C138)</f>
        <v>18898.740000000002</v>
      </c>
      <c r="D50" s="50">
        <f>SUM(Month!D136:D138)</f>
        <v>1810.8300000000002</v>
      </c>
      <c r="E50" s="82">
        <v>0</v>
      </c>
      <c r="F50" s="50">
        <f>SUM(Month!F136:F138)</f>
        <v>20789.669999999998</v>
      </c>
      <c r="G50" s="56">
        <f>SUM(Month!G136:G138)</f>
        <v>6946.22</v>
      </c>
      <c r="H50" s="84">
        <f>SUM(Month!H136:H138)</f>
        <v>-1000.6700000000001</v>
      </c>
      <c r="I50" s="50">
        <f>SUM(Month!I136:I138)</f>
        <v>12190</v>
      </c>
      <c r="J50" s="56">
        <f>SUM(Month!J136:J138)</f>
        <v>12123.61</v>
      </c>
      <c r="K50" s="50">
        <f>SUM(Month!K136:K138)</f>
        <v>1653.45</v>
      </c>
      <c r="L50" s="56">
        <f>SUM(Month!L136:L138)</f>
        <v>673.46</v>
      </c>
      <c r="M50" s="55">
        <f>SUM(Month!M136:M138)</f>
        <v>5832.1100000000006</v>
      </c>
      <c r="N50" s="55">
        <f>SUM(Month!N136:N138)</f>
        <v>7879.16</v>
      </c>
      <c r="O50" s="55">
        <f>SUM(Month!O136:O138)</f>
        <v>489.80000000000007</v>
      </c>
      <c r="T50" s="103"/>
    </row>
    <row r="51" spans="1:20" x14ac:dyDescent="0.35">
      <c r="A51" s="85" t="s">
        <v>163</v>
      </c>
      <c r="B51" s="50">
        <f>SUM(Month!B139:B141)</f>
        <v>20878.219999999998</v>
      </c>
      <c r="C51" s="50">
        <f>SUM(Month!C139:C141)</f>
        <v>19027.86</v>
      </c>
      <c r="D51" s="50">
        <f>SUM(Month!D139:D141)</f>
        <v>1850.3600000000001</v>
      </c>
      <c r="E51" s="82">
        <v>0</v>
      </c>
      <c r="F51" s="50">
        <f>SUM(Month!F139:F141)</f>
        <v>21207.089999999997</v>
      </c>
      <c r="G51" s="56">
        <f>SUM(Month!G139:G141)</f>
        <v>7049.3600000000006</v>
      </c>
      <c r="H51" s="84">
        <f>SUM(Month!H139:H141)</f>
        <v>662.9</v>
      </c>
      <c r="I51" s="50">
        <f>SUM(Month!I139:I141)</f>
        <v>12385.74</v>
      </c>
      <c r="J51" s="56">
        <f>SUM(Month!J139:J141)</f>
        <v>13259.96</v>
      </c>
      <c r="K51" s="50">
        <f>SUM(Month!K139:K141)</f>
        <v>1771.99</v>
      </c>
      <c r="L51" s="56">
        <f>SUM(Month!L139:L141)</f>
        <v>576.01</v>
      </c>
      <c r="M51" s="55">
        <f>SUM(Month!M139:M141)</f>
        <v>6876.4</v>
      </c>
      <c r="N51" s="55">
        <f>SUM(Month!N139:N141)</f>
        <v>6535.26</v>
      </c>
      <c r="O51" s="55">
        <f>SUM(Month!O139:O141)</f>
        <v>515.11</v>
      </c>
      <c r="T51" s="103"/>
    </row>
    <row r="52" spans="1:20" x14ac:dyDescent="0.35">
      <c r="A52" s="85" t="s">
        <v>164</v>
      </c>
      <c r="B52" s="50">
        <f>SUM(Month!B142:B144)</f>
        <v>19151.3</v>
      </c>
      <c r="C52" s="50">
        <f>SUM(Month!C142:C144)</f>
        <v>17389.97</v>
      </c>
      <c r="D52" s="50">
        <f>SUM(Month!D142:D144)</f>
        <v>1761.33</v>
      </c>
      <c r="E52" s="82">
        <v>0</v>
      </c>
      <c r="F52" s="50">
        <f>SUM(Month!F142:F144)</f>
        <v>21444.33</v>
      </c>
      <c r="G52" s="56">
        <f>SUM(Month!G142:G144)</f>
        <v>5954.3</v>
      </c>
      <c r="H52" s="84">
        <f>SUM(Month!H142:H144)</f>
        <v>1582.8</v>
      </c>
      <c r="I52" s="50">
        <f>SUM(Month!I142:I144)</f>
        <v>13336.78</v>
      </c>
      <c r="J52" s="56">
        <f>SUM(Month!J142:J144)</f>
        <v>12270.829999999998</v>
      </c>
      <c r="K52" s="50">
        <f>SUM(Month!K142:K144)</f>
        <v>2153.2399999999998</v>
      </c>
      <c r="L52" s="56">
        <f>SUM(Month!L142:L144)</f>
        <v>823.67000000000007</v>
      </c>
      <c r="M52" s="55">
        <f>SUM(Month!M142:M144)</f>
        <v>6402.26</v>
      </c>
      <c r="N52" s="55">
        <f>SUM(Month!N142:N144)</f>
        <v>7214.97</v>
      </c>
      <c r="O52" s="55">
        <f>SUM(Month!O142:O144)</f>
        <v>702.46</v>
      </c>
      <c r="T52" s="103"/>
    </row>
    <row r="53" spans="1:20" x14ac:dyDescent="0.35">
      <c r="A53" s="85" t="s">
        <v>165</v>
      </c>
      <c r="B53" s="50">
        <f>SUM(Month!B145:B147)</f>
        <v>17266.059999999998</v>
      </c>
      <c r="C53" s="50">
        <f>SUM(Month!C145:C147)</f>
        <v>15762.82</v>
      </c>
      <c r="D53" s="50">
        <f>SUM(Month!D145:D147)</f>
        <v>1503.25</v>
      </c>
      <c r="E53" s="82">
        <v>0</v>
      </c>
      <c r="F53" s="50">
        <f>SUM(Month!F145:F147)</f>
        <v>21438.53</v>
      </c>
      <c r="G53" s="56">
        <f>SUM(Month!G145:G147)</f>
        <v>6024.5300000000007</v>
      </c>
      <c r="H53" s="84">
        <f>SUM(Month!H145:H147)</f>
        <v>2751.3900000000003</v>
      </c>
      <c r="I53" s="50">
        <f>SUM(Month!I145:I147)</f>
        <v>13656.53</v>
      </c>
      <c r="J53" s="56">
        <f>SUM(Month!J145:J147)</f>
        <v>10770.99</v>
      </c>
      <c r="K53" s="50">
        <f>SUM(Month!K145:K147)</f>
        <v>1757.46</v>
      </c>
      <c r="L53" s="56">
        <f>SUM(Month!L145:L147)</f>
        <v>579.6</v>
      </c>
      <c r="M53" s="55">
        <f>SUM(Month!M145:M147)</f>
        <v>6248.83</v>
      </c>
      <c r="N53" s="55">
        <f>SUM(Month!N145:N147)</f>
        <v>7560.84</v>
      </c>
      <c r="O53" s="55">
        <f>SUM(Month!O145:O147)</f>
        <v>561.07999999999993</v>
      </c>
      <c r="T53" s="103"/>
    </row>
    <row r="54" spans="1:20" x14ac:dyDescent="0.35">
      <c r="A54" s="85" t="s">
        <v>166</v>
      </c>
      <c r="B54" s="50">
        <f>SUM(Month!B148:B150)</f>
        <v>19282.260000000002</v>
      </c>
      <c r="C54" s="50">
        <f>SUM(Month!C148:C150)</f>
        <v>17484.009999999998</v>
      </c>
      <c r="D54" s="50">
        <f>SUM(Month!D148:D150)</f>
        <v>1798.2600000000002</v>
      </c>
      <c r="E54" s="82">
        <v>0</v>
      </c>
      <c r="F54" s="50">
        <f>SUM(Month!F148:F150)</f>
        <v>20558.89</v>
      </c>
      <c r="G54" s="56">
        <f>SUM(Month!G148:G150)</f>
        <v>6177.4900000000007</v>
      </c>
      <c r="H54" s="84">
        <f>SUM(Month!H148:H150)</f>
        <v>2142.4700000000003</v>
      </c>
      <c r="I54" s="50">
        <f>SUM(Month!I148:I150)</f>
        <v>12067.33</v>
      </c>
      <c r="J54" s="56">
        <f>SUM(Month!J148:J150)</f>
        <v>11249.64</v>
      </c>
      <c r="K54" s="50">
        <f>SUM(Month!K148:K150)</f>
        <v>2314.0700000000002</v>
      </c>
      <c r="L54" s="56">
        <f>SUM(Month!L148:L150)</f>
        <v>663.92</v>
      </c>
      <c r="M54" s="55">
        <f>SUM(Month!M148:M150)</f>
        <v>7308.57</v>
      </c>
      <c r="N54" s="55">
        <f>SUM(Month!N148:N150)</f>
        <v>7633.92</v>
      </c>
      <c r="O54" s="55">
        <f>SUM(Month!O148:O150)</f>
        <v>569.33000000000004</v>
      </c>
      <c r="T54" s="103"/>
    </row>
    <row r="55" spans="1:20" x14ac:dyDescent="0.35">
      <c r="A55" s="85" t="s">
        <v>167</v>
      </c>
      <c r="B55" s="50">
        <f>SUM(Month!B151:B153)</f>
        <v>19967.650000000001</v>
      </c>
      <c r="C55" s="50">
        <f>SUM(Month!C151:C153)</f>
        <v>18177.59</v>
      </c>
      <c r="D55" s="50">
        <f>SUM(Month!D151:D153)</f>
        <v>1790.05</v>
      </c>
      <c r="E55" s="82">
        <v>0</v>
      </c>
      <c r="F55" s="50">
        <f>SUM(Month!F151:F153)</f>
        <v>19480.740000000002</v>
      </c>
      <c r="G55" s="56">
        <f>SUM(Month!G151:G153)</f>
        <v>6619.4499999999989</v>
      </c>
      <c r="H55" s="84">
        <f>SUM(Month!H151:H153)</f>
        <v>65.690000000000055</v>
      </c>
      <c r="I55" s="50">
        <f>SUM(Month!I151:I153)</f>
        <v>11315.06</v>
      </c>
      <c r="J55" s="56">
        <f>SUM(Month!J151:J153)</f>
        <v>11469.77</v>
      </c>
      <c r="K55" s="50">
        <f>SUM(Month!K151:K153)</f>
        <v>1546.22</v>
      </c>
      <c r="L55" s="56">
        <f>SUM(Month!L151:L153)</f>
        <v>784.3</v>
      </c>
      <c r="M55" s="55">
        <f>SUM(Month!M151:M153)</f>
        <v>6633.59</v>
      </c>
      <c r="N55" s="55">
        <f>SUM(Month!N151:N153)</f>
        <v>7175.1</v>
      </c>
      <c r="O55" s="55">
        <f>SUM(Month!O151:O153)</f>
        <v>639.84999999999991</v>
      </c>
      <c r="T55" s="103"/>
    </row>
    <row r="56" spans="1:20" x14ac:dyDescent="0.35">
      <c r="A56" s="85" t="s">
        <v>168</v>
      </c>
      <c r="B56" s="50">
        <f>SUM(Month!B154:B156)</f>
        <v>19744.77</v>
      </c>
      <c r="C56" s="50">
        <f>SUM(Month!C154:C156)</f>
        <v>18143.96</v>
      </c>
      <c r="D56" s="50">
        <f>SUM(Month!D154:D156)</f>
        <v>1600.81</v>
      </c>
      <c r="E56" s="82">
        <v>0</v>
      </c>
      <c r="F56" s="50">
        <f>SUM(Month!F154:F156)</f>
        <v>21523.32</v>
      </c>
      <c r="G56" s="56">
        <f>SUM(Month!G154:G156)</f>
        <v>7887.9399999999987</v>
      </c>
      <c r="H56" s="84">
        <f>SUM(Month!H154:H156)</f>
        <v>-792.03</v>
      </c>
      <c r="I56" s="50">
        <f>SUM(Month!I154:I156)</f>
        <v>11465.43</v>
      </c>
      <c r="J56" s="56">
        <f>SUM(Month!J154:J156)</f>
        <v>11876.46</v>
      </c>
      <c r="K56" s="50">
        <f>SUM(Month!K154:K156)</f>
        <v>2169.9299999999998</v>
      </c>
      <c r="L56" s="56">
        <f>SUM(Month!L154:L156)</f>
        <v>704.04</v>
      </c>
      <c r="M56" s="55">
        <f>SUM(Month!M154:M156)</f>
        <v>6138.3099999999995</v>
      </c>
      <c r="N56" s="55">
        <f>SUM(Month!N154:N156)</f>
        <v>7985.2100000000009</v>
      </c>
      <c r="O56" s="55">
        <f>SUM(Month!O154:O156)</f>
        <v>560.82999999999993</v>
      </c>
      <c r="T56" s="103"/>
    </row>
    <row r="57" spans="1:20" x14ac:dyDescent="0.35">
      <c r="A57" s="85" t="s">
        <v>169</v>
      </c>
      <c r="B57" s="50">
        <f>SUM(Month!B157:B159)</f>
        <v>17398.730000000003</v>
      </c>
      <c r="C57" s="50">
        <f>SUM(Month!C157:C159)</f>
        <v>16217.29</v>
      </c>
      <c r="D57" s="50">
        <f>SUM(Month!D157:D159)</f>
        <v>1181.46</v>
      </c>
      <c r="E57" s="82">
        <v>0</v>
      </c>
      <c r="F57" s="50">
        <f>SUM(Month!F157:F159)</f>
        <v>22116.25</v>
      </c>
      <c r="G57" s="56">
        <f>SUM(Month!G157:G159)</f>
        <v>5827.91</v>
      </c>
      <c r="H57" s="84">
        <f>SUM(Month!H157:H159)</f>
        <v>2079.8599999999997</v>
      </c>
      <c r="I57" s="50">
        <f>SUM(Month!I157:I159)</f>
        <v>14161.55</v>
      </c>
      <c r="J57" s="56">
        <f>SUM(Month!J157:J159)</f>
        <v>11919.8</v>
      </c>
      <c r="K57" s="50">
        <f>SUM(Month!K157:K159)</f>
        <v>2126.7800000000002</v>
      </c>
      <c r="L57" s="56">
        <f>SUM(Month!L157:L159)</f>
        <v>778.94</v>
      </c>
      <c r="M57" s="55">
        <f>SUM(Month!M157:M159)</f>
        <v>6050.2800000000007</v>
      </c>
      <c r="N57" s="55">
        <f>SUM(Month!N157:N159)</f>
        <v>7560.0199999999995</v>
      </c>
      <c r="O57" s="55">
        <f>SUM(Month!O157:O159)</f>
        <v>611.14</v>
      </c>
      <c r="T57" s="103"/>
    </row>
    <row r="58" spans="1:20" x14ac:dyDescent="0.35">
      <c r="A58" s="85" t="s">
        <v>170</v>
      </c>
      <c r="B58" s="50">
        <f>SUM(Month!B160:B162)</f>
        <v>19463.940000000002</v>
      </c>
      <c r="C58" s="50">
        <f>SUM(Month!C160:C162)</f>
        <v>17818.18</v>
      </c>
      <c r="D58" s="50">
        <f>SUM(Month!D160:D162)</f>
        <v>1645.75</v>
      </c>
      <c r="E58" s="82">
        <v>0</v>
      </c>
      <c r="F58" s="50">
        <f>SUM(Month!F160:F162)</f>
        <v>20820.150000000001</v>
      </c>
      <c r="G58" s="56">
        <f>SUM(Month!G160:G162)</f>
        <v>6248.41</v>
      </c>
      <c r="H58" s="84">
        <f>SUM(Month!H160:H162)</f>
        <v>130.32999999999996</v>
      </c>
      <c r="I58" s="50">
        <f>SUM(Month!I160:I162)</f>
        <v>13208.55</v>
      </c>
      <c r="J58" s="56">
        <f>SUM(Month!J160:J162)</f>
        <v>12446.62</v>
      </c>
      <c r="K58" s="50">
        <f>SUM(Month!K160:K162)</f>
        <v>1363.19</v>
      </c>
      <c r="L58" s="56">
        <f>SUM(Month!L160:L162)</f>
        <v>1019.44</v>
      </c>
      <c r="M58" s="55">
        <f>SUM(Month!M160:M162)</f>
        <v>6287.34</v>
      </c>
      <c r="N58" s="55">
        <f>SUM(Month!N160:N162)</f>
        <v>7262.6900000000005</v>
      </c>
      <c r="O58" s="55">
        <f>SUM(Month!O160:O162)</f>
        <v>559.59</v>
      </c>
      <c r="T58" s="103"/>
    </row>
    <row r="59" spans="1:20" x14ac:dyDescent="0.35">
      <c r="A59" s="85" t="s">
        <v>171</v>
      </c>
      <c r="B59" s="50">
        <f>SUM(Month!B163:B165)</f>
        <v>18794.86</v>
      </c>
      <c r="C59" s="50">
        <f>SUM(Month!C163:C165)</f>
        <v>16978.669999999998</v>
      </c>
      <c r="D59" s="50">
        <f>SUM(Month!D163:D165)</f>
        <v>1816.19</v>
      </c>
      <c r="E59" s="82">
        <v>0</v>
      </c>
      <c r="F59" s="50">
        <f>SUM(Month!F163:F165)</f>
        <v>20601.14</v>
      </c>
      <c r="G59" s="56">
        <f>SUM(Month!G163:G165)</f>
        <v>6526.93</v>
      </c>
      <c r="H59" s="84">
        <f>SUM(Month!H163:H165)</f>
        <v>1898.79</v>
      </c>
      <c r="I59" s="50">
        <f>SUM(Month!I163:I165)</f>
        <v>11868.76</v>
      </c>
      <c r="J59" s="56">
        <f>SUM(Month!J163:J165)</f>
        <v>11402.23</v>
      </c>
      <c r="K59" s="50">
        <f>SUM(Month!K163:K165)</f>
        <v>2205.44</v>
      </c>
      <c r="L59" s="56">
        <f>SUM(Month!L163:L165)</f>
        <v>855.84</v>
      </c>
      <c r="M59" s="55">
        <f>SUM(Month!M163:M165)</f>
        <v>6738.42</v>
      </c>
      <c r="N59" s="55">
        <f>SUM(Month!N163:N165)</f>
        <v>6655.76</v>
      </c>
      <c r="O59" s="55">
        <f>SUM(Month!O163:O165)</f>
        <v>838.47</v>
      </c>
      <c r="T59" s="103"/>
    </row>
    <row r="60" spans="1:20" x14ac:dyDescent="0.35">
      <c r="A60" s="85" t="s">
        <v>172</v>
      </c>
      <c r="B60" s="50">
        <f>SUM(Month!B166:B168)</f>
        <v>18615.57</v>
      </c>
      <c r="C60" s="50">
        <f>SUM(Month!C166:C168)</f>
        <v>16970.25</v>
      </c>
      <c r="D60" s="50">
        <f>SUM(Month!D166:D168)</f>
        <v>1645.3200000000002</v>
      </c>
      <c r="E60" s="82">
        <v>0</v>
      </c>
      <c r="F60" s="50">
        <f>SUM(Month!F166:F168)</f>
        <v>21886.46</v>
      </c>
      <c r="G60" s="56">
        <f>SUM(Month!G166:G168)</f>
        <v>6271.4299999999994</v>
      </c>
      <c r="H60" s="84">
        <f>SUM(Month!H166:H168)</f>
        <v>1292.1199999999999</v>
      </c>
      <c r="I60" s="50">
        <f>SUM(Month!I166:I168)</f>
        <v>13539.34</v>
      </c>
      <c r="J60" s="56">
        <f>SUM(Month!J166:J168)</f>
        <v>11502</v>
      </c>
      <c r="K60" s="50">
        <f>SUM(Month!K166:K168)</f>
        <v>2075.6999999999998</v>
      </c>
      <c r="L60" s="56">
        <f>SUM(Month!L166:L168)</f>
        <v>841.31000000000006</v>
      </c>
      <c r="M60" s="55">
        <f>SUM(Month!M166:M168)</f>
        <v>5659.1500000000005</v>
      </c>
      <c r="N60" s="55">
        <f>SUM(Month!N166:N168)</f>
        <v>7638.75</v>
      </c>
      <c r="O60" s="55">
        <f>SUM(Month!O166:O168)</f>
        <v>925.31</v>
      </c>
      <c r="T60" s="103"/>
    </row>
    <row r="61" spans="1:20" x14ac:dyDescent="0.35">
      <c r="A61" s="85" t="s">
        <v>173</v>
      </c>
      <c r="B61" s="50">
        <f>SUM(Month!B169:B171)</f>
        <v>16299.55</v>
      </c>
      <c r="C61" s="50">
        <f>SUM(Month!C169:C171)</f>
        <v>15049.23</v>
      </c>
      <c r="D61" s="50">
        <f>SUM(Month!D169:D171)</f>
        <v>1250.3200000000002</v>
      </c>
      <c r="E61" s="82">
        <v>0</v>
      </c>
      <c r="F61" s="50">
        <f>SUM(Month!F169:F171)</f>
        <v>20851.39</v>
      </c>
      <c r="G61" s="56">
        <f>SUM(Month!G169:G171)</f>
        <v>4849.2299999999996</v>
      </c>
      <c r="H61" s="84">
        <f>SUM(Month!H169:H171)</f>
        <v>2427.2600000000002</v>
      </c>
      <c r="I61" s="50">
        <f>SUM(Month!I169:I171)</f>
        <v>14033.99</v>
      </c>
      <c r="J61" s="56">
        <f>SUM(Month!J169:J171)</f>
        <v>10058.33</v>
      </c>
      <c r="K61" s="50">
        <f>SUM(Month!K169:K171)</f>
        <v>1968.18</v>
      </c>
      <c r="L61" s="56">
        <f>SUM(Month!L169:L171)</f>
        <v>1122.8899999999999</v>
      </c>
      <c r="M61" s="55">
        <f>SUM(Month!M169:M171)</f>
        <v>5228.63</v>
      </c>
      <c r="N61" s="55">
        <f>SUM(Month!N169:N171)</f>
        <v>7622.3099999999995</v>
      </c>
      <c r="O61" s="55">
        <f>SUM(Month!O169:O171)</f>
        <v>809.16</v>
      </c>
      <c r="T61" s="103"/>
    </row>
    <row r="62" spans="1:20" x14ac:dyDescent="0.35">
      <c r="A62" s="85" t="s">
        <v>174</v>
      </c>
      <c r="B62" s="50">
        <f>SUM(Month!B172:B174)</f>
        <v>18078.849999999999</v>
      </c>
      <c r="C62" s="50">
        <f>SUM(Month!C172:C174)</f>
        <v>16498.599999999999</v>
      </c>
      <c r="D62" s="50">
        <f>SUM(Month!D172:D174)</f>
        <v>1580.25</v>
      </c>
      <c r="E62" s="82">
        <v>0</v>
      </c>
      <c r="F62" s="50">
        <f>SUM(Month!F172:F174)</f>
        <v>20622.919999999998</v>
      </c>
      <c r="G62" s="56">
        <f>SUM(Month!G172:G174)</f>
        <v>5979.4699999999993</v>
      </c>
      <c r="H62" s="84">
        <f>SUM(Month!H172:H174)</f>
        <v>1419.08</v>
      </c>
      <c r="I62" s="50">
        <f>SUM(Month!I172:I174)</f>
        <v>12966.83</v>
      </c>
      <c r="J62" s="56">
        <f>SUM(Month!J172:J174)</f>
        <v>11414.86</v>
      </c>
      <c r="K62" s="50">
        <f>SUM(Month!K172:K174)</f>
        <v>1676.62</v>
      </c>
      <c r="L62" s="56">
        <f>SUM(Month!L172:L174)</f>
        <v>1037.9100000000001</v>
      </c>
      <c r="M62" s="55">
        <f>SUM(Month!M172:M174)</f>
        <v>6114.79</v>
      </c>
      <c r="N62" s="55">
        <f>SUM(Month!N172:N174)</f>
        <v>6886.4</v>
      </c>
      <c r="O62" s="55">
        <f>SUM(Month!O172:O174)</f>
        <v>899.49999999999989</v>
      </c>
      <c r="T62" s="103"/>
    </row>
    <row r="63" spans="1:20" x14ac:dyDescent="0.35">
      <c r="A63" s="85" t="s">
        <v>175</v>
      </c>
      <c r="B63" s="50">
        <f>SUM(Month!B175:B177)</f>
        <v>18267.730000000003</v>
      </c>
      <c r="C63" s="50">
        <f>SUM(Month!C175:C177)</f>
        <v>16757.580000000002</v>
      </c>
      <c r="D63" s="50">
        <f>SUM(Month!D175:D177)</f>
        <v>1510.16</v>
      </c>
      <c r="E63" s="82">
        <v>0</v>
      </c>
      <c r="F63" s="50">
        <f>SUM(Month!F175:F177)</f>
        <v>20895.27</v>
      </c>
      <c r="G63" s="56">
        <f>SUM(Month!G175:G177)</f>
        <v>7591.48</v>
      </c>
      <c r="H63" s="84">
        <f>SUM(Month!H175:H177)</f>
        <v>1024.1599999999999</v>
      </c>
      <c r="I63" s="50">
        <f>SUM(Month!I175:I177)</f>
        <v>11557.27</v>
      </c>
      <c r="J63" s="56">
        <f>SUM(Month!J175:J177)</f>
        <v>10437.23</v>
      </c>
      <c r="K63" s="50">
        <f>SUM(Month!K175:K177)</f>
        <v>1746.52</v>
      </c>
      <c r="L63" s="56">
        <f>SUM(Month!L175:L177)</f>
        <v>736.46</v>
      </c>
      <c r="M63" s="55">
        <f>SUM(Month!M175:M177)</f>
        <v>5541.6100000000006</v>
      </c>
      <c r="N63" s="55">
        <f>SUM(Month!N175:N177)</f>
        <v>6647.55</v>
      </c>
      <c r="O63" s="55">
        <f>SUM(Month!O175:O177)</f>
        <v>835.32999999999993</v>
      </c>
      <c r="T63" s="103"/>
    </row>
    <row r="64" spans="1:20" x14ac:dyDescent="0.35">
      <c r="A64" s="85" t="s">
        <v>176</v>
      </c>
      <c r="B64" s="50">
        <f>SUM(Month!B178:B180)</f>
        <v>17976.12</v>
      </c>
      <c r="C64" s="50">
        <f>SUM(Month!C178:C180)</f>
        <v>16502.330000000002</v>
      </c>
      <c r="D64" s="50">
        <f>SUM(Month!D178:D180)</f>
        <v>1473.8</v>
      </c>
      <c r="E64" s="82">
        <v>0</v>
      </c>
      <c r="F64" s="50">
        <f>SUM(Month!F178:F180)</f>
        <v>19048.39</v>
      </c>
      <c r="G64" s="56">
        <f>SUM(Month!G178:G180)</f>
        <v>5562.07</v>
      </c>
      <c r="H64" s="84">
        <f>SUM(Month!H178:H180)</f>
        <v>70.639999999999986</v>
      </c>
      <c r="I64" s="50">
        <f>SUM(Month!I178:I180)</f>
        <v>11811.47</v>
      </c>
      <c r="J64" s="56">
        <f>SUM(Month!J178:J180)</f>
        <v>12014.53</v>
      </c>
      <c r="K64" s="50">
        <f>SUM(Month!K178:K180)</f>
        <v>1674.84</v>
      </c>
      <c r="L64" s="56">
        <f>SUM(Month!L178:L180)</f>
        <v>597.17999999999995</v>
      </c>
      <c r="M64" s="55">
        <f>SUM(Month!M178:M180)</f>
        <v>5260.14</v>
      </c>
      <c r="N64" s="55">
        <f>SUM(Month!N178:N180)</f>
        <v>6064.11</v>
      </c>
      <c r="O64" s="55">
        <f>SUM(Month!O178:O180)</f>
        <v>806.74</v>
      </c>
      <c r="T64" s="103"/>
    </row>
    <row r="65" spans="1:20" x14ac:dyDescent="0.35">
      <c r="A65" s="85" t="s">
        <v>177</v>
      </c>
      <c r="B65" s="50">
        <f>SUM(Month!B181:B183)</f>
        <v>14936.37</v>
      </c>
      <c r="C65" s="50">
        <f>SUM(Month!C181:C183)</f>
        <v>13869.809999999998</v>
      </c>
      <c r="D65" s="50">
        <f>SUM(Month!D181:D183)</f>
        <v>1066.5700000000002</v>
      </c>
      <c r="E65" s="82">
        <v>0</v>
      </c>
      <c r="F65" s="50">
        <f>SUM(Month!F181:F183)</f>
        <v>20347.09</v>
      </c>
      <c r="G65" s="56">
        <f>SUM(Month!G181:G183)</f>
        <v>5716.18</v>
      </c>
      <c r="H65" s="84">
        <f>SUM(Month!H181:H183)</f>
        <v>4242.75</v>
      </c>
      <c r="I65" s="50">
        <f>SUM(Month!I181:I183)</f>
        <v>12674.32</v>
      </c>
      <c r="J65" s="56">
        <f>SUM(Month!J181:J183)</f>
        <v>8723.09</v>
      </c>
      <c r="K65" s="50">
        <f>SUM(Month!K181:K183)</f>
        <v>1956.5899999999997</v>
      </c>
      <c r="L65" s="56">
        <f>SUM(Month!L181:L183)</f>
        <v>1101.8200000000002</v>
      </c>
      <c r="M65" s="55">
        <f>SUM(Month!M181:M183)</f>
        <v>5706.7</v>
      </c>
      <c r="N65" s="55">
        <f>SUM(Month!N181:N183)</f>
        <v>6269.95</v>
      </c>
      <c r="O65" s="55">
        <f>SUM(Month!O181:O183)</f>
        <v>860.33999999999992</v>
      </c>
      <c r="T65" s="103"/>
    </row>
    <row r="66" spans="1:20" x14ac:dyDescent="0.35">
      <c r="A66" s="85" t="s">
        <v>178</v>
      </c>
      <c r="B66" s="50">
        <f>SUM(Month!B184:B186)</f>
        <v>17018.32</v>
      </c>
      <c r="C66" s="50">
        <f>SUM(Month!C184:C186)</f>
        <v>15690.34</v>
      </c>
      <c r="D66" s="50">
        <f>SUM(Month!D184:D186)</f>
        <v>1327.98</v>
      </c>
      <c r="E66" s="82">
        <v>0</v>
      </c>
      <c r="F66" s="50">
        <f>SUM(Month!F184:F186)</f>
        <v>19402.12</v>
      </c>
      <c r="G66" s="56">
        <f>SUM(Month!G184:G186)</f>
        <v>5820.87</v>
      </c>
      <c r="H66" s="84">
        <f>SUM(Month!H184:H186)</f>
        <v>995.11000000000013</v>
      </c>
      <c r="I66" s="50">
        <f>SUM(Month!I184:I186)</f>
        <v>12188.32</v>
      </c>
      <c r="J66" s="56">
        <f>SUM(Month!J184:J186)</f>
        <v>10534.82</v>
      </c>
      <c r="K66" s="50">
        <f>SUM(Month!K184:K186)</f>
        <v>1392.92</v>
      </c>
      <c r="L66" s="56">
        <f>SUM(Month!L184:L186)</f>
        <v>1205.6299999999999</v>
      </c>
      <c r="M66" s="55">
        <f>SUM(Month!M184:M186)</f>
        <v>5663.94</v>
      </c>
      <c r="N66" s="55">
        <f>SUM(Month!N184:N186)</f>
        <v>6509.65</v>
      </c>
      <c r="O66" s="55">
        <f>SUM(Month!O184:O186)</f>
        <v>803.47</v>
      </c>
      <c r="T66" s="103"/>
    </row>
    <row r="67" spans="1:20" x14ac:dyDescent="0.35">
      <c r="A67" s="85" t="s">
        <v>179</v>
      </c>
      <c r="B67" s="50">
        <f>SUM(Month!B187:B189)</f>
        <v>17197.330000000002</v>
      </c>
      <c r="C67" s="50">
        <f>SUM(Month!C187:C189)</f>
        <v>15815.98</v>
      </c>
      <c r="D67" s="50">
        <f>SUM(Month!D187:D189)</f>
        <v>1381.3600000000001</v>
      </c>
      <c r="E67" s="82">
        <v>0</v>
      </c>
      <c r="F67" s="50">
        <f>SUM(Month!F187:F189)</f>
        <v>18657.39</v>
      </c>
      <c r="G67" s="56">
        <f>SUM(Month!G187:G189)</f>
        <v>6102.3</v>
      </c>
      <c r="H67" s="84">
        <f>SUM(Month!H187:H189)</f>
        <v>765.31999999999994</v>
      </c>
      <c r="I67" s="50">
        <f>SUM(Month!I187:I189)</f>
        <v>11192.19</v>
      </c>
      <c r="J67" s="56">
        <f>SUM(Month!J187:J189)</f>
        <v>10749.41</v>
      </c>
      <c r="K67" s="50">
        <f>SUM(Month!K187:K189)</f>
        <v>1362.9099999999999</v>
      </c>
      <c r="L67" s="56">
        <f>SUM(Month!L187:L189)</f>
        <v>699.57999999999993</v>
      </c>
      <c r="M67" s="55">
        <f>SUM(Month!M187:M189)</f>
        <v>5851.06</v>
      </c>
      <c r="N67" s="55">
        <f>SUM(Month!N187:N189)</f>
        <v>6191.85</v>
      </c>
      <c r="O67" s="55">
        <f>SUM(Month!O187:O189)</f>
        <v>635.29</v>
      </c>
      <c r="T67" s="103"/>
    </row>
    <row r="68" spans="1:20" x14ac:dyDescent="0.35">
      <c r="A68" s="85" t="s">
        <v>180</v>
      </c>
      <c r="B68" s="50">
        <f>SUM(Month!B190:B192)</f>
        <v>15984.5</v>
      </c>
      <c r="C68" s="50">
        <f>SUM(Month!C190:C192)</f>
        <v>14677.13</v>
      </c>
      <c r="D68" s="50">
        <f>SUM(Month!D190:D192)</f>
        <v>1307.3800000000001</v>
      </c>
      <c r="E68" s="82">
        <v>0</v>
      </c>
      <c r="F68" s="50">
        <f>SUM(Month!F190:F192)</f>
        <v>19869.02</v>
      </c>
      <c r="G68" s="56">
        <f>SUM(Month!G190:G192)</f>
        <v>5134.63</v>
      </c>
      <c r="H68" s="84">
        <f>SUM(Month!H190:H192)</f>
        <v>3036.29</v>
      </c>
      <c r="I68" s="50">
        <f>SUM(Month!I190:I192)</f>
        <v>13086.98</v>
      </c>
      <c r="J68" s="56">
        <f>SUM(Month!J190:J192)</f>
        <v>10310.07</v>
      </c>
      <c r="K68" s="50">
        <f>SUM(Month!K190:K192)</f>
        <v>1647.42</v>
      </c>
      <c r="L68" s="56">
        <f>SUM(Month!L190:L192)</f>
        <v>823.06</v>
      </c>
      <c r="M68" s="55">
        <f>SUM(Month!M190:M192)</f>
        <v>5634.55</v>
      </c>
      <c r="N68" s="55">
        <f>SUM(Month!N190:N192)</f>
        <v>6199.55</v>
      </c>
      <c r="O68" s="55">
        <f>SUM(Month!O190:O192)</f>
        <v>665.68</v>
      </c>
      <c r="T68" s="103"/>
    </row>
    <row r="69" spans="1:20" x14ac:dyDescent="0.35">
      <c r="A69" s="85" t="s">
        <v>181</v>
      </c>
      <c r="B69" s="50">
        <f>SUM(Month!B193:B195)</f>
        <v>14184.810000000001</v>
      </c>
      <c r="C69" s="50">
        <f>SUM(Month!C193:C195)</f>
        <v>13106.099999999999</v>
      </c>
      <c r="D69" s="50">
        <f>SUM(Month!D193:D195)</f>
        <v>1078.72</v>
      </c>
      <c r="E69" s="82">
        <v>0</v>
      </c>
      <c r="F69" s="50">
        <f>SUM(Month!F193:F195)</f>
        <v>19694.84</v>
      </c>
      <c r="G69" s="56">
        <f>SUM(Month!G193:G195)</f>
        <v>6035.07</v>
      </c>
      <c r="H69" s="84">
        <f>SUM(Month!H193:H195)</f>
        <v>4078.66</v>
      </c>
      <c r="I69" s="50">
        <f>SUM(Month!I193:I195)</f>
        <v>12047.369999999999</v>
      </c>
      <c r="J69" s="56">
        <f>SUM(Month!J193:J195)</f>
        <v>8005.57</v>
      </c>
      <c r="K69" s="50">
        <f>SUM(Month!K193:K195)</f>
        <v>1612.4</v>
      </c>
      <c r="L69" s="56">
        <f>SUM(Month!L193:L195)</f>
        <v>702.68</v>
      </c>
      <c r="M69" s="55">
        <f>SUM(Month!M193:M195)</f>
        <v>5796</v>
      </c>
      <c r="N69" s="55">
        <f>SUM(Month!N193:N195)</f>
        <v>6668.869999999999</v>
      </c>
      <c r="O69" s="55">
        <f>SUM(Month!O193:O195)</f>
        <v>764.84</v>
      </c>
      <c r="T69" s="103"/>
    </row>
    <row r="70" spans="1:20" x14ac:dyDescent="0.35">
      <c r="A70" s="85" t="s">
        <v>182</v>
      </c>
      <c r="B70" s="50">
        <f>SUM(Month!B196:B198)</f>
        <v>15594.96</v>
      </c>
      <c r="C70" s="50">
        <f>SUM(Month!C196:C198)</f>
        <v>14447.39</v>
      </c>
      <c r="D70" s="50">
        <f>SUM(Month!D196:D198)</f>
        <v>1147.58</v>
      </c>
      <c r="E70" s="82">
        <v>0</v>
      </c>
      <c r="F70" s="50">
        <f>SUM(Month!F196:F198)</f>
        <v>19591.420000000002</v>
      </c>
      <c r="G70" s="56">
        <f>SUM(Month!G196:G198)</f>
        <v>5476.68</v>
      </c>
      <c r="H70" s="84">
        <f>SUM(Month!H196:H198)</f>
        <v>2719.42</v>
      </c>
      <c r="I70" s="50">
        <f>SUM(Month!I196:I198)</f>
        <v>12104.31</v>
      </c>
      <c r="J70" s="56">
        <f>SUM(Month!J196:J198)</f>
        <v>10042.120000000001</v>
      </c>
      <c r="K70" s="50">
        <f>SUM(Month!K196:K198)</f>
        <v>2010.43</v>
      </c>
      <c r="L70" s="56">
        <f>SUM(Month!L196:L198)</f>
        <v>731.68000000000006</v>
      </c>
      <c r="M70" s="55">
        <f>SUM(Month!M196:M198)</f>
        <v>6383.4699999999993</v>
      </c>
      <c r="N70" s="55">
        <f>SUM(Month!N196:N198)</f>
        <v>7004.99</v>
      </c>
      <c r="O70" s="55">
        <f>SUM(Month!O196:O198)</f>
        <v>741.43000000000006</v>
      </c>
      <c r="T70" s="103"/>
    </row>
    <row r="71" spans="1:20" x14ac:dyDescent="0.35">
      <c r="A71" s="85" t="s">
        <v>183</v>
      </c>
      <c r="B71" s="50">
        <f>SUM(Month!B199:B201)</f>
        <v>14484.67</v>
      </c>
      <c r="C71" s="50">
        <f>SUM(Month!C199:C201)</f>
        <v>13503.76</v>
      </c>
      <c r="D71" s="50">
        <f>SUM(Month!D199:D201)</f>
        <v>980.89999999999986</v>
      </c>
      <c r="E71" s="82">
        <v>0</v>
      </c>
      <c r="F71" s="50">
        <f>SUM(Month!F199:F201)</f>
        <v>19819.38</v>
      </c>
      <c r="G71" s="56">
        <f>SUM(Month!G199:G201)</f>
        <v>5730.84</v>
      </c>
      <c r="H71" s="84">
        <f>SUM(Month!H199:H201)</f>
        <v>3856.8599999999997</v>
      </c>
      <c r="I71" s="50">
        <f>SUM(Month!I199:I201)</f>
        <v>12110.47</v>
      </c>
      <c r="J71" s="56">
        <f>SUM(Month!J199:J201)</f>
        <v>8276.9599999999991</v>
      </c>
      <c r="K71" s="50">
        <f>SUM(Month!K199:K201)</f>
        <v>1978.06</v>
      </c>
      <c r="L71" s="56">
        <f>SUM(Month!L199:L201)</f>
        <v>962.51</v>
      </c>
      <c r="M71" s="55">
        <f>SUM(Month!M199:M201)</f>
        <v>5620.6900000000005</v>
      </c>
      <c r="N71" s="55">
        <f>SUM(Month!N199:N201)</f>
        <v>6612.91</v>
      </c>
      <c r="O71" s="55">
        <f>SUM(Month!O199:O201)</f>
        <v>787.48</v>
      </c>
      <c r="T71" s="103"/>
    </row>
    <row r="72" spans="1:20" x14ac:dyDescent="0.35">
      <c r="A72" s="85" t="s">
        <v>184</v>
      </c>
      <c r="B72" s="50">
        <f>SUM(Month!B202:B204)</f>
        <v>13422.609999999999</v>
      </c>
      <c r="C72" s="50">
        <f>SUM(Month!C202:C204)</f>
        <v>12527.589999999998</v>
      </c>
      <c r="D72" s="50">
        <f>SUM(Month!D202:D204)</f>
        <v>895.03000000000009</v>
      </c>
      <c r="E72" s="82">
        <v>0</v>
      </c>
      <c r="F72" s="50">
        <f>SUM(Month!F202:F204)</f>
        <v>20100.53</v>
      </c>
      <c r="G72" s="56">
        <f>SUM(Month!G202:G204)</f>
        <v>6212.62</v>
      </c>
      <c r="H72" s="84">
        <f>SUM(Month!H202:H204)</f>
        <v>3645.0299999999997</v>
      </c>
      <c r="I72" s="50">
        <f>SUM(Month!I202:I204)</f>
        <v>12195.85</v>
      </c>
      <c r="J72" s="56">
        <f>SUM(Month!J202:J204)</f>
        <v>7335.91</v>
      </c>
      <c r="K72" s="50">
        <f>SUM(Month!K202:K204)</f>
        <v>1692.06</v>
      </c>
      <c r="L72" s="56">
        <f>SUM(Month!L202:L204)</f>
        <v>943.16999999999985</v>
      </c>
      <c r="M72" s="55">
        <f>SUM(Month!M202:M204)</f>
        <v>5399.8499999999995</v>
      </c>
      <c r="N72" s="55">
        <f>SUM(Month!N202:N204)</f>
        <v>7363.65</v>
      </c>
      <c r="O72" s="55">
        <f>SUM(Month!O202:O204)</f>
        <v>756.08</v>
      </c>
      <c r="T72" s="103"/>
    </row>
    <row r="73" spans="1:20" x14ac:dyDescent="0.35">
      <c r="A73" s="85" t="s">
        <v>185</v>
      </c>
      <c r="B73" s="50">
        <f>SUM(Month!B205:B207)</f>
        <v>11116.56</v>
      </c>
      <c r="C73" s="50">
        <f>SUM(Month!C205:C207)</f>
        <v>10444.869999999999</v>
      </c>
      <c r="D73" s="50">
        <f>SUM(Month!D205:D207)</f>
        <v>671.67</v>
      </c>
      <c r="E73" s="82">
        <v>0</v>
      </c>
      <c r="F73" s="50">
        <f>SUM(Month!F205:F207)</f>
        <v>20703.300000000003</v>
      </c>
      <c r="G73" s="56">
        <f>SUM(Month!G205:G207)</f>
        <v>5407.04</v>
      </c>
      <c r="H73" s="84">
        <f>SUM(Month!H205:H207)</f>
        <v>6599.99</v>
      </c>
      <c r="I73" s="50">
        <f>SUM(Month!I205:I207)</f>
        <v>13298.000000000002</v>
      </c>
      <c r="J73" s="56">
        <f>SUM(Month!J205:J207)</f>
        <v>5968.4400000000005</v>
      </c>
      <c r="K73" s="50">
        <f>SUM(Month!K205:K207)</f>
        <v>1998.26</v>
      </c>
      <c r="L73" s="56">
        <f>SUM(Month!L205:L207)</f>
        <v>1071.1300000000001</v>
      </c>
      <c r="M73" s="55">
        <f>SUM(Month!M205:M207)</f>
        <v>5300.54</v>
      </c>
      <c r="N73" s="55">
        <f>SUM(Month!N205:N207)</f>
        <v>6957.24</v>
      </c>
      <c r="O73" s="55">
        <f>SUM(Month!O205:O207)</f>
        <v>887.48</v>
      </c>
      <c r="R73" s="105"/>
      <c r="T73" s="103"/>
    </row>
    <row r="74" spans="1:20" x14ac:dyDescent="0.35">
      <c r="A74" s="85" t="s">
        <v>186</v>
      </c>
      <c r="B74" s="50">
        <f>SUM(Month!B208:B210)</f>
        <v>12948.59</v>
      </c>
      <c r="C74" s="50">
        <f>SUM(Month!C208:C210)</f>
        <v>12094.85</v>
      </c>
      <c r="D74" s="50">
        <f>SUM(Month!D208:D210)</f>
        <v>853.73</v>
      </c>
      <c r="E74" s="82">
        <v>0</v>
      </c>
      <c r="F74" s="50">
        <f>SUM(Month!F208:F210)</f>
        <v>19122.41</v>
      </c>
      <c r="G74" s="56">
        <f>SUM(Month!G208:G210)</f>
        <v>4302.8100000000004</v>
      </c>
      <c r="H74" s="84">
        <f>SUM(Month!H208:H210)</f>
        <v>5220.91</v>
      </c>
      <c r="I74" s="50">
        <f>SUM(Month!I208:I210)</f>
        <v>13349.36</v>
      </c>
      <c r="J74" s="56">
        <f>SUM(Month!J208:J210)</f>
        <v>8135.09</v>
      </c>
      <c r="K74" s="50">
        <f>SUM(Month!K208:K210)</f>
        <v>1470.23</v>
      </c>
      <c r="L74" s="56">
        <f>SUM(Month!L208:L210)</f>
        <v>931.47</v>
      </c>
      <c r="M74" s="55">
        <f>SUM(Month!M208:M210)</f>
        <v>6334.49</v>
      </c>
      <c r="N74" s="55">
        <f>SUM(Month!N208:N210)</f>
        <v>6866.6</v>
      </c>
      <c r="O74" s="55">
        <f>SUM(Month!O208:O210)</f>
        <v>698.54</v>
      </c>
      <c r="T74" s="103"/>
    </row>
    <row r="75" spans="1:20" x14ac:dyDescent="0.35">
      <c r="A75" s="85" t="s">
        <v>187</v>
      </c>
      <c r="B75" s="50">
        <f>SUM(Month!B211:B213)</f>
        <v>12603.85</v>
      </c>
      <c r="C75" s="50">
        <f>SUM(Month!C211:C213)</f>
        <v>11763.82</v>
      </c>
      <c r="D75" s="50">
        <f>SUM(Month!D211:D213)</f>
        <v>840.03</v>
      </c>
      <c r="E75" s="82">
        <v>0</v>
      </c>
      <c r="F75" s="50">
        <f>SUM(Month!F211:F213)</f>
        <v>20283.61</v>
      </c>
      <c r="G75" s="56">
        <f>SUM(Month!G211:G213)</f>
        <v>4708.7</v>
      </c>
      <c r="H75" s="84">
        <f>SUM(Month!H211:H213)</f>
        <v>5205.5200000000004</v>
      </c>
      <c r="I75" s="50">
        <f>SUM(Month!I211:I213)</f>
        <v>14089.86</v>
      </c>
      <c r="J75" s="56">
        <f>SUM(Month!J211:J213)</f>
        <v>7595.1</v>
      </c>
      <c r="K75" s="50">
        <f>SUM(Month!K211:K213)</f>
        <v>1485.04</v>
      </c>
      <c r="L75" s="56">
        <f>SUM(Month!L211:L213)</f>
        <v>331.84999999999997</v>
      </c>
      <c r="M75" s="55">
        <f>SUM(Month!M211:M213)</f>
        <v>5535.52</v>
      </c>
      <c r="N75" s="55">
        <f>SUM(Month!N211:N213)</f>
        <v>7977.9599999999991</v>
      </c>
      <c r="O75" s="55">
        <f>SUM(Month!O211:O213)</f>
        <v>654.03</v>
      </c>
      <c r="T75" s="103"/>
    </row>
    <row r="76" spans="1:20" x14ac:dyDescent="0.35">
      <c r="A76" s="85" t="s">
        <v>188</v>
      </c>
      <c r="B76" s="50">
        <f>SUM(Month!B214:B216)</f>
        <v>11811.67</v>
      </c>
      <c r="C76" s="50">
        <f>SUM(Month!C214:C216)</f>
        <v>11111</v>
      </c>
      <c r="D76" s="50">
        <f>SUM(Month!D214:D216)</f>
        <v>700.68000000000006</v>
      </c>
      <c r="E76" s="82">
        <v>0</v>
      </c>
      <c r="F76" s="50">
        <f>SUM(Month!F214:F216)</f>
        <v>19557.5</v>
      </c>
      <c r="G76" s="56">
        <f>SUM(Month!G214:G216)</f>
        <v>3353.58</v>
      </c>
      <c r="H76" s="84">
        <f>SUM(Month!H214:H216)</f>
        <v>5578.06</v>
      </c>
      <c r="I76" s="50">
        <f>SUM(Month!I214:I216)</f>
        <v>14629.47</v>
      </c>
      <c r="J76" s="56">
        <f>SUM(Month!J214:J216)</f>
        <v>7739.5199999999995</v>
      </c>
      <c r="K76" s="50">
        <f>SUM(Month!K214:K216)</f>
        <v>1574.4499999999998</v>
      </c>
      <c r="L76" s="56">
        <f>SUM(Month!L214:L216)</f>
        <v>237.09999999999997</v>
      </c>
      <c r="M76" s="55">
        <f>SUM(Month!M214:M216)</f>
        <v>5541.37</v>
      </c>
      <c r="N76" s="55">
        <f>SUM(Month!N214:N216)</f>
        <v>8190.59</v>
      </c>
      <c r="O76" s="55">
        <f>SUM(Month!O214:O216)</f>
        <v>645.26</v>
      </c>
      <c r="T76" s="103"/>
    </row>
    <row r="77" spans="1:20" x14ac:dyDescent="0.35">
      <c r="A77" s="85" t="s">
        <v>189</v>
      </c>
      <c r="B77" s="50">
        <f>SUM(Month!B217:B219)</f>
        <v>9751.07</v>
      </c>
      <c r="C77" s="50">
        <f>SUM(Month!C217:C219)</f>
        <v>9361.18</v>
      </c>
      <c r="D77" s="50">
        <f>SUM(Month!D217:D219)</f>
        <v>389.89</v>
      </c>
      <c r="E77" s="82">
        <v>0</v>
      </c>
      <c r="F77" s="50">
        <f>SUM(Month!F217:F219)</f>
        <v>18491.309999999998</v>
      </c>
      <c r="G77" s="56">
        <f>SUM(Month!G217:G219)</f>
        <v>3413.24</v>
      </c>
      <c r="H77" s="84">
        <f>SUM(Month!H217:H219)</f>
        <v>7018.46</v>
      </c>
      <c r="I77" s="50">
        <f>SUM(Month!I217:I219)</f>
        <v>13822.64</v>
      </c>
      <c r="J77" s="56">
        <f>SUM(Month!J217:J219)</f>
        <v>6792.28</v>
      </c>
      <c r="K77" s="50">
        <f>SUM(Month!K217:K219)</f>
        <v>1255.44</v>
      </c>
      <c r="L77" s="56">
        <f>SUM(Month!L217:L219)</f>
        <v>343.67</v>
      </c>
      <c r="M77" s="55">
        <f>SUM(Month!M217:M219)</f>
        <v>6639.5</v>
      </c>
      <c r="N77" s="55">
        <f>SUM(Month!N217:N219)</f>
        <v>7563.18</v>
      </c>
      <c r="O77" s="55">
        <f>SUM(Month!O217:O219)</f>
        <v>698.26</v>
      </c>
      <c r="T77" s="103"/>
    </row>
    <row r="78" spans="1:20" x14ac:dyDescent="0.35">
      <c r="A78" s="85" t="s">
        <v>190</v>
      </c>
      <c r="B78" s="50">
        <f>SUM(Month!B220:B222)</f>
        <v>10394.200000000001</v>
      </c>
      <c r="C78" s="50">
        <f>SUM(Month!C220:C222)</f>
        <v>9816.380000000001</v>
      </c>
      <c r="D78" s="50">
        <f>SUM(Month!D220:D222)</f>
        <v>577.81999999999994</v>
      </c>
      <c r="E78" s="82">
        <v>0</v>
      </c>
      <c r="F78" s="50">
        <f>SUM(Month!F220:F222)</f>
        <v>15964.41</v>
      </c>
      <c r="G78" s="56">
        <f>SUM(Month!G220:G222)</f>
        <v>2345.58</v>
      </c>
      <c r="H78" s="84">
        <f>SUM(Month!H220:H222)</f>
        <v>8029.7999999999993</v>
      </c>
      <c r="I78" s="50">
        <f>SUM(Month!I220:I222)</f>
        <v>12798.3</v>
      </c>
      <c r="J78" s="56">
        <f>SUM(Month!J220:J222)</f>
        <v>7699.4</v>
      </c>
      <c r="K78" s="50">
        <f>SUM(Month!K220:K222)</f>
        <v>820.52</v>
      </c>
      <c r="L78" s="56">
        <f>SUM(Month!L220:L222)</f>
        <v>207.29</v>
      </c>
      <c r="M78" s="55">
        <f>SUM(Month!M220:M222)</f>
        <v>8490.2799999999988</v>
      </c>
      <c r="N78" s="55">
        <f>SUM(Month!N220:N222)</f>
        <v>6172.6200000000008</v>
      </c>
      <c r="O78" s="55">
        <f>SUM(Month!O220:O222)</f>
        <v>665.75</v>
      </c>
      <c r="T78" s="103"/>
    </row>
    <row r="79" spans="1:20" x14ac:dyDescent="0.35">
      <c r="A79" s="85" t="s">
        <v>191</v>
      </c>
      <c r="B79" s="50">
        <f>SUM(Month!B223:B225)</f>
        <v>10718.11</v>
      </c>
      <c r="C79" s="50">
        <f>SUM(Month!C223:C225)</f>
        <v>10006.349999999999</v>
      </c>
      <c r="D79" s="50">
        <f>SUM(Month!D223:D225)</f>
        <v>594.12</v>
      </c>
      <c r="E79" s="56">
        <f>SUM(Month!E223:E225)</f>
        <v>117.65</v>
      </c>
      <c r="F79" s="50">
        <f>SUM(Month!F223:F225)</f>
        <v>17239.809999999998</v>
      </c>
      <c r="G79" s="56">
        <f>SUM(Month!G223:G225)</f>
        <v>2729.27</v>
      </c>
      <c r="H79" s="84">
        <f>SUM(Month!H223:H225)</f>
        <v>5085.42</v>
      </c>
      <c r="I79" s="50">
        <f>SUM(Month!I223:I225)</f>
        <v>12880.13</v>
      </c>
      <c r="J79" s="56">
        <f>SUM(Month!J223:J225)</f>
        <v>8289.5999999999985</v>
      </c>
      <c r="K79" s="50">
        <f>SUM(Month!K223:K225)</f>
        <v>1630.41</v>
      </c>
      <c r="L79" s="56">
        <f>SUM(Month!L223:L225)</f>
        <v>395.97</v>
      </c>
      <c r="M79" s="55">
        <f>SUM(Month!M223:M225)</f>
        <v>6270.0500000000011</v>
      </c>
      <c r="N79" s="55">
        <f>SUM(Month!N223:N225)</f>
        <v>7009.59</v>
      </c>
      <c r="O79" s="55">
        <f>SUM(Month!O223:O225)</f>
        <v>628.79999999999995</v>
      </c>
      <c r="T79" s="103"/>
    </row>
    <row r="80" spans="1:20" x14ac:dyDescent="0.35">
      <c r="A80" s="85" t="s">
        <v>192</v>
      </c>
      <c r="B80" s="50">
        <f>SUM(Month!B226:B228)</f>
        <v>10496.19</v>
      </c>
      <c r="C80" s="50">
        <f>SUM(Month!C226:C228)</f>
        <v>9728.7000000000007</v>
      </c>
      <c r="D80" s="50">
        <f>SUM(Month!D226:D228)</f>
        <v>668.25</v>
      </c>
      <c r="E80" s="56">
        <f>SUM(Month!E226:E228)</f>
        <v>99.25</v>
      </c>
      <c r="F80" s="50">
        <f>SUM(Month!F226:F228)</f>
        <v>18508.84</v>
      </c>
      <c r="G80" s="56">
        <f>SUM(Month!G226:G228)</f>
        <v>2164.37</v>
      </c>
      <c r="H80" s="84">
        <f>SUM(Month!H226:H228)</f>
        <v>7513.98</v>
      </c>
      <c r="I80" s="50">
        <f>SUM(Month!I226:I228)</f>
        <v>14773.099999999999</v>
      </c>
      <c r="J80" s="56">
        <f>SUM(Month!J226:J228)</f>
        <v>8287.02</v>
      </c>
      <c r="K80" s="50">
        <f>SUM(Month!K226:K228)</f>
        <v>1571.38</v>
      </c>
      <c r="L80" s="56">
        <f>SUM(Month!L226:L228)</f>
        <v>362.38000000000005</v>
      </c>
      <c r="M80" s="55">
        <f>SUM(Month!M226:M228)</f>
        <v>6843.4500000000007</v>
      </c>
      <c r="N80" s="55">
        <f>SUM(Month!N226:N228)</f>
        <v>7024.55</v>
      </c>
      <c r="O80" s="55">
        <f>SUM(Month!O226:O228)</f>
        <v>801.45</v>
      </c>
      <c r="T80" s="103"/>
    </row>
    <row r="81" spans="1:22" x14ac:dyDescent="0.35">
      <c r="A81" s="85" t="s">
        <v>193</v>
      </c>
      <c r="B81" s="50">
        <f>SUM(Month!B229:B231)</f>
        <v>9218.7000000000007</v>
      </c>
      <c r="C81" s="50">
        <f>SUM(Month!C229:C231)</f>
        <v>8646.84</v>
      </c>
      <c r="D81" s="50">
        <f>SUM(Month!D229:D231)</f>
        <v>461.27</v>
      </c>
      <c r="E81" s="56">
        <f>SUM(Month!E229:E231)</f>
        <v>110.59</v>
      </c>
      <c r="F81" s="50">
        <f>SUM(Month!F229:F231)</f>
        <v>17462.68</v>
      </c>
      <c r="G81" s="56">
        <f>SUM(Month!G229:G231)</f>
        <v>2317.29</v>
      </c>
      <c r="H81" s="84">
        <f>SUM(Month!H229:H231)</f>
        <v>7713.2000000000007</v>
      </c>
      <c r="I81" s="50">
        <f>SUM(Month!I229:I231)</f>
        <v>13532.9</v>
      </c>
      <c r="J81" s="56">
        <f>SUM(Month!J229:J231)</f>
        <v>7028.12</v>
      </c>
      <c r="K81" s="50">
        <f>SUM(Month!K229:K231)</f>
        <v>1612.5</v>
      </c>
      <c r="L81" s="56">
        <f>SUM(Month!L229:L231)</f>
        <v>423.93000000000006</v>
      </c>
      <c r="M81" s="55">
        <f>SUM(Month!M229:M231)</f>
        <v>6738.2</v>
      </c>
      <c r="N81" s="55">
        <f>SUM(Month!N229:N231)</f>
        <v>6718.33</v>
      </c>
      <c r="O81" s="55">
        <f>SUM(Month!O229:O231)</f>
        <v>731.78000000000009</v>
      </c>
      <c r="T81" s="103"/>
    </row>
    <row r="82" spans="1:22" x14ac:dyDescent="0.35">
      <c r="A82" s="85" t="s">
        <v>194</v>
      </c>
      <c r="B82" s="50">
        <f>SUM(Month!B232:B234)</f>
        <v>10667.79</v>
      </c>
      <c r="C82" s="50">
        <f>SUM(Month!C232:C234)</f>
        <v>10074.48</v>
      </c>
      <c r="D82" s="50">
        <f>SUM(Month!D232:D234)</f>
        <v>466.40999999999997</v>
      </c>
      <c r="E82" s="56">
        <f>SUM(Month!E232:E234)</f>
        <v>126.92</v>
      </c>
      <c r="F82" s="50">
        <f>SUM(Month!F232:F234)</f>
        <v>15193.16</v>
      </c>
      <c r="G82" s="56">
        <f>SUM(Month!G232:G234)</f>
        <v>2226.84</v>
      </c>
      <c r="H82" s="84">
        <f>SUM(Month!H232:H234)</f>
        <v>7056.82</v>
      </c>
      <c r="I82" s="50">
        <f>SUM(Month!I232:I234)</f>
        <v>11283.76</v>
      </c>
      <c r="J82" s="56">
        <f>SUM(Month!J232:J234)</f>
        <v>8064.91</v>
      </c>
      <c r="K82" s="50">
        <f>SUM(Month!K232:K234)</f>
        <v>1682.56</v>
      </c>
      <c r="L82" s="56">
        <f>SUM(Month!L232:L234)</f>
        <v>253.23000000000002</v>
      </c>
      <c r="M82" s="55">
        <f>SUM(Month!M232:M234)</f>
        <v>8565.86</v>
      </c>
      <c r="N82" s="55">
        <f>SUM(Month!N232:N234)</f>
        <v>6157.21</v>
      </c>
      <c r="O82" s="55">
        <f>SUM(Month!O232:O234)</f>
        <v>557.8900000000001</v>
      </c>
      <c r="T82" s="103"/>
    </row>
    <row r="83" spans="1:22" x14ac:dyDescent="0.35">
      <c r="A83" s="85" t="s">
        <v>195</v>
      </c>
      <c r="B83" s="50">
        <f>SUM(Month!B235:B237)</f>
        <v>11163.92</v>
      </c>
      <c r="C83" s="50">
        <f>SUM(Month!C235:C237)</f>
        <v>10368.89</v>
      </c>
      <c r="D83" s="50">
        <f>SUM(Month!D235:D237)</f>
        <v>683.31999999999994</v>
      </c>
      <c r="E83" s="56">
        <f>SUM(Month!E235:E237)</f>
        <v>111.72</v>
      </c>
      <c r="F83" s="50">
        <f>SUM(Month!F235:F237)</f>
        <v>15812.739999999998</v>
      </c>
      <c r="G83" s="56">
        <f>SUM(Month!G235:G237)</f>
        <v>2794.7799999999997</v>
      </c>
      <c r="H83" s="84">
        <f>SUM(Month!H235:H237)</f>
        <v>5672.49</v>
      </c>
      <c r="I83" s="50">
        <f>SUM(Month!I235:I237)</f>
        <v>11618.869999999999</v>
      </c>
      <c r="J83" s="56">
        <f>SUM(Month!J235:J237)</f>
        <v>7780.47</v>
      </c>
      <c r="K83" s="50">
        <f>SUM(Month!K235:K237)</f>
        <v>1399.0700000000002</v>
      </c>
      <c r="L83" s="56">
        <f>SUM(Month!L235:L237)</f>
        <v>220.70999999999998</v>
      </c>
      <c r="M83" s="55">
        <f>SUM(Month!M235:M237)</f>
        <v>7008.7</v>
      </c>
      <c r="N83" s="55">
        <f>SUM(Month!N235:N237)</f>
        <v>6352.98</v>
      </c>
      <c r="O83" s="55">
        <f>SUM(Month!O235:O237)</f>
        <v>698.18000000000006</v>
      </c>
      <c r="T83" s="103"/>
    </row>
    <row r="84" spans="1:22" x14ac:dyDescent="0.35">
      <c r="A84" s="85" t="s">
        <v>196</v>
      </c>
      <c r="B84" s="50">
        <f>SUM(Month!B238:B240)</f>
        <v>10357.869999999999</v>
      </c>
      <c r="C84" s="50">
        <f>SUM(Month!C238:C240)</f>
        <v>9634.48</v>
      </c>
      <c r="D84" s="50">
        <f>SUM(Month!D238:D240)</f>
        <v>643.95000000000005</v>
      </c>
      <c r="E84" s="56">
        <f>SUM(Month!E238:E240)</f>
        <v>79.44</v>
      </c>
      <c r="F84" s="50">
        <f>SUM(Month!F238:F240)</f>
        <v>15202.550000000001</v>
      </c>
      <c r="G84" s="56">
        <f>SUM(Month!G238:G240)</f>
        <v>2721.29</v>
      </c>
      <c r="H84" s="84">
        <f>SUM(Month!H238:H240)</f>
        <v>6665.9400000000005</v>
      </c>
      <c r="I84" s="50">
        <f>SUM(Month!I238:I240)</f>
        <v>11339.560000000001</v>
      </c>
      <c r="J84" s="56">
        <f>SUM(Month!J238:J240)</f>
        <v>7164.1799999999994</v>
      </c>
      <c r="K84" s="50">
        <f>SUM(Month!K238:K240)</f>
        <v>1141.68</v>
      </c>
      <c r="L84" s="56">
        <f>SUM(Month!L238:L240)</f>
        <v>282.27999999999997</v>
      </c>
      <c r="M84" s="55">
        <f>SUM(Month!M238:M240)</f>
        <v>7427.4500000000007</v>
      </c>
      <c r="N84" s="55">
        <f>SUM(Month!N238:N240)</f>
        <v>5796.3099999999995</v>
      </c>
      <c r="O84" s="55">
        <f>SUM(Month!O238:O240)</f>
        <v>667.08</v>
      </c>
      <c r="T84" s="103"/>
    </row>
    <row r="85" spans="1:22" x14ac:dyDescent="0.35">
      <c r="A85" s="85" t="s">
        <v>197</v>
      </c>
      <c r="B85" s="50">
        <f>SUM(Month!B241:B243)</f>
        <v>8295.6899999999987</v>
      </c>
      <c r="C85" s="50">
        <f>SUM(Month!C241:C243)</f>
        <v>7691.62</v>
      </c>
      <c r="D85" s="50">
        <f>SUM(Month!D241:D243)</f>
        <v>502.93000000000006</v>
      </c>
      <c r="E85" s="56">
        <f>SUM(Month!E241:E243)</f>
        <v>101.14000000000001</v>
      </c>
      <c r="F85" s="50">
        <f>SUM(Month!F241:F243)</f>
        <v>15939.509999999998</v>
      </c>
      <c r="G85" s="56">
        <f>SUM(Month!G241:G243)</f>
        <v>1975.55</v>
      </c>
      <c r="H85" s="84">
        <f>SUM(Month!H241:H243)</f>
        <v>9504.7000000000007</v>
      </c>
      <c r="I85" s="50">
        <f>SUM(Month!I241:I243)</f>
        <v>12830.980000000001</v>
      </c>
      <c r="J85" s="56">
        <f>SUM(Month!J241:J243)</f>
        <v>6633.57</v>
      </c>
      <c r="K85" s="50">
        <f>SUM(Month!K241:K243)</f>
        <v>1132.98</v>
      </c>
      <c r="L85" s="56">
        <f>SUM(Month!L241:L243)</f>
        <v>272.63</v>
      </c>
      <c r="M85" s="55">
        <f>SUM(Month!M241:M243)</f>
        <v>7659.18</v>
      </c>
      <c r="N85" s="55">
        <f>SUM(Month!N241:N243)</f>
        <v>5212.2300000000005</v>
      </c>
      <c r="O85" s="55">
        <f>SUM(Month!O241:O243)</f>
        <v>695.13</v>
      </c>
      <c r="R85" s="105"/>
      <c r="T85" s="103"/>
    </row>
    <row r="86" spans="1:22" x14ac:dyDescent="0.35">
      <c r="A86" s="85" t="s">
        <v>198</v>
      </c>
      <c r="B86" s="50">
        <f>SUM(Month!B244:B246)</f>
        <v>10510.27</v>
      </c>
      <c r="C86" s="50">
        <f>SUM(Month!C244:C246)</f>
        <v>9779.2800000000007</v>
      </c>
      <c r="D86" s="50">
        <f>SUM(Month!D244:D246)</f>
        <v>623.46</v>
      </c>
      <c r="E86" s="56">
        <f>SUM(Month!E244:E246)</f>
        <v>107.53999999999999</v>
      </c>
      <c r="F86" s="50">
        <f>SUM(Month!F244:F246)</f>
        <v>16679.96</v>
      </c>
      <c r="G86" s="56">
        <f>SUM(Month!G244:G246)</f>
        <v>2505.59</v>
      </c>
      <c r="H86" s="84">
        <f>SUM(Month!H244:H246)</f>
        <v>7561.67</v>
      </c>
      <c r="I86" s="50">
        <f>SUM(Month!I244:I246)</f>
        <v>13100.73</v>
      </c>
      <c r="J86" s="56">
        <f>SUM(Month!J244:J246)</f>
        <v>8231.1200000000008</v>
      </c>
      <c r="K86" s="50">
        <f>SUM(Month!K244:K246)</f>
        <v>1073.6499999999999</v>
      </c>
      <c r="L86" s="56">
        <f>SUM(Month!L244:L246)</f>
        <v>283.95</v>
      </c>
      <c r="M86" s="55">
        <f>SUM(Month!M244:M246)</f>
        <v>7289.09</v>
      </c>
      <c r="N86" s="55">
        <f>SUM(Month!N244:N246)</f>
        <v>5386.73</v>
      </c>
      <c r="O86" s="55">
        <f>SUM(Month!O244:O246)</f>
        <v>763.67</v>
      </c>
      <c r="T86" s="103"/>
    </row>
    <row r="87" spans="1:22" x14ac:dyDescent="0.35">
      <c r="A87" s="85" t="s">
        <v>199</v>
      </c>
      <c r="B87" s="50">
        <f>SUM(Month!B247:B249)</f>
        <v>10835.619999999999</v>
      </c>
      <c r="C87" s="50">
        <f>SUM(Month!C247:C249)</f>
        <v>10162.61</v>
      </c>
      <c r="D87" s="50">
        <f>SUM(Month!D247:D249)</f>
        <v>577.08999999999992</v>
      </c>
      <c r="E87" s="56">
        <f>SUM(Month!E247:E249)</f>
        <v>95.919999999999987</v>
      </c>
      <c r="F87" s="50">
        <f>SUM(Month!F247:F249)</f>
        <v>14674.810000000001</v>
      </c>
      <c r="G87" s="56">
        <f>SUM(Month!G247:G249)</f>
        <v>2637.75</v>
      </c>
      <c r="H87" s="84">
        <f>SUM(Month!H247:H249)</f>
        <v>6634.8799999999992</v>
      </c>
      <c r="I87" s="50">
        <f>SUM(Month!I247:I249)</f>
        <v>10952.44</v>
      </c>
      <c r="J87" s="56">
        <f>SUM(Month!J247:J249)</f>
        <v>7611.76</v>
      </c>
      <c r="K87" s="50">
        <f>SUM(Month!K247:K249)</f>
        <v>1084.6100000000001</v>
      </c>
      <c r="L87" s="56">
        <f>SUM(Month!L247:L249)</f>
        <v>484.11</v>
      </c>
      <c r="M87" s="55">
        <f>SUM(Month!M247:M249)</f>
        <v>7731.7000000000007</v>
      </c>
      <c r="N87" s="55">
        <f>SUM(Month!N247:N249)</f>
        <v>5038</v>
      </c>
      <c r="O87" s="55">
        <f>SUM(Month!O247:O249)</f>
        <v>551.22</v>
      </c>
      <c r="T87" s="103"/>
    </row>
    <row r="88" spans="1:22" x14ac:dyDescent="0.35">
      <c r="A88" s="85" t="s">
        <v>200</v>
      </c>
      <c r="B88" s="50">
        <f>SUM(Month!B250:B252)</f>
        <v>12141.029999999999</v>
      </c>
      <c r="C88" s="50">
        <f>SUM(Month!C250:C252)</f>
        <v>11363.61</v>
      </c>
      <c r="D88" s="50">
        <f>SUM(Month!D250:D252)</f>
        <v>689.06999999999994</v>
      </c>
      <c r="E88" s="56">
        <f>SUM(Month!E250:E252)</f>
        <v>88.35</v>
      </c>
      <c r="F88" s="50">
        <f>SUM(Month!F250:F252)</f>
        <v>14062.85</v>
      </c>
      <c r="G88" s="56">
        <f>SUM(Month!G250:G252)</f>
        <v>2028.0400000000002</v>
      </c>
      <c r="H88" s="84">
        <f>SUM(Month!H250:H252)</f>
        <v>5995.67</v>
      </c>
      <c r="I88" s="50">
        <f>SUM(Month!I250:I252)</f>
        <v>10931.07</v>
      </c>
      <c r="J88" s="56">
        <f>SUM(Month!J250:J252)</f>
        <v>8846.26</v>
      </c>
      <c r="K88" s="50">
        <f>SUM(Month!K250:K252)</f>
        <v>1103.73</v>
      </c>
      <c r="L88" s="56">
        <f>SUM(Month!L250:L252)</f>
        <v>462.84000000000003</v>
      </c>
      <c r="M88" s="55">
        <f>SUM(Month!M250:M252)</f>
        <v>8481.7999999999993</v>
      </c>
      <c r="N88" s="55">
        <f>SUM(Month!N250:N252)</f>
        <v>5211.83</v>
      </c>
      <c r="O88" s="55">
        <f>SUM(Month!O250:O252)</f>
        <v>698.33</v>
      </c>
      <c r="T88" s="103"/>
    </row>
    <row r="89" spans="1:22" x14ac:dyDescent="0.35">
      <c r="A89" s="85" t="s">
        <v>201</v>
      </c>
      <c r="B89" s="50">
        <f>SUM(Month!B253:B255)</f>
        <v>10515.01</v>
      </c>
      <c r="C89" s="50">
        <f>SUM(Month!C253:C255)</f>
        <v>9895.32</v>
      </c>
      <c r="D89" s="50">
        <f>SUM(Month!D253:D255)</f>
        <v>507.55</v>
      </c>
      <c r="E89" s="56">
        <f>SUM(Month!E253:E255)</f>
        <v>112.13999999999999</v>
      </c>
      <c r="F89" s="50">
        <f>SUM(Month!F253:F255)</f>
        <v>15953.92</v>
      </c>
      <c r="G89" s="56">
        <f>SUM(Month!G253:G255)</f>
        <v>2974.8599999999997</v>
      </c>
      <c r="H89" s="84">
        <f>SUM(Month!H253:H255)</f>
        <v>6904.76</v>
      </c>
      <c r="I89" s="50">
        <f>SUM(Month!I253:I255)</f>
        <v>11395.86</v>
      </c>
      <c r="J89" s="56">
        <f>SUM(Month!J253:J255)</f>
        <v>7278.66</v>
      </c>
      <c r="K89" s="50">
        <f>SUM(Month!K253:K255)</f>
        <v>1583.19</v>
      </c>
      <c r="L89" s="56">
        <f>SUM(Month!L253:L255)</f>
        <v>629.6</v>
      </c>
      <c r="M89" s="55">
        <f>SUM(Month!M253:M255)</f>
        <v>8094.1100000000006</v>
      </c>
      <c r="N89" s="55">
        <f>SUM(Month!N253:N255)</f>
        <v>6260.1399999999994</v>
      </c>
      <c r="O89" s="55">
        <f>SUM(Month!O253:O255)</f>
        <v>686.81</v>
      </c>
      <c r="T89" s="103"/>
    </row>
    <row r="90" spans="1:22" x14ac:dyDescent="0.35">
      <c r="A90" s="85" t="s">
        <v>202</v>
      </c>
      <c r="B90" s="50">
        <f>SUM(Month!B256:B258)</f>
        <v>12206.46</v>
      </c>
      <c r="C90" s="50">
        <f>SUM(Month!C256:C258)</f>
        <v>11404.34</v>
      </c>
      <c r="D90" s="50">
        <f>SUM(Month!D256:D258)</f>
        <v>688.15</v>
      </c>
      <c r="E90" s="56">
        <f>SUM(Month!E256:E258)</f>
        <v>113.97</v>
      </c>
      <c r="F90" s="50">
        <f>SUM(Month!F256:F258)</f>
        <v>16318.099999999999</v>
      </c>
      <c r="G90" s="56">
        <f>SUM(Month!G256:G258)</f>
        <v>2770</v>
      </c>
      <c r="H90" s="84">
        <f>SUM(Month!H256:H258)</f>
        <v>6717.83</v>
      </c>
      <c r="I90" s="50">
        <f>SUM(Month!I256:I258)</f>
        <v>12001.45</v>
      </c>
      <c r="J90" s="56">
        <f>SUM(Month!J256:J258)</f>
        <v>8083.13</v>
      </c>
      <c r="K90" s="50">
        <f>SUM(Month!K256:K258)</f>
        <v>1546.6499999999999</v>
      </c>
      <c r="L90" s="56">
        <f>SUM(Month!L256:L258)</f>
        <v>313.06</v>
      </c>
      <c r="M90" s="55">
        <f>SUM(Month!M256:M258)</f>
        <v>7982.2100000000009</v>
      </c>
      <c r="N90" s="55">
        <f>SUM(Month!N256:N258)</f>
        <v>6416.28</v>
      </c>
      <c r="O90" s="55">
        <f>SUM(Month!O256:O258)</f>
        <v>572.97</v>
      </c>
      <c r="T90" s="103"/>
      <c r="V90" s="105"/>
    </row>
    <row r="91" spans="1:22" x14ac:dyDescent="0.35">
      <c r="A91" s="85" t="s">
        <v>203</v>
      </c>
      <c r="B91" s="50">
        <f>SUM(Month!B259:B261)</f>
        <v>12715.779999999999</v>
      </c>
      <c r="C91" s="50">
        <f>SUM(Month!C259:C261)</f>
        <v>11815.93</v>
      </c>
      <c r="D91" s="50">
        <f>SUM(Month!D259:D261)</f>
        <v>783.67000000000007</v>
      </c>
      <c r="E91" s="56">
        <f>SUM(Month!E259:E261)</f>
        <v>116.17999999999999</v>
      </c>
      <c r="F91" s="50">
        <f>SUM(Month!F259:F261)</f>
        <v>14555.54</v>
      </c>
      <c r="G91" s="56">
        <f>SUM(Month!G259:G261)</f>
        <v>3076.96</v>
      </c>
      <c r="H91" s="84">
        <f>SUM(Month!H259:H261)</f>
        <v>4300.78</v>
      </c>
      <c r="I91" s="50">
        <f>SUM(Month!I259:I261)</f>
        <v>9840.92</v>
      </c>
      <c r="J91" s="56">
        <f>SUM(Month!J259:J261)</f>
        <v>9459.82</v>
      </c>
      <c r="K91" s="50">
        <f>SUM(Month!K259:K261)</f>
        <v>1637.65</v>
      </c>
      <c r="L91" s="56">
        <f>SUM(Month!L259:L261)</f>
        <v>630.12</v>
      </c>
      <c r="M91" s="55">
        <f>SUM(Month!M259:M261)</f>
        <v>8846.6299999999992</v>
      </c>
      <c r="N91" s="55">
        <f>SUM(Month!N259:N261)</f>
        <v>5934.47</v>
      </c>
      <c r="O91" s="55">
        <f>SUM(Month!O259:O261)</f>
        <v>537.86</v>
      </c>
      <c r="T91" s="103"/>
    </row>
    <row r="92" spans="1:22" x14ac:dyDescent="0.35">
      <c r="A92" s="85" t="s">
        <v>204</v>
      </c>
      <c r="B92" s="50">
        <f>SUM(Month!B262:B264)</f>
        <v>12209.880000000001</v>
      </c>
      <c r="C92" s="50">
        <f>SUM(Month!C262:C264)</f>
        <v>11347.38</v>
      </c>
      <c r="D92" s="50">
        <f>SUM(Month!D262:D264)</f>
        <v>757.41</v>
      </c>
      <c r="E92" s="56">
        <f>SUM(Month!E262:E264)</f>
        <v>105.07</v>
      </c>
      <c r="F92" s="50">
        <f>SUM(Month!F262:F264)</f>
        <v>14820.51</v>
      </c>
      <c r="G92" s="56">
        <f>SUM(Month!G262:G264)</f>
        <v>2974.1800000000003</v>
      </c>
      <c r="H92" s="84">
        <f>SUM(Month!H262:H264)</f>
        <v>6814.869999999999</v>
      </c>
      <c r="I92" s="50">
        <f>SUM(Month!I262:I264)</f>
        <v>10172.41</v>
      </c>
      <c r="J92" s="56">
        <f>SUM(Month!J262:J264)</f>
        <v>7543.5099999999993</v>
      </c>
      <c r="K92" s="50">
        <f>SUM(Month!K262:K264)</f>
        <v>1673.92</v>
      </c>
      <c r="L92" s="56">
        <f>SUM(Month!L262:L264)</f>
        <v>432.62</v>
      </c>
      <c r="M92" s="55">
        <f>SUM(Month!M262:M264)</f>
        <v>9195.02</v>
      </c>
      <c r="N92" s="55">
        <f>SUM(Month!N262:N264)</f>
        <v>6250.3700000000008</v>
      </c>
      <c r="O92" s="55">
        <f>SUM(Month!O262:O264)</f>
        <v>726.56999999999994</v>
      </c>
      <c r="T92" s="103"/>
    </row>
    <row r="93" spans="1:22" x14ac:dyDescent="0.35">
      <c r="A93" s="85" t="s">
        <v>205</v>
      </c>
      <c r="B93" s="50">
        <f>SUM(Month!B265:B267)</f>
        <v>11376.65</v>
      </c>
      <c r="C93" s="50">
        <f>SUM(Month!C265:C267)</f>
        <v>10559.61</v>
      </c>
      <c r="D93" s="50">
        <f>SUM(Month!D265:D267)</f>
        <v>717.04</v>
      </c>
      <c r="E93" s="56">
        <f>SUM(Month!E265:E267)</f>
        <v>99.98</v>
      </c>
      <c r="F93" s="50">
        <f>SUM(Month!F265:F267)</f>
        <v>15390</v>
      </c>
      <c r="G93" s="56">
        <f>SUM(Month!G265:G267)</f>
        <v>3061.9</v>
      </c>
      <c r="H93" s="84">
        <f>SUM(Month!H265:H267)</f>
        <v>6585.63</v>
      </c>
      <c r="I93" s="50">
        <f>SUM(Month!I265:I267)</f>
        <v>10673.66</v>
      </c>
      <c r="J93" s="56">
        <f>SUM(Month!J265:J267)</f>
        <v>7930.83</v>
      </c>
      <c r="K93" s="50">
        <f>SUM(Month!K265:K267)</f>
        <v>1654.4299999999998</v>
      </c>
      <c r="L93" s="56">
        <f>SUM(Month!L265:L267)</f>
        <v>293.74</v>
      </c>
      <c r="M93" s="55">
        <f>SUM(Month!M265:M267)</f>
        <v>8635.25</v>
      </c>
      <c r="N93" s="55">
        <f>SUM(Month!N265:N267)</f>
        <v>6153.15</v>
      </c>
      <c r="O93" s="55">
        <f>SUM(Month!O265:O267)</f>
        <v>762.7</v>
      </c>
      <c r="T93" s="103"/>
    </row>
    <row r="94" spans="1:22" x14ac:dyDescent="0.35">
      <c r="A94" s="85" t="s">
        <v>206</v>
      </c>
      <c r="B94" s="50">
        <f>SUM(Month!B268:B270)</f>
        <v>11569.76</v>
      </c>
      <c r="C94" s="50">
        <f>SUM(Month!C268:C270)</f>
        <v>10582.91</v>
      </c>
      <c r="D94" s="50">
        <f>SUM(Month!D268:D270)</f>
        <v>880.6</v>
      </c>
      <c r="E94" s="56">
        <f>SUM(Month!E268:E270)</f>
        <v>106.26</v>
      </c>
      <c r="F94" s="50">
        <f>SUM(Month!F268:F270)</f>
        <v>15398.61</v>
      </c>
      <c r="G94" s="56">
        <f>SUM(Month!G268:G270)</f>
        <v>2262.5300000000002</v>
      </c>
      <c r="H94" s="84">
        <f>SUM(Month!H268:H270)</f>
        <v>7110.4400000000005</v>
      </c>
      <c r="I94" s="50">
        <f>SUM(Month!I268:I270)</f>
        <v>11718.82</v>
      </c>
      <c r="J94" s="56">
        <f>SUM(Month!J268:J270)</f>
        <v>8312.42</v>
      </c>
      <c r="K94" s="50">
        <f>SUM(Month!K268:K270)</f>
        <v>1417.25</v>
      </c>
      <c r="L94" s="56">
        <f>SUM(Month!L268:L270)</f>
        <v>252.71999999999997</v>
      </c>
      <c r="M94" s="55">
        <f>SUM(Month!M268:M270)</f>
        <v>8465.52</v>
      </c>
      <c r="N94" s="55">
        <f>SUM(Month!N268:N270)</f>
        <v>5926</v>
      </c>
      <c r="O94" s="55">
        <f>SUM(Month!O268:O270)</f>
        <v>631.95000000000005</v>
      </c>
      <c r="T94" s="103"/>
    </row>
    <row r="95" spans="1:22" x14ac:dyDescent="0.35">
      <c r="A95" s="85" t="s">
        <v>207</v>
      </c>
      <c r="B95" s="50">
        <f>SUM(Month!B271:B273)</f>
        <v>12126.829999999998</v>
      </c>
      <c r="C95" s="50">
        <f>SUM(Month!C271:C273)</f>
        <v>11100.12</v>
      </c>
      <c r="D95" s="50">
        <f>SUM(Month!D271:D273)</f>
        <v>911.01</v>
      </c>
      <c r="E95" s="56">
        <f>SUM(Month!E271:E273)</f>
        <v>115.72</v>
      </c>
      <c r="F95" s="50">
        <f>SUM(Month!F271:F273)</f>
        <v>14705.52</v>
      </c>
      <c r="G95" s="56">
        <f>SUM(Month!G271:G273)</f>
        <v>2229.21</v>
      </c>
      <c r="H95" s="84">
        <f>SUM(Month!H271:H273)</f>
        <v>5648.8</v>
      </c>
      <c r="I95" s="50">
        <f>SUM(Month!I271:I273)</f>
        <v>10989.560000000001</v>
      </c>
      <c r="J95" s="56">
        <f>SUM(Month!J271:J273)</f>
        <v>9470.1899999999987</v>
      </c>
      <c r="K95" s="50">
        <f>SUM(Month!K271:K273)</f>
        <v>1486.75</v>
      </c>
      <c r="L95" s="56">
        <f>SUM(Month!L271:L273)</f>
        <v>353.36</v>
      </c>
      <c r="M95" s="55">
        <f>SUM(Month!M271:M273)</f>
        <v>8645.61</v>
      </c>
      <c r="N95" s="55">
        <f>SUM(Month!N271:N273)</f>
        <v>5649.5599999999995</v>
      </c>
      <c r="O95" s="55">
        <f>SUM(Month!O271:O273)</f>
        <v>510.90999999999997</v>
      </c>
      <c r="T95" s="103"/>
    </row>
    <row r="96" spans="1:22" x14ac:dyDescent="0.35">
      <c r="A96" s="85" t="s">
        <v>208</v>
      </c>
      <c r="B96" s="50">
        <f>SUM(Month!B274:B276)</f>
        <v>11961.449999999999</v>
      </c>
      <c r="C96" s="50">
        <f>SUM(Month!C274:C276)</f>
        <v>10917.79</v>
      </c>
      <c r="D96" s="50">
        <f>SUM(Month!D274:D276)</f>
        <v>940.38</v>
      </c>
      <c r="E96" s="56">
        <f>SUM(Month!E274:E276)</f>
        <v>103.28999999999999</v>
      </c>
      <c r="F96" s="50">
        <f>SUM(Month!F274:F276)</f>
        <v>15196.02</v>
      </c>
      <c r="G96" s="56">
        <f>SUM(Month!G274:G276)</f>
        <v>1492.69</v>
      </c>
      <c r="H96" s="84">
        <f>SUM(Month!H274:H276)</f>
        <v>6439.3899999999994</v>
      </c>
      <c r="I96" s="50">
        <f>SUM(Month!I274:I276)</f>
        <v>11720.02</v>
      </c>
      <c r="J96" s="56">
        <f>SUM(Month!J274:J276)</f>
        <v>9366.91</v>
      </c>
      <c r="K96" s="50">
        <f>SUM(Month!K274:K276)</f>
        <v>1983.31</v>
      </c>
      <c r="L96" s="56">
        <f>SUM(Month!L274:L276)</f>
        <v>325.39</v>
      </c>
      <c r="M96" s="55">
        <f>SUM(Month!M274:M276)</f>
        <v>8233.59</v>
      </c>
      <c r="N96" s="55">
        <f>SUM(Month!N274:N276)</f>
        <v>5805.2300000000005</v>
      </c>
      <c r="O96" s="55">
        <f>SUM(Month!O274:O276)</f>
        <v>617.99</v>
      </c>
      <c r="T96" s="103"/>
    </row>
    <row r="97" spans="1:20" x14ac:dyDescent="0.35">
      <c r="A97" s="85" t="s">
        <v>209</v>
      </c>
      <c r="B97" s="50">
        <f>SUM(Month!B277:B279)</f>
        <v>11324.380000000001</v>
      </c>
      <c r="C97" s="50">
        <f>SUM(Month!C277:C279)</f>
        <v>10459.66</v>
      </c>
      <c r="D97" s="50">
        <f>SUM(Month!D277:D279)</f>
        <v>764.34</v>
      </c>
      <c r="E97" s="56">
        <f>SUM(Month!E277:E279)</f>
        <v>100.37</v>
      </c>
      <c r="F97" s="50">
        <f>SUM(Month!F277:F279)</f>
        <v>15503.39</v>
      </c>
      <c r="G97" s="56">
        <f>SUM(Month!G277:G279)</f>
        <v>1512.44</v>
      </c>
      <c r="H97" s="84">
        <f>SUM(Month!H277:H279)</f>
        <v>7050.54</v>
      </c>
      <c r="I97" s="50">
        <f>SUM(Month!I277:I279)</f>
        <v>12385.59</v>
      </c>
      <c r="J97" s="56">
        <f>SUM(Month!J277:J279)</f>
        <v>9194.880000000001</v>
      </c>
      <c r="K97" s="50">
        <f>SUM(Month!K277:K279)</f>
        <v>1605.37</v>
      </c>
      <c r="L97" s="56">
        <f>SUM(Month!L277:L279)</f>
        <v>440.94</v>
      </c>
      <c r="M97" s="55">
        <f>SUM(Month!M277:M279)</f>
        <v>8488.92</v>
      </c>
      <c r="N97" s="55">
        <f>SUM(Month!N277:N279)</f>
        <v>5793.53</v>
      </c>
      <c r="O97" s="55">
        <f>SUM(Month!O277:O279)</f>
        <v>728.91</v>
      </c>
      <c r="T97" s="103"/>
    </row>
    <row r="98" spans="1:20" x14ac:dyDescent="0.35">
      <c r="A98" s="85" t="s">
        <v>210</v>
      </c>
      <c r="B98" s="50">
        <f>SUM(Month!B280:B282)</f>
        <v>11636.64</v>
      </c>
      <c r="C98" s="50">
        <f>SUM(Month!C280:C282)</f>
        <v>10707.130000000001</v>
      </c>
      <c r="D98" s="50">
        <f>SUM(Month!D280:D282)</f>
        <v>829.93000000000006</v>
      </c>
      <c r="E98" s="56">
        <f>SUM(Month!E280:E282)</f>
        <v>99.58</v>
      </c>
      <c r="F98" s="50">
        <f>SUM(Month!F280:F282)</f>
        <v>15293.719999999998</v>
      </c>
      <c r="G98" s="56">
        <f>SUM(Month!G280:G282)</f>
        <v>2173.5099999999998</v>
      </c>
      <c r="H98" s="84">
        <f>SUM(Month!H280:H282)</f>
        <v>7339.01</v>
      </c>
      <c r="I98" s="50">
        <f>SUM(Month!I280:I282)</f>
        <v>11528.4</v>
      </c>
      <c r="J98" s="56">
        <f>SUM(Month!J280:J282)</f>
        <v>8830.75</v>
      </c>
      <c r="K98" s="50">
        <f>SUM(Month!K280:K282)</f>
        <v>1591.8000000000002</v>
      </c>
      <c r="L98" s="56">
        <f>SUM(Month!L280:L282)</f>
        <v>336.41999999999996</v>
      </c>
      <c r="M98" s="55">
        <f>SUM(Month!M280:M282)</f>
        <v>9266.11</v>
      </c>
      <c r="N98" s="55">
        <f>SUM(Month!N280:N282)</f>
        <v>5880.12</v>
      </c>
      <c r="O98" s="55">
        <f>SUM(Month!O280:O282)</f>
        <v>593.01</v>
      </c>
      <c r="T98" s="103"/>
    </row>
    <row r="99" spans="1:20" x14ac:dyDescent="0.35">
      <c r="A99" s="85" t="s">
        <v>211</v>
      </c>
      <c r="B99" s="50">
        <f>SUM(Month!B283:B285)</f>
        <v>12851.32</v>
      </c>
      <c r="C99" s="50">
        <f>SUM(Month!C283:C285)</f>
        <v>11865.42</v>
      </c>
      <c r="D99" s="50">
        <f>SUM(Month!D283:D285)</f>
        <v>885.81000000000006</v>
      </c>
      <c r="E99" s="56">
        <f>SUM(Month!E283:E285)</f>
        <v>100.1</v>
      </c>
      <c r="F99" s="50">
        <f>SUM(Month!F283:F285)</f>
        <v>12889.3</v>
      </c>
      <c r="G99" s="56">
        <f>SUM(Month!G283:G285)</f>
        <v>1623.7599999999998</v>
      </c>
      <c r="H99" s="84">
        <f>SUM(Month!H283:H285)</f>
        <v>4410.24</v>
      </c>
      <c r="I99" s="50">
        <f>SUM(Month!I283:I285)</f>
        <v>9651.92</v>
      </c>
      <c r="J99" s="56">
        <f>SUM(Month!J283:J285)</f>
        <v>10625.92</v>
      </c>
      <c r="K99" s="50">
        <f>SUM(Month!K283:K285)</f>
        <v>1613.62</v>
      </c>
      <c r="L99" s="56">
        <f>SUM(Month!L283:L285)</f>
        <v>242.09</v>
      </c>
      <c r="M99" s="55">
        <f>SUM(Month!M283:M285)</f>
        <v>9244.7099999999991</v>
      </c>
      <c r="N99" s="55">
        <f>SUM(Month!N283:N285)</f>
        <v>5232.0200000000004</v>
      </c>
      <c r="O99" s="55">
        <f>SUM(Month!O283:O285)</f>
        <v>549.76</v>
      </c>
      <c r="T99" s="103"/>
    </row>
    <row r="100" spans="1:20" x14ac:dyDescent="0.35">
      <c r="A100" s="85" t="s">
        <v>212</v>
      </c>
      <c r="B100" s="50">
        <f>SUM(Month!B286:B288)</f>
        <v>13498.96</v>
      </c>
      <c r="C100" s="50">
        <f>SUM(Month!C286:C288)</f>
        <v>12562.13</v>
      </c>
      <c r="D100" s="50">
        <f>SUM(Month!D286:D288)</f>
        <v>838.07</v>
      </c>
      <c r="E100" s="56">
        <f>SUM(Month!E286:E288)</f>
        <v>98.76</v>
      </c>
      <c r="F100" s="50">
        <f>SUM(Month!F286:F288)</f>
        <v>14306.970000000001</v>
      </c>
      <c r="G100" s="56">
        <f>SUM(Month!G286:G288)</f>
        <v>1003.1500000000001</v>
      </c>
      <c r="H100" s="84">
        <f>SUM(Month!H286:H288)</f>
        <v>5453.8</v>
      </c>
      <c r="I100" s="50">
        <f>SUM(Month!I286:I288)</f>
        <v>11747.7</v>
      </c>
      <c r="J100" s="56">
        <f>SUM(Month!J286:J288)</f>
        <v>10900.93</v>
      </c>
      <c r="K100" s="50">
        <f>SUM(Month!K286:K288)</f>
        <v>1556.1399999999999</v>
      </c>
      <c r="L100" s="56">
        <f>SUM(Month!L286:L288)</f>
        <v>475.59999999999997</v>
      </c>
      <c r="M100" s="55">
        <f>SUM(Month!M286:M288)</f>
        <v>9125.89</v>
      </c>
      <c r="N100" s="55">
        <f>SUM(Month!N286:N288)</f>
        <v>5599.3899999999994</v>
      </c>
      <c r="O100" s="55">
        <f>SUM(Month!O286:O288)</f>
        <v>617.64</v>
      </c>
      <c r="T100" s="103"/>
    </row>
    <row r="101" spans="1:20" x14ac:dyDescent="0.35">
      <c r="A101" s="85" t="s">
        <v>213</v>
      </c>
      <c r="B101" s="50">
        <f>SUM(Month!B289:B291)</f>
        <v>11650.45</v>
      </c>
      <c r="C101" s="50">
        <f>SUM(Month!C289:C291)</f>
        <v>10794.2</v>
      </c>
      <c r="D101" s="50">
        <f>SUM(Month!D289:D291)</f>
        <v>757.51</v>
      </c>
      <c r="E101" s="56">
        <f>SUM(Month!E289:E291)</f>
        <v>98.75</v>
      </c>
      <c r="F101" s="50">
        <f>SUM(Month!F289:F291)</f>
        <v>15644.38</v>
      </c>
      <c r="G101" s="56">
        <f>SUM(Month!G289:G291)</f>
        <v>1948.19</v>
      </c>
      <c r="H101" s="84">
        <f>SUM(Month!H289:H291)</f>
        <v>6295.55</v>
      </c>
      <c r="I101" s="50">
        <f>SUM(Month!I289:I291)</f>
        <v>11865.689999999999</v>
      </c>
      <c r="J101" s="56">
        <f>SUM(Month!J289:J291)</f>
        <v>9666.2900000000009</v>
      </c>
      <c r="K101" s="50">
        <f>SUM(Month!K289:K291)</f>
        <v>1830.51</v>
      </c>
      <c r="L101" s="56">
        <f>SUM(Month!L289:L291)</f>
        <v>446.74</v>
      </c>
      <c r="M101" s="55">
        <f>SUM(Month!M289:M291)</f>
        <v>8677.42</v>
      </c>
      <c r="N101" s="55">
        <f>SUM(Month!N289:N291)</f>
        <v>5965.03</v>
      </c>
      <c r="O101" s="55">
        <f>SUM(Month!O289:O291)</f>
        <v>707.97</v>
      </c>
      <c r="T101" s="103"/>
    </row>
    <row r="102" spans="1:20" x14ac:dyDescent="0.35">
      <c r="A102" s="85" t="s">
        <v>214</v>
      </c>
      <c r="B102" s="50">
        <f>SUM(Month!B292:B294)</f>
        <v>13549.98</v>
      </c>
      <c r="C102" s="50">
        <f>SUM(Month!C292:C294)</f>
        <v>12626.57</v>
      </c>
      <c r="D102" s="50">
        <f>SUM(Month!D292:D294)</f>
        <v>857.85000000000014</v>
      </c>
      <c r="E102" s="56">
        <f>SUM(Month!E292:E294)</f>
        <v>65.569999999999993</v>
      </c>
      <c r="F102" s="50">
        <f>SUM(Month!F292:F294)</f>
        <v>15372.720000000001</v>
      </c>
      <c r="G102" s="56">
        <f>SUM(Month!G292:G294)</f>
        <v>1370.3400000000001</v>
      </c>
      <c r="H102" s="84">
        <f>SUM(Month!H292:H294)</f>
        <v>4593.37</v>
      </c>
      <c r="I102" s="50">
        <f>SUM(Month!I292:I294)</f>
        <v>12384.95</v>
      </c>
      <c r="J102" s="56">
        <f>SUM(Month!J292:J294)</f>
        <v>11388.990000000002</v>
      </c>
      <c r="K102" s="50">
        <f>SUM(Month!K292:K294)</f>
        <v>1617.42</v>
      </c>
      <c r="L102" s="56">
        <f>SUM(Month!L292:L294)</f>
        <v>761.34999999999991</v>
      </c>
      <c r="M102" s="55">
        <f>SUM(Month!M292:M294)</f>
        <v>8187.4699999999993</v>
      </c>
      <c r="N102" s="55">
        <f>SUM(Month!N292:N294)</f>
        <v>5446.1399999999994</v>
      </c>
      <c r="O102" s="55">
        <f>SUM(Month!O292:O294)</f>
        <v>572.64</v>
      </c>
      <c r="T102" s="103"/>
    </row>
    <row r="103" spans="1:20" x14ac:dyDescent="0.35">
      <c r="A103" s="85" t="s">
        <v>215</v>
      </c>
      <c r="B103" s="50">
        <f>SUM(Month!B295:B297)</f>
        <v>13880.29</v>
      </c>
      <c r="C103" s="50">
        <f>SUM(Month!C295:C297)</f>
        <v>12928.6</v>
      </c>
      <c r="D103" s="50">
        <f>SUM(Month!D295:D297)</f>
        <v>848.43</v>
      </c>
      <c r="E103" s="56">
        <f>SUM(Month!E295:E297)</f>
        <v>103.25999999999999</v>
      </c>
      <c r="F103" s="50">
        <f>SUM(Month!F295:F297)</f>
        <v>15083.6</v>
      </c>
      <c r="G103" s="56">
        <f>SUM(Month!G295:G297)</f>
        <v>2106.54</v>
      </c>
      <c r="H103" s="84">
        <f>SUM(Month!H295:H297)</f>
        <v>4289.67</v>
      </c>
      <c r="I103" s="50">
        <f>SUM(Month!I295:I297)</f>
        <v>11349.53</v>
      </c>
      <c r="J103" s="56">
        <f>SUM(Month!J295:J297)</f>
        <v>10860.25</v>
      </c>
      <c r="K103" s="50">
        <f>SUM(Month!K295:K297)</f>
        <v>1627.53</v>
      </c>
      <c r="L103" s="56">
        <f>SUM(Month!L295:L297)</f>
        <v>326.69</v>
      </c>
      <c r="M103" s="55">
        <f>SUM(Month!M295:M297)</f>
        <v>7708.8700000000008</v>
      </c>
      <c r="N103" s="55">
        <f>SUM(Month!N295:N297)</f>
        <v>5209.3200000000006</v>
      </c>
      <c r="O103" s="55">
        <f>SUM(Month!O295:O297)</f>
        <v>514.78</v>
      </c>
      <c r="T103" s="103"/>
    </row>
    <row r="104" spans="1:20" x14ac:dyDescent="0.35">
      <c r="A104" s="85" t="s">
        <v>216</v>
      </c>
      <c r="B104" s="50">
        <f>SUM(Month!B298:B300)</f>
        <v>13159.31</v>
      </c>
      <c r="C104" s="50">
        <f>SUM(Month!C298:C300)</f>
        <v>12264.69</v>
      </c>
      <c r="D104" s="50">
        <f>SUM(Month!D298:D300)</f>
        <v>823.77</v>
      </c>
      <c r="E104" s="56">
        <f>SUM(Month!E298:E300)</f>
        <v>70.849999999999994</v>
      </c>
      <c r="F104" s="50">
        <f>SUM(Month!F298:F300)</f>
        <v>14124.54</v>
      </c>
      <c r="G104" s="56">
        <f>SUM(Month!G298:G300)</f>
        <v>1068.8800000000001</v>
      </c>
      <c r="H104" s="84">
        <f>SUM(Month!H298:H300)</f>
        <v>5022.7299999999996</v>
      </c>
      <c r="I104" s="50">
        <f>SUM(Month!I298:I300)</f>
        <v>11533.44</v>
      </c>
      <c r="J104" s="56">
        <f>SUM(Month!J298:J300)</f>
        <v>11462.9</v>
      </c>
      <c r="K104" s="50">
        <f>SUM(Month!K298:K300)</f>
        <v>1522.24</v>
      </c>
      <c r="L104" s="56">
        <f>SUM(Month!L298:L300)</f>
        <v>544.49</v>
      </c>
      <c r="M104" s="55">
        <f>SUM(Month!M298:M300)</f>
        <v>8735.17</v>
      </c>
      <c r="N104" s="55">
        <f>SUM(Month!N298:N300)</f>
        <v>4760.71</v>
      </c>
      <c r="O104" s="55">
        <f>SUM(Month!O298:O300)</f>
        <v>618.81999999999994</v>
      </c>
      <c r="T104" s="103"/>
    </row>
    <row r="105" spans="1:20" x14ac:dyDescent="0.35">
      <c r="A105" s="85" t="s">
        <v>217</v>
      </c>
      <c r="B105" s="50">
        <f>SUM(Month!B301:B303)</f>
        <v>12561.96</v>
      </c>
      <c r="C105" s="50">
        <f>SUM(Month!C301:C303)</f>
        <v>11755.369999999999</v>
      </c>
      <c r="D105" s="50">
        <f>SUM(Month!D301:D303)</f>
        <v>706.37</v>
      </c>
      <c r="E105" s="56">
        <f>SUM(Month!E301:E303)</f>
        <v>100.23</v>
      </c>
      <c r="F105" s="50">
        <f>SUM(Month!F301:F303)</f>
        <v>14516.329999999998</v>
      </c>
      <c r="G105" s="56">
        <f>SUM(Month!G301:G303)</f>
        <v>2061.15</v>
      </c>
      <c r="H105" s="84">
        <f>SUM(Month!H301:H303)</f>
        <v>4838.32</v>
      </c>
      <c r="I105" s="50">
        <f>SUM(Month!I301:I303)</f>
        <v>10888.67</v>
      </c>
      <c r="J105" s="56">
        <f>SUM(Month!J301:J303)</f>
        <v>10368.969999999999</v>
      </c>
      <c r="K105" s="50">
        <f>SUM(Month!K301:K303)</f>
        <v>1566.5100000000002</v>
      </c>
      <c r="L105" s="56">
        <f>SUM(Month!L301:L303)</f>
        <v>678.2</v>
      </c>
      <c r="M105" s="55">
        <f>SUM(Month!M301:M303)</f>
        <v>8187.32</v>
      </c>
      <c r="N105" s="55">
        <f>SUM(Month!N301:N303)</f>
        <v>4757.04</v>
      </c>
      <c r="O105" s="55">
        <f>SUM(Month!O301:O303)</f>
        <v>588.29999999999995</v>
      </c>
      <c r="T105" s="103"/>
    </row>
    <row r="106" spans="1:20" x14ac:dyDescent="0.35">
      <c r="A106" s="85" t="s">
        <v>218</v>
      </c>
      <c r="B106" s="50">
        <f>SUM(Month!B304:B306)</f>
        <v>13254.630000000001</v>
      </c>
      <c r="C106" s="50">
        <f>SUM(Month!C304:C306)</f>
        <v>12395.44</v>
      </c>
      <c r="D106" s="50">
        <f>SUM(Month!D304:D306)</f>
        <v>765.7</v>
      </c>
      <c r="E106" s="56">
        <f>SUM(Month!E304:E306)</f>
        <v>93.490000000000009</v>
      </c>
      <c r="F106" s="50">
        <f>SUM(Month!F304:F306)</f>
        <v>15418.27</v>
      </c>
      <c r="G106" s="56">
        <f>SUM(Month!G304:G306)</f>
        <v>2357.2800000000002</v>
      </c>
      <c r="H106" s="84">
        <f>SUM(Month!H304:H306)</f>
        <v>5015.16</v>
      </c>
      <c r="I106" s="50">
        <f>SUM(Month!I304:I306)</f>
        <v>11841.71</v>
      </c>
      <c r="J106" s="56">
        <f>SUM(Month!J304:J306)</f>
        <v>10150.530000000001</v>
      </c>
      <c r="K106" s="50">
        <f>SUM(Month!K304:K306)</f>
        <v>1219.27</v>
      </c>
      <c r="L106" s="56">
        <f>SUM(Month!L304:L306)</f>
        <v>547.3599999999999</v>
      </c>
      <c r="M106" s="55">
        <f>SUM(Month!M304:M306)</f>
        <v>8419.16</v>
      </c>
      <c r="N106" s="55">
        <f>SUM(Month!N304:N306)</f>
        <v>5767.1</v>
      </c>
      <c r="O106" s="55">
        <f>SUM(Month!O304:O306)</f>
        <v>555.53</v>
      </c>
      <c r="T106" s="103"/>
    </row>
    <row r="107" spans="1:20" x14ac:dyDescent="0.35">
      <c r="A107" s="85" t="s">
        <v>219</v>
      </c>
      <c r="B107" s="50">
        <f>SUM(Month!B307:B309)</f>
        <v>13241.32</v>
      </c>
      <c r="C107" s="50">
        <f>SUM(Month!C307:C309)</f>
        <v>12305</v>
      </c>
      <c r="D107" s="50">
        <f>SUM(Month!D307:D309)</f>
        <v>817.92</v>
      </c>
      <c r="E107" s="56">
        <f>SUM(Month!E307:E309)</f>
        <v>118.39999999999999</v>
      </c>
      <c r="F107" s="50">
        <f>SUM(Month!F307:F309)</f>
        <v>14219.88</v>
      </c>
      <c r="G107" s="56">
        <f>SUM(Month!G307:G309)</f>
        <v>2544.7399999999998</v>
      </c>
      <c r="H107" s="84">
        <f>SUM(Month!H307:H309)</f>
        <v>3842.9399999999996</v>
      </c>
      <c r="I107" s="50">
        <f>SUM(Month!I307:I309)</f>
        <v>11180.47</v>
      </c>
      <c r="J107" s="56">
        <f>SUM(Month!J307:J309)</f>
        <v>10030.980000000001</v>
      </c>
      <c r="K107" s="50">
        <f>SUM(Month!K307:K309)</f>
        <v>494.66999999999996</v>
      </c>
      <c r="L107" s="56">
        <f>SUM(Month!L307:L309)</f>
        <v>649.15</v>
      </c>
      <c r="M107" s="55">
        <f>SUM(Month!M307:M309)</f>
        <v>7901.12</v>
      </c>
      <c r="N107" s="55">
        <f>SUM(Month!N307:N309)</f>
        <v>5053.2199999999993</v>
      </c>
      <c r="O107" s="55">
        <f>SUM(Month!O307:O309)</f>
        <v>449.72</v>
      </c>
      <c r="T107" s="103"/>
    </row>
    <row r="108" spans="1:20" x14ac:dyDescent="0.35">
      <c r="A108" s="85" t="s">
        <v>220</v>
      </c>
      <c r="B108" s="50">
        <f>SUM(Month!B310:B312)</f>
        <v>13024.82</v>
      </c>
      <c r="C108" s="50">
        <f>SUM(Month!C310:C312)</f>
        <v>12062.68</v>
      </c>
      <c r="D108" s="50">
        <f>SUM(Month!D310:D312)</f>
        <v>885.87</v>
      </c>
      <c r="E108" s="56">
        <f>SUM(Month!E310:E312)</f>
        <v>76.27000000000001</v>
      </c>
      <c r="F108" s="50">
        <f>SUM(Month!F310:F312)</f>
        <v>10296.030000000001</v>
      </c>
      <c r="G108" s="56">
        <f>SUM(Month!G310:G312)</f>
        <v>2445.6000000000004</v>
      </c>
      <c r="H108" s="84">
        <f>SUM(Month!H310:H312)</f>
        <v>-1823.08</v>
      </c>
      <c r="I108" s="50">
        <f>SUM(Month!I310:I312)</f>
        <v>7345.3899999999994</v>
      </c>
      <c r="J108" s="56">
        <f>SUM(Month!J310:J312)</f>
        <v>9462.23</v>
      </c>
      <c r="K108" s="50">
        <f>SUM(Month!K310:K312)</f>
        <v>505.05999999999995</v>
      </c>
      <c r="L108" s="56">
        <f>SUM(Month!L310:L312)</f>
        <v>487.08</v>
      </c>
      <c r="M108" s="55">
        <f>SUM(Month!M310:M312)</f>
        <v>5169.0200000000004</v>
      </c>
      <c r="N108" s="55">
        <f>SUM(Month!N310:N312)</f>
        <v>4893.21</v>
      </c>
      <c r="O108" s="55">
        <f>SUM(Month!O310:O312)</f>
        <v>445.61</v>
      </c>
      <c r="T108" s="103"/>
    </row>
    <row r="109" spans="1:20" x14ac:dyDescent="0.35">
      <c r="A109" s="85" t="s">
        <v>221</v>
      </c>
      <c r="B109" s="50">
        <f>SUM(Month!B313:B315)</f>
        <v>11092.14</v>
      </c>
      <c r="C109" s="50">
        <f>SUM(Month!C313:C315)</f>
        <v>10288.629999999999</v>
      </c>
      <c r="D109" s="50">
        <f>SUM(Month!D313:D315)</f>
        <v>735.05</v>
      </c>
      <c r="E109" s="56">
        <f>SUM(Month!E313:E315)</f>
        <v>68.460000000000008</v>
      </c>
      <c r="F109" s="50">
        <f>SUM(Month!F313:F315)</f>
        <v>11032.08</v>
      </c>
      <c r="G109" s="56">
        <f>SUM(Month!G313:G315)</f>
        <v>1210.28</v>
      </c>
      <c r="H109" s="84">
        <f>SUM(Month!H313:H315)</f>
        <v>1681.98</v>
      </c>
      <c r="I109" s="50">
        <f>SUM(Month!I313:I315)</f>
        <v>9072.4500000000007</v>
      </c>
      <c r="J109" s="56">
        <f>SUM(Month!J313:J315)</f>
        <v>9408.09</v>
      </c>
      <c r="K109" s="50">
        <f>SUM(Month!K313:K315)</f>
        <v>749.34999999999991</v>
      </c>
      <c r="L109" s="56">
        <f>SUM(Month!L313:L315)</f>
        <v>237.01999999999998</v>
      </c>
      <c r="M109" s="55">
        <f>SUM(Month!M313:M315)</f>
        <v>5502.89</v>
      </c>
      <c r="N109" s="55">
        <f>SUM(Month!N313:N315)</f>
        <v>3997.6000000000004</v>
      </c>
      <c r="O109" s="55">
        <f>SUM(Month!O313:O315)</f>
        <v>483</v>
      </c>
      <c r="T109" s="103"/>
    </row>
    <row r="110" spans="1:20" x14ac:dyDescent="0.35">
      <c r="A110" s="85" t="s">
        <v>222</v>
      </c>
      <c r="B110" s="50">
        <f>SUM(Month!B316:B318)</f>
        <v>12003.22</v>
      </c>
      <c r="C110" s="50">
        <f>SUM(Month!C316:C318)</f>
        <v>11001.74</v>
      </c>
      <c r="D110" s="50">
        <f>SUM(Month!D316:D318)</f>
        <v>888.35000000000014</v>
      </c>
      <c r="E110" s="56">
        <f>SUM(Month!E316:E318)</f>
        <v>113.12</v>
      </c>
      <c r="F110" s="50">
        <f>SUM(Month!F316:F318)</f>
        <v>12325.74</v>
      </c>
      <c r="G110" s="56">
        <f>SUM(Month!G316:G318)</f>
        <v>2099.67</v>
      </c>
      <c r="H110" s="84">
        <f>SUM(Month!H316:H318)</f>
        <v>2270.1299999999997</v>
      </c>
      <c r="I110" s="50">
        <f>SUM(Month!I316:I318)</f>
        <v>9366.94</v>
      </c>
      <c r="J110" s="56">
        <f>SUM(Month!J316:J318)</f>
        <v>9386.5400000000009</v>
      </c>
      <c r="K110" s="50">
        <f>SUM(Month!K316:K318)</f>
        <v>859.13</v>
      </c>
      <c r="L110" s="56">
        <f>SUM(Month!L316:L318)</f>
        <v>195.5</v>
      </c>
      <c r="M110" s="55">
        <f>SUM(Month!M316:M318)</f>
        <v>6294.16</v>
      </c>
      <c r="N110" s="55">
        <f>SUM(Month!N316:N318)</f>
        <v>4668.08</v>
      </c>
      <c r="O110" s="55">
        <f>SUM(Month!O316:O318)</f>
        <v>494.97</v>
      </c>
      <c r="T110" s="103"/>
    </row>
    <row r="111" spans="1:20" x14ac:dyDescent="0.35">
      <c r="A111" s="85" t="s">
        <v>223</v>
      </c>
      <c r="B111" s="50">
        <f>SUM(Month!B319:B321)</f>
        <v>11698.39</v>
      </c>
      <c r="C111" s="50">
        <f>SUM(Month!C319:C321)</f>
        <v>10831.66</v>
      </c>
      <c r="D111" s="50">
        <f>SUM(Month!D319:D321)</f>
        <v>781.19999999999993</v>
      </c>
      <c r="E111" s="56">
        <f>SUM(Month!E319:E321)</f>
        <v>85.53</v>
      </c>
      <c r="F111" s="50">
        <f>SUM(Month!F319:F321)</f>
        <v>9605.64</v>
      </c>
      <c r="G111" s="56">
        <f>SUM(Month!G319:G321)</f>
        <v>2283.3199999999997</v>
      </c>
      <c r="H111" s="84">
        <f>SUM(Month!H319:H321)</f>
        <v>-734.98</v>
      </c>
      <c r="I111" s="50">
        <f>SUM(Month!I319:I321)</f>
        <v>6589.99</v>
      </c>
      <c r="J111" s="56">
        <f>SUM(Month!J319:J321)</f>
        <v>8938.880000000001</v>
      </c>
      <c r="K111" s="50">
        <f>SUM(Month!K319:K321)</f>
        <v>732.33999999999992</v>
      </c>
      <c r="L111" s="56">
        <f>SUM(Month!L319:L321)</f>
        <v>305.71999999999997</v>
      </c>
      <c r="M111" s="55">
        <f>SUM(Month!M319:M321)</f>
        <v>5106.3500000000004</v>
      </c>
      <c r="N111" s="55">
        <f>SUM(Month!N319:N321)</f>
        <v>3919.0499999999997</v>
      </c>
      <c r="O111" s="55">
        <f>SUM(Month!O319:O321)</f>
        <v>411.36</v>
      </c>
      <c r="T111" s="103"/>
    </row>
    <row r="112" spans="1:20" x14ac:dyDescent="0.35">
      <c r="A112" s="85" t="s">
        <v>224</v>
      </c>
      <c r="B112" s="50">
        <f>SUM(Month!B322:B324)</f>
        <v>8883.41</v>
      </c>
      <c r="C112" s="50">
        <f>SUM(Month!C322:C324)</f>
        <v>8367.86</v>
      </c>
      <c r="D112" s="50">
        <f>SUM(Month!D322:D324)</f>
        <v>440.47</v>
      </c>
      <c r="E112" s="56">
        <f>SUM(Month!E322:E324)</f>
        <v>75.070000000000007</v>
      </c>
      <c r="F112" s="50">
        <f>SUM(Month!F322:F324)</f>
        <v>12724.720000000001</v>
      </c>
      <c r="G112" s="56">
        <f>SUM(Month!G322:G324)</f>
        <v>1902.1000000000001</v>
      </c>
      <c r="H112" s="84">
        <f>SUM(Month!H322:H324)</f>
        <v>5060.08</v>
      </c>
      <c r="I112" s="50">
        <f>SUM(Month!I322:I324)</f>
        <v>9804.32</v>
      </c>
      <c r="J112" s="56">
        <f>SUM(Month!J322:J324)</f>
        <v>7007.27</v>
      </c>
      <c r="K112" s="50">
        <f>SUM(Month!K322:K324)</f>
        <v>1018.28</v>
      </c>
      <c r="L112" s="56">
        <f>SUM(Month!L322:L324)</f>
        <v>541.93999999999994</v>
      </c>
      <c r="M112" s="55">
        <f>SUM(Month!M322:M324)</f>
        <v>5971.77</v>
      </c>
      <c r="N112" s="55">
        <f>SUM(Month!N322:N324)</f>
        <v>4185.0999999999995</v>
      </c>
      <c r="O112" s="55">
        <f>SUM(Month!O322:O324)</f>
        <v>495.64</v>
      </c>
      <c r="T112" s="103"/>
    </row>
    <row r="113" spans="1:20" x14ac:dyDescent="0.35">
      <c r="A113" s="85" t="s">
        <v>577</v>
      </c>
      <c r="B113" s="50">
        <f>SUM(Month!B325:B327)</f>
        <v>10269.049999999999</v>
      </c>
      <c r="C113" s="50">
        <f>SUM(Month!C325:C327)</f>
        <v>9531.7099999999991</v>
      </c>
      <c r="D113" s="50">
        <f>SUM(Month!D325:D327)</f>
        <v>668.89</v>
      </c>
      <c r="E113" s="56">
        <f>SUM(Month!E325:E327)</f>
        <v>68.45</v>
      </c>
      <c r="F113" s="50">
        <f>SUM(Month!F325:F327)</f>
        <v>12756.019999999999</v>
      </c>
      <c r="G113" s="56">
        <f>SUM(Month!G325:G327)</f>
        <v>1466.75</v>
      </c>
      <c r="H113" s="84">
        <f>SUM(Month!H325:H327)</f>
        <v>4172.4799999999996</v>
      </c>
      <c r="I113" s="50">
        <f>SUM(Month!I325:I327)</f>
        <v>10364.030000000001</v>
      </c>
      <c r="J113" s="56">
        <f>SUM(Month!J325:J327)</f>
        <v>8095.41</v>
      </c>
      <c r="K113" s="50">
        <f>SUM(Month!K325:K327)</f>
        <v>925.25</v>
      </c>
      <c r="L113" s="56">
        <f>SUM(Month!L325:L327)</f>
        <v>363.44</v>
      </c>
      <c r="M113" s="55">
        <f>SUM(Month!M325:M327)</f>
        <v>6344.75</v>
      </c>
      <c r="N113" s="55">
        <f>SUM(Month!N325:N327)</f>
        <v>5002.7</v>
      </c>
      <c r="O113" s="55">
        <f>SUM(Month!O325:O327)</f>
        <v>546.56999999999994</v>
      </c>
      <c r="T113" s="103"/>
    </row>
    <row r="114" spans="1:20" x14ac:dyDescent="0.35">
      <c r="A114" s="85" t="s">
        <v>598</v>
      </c>
      <c r="B114" s="50">
        <f>SUM(Month!B328:B330)</f>
        <v>10311.619999999999</v>
      </c>
      <c r="C114" s="50">
        <f>SUM(Month!C328:C330)</f>
        <v>9507.27</v>
      </c>
      <c r="D114" s="50">
        <f>SUM(Month!D328:D330)</f>
        <v>734.65</v>
      </c>
      <c r="E114" s="56">
        <f>SUM(Month!E328:E330)</f>
        <v>69.69</v>
      </c>
      <c r="F114" s="50">
        <f>SUM(Month!F328:F330)</f>
        <v>13531.07</v>
      </c>
      <c r="G114" s="56">
        <f>SUM(Month!G328:G330)</f>
        <v>1233.9000000000001</v>
      </c>
      <c r="H114" s="84">
        <f>SUM(Month!H328:H330)</f>
        <v>5582.09</v>
      </c>
      <c r="I114" s="50">
        <f>SUM(Month!I328:I330)</f>
        <v>11302.470000000001</v>
      </c>
      <c r="J114" s="56">
        <f>SUM(Month!J328:J330)</f>
        <v>8643.64</v>
      </c>
      <c r="K114" s="50">
        <f>SUM(Month!K328:K330)</f>
        <v>994.7</v>
      </c>
      <c r="L114" s="56">
        <f>SUM(Month!L328:L330)</f>
        <v>585.17000000000007</v>
      </c>
      <c r="M114" s="55">
        <f>SUM(Month!M328:M330)</f>
        <v>7657.42</v>
      </c>
      <c r="N114" s="55">
        <f>SUM(Month!N328:N330)</f>
        <v>5143.68</v>
      </c>
      <c r="O114" s="55">
        <f>SUM(Month!O328:O330)</f>
        <v>475.25</v>
      </c>
      <c r="T114" s="103"/>
    </row>
    <row r="115" spans="1:20" x14ac:dyDescent="0.35">
      <c r="A115" s="85" t="s">
        <v>602</v>
      </c>
      <c r="B115" s="50">
        <f>SUM(Month!B331:B333)</f>
        <v>10435.310000000001</v>
      </c>
      <c r="C115" s="50">
        <f>SUM(Month!C331:C333)</f>
        <v>9618.2800000000007</v>
      </c>
      <c r="D115" s="50">
        <f>SUM(Month!D331:D333)</f>
        <v>743.35</v>
      </c>
      <c r="E115" s="56">
        <f>SUM(Month!E331:E333)</f>
        <v>73.680000000000007</v>
      </c>
      <c r="F115" s="50">
        <f>SUM(Month!F331:F333)</f>
        <v>13843.539999999999</v>
      </c>
      <c r="G115" s="56">
        <f>SUM(Month!G331:G333)</f>
        <v>1951.5800000000002</v>
      </c>
      <c r="H115" s="84">
        <f>SUM(Month!H331:H333)</f>
        <v>3889.3300000000004</v>
      </c>
      <c r="I115" s="50">
        <f>SUM(Month!I331:I333)</f>
        <v>10852.16</v>
      </c>
      <c r="J115" s="56">
        <f>SUM(Month!J331:J333)</f>
        <v>8147.7900000000009</v>
      </c>
      <c r="K115" s="50">
        <f>SUM(Month!K331:K333)</f>
        <v>1039.81</v>
      </c>
      <c r="L115" s="56">
        <f>SUM(Month!L331:L333)</f>
        <v>480.17000000000007</v>
      </c>
      <c r="M115" s="55">
        <f>SUM(Month!M331:M333)</f>
        <v>5910.2</v>
      </c>
      <c r="N115" s="55">
        <f>SUM(Month!N331:N333)</f>
        <v>5284.89</v>
      </c>
      <c r="O115" s="55">
        <f>SUM(Month!O331:O333)</f>
        <v>389.01</v>
      </c>
      <c r="T115" s="103"/>
    </row>
    <row r="116" spans="1:20" x14ac:dyDescent="0.35">
      <c r="A116" s="85" t="s">
        <v>607</v>
      </c>
      <c r="B116" s="50">
        <f>SUM(Month!B334:B336)</f>
        <v>9677.5299999999988</v>
      </c>
      <c r="C116" s="50">
        <f>SUM(Month!C334:C336)</f>
        <v>8898.84</v>
      </c>
      <c r="D116" s="50">
        <f>SUM(Month!D334:D336)</f>
        <v>711.27</v>
      </c>
      <c r="E116" s="56">
        <f>SUM(Month!E334:E336)</f>
        <v>67.41</v>
      </c>
      <c r="F116" s="50">
        <f>SUM(Month!F334:F336)</f>
        <v>13512.1</v>
      </c>
      <c r="G116" s="56">
        <f>SUM(Month!G334:G336)</f>
        <v>2303.04</v>
      </c>
      <c r="H116" s="84">
        <f>SUM(Month!H334:H336)</f>
        <v>6006.6</v>
      </c>
      <c r="I116" s="50">
        <f>SUM(Month!I334:I336)</f>
        <v>10344.700000000001</v>
      </c>
      <c r="J116" s="56">
        <f>SUM(Month!J334:J336)</f>
        <v>6945.1900000000005</v>
      </c>
      <c r="K116" s="50">
        <f>SUM(Month!K334:K336)</f>
        <v>864.37</v>
      </c>
      <c r="L116" s="56">
        <f>SUM(Month!L334:L336)</f>
        <v>409.78</v>
      </c>
      <c r="M116" s="55">
        <f>SUM(Month!M334:M336)</f>
        <v>7324.31</v>
      </c>
      <c r="N116" s="55">
        <f>SUM(Month!N334:N336)</f>
        <v>5171.8</v>
      </c>
      <c r="O116" s="55">
        <f>SUM(Month!O334:O336)</f>
        <v>547.44000000000005</v>
      </c>
      <c r="T116" s="103"/>
    </row>
    <row r="117" spans="1:20" x14ac:dyDescent="0.35">
      <c r="A117" s="85" t="s">
        <v>611</v>
      </c>
      <c r="B117" s="50">
        <f>SUM(Month!B337:B339)</f>
        <v>8622.8599999999988</v>
      </c>
      <c r="C117" s="50">
        <f>SUM(Month!C337:C339)</f>
        <v>7878.4600000000009</v>
      </c>
      <c r="D117" s="50">
        <f>SUM(Month!D337:D339)</f>
        <v>670.85</v>
      </c>
      <c r="E117" s="56">
        <f>SUM(Month!E337:E339)</f>
        <v>73.569999999999993</v>
      </c>
      <c r="F117" s="50">
        <f>SUM(Month!F337:F339)</f>
        <v>13591.29</v>
      </c>
      <c r="G117" s="56">
        <f>SUM(Month!G337:G339)</f>
        <v>1629.3400000000001</v>
      </c>
      <c r="H117" s="84">
        <f>SUM(Month!H337:H339)</f>
        <v>7722.28</v>
      </c>
      <c r="I117" s="50">
        <f>SUM(Month!I337:I339)</f>
        <v>11296.24</v>
      </c>
      <c r="J117" s="56">
        <f>SUM(Month!J337:J339)</f>
        <v>6205.0599999999995</v>
      </c>
      <c r="K117" s="50">
        <f>SUM(Month!K337:K339)</f>
        <v>665.68999999999994</v>
      </c>
      <c r="L117" s="56">
        <f>SUM(Month!L337:L339)</f>
        <v>438.93000000000006</v>
      </c>
      <c r="M117" s="55">
        <f>SUM(Month!M337:M339)</f>
        <v>7851.74</v>
      </c>
      <c r="N117" s="55">
        <f>SUM(Month!N337:N339)</f>
        <v>5447.41</v>
      </c>
      <c r="O117" s="55">
        <f>SUM(Month!O337:O339)</f>
        <v>582.49</v>
      </c>
      <c r="T117" s="103"/>
    </row>
    <row r="118" spans="1:20" x14ac:dyDescent="0.35">
      <c r="A118" s="85" t="s">
        <v>627</v>
      </c>
      <c r="B118" s="50">
        <f>SUM(Month!B340:B342)</f>
        <v>9301.09</v>
      </c>
      <c r="C118" s="50">
        <f>SUM(Month!C340:C342)</f>
        <v>8539.35</v>
      </c>
      <c r="D118" s="50">
        <f>SUM(Month!D340:D342)</f>
        <v>691.81000000000006</v>
      </c>
      <c r="E118" s="56">
        <f>SUM(Month!E340:E342)</f>
        <v>69.94</v>
      </c>
      <c r="F118" s="50">
        <f>SUM(Month!F340:F342)</f>
        <v>12974.310000000001</v>
      </c>
      <c r="G118" s="56">
        <f>SUM(Month!G340:G342)</f>
        <v>1439.31</v>
      </c>
      <c r="H118" s="84">
        <f>SUM(Month!H340:H342)</f>
        <v>5698.35</v>
      </c>
      <c r="I118" s="50">
        <f>SUM(Month!I340:I342)</f>
        <v>10607.82</v>
      </c>
      <c r="J118" s="56">
        <f>SUM(Month!J340:J342)</f>
        <v>7305.85</v>
      </c>
      <c r="K118" s="50">
        <f>SUM(Month!K340:K342)</f>
        <v>927.19</v>
      </c>
      <c r="L118" s="56">
        <f>SUM(Month!L340:L342)</f>
        <v>995.99</v>
      </c>
      <c r="M118" s="55">
        <f>SUM(Month!M340:M342)</f>
        <v>7631.82</v>
      </c>
      <c r="N118" s="55">
        <f>SUM(Month!N340:N342)</f>
        <v>5166.63</v>
      </c>
      <c r="O118" s="55">
        <f>SUM(Month!O340:O342)</f>
        <v>436.33</v>
      </c>
      <c r="T118" s="103"/>
    </row>
    <row r="119" spans="1:20" x14ac:dyDescent="0.35">
      <c r="A119" s="85" t="s">
        <v>633</v>
      </c>
      <c r="B119" s="50">
        <f>SUM(Month!B343:B345)</f>
        <v>9215.9600000000009</v>
      </c>
      <c r="C119" s="50">
        <f>SUM(Month!C343:C345)</f>
        <v>8517.02</v>
      </c>
      <c r="D119" s="50">
        <f>SUM(Month!D343:D345)</f>
        <v>600.77</v>
      </c>
      <c r="E119" s="56">
        <f>SUM(Month!E343:E345)</f>
        <v>98.169999999999987</v>
      </c>
      <c r="F119" s="50">
        <f>SUM(Month!F343:F345)</f>
        <v>12525.84</v>
      </c>
      <c r="G119" s="56">
        <f>SUM(Month!G343:G345)</f>
        <v>667.77</v>
      </c>
      <c r="H119" s="84">
        <f>SUM(Month!H343:H345)</f>
        <v>6646.8</v>
      </c>
      <c r="I119" s="50">
        <f>SUM(Month!I343:I345)</f>
        <v>10930.03</v>
      </c>
      <c r="J119" s="56">
        <f>SUM(Month!J343:J345)</f>
        <v>6973.8899999999994</v>
      </c>
      <c r="K119" s="50">
        <f>SUM(Month!K343:K345)</f>
        <v>928.04</v>
      </c>
      <c r="L119" s="56">
        <f>SUM(Month!L343:L345)</f>
        <v>343.91999999999996</v>
      </c>
      <c r="M119" s="55">
        <f>SUM(Month!M343:M345)</f>
        <v>7195.79</v>
      </c>
      <c r="N119" s="55">
        <f>SUM(Month!N343:N345)</f>
        <v>5089.25</v>
      </c>
      <c r="O119" s="55">
        <f>SUM(Month!O343:O345)</f>
        <v>417.36</v>
      </c>
      <c r="T119" s="103"/>
    </row>
    <row r="120" spans="1:20" x14ac:dyDescent="0.35">
      <c r="A120" s="85" t="s">
        <v>644</v>
      </c>
      <c r="B120" s="50">
        <f>SUM(Month!B346:B348)</f>
        <v>8467.26</v>
      </c>
      <c r="C120" s="50">
        <f>SUM(Month!C346:C348)</f>
        <v>7831.3899999999994</v>
      </c>
      <c r="D120" s="50">
        <f>SUM(Month!D346:D348)</f>
        <v>576.06999999999994</v>
      </c>
      <c r="E120" s="56">
        <f>SUM(Month!E346:E348)</f>
        <v>59.789999999999992</v>
      </c>
      <c r="F120" s="50">
        <f>SUM(Month!F346:F348)</f>
        <v>11583.31</v>
      </c>
      <c r="G120" s="56">
        <f>SUM(Month!G346:G348)</f>
        <v>568.63</v>
      </c>
      <c r="H120" s="84">
        <f>SUM(Month!H346:H348)</f>
        <v>7356.0499999999993</v>
      </c>
      <c r="I120" s="50">
        <f>SUM(Month!I346:I348)</f>
        <v>10388.77</v>
      </c>
      <c r="J120" s="56">
        <f>SUM(Month!J346:J348)</f>
        <v>5990.46</v>
      </c>
      <c r="K120" s="50">
        <f>SUM(Month!K346:K348)</f>
        <v>625.93000000000006</v>
      </c>
      <c r="L120" s="56">
        <f>SUM(Month!L346:L348)</f>
        <v>672.67000000000007</v>
      </c>
      <c r="M120" s="55">
        <f>SUM(Month!M346:M348)</f>
        <v>7546.27</v>
      </c>
      <c r="N120" s="55">
        <f>SUM(Month!N346:N348)</f>
        <v>4541.78</v>
      </c>
      <c r="O120" s="55">
        <f>SUM(Month!O346:O348)</f>
        <v>516.69000000000005</v>
      </c>
      <c r="T120" s="103"/>
    </row>
    <row r="121" spans="1:20" x14ac:dyDescent="0.35">
      <c r="A121" s="85" t="s">
        <v>650</v>
      </c>
      <c r="B121" s="50">
        <f>SUM(Month!B349:B351)</f>
        <v>7791.2</v>
      </c>
      <c r="C121" s="50">
        <f>SUM(Month!C349:C351)</f>
        <v>7180.72</v>
      </c>
      <c r="D121" s="50">
        <f>SUM(Month!D349:D351)</f>
        <v>540.62</v>
      </c>
      <c r="E121" s="56">
        <f>SUM(Month!E349:E351)</f>
        <v>69.88</v>
      </c>
      <c r="F121" s="50">
        <f>SUM(Month!F349:F351)</f>
        <v>12913.180000000002</v>
      </c>
      <c r="G121" s="56">
        <f>SUM(Month!G349:G351)</f>
        <v>922.01</v>
      </c>
      <c r="H121" s="84">
        <f>SUM(Month!H349:H351)</f>
        <v>8374.1</v>
      </c>
      <c r="I121" s="50">
        <f>SUM(Month!I349:I351)</f>
        <v>10765.37</v>
      </c>
      <c r="J121" s="56">
        <f>SUM(Month!J349:J351)</f>
        <v>6127.04</v>
      </c>
      <c r="K121" s="50">
        <f>SUM(Month!K349:K351)</f>
        <v>1225.8</v>
      </c>
      <c r="L121" s="56">
        <f>SUM(Month!L349:L351)</f>
        <v>676.3</v>
      </c>
      <c r="M121" s="55">
        <f>SUM(Month!M349:M351)</f>
        <v>7997.83</v>
      </c>
      <c r="N121" s="55">
        <f>SUM(Month!N349:N351)</f>
        <v>4811.5600000000004</v>
      </c>
      <c r="O121" s="56">
        <f>SUM(Month!O349:O351)</f>
        <v>567.31999999999994</v>
      </c>
      <c r="T121" s="103"/>
    </row>
    <row r="122" spans="1:20" x14ac:dyDescent="0.35">
      <c r="A122" s="85" t="s">
        <v>680</v>
      </c>
      <c r="B122" s="50">
        <f>SUM(Month!B352:B354)</f>
        <v>8280.19</v>
      </c>
      <c r="C122" s="50">
        <f>SUM(Month!C352:C354)</f>
        <v>7657.6900000000005</v>
      </c>
      <c r="D122" s="50">
        <f>SUM(Month!D352:D354)</f>
        <v>541.58000000000004</v>
      </c>
      <c r="E122" s="56">
        <f>SUM(Month!E352:E354)</f>
        <v>80.92</v>
      </c>
      <c r="F122" s="50">
        <f>SUM(Month!F352:F354)</f>
        <v>12183.89</v>
      </c>
      <c r="G122" s="56">
        <f>SUM(Month!G352:G354)</f>
        <v>1411.6399999999999</v>
      </c>
      <c r="H122" s="84">
        <f>SUM(Month!H352:H354)</f>
        <v>7431.74</v>
      </c>
      <c r="I122" s="50">
        <f>SUM(Month!I352:I354)</f>
        <v>9854.34</v>
      </c>
      <c r="J122" s="56">
        <f>SUM(Month!J352:J354)</f>
        <v>6348.7199999999993</v>
      </c>
      <c r="K122" s="50">
        <f>SUM(Month!K352:K354)</f>
        <v>917.91000000000008</v>
      </c>
      <c r="L122" s="56">
        <f>SUM(Month!L352:L354)</f>
        <v>520.99</v>
      </c>
      <c r="M122" s="55">
        <f>SUM(Month!M352:M354)</f>
        <v>8013.09</v>
      </c>
      <c r="N122" s="55">
        <f>SUM(Month!N352:N354)</f>
        <v>4483.91</v>
      </c>
      <c r="O122" s="56">
        <f>SUM(Month!O352:O354)</f>
        <v>441.67999999999995</v>
      </c>
      <c r="T122" s="103"/>
    </row>
    <row r="123" spans="1:20" x14ac:dyDescent="0.35">
      <c r="A123" s="85" t="s">
        <v>681</v>
      </c>
      <c r="B123" s="50">
        <f>SUM(Month!B355:B357)</f>
        <v>8026.91</v>
      </c>
      <c r="C123" s="50">
        <f>SUM(Month!C355:C357)</f>
        <v>7381.76</v>
      </c>
      <c r="D123" s="50">
        <f>SUM(Month!D355:D357)</f>
        <v>562.82999999999993</v>
      </c>
      <c r="E123" s="56">
        <f>SUM(Month!E355:E357)</f>
        <v>82.32</v>
      </c>
      <c r="F123" s="50">
        <f>SUM(Month!F355:F357)</f>
        <v>12281.52</v>
      </c>
      <c r="G123" s="56">
        <f>SUM(Month!G355:G357)</f>
        <v>1641.78</v>
      </c>
      <c r="H123" s="84">
        <f>SUM(Month!H355:H357)</f>
        <v>7129.17</v>
      </c>
      <c r="I123" s="50">
        <f>SUM(Month!I355:I357)</f>
        <v>9695.0099999999984</v>
      </c>
      <c r="J123" s="56">
        <f>SUM(Month!J355:J357)</f>
        <v>5627.0599999999995</v>
      </c>
      <c r="K123" s="50">
        <f>SUM(Month!K355:K357)</f>
        <v>944.71</v>
      </c>
      <c r="L123" s="56">
        <f>SUM(Month!L355:L357)</f>
        <v>384.36</v>
      </c>
      <c r="M123" s="55">
        <f>SUM(Month!M355:M357)</f>
        <v>7502.77</v>
      </c>
      <c r="N123" s="55">
        <f>SUM(Month!N355:N357)</f>
        <v>5001.91</v>
      </c>
      <c r="O123" s="56">
        <f>SUM(Month!O355:O357)</f>
        <v>390.81</v>
      </c>
      <c r="T123" s="103"/>
    </row>
    <row r="124" spans="1:20" x14ac:dyDescent="0.35">
      <c r="B124" s="101"/>
      <c r="C124" s="101"/>
      <c r="D124" s="101"/>
      <c r="E124" s="101"/>
      <c r="H124" s="123"/>
    </row>
    <row r="125" spans="1:20" x14ac:dyDescent="0.35">
      <c r="B125" s="103"/>
      <c r="C125" s="103"/>
      <c r="D125" s="103"/>
      <c r="E125" s="103"/>
      <c r="F125" s="103"/>
      <c r="G125" s="103"/>
      <c r="H125" s="103"/>
      <c r="I125" s="103"/>
      <c r="J125" s="103"/>
      <c r="K125" s="103"/>
      <c r="L125" s="103"/>
      <c r="M125" s="103"/>
      <c r="N125" s="103"/>
      <c r="O125" s="103"/>
    </row>
    <row r="126" spans="1:20" x14ac:dyDescent="0.35">
      <c r="H126" s="123"/>
    </row>
  </sheetData>
  <conditionalFormatting sqref="B172:O244">
    <cfRule type="cellIs" dxfId="0" priority="1" stopIfTrue="1" operator="notEqual">
      <formula>0</formula>
    </cfRule>
  </conditionalFormatting>
  <pageMargins left="0.75" right="0.75" top="1" bottom="1" header="0.5" footer="0.5"/>
  <pageSetup paperSize="9" scale="83" orientation="landscape" r:id="rId1"/>
  <headerFooter alignWithMargins="0"/>
  <ignoredErrors>
    <ignoredError sqref="B7:O113 B114:O114 B115:O115 B116:O116 B117:O117 B118:O118 B119:O119 B120:O120 B121:O121 B122:O122 B123:O123" formulaRange="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1BE51-64BB-42A5-AF94-2FAC21A403C3}">
  <sheetPr codeName="Sheet6"/>
  <dimension ref="A1:P1048554"/>
  <sheetViews>
    <sheetView showGridLines="0" zoomScaleNormal="100" workbookViewId="0">
      <pane xSplit="1" ySplit="6" topLeftCell="B355" activePane="bottomRight" state="frozen"/>
      <selection pane="topRight" activeCell="B1" sqref="B1"/>
      <selection pane="bottomLeft" activeCell="A7" sqref="A7"/>
      <selection pane="bottomRight" activeCell="A355" sqref="A355"/>
    </sheetView>
  </sheetViews>
  <sheetFormatPr defaultRowHeight="15.5" x14ac:dyDescent="0.35"/>
  <cols>
    <col min="1" max="1" width="28.453125" style="52" customWidth="1"/>
    <col min="2" max="14" width="12.54296875" style="1" customWidth="1"/>
    <col min="15" max="15" width="13.453125" style="1" customWidth="1"/>
    <col min="16" max="16" width="10.54296875" bestFit="1" customWidth="1"/>
    <col min="17" max="18" width="8.453125" customWidth="1"/>
    <col min="19" max="19" width="6.453125" bestFit="1" customWidth="1"/>
    <col min="20" max="20" width="5.54296875" customWidth="1"/>
    <col min="21" max="21" width="5.453125" bestFit="1" customWidth="1"/>
    <col min="22" max="22" width="2.54296875" customWidth="1"/>
    <col min="23" max="23" width="5.54296875" bestFit="1" customWidth="1"/>
    <col min="24" max="25" width="4" bestFit="1" customWidth="1"/>
    <col min="26" max="27" width="5.453125" bestFit="1" customWidth="1"/>
    <col min="28" max="28" width="4" bestFit="1" customWidth="1"/>
    <col min="29" max="29" width="3" bestFit="1" customWidth="1"/>
    <col min="30" max="31" width="5.453125" bestFit="1" customWidth="1"/>
    <col min="32" max="32" width="4" bestFit="1" customWidth="1"/>
    <col min="33" max="34" width="5.453125" bestFit="1" customWidth="1"/>
    <col min="35" max="35" width="4" bestFit="1" customWidth="1"/>
    <col min="36" max="36" width="3" bestFit="1" customWidth="1"/>
    <col min="37" max="37" width="5.453125" bestFit="1" customWidth="1"/>
    <col min="38" max="39" width="4" bestFit="1" customWidth="1"/>
    <col min="40" max="40" width="5.453125" bestFit="1" customWidth="1"/>
    <col min="41" max="48" width="3.453125" customWidth="1"/>
    <col min="259" max="259" width="5.453125" customWidth="1"/>
    <col min="260" max="260" width="10.54296875" bestFit="1" customWidth="1"/>
    <col min="261" max="261" width="9.453125" bestFit="1" customWidth="1"/>
    <col min="262" max="262" width="7.453125" customWidth="1"/>
    <col min="263" max="263" width="6.54296875" customWidth="1"/>
    <col min="264" max="264" width="9" customWidth="1"/>
    <col min="265" max="265" width="7.453125" customWidth="1"/>
    <col min="266" max="266" width="10.453125" customWidth="1"/>
    <col min="267" max="267" width="12.453125" customWidth="1"/>
    <col min="268" max="268" width="7.54296875" customWidth="1"/>
    <col min="270" max="270" width="7.453125" customWidth="1"/>
    <col min="271" max="271" width="6.54296875" customWidth="1"/>
    <col min="272" max="274" width="8.453125" customWidth="1"/>
    <col min="275" max="275" width="6.453125" bestFit="1" customWidth="1"/>
    <col min="276" max="276" width="5.54296875" customWidth="1"/>
    <col min="277" max="277" width="5.453125" bestFit="1" customWidth="1"/>
    <col min="278" max="278" width="2.54296875" customWidth="1"/>
    <col min="279" max="279" width="5.54296875" bestFit="1" customWidth="1"/>
    <col min="280" max="281" width="4" bestFit="1" customWidth="1"/>
    <col min="282" max="283" width="5.453125" bestFit="1" customWidth="1"/>
    <col min="284" max="284" width="4" bestFit="1" customWidth="1"/>
    <col min="285" max="285" width="3" bestFit="1" customWidth="1"/>
    <col min="286" max="287" width="5.453125" bestFit="1" customWidth="1"/>
    <col min="288" max="288" width="4" bestFit="1" customWidth="1"/>
    <col min="289" max="290" width="5.453125" bestFit="1" customWidth="1"/>
    <col min="291" max="291" width="4" bestFit="1" customWidth="1"/>
    <col min="292" max="292" width="3" bestFit="1" customWidth="1"/>
    <col min="293" max="293" width="5.453125" bestFit="1" customWidth="1"/>
    <col min="294" max="295" width="4" bestFit="1" customWidth="1"/>
    <col min="296" max="296" width="5.453125" bestFit="1" customWidth="1"/>
    <col min="297" max="304" width="3.453125" customWidth="1"/>
    <col min="515" max="515" width="5.453125" customWidth="1"/>
    <col min="516" max="516" width="10.54296875" bestFit="1" customWidth="1"/>
    <col min="517" max="517" width="9.453125" bestFit="1" customWidth="1"/>
    <col min="518" max="518" width="7.453125" customWidth="1"/>
    <col min="519" max="519" width="6.54296875" customWidth="1"/>
    <col min="520" max="520" width="9" customWidth="1"/>
    <col min="521" max="521" width="7.453125" customWidth="1"/>
    <col min="522" max="522" width="10.453125" customWidth="1"/>
    <col min="523" max="523" width="12.453125" customWidth="1"/>
    <col min="524" max="524" width="7.54296875" customWidth="1"/>
    <col min="526" max="526" width="7.453125" customWidth="1"/>
    <col min="527" max="527" width="6.54296875" customWidth="1"/>
    <col min="528" max="530" width="8.453125" customWidth="1"/>
    <col min="531" max="531" width="6.453125" bestFit="1" customWidth="1"/>
    <col min="532" max="532" width="5.54296875" customWidth="1"/>
    <col min="533" max="533" width="5.453125" bestFit="1" customWidth="1"/>
    <col min="534" max="534" width="2.54296875" customWidth="1"/>
    <col min="535" max="535" width="5.54296875" bestFit="1" customWidth="1"/>
    <col min="536" max="537" width="4" bestFit="1" customWidth="1"/>
    <col min="538" max="539" width="5.453125" bestFit="1" customWidth="1"/>
    <col min="540" max="540" width="4" bestFit="1" customWidth="1"/>
    <col min="541" max="541" width="3" bestFit="1" customWidth="1"/>
    <col min="542" max="543" width="5.453125" bestFit="1" customWidth="1"/>
    <col min="544" max="544" width="4" bestFit="1" customWidth="1"/>
    <col min="545" max="546" width="5.453125" bestFit="1" customWidth="1"/>
    <col min="547" max="547" width="4" bestFit="1" customWidth="1"/>
    <col min="548" max="548" width="3" bestFit="1" customWidth="1"/>
    <col min="549" max="549" width="5.453125" bestFit="1" customWidth="1"/>
    <col min="550" max="551" width="4" bestFit="1" customWidth="1"/>
    <col min="552" max="552" width="5.453125" bestFit="1" customWidth="1"/>
    <col min="553" max="560" width="3.453125" customWidth="1"/>
    <col min="771" max="771" width="5.453125" customWidth="1"/>
    <col min="772" max="772" width="10.54296875" bestFit="1" customWidth="1"/>
    <col min="773" max="773" width="9.453125" bestFit="1" customWidth="1"/>
    <col min="774" max="774" width="7.453125" customWidth="1"/>
    <col min="775" max="775" width="6.54296875" customWidth="1"/>
    <col min="776" max="776" width="9" customWidth="1"/>
    <col min="777" max="777" width="7.453125" customWidth="1"/>
    <col min="778" max="778" width="10.453125" customWidth="1"/>
    <col min="779" max="779" width="12.453125" customWidth="1"/>
    <col min="780" max="780" width="7.54296875" customWidth="1"/>
    <col min="782" max="782" width="7.453125" customWidth="1"/>
    <col min="783" max="783" width="6.54296875" customWidth="1"/>
    <col min="784" max="786" width="8.453125" customWidth="1"/>
    <col min="787" max="787" width="6.453125" bestFit="1" customWidth="1"/>
    <col min="788" max="788" width="5.54296875" customWidth="1"/>
    <col min="789" max="789" width="5.453125" bestFit="1" customWidth="1"/>
    <col min="790" max="790" width="2.54296875" customWidth="1"/>
    <col min="791" max="791" width="5.54296875" bestFit="1" customWidth="1"/>
    <col min="792" max="793" width="4" bestFit="1" customWidth="1"/>
    <col min="794" max="795" width="5.453125" bestFit="1" customWidth="1"/>
    <col min="796" max="796" width="4" bestFit="1" customWidth="1"/>
    <col min="797" max="797" width="3" bestFit="1" customWidth="1"/>
    <col min="798" max="799" width="5.453125" bestFit="1" customWidth="1"/>
    <col min="800" max="800" width="4" bestFit="1" customWidth="1"/>
    <col min="801" max="802" width="5.453125" bestFit="1" customWidth="1"/>
    <col min="803" max="803" width="4" bestFit="1" customWidth="1"/>
    <col min="804" max="804" width="3" bestFit="1" customWidth="1"/>
    <col min="805" max="805" width="5.453125" bestFit="1" customWidth="1"/>
    <col min="806" max="807" width="4" bestFit="1" customWidth="1"/>
    <col min="808" max="808" width="5.453125" bestFit="1" customWidth="1"/>
    <col min="809" max="816" width="3.453125" customWidth="1"/>
    <col min="1027" max="1027" width="5.453125" customWidth="1"/>
    <col min="1028" max="1028" width="10.54296875" bestFit="1" customWidth="1"/>
    <col min="1029" max="1029" width="9.453125" bestFit="1" customWidth="1"/>
    <col min="1030" max="1030" width="7.453125" customWidth="1"/>
    <col min="1031" max="1031" width="6.54296875" customWidth="1"/>
    <col min="1032" max="1032" width="9" customWidth="1"/>
    <col min="1033" max="1033" width="7.453125" customWidth="1"/>
    <col min="1034" max="1034" width="10.453125" customWidth="1"/>
    <col min="1035" max="1035" width="12.453125" customWidth="1"/>
    <col min="1036" max="1036" width="7.54296875" customWidth="1"/>
    <col min="1038" max="1038" width="7.453125" customWidth="1"/>
    <col min="1039" max="1039" width="6.54296875" customWidth="1"/>
    <col min="1040" max="1042" width="8.453125" customWidth="1"/>
    <col min="1043" max="1043" width="6.453125" bestFit="1" customWidth="1"/>
    <col min="1044" max="1044" width="5.54296875" customWidth="1"/>
    <col min="1045" max="1045" width="5.453125" bestFit="1" customWidth="1"/>
    <col min="1046" max="1046" width="2.54296875" customWidth="1"/>
    <col min="1047" max="1047" width="5.54296875" bestFit="1" customWidth="1"/>
    <col min="1048" max="1049" width="4" bestFit="1" customWidth="1"/>
    <col min="1050" max="1051" width="5.453125" bestFit="1" customWidth="1"/>
    <col min="1052" max="1052" width="4" bestFit="1" customWidth="1"/>
    <col min="1053" max="1053" width="3" bestFit="1" customWidth="1"/>
    <col min="1054" max="1055" width="5.453125" bestFit="1" customWidth="1"/>
    <col min="1056" max="1056" width="4" bestFit="1" customWidth="1"/>
    <col min="1057" max="1058" width="5.453125" bestFit="1" customWidth="1"/>
    <col min="1059" max="1059" width="4" bestFit="1" customWidth="1"/>
    <col min="1060" max="1060" width="3" bestFit="1" customWidth="1"/>
    <col min="1061" max="1061" width="5.453125" bestFit="1" customWidth="1"/>
    <col min="1062" max="1063" width="4" bestFit="1" customWidth="1"/>
    <col min="1064" max="1064" width="5.453125" bestFit="1" customWidth="1"/>
    <col min="1065" max="1072" width="3.453125" customWidth="1"/>
    <col min="1283" max="1283" width="5.453125" customWidth="1"/>
    <col min="1284" max="1284" width="10.54296875" bestFit="1" customWidth="1"/>
    <col min="1285" max="1285" width="9.453125" bestFit="1" customWidth="1"/>
    <col min="1286" max="1286" width="7.453125" customWidth="1"/>
    <col min="1287" max="1287" width="6.54296875" customWidth="1"/>
    <col min="1288" max="1288" width="9" customWidth="1"/>
    <col min="1289" max="1289" width="7.453125" customWidth="1"/>
    <col min="1290" max="1290" width="10.453125" customWidth="1"/>
    <col min="1291" max="1291" width="12.453125" customWidth="1"/>
    <col min="1292" max="1292" width="7.54296875" customWidth="1"/>
    <col min="1294" max="1294" width="7.453125" customWidth="1"/>
    <col min="1295" max="1295" width="6.54296875" customWidth="1"/>
    <col min="1296" max="1298" width="8.453125" customWidth="1"/>
    <col min="1299" max="1299" width="6.453125" bestFit="1" customWidth="1"/>
    <col min="1300" max="1300" width="5.54296875" customWidth="1"/>
    <col min="1301" max="1301" width="5.453125" bestFit="1" customWidth="1"/>
    <col min="1302" max="1302" width="2.54296875" customWidth="1"/>
    <col min="1303" max="1303" width="5.54296875" bestFit="1" customWidth="1"/>
    <col min="1304" max="1305" width="4" bestFit="1" customWidth="1"/>
    <col min="1306" max="1307" width="5.453125" bestFit="1" customWidth="1"/>
    <col min="1308" max="1308" width="4" bestFit="1" customWidth="1"/>
    <col min="1309" max="1309" width="3" bestFit="1" customWidth="1"/>
    <col min="1310" max="1311" width="5.453125" bestFit="1" customWidth="1"/>
    <col min="1312" max="1312" width="4" bestFit="1" customWidth="1"/>
    <col min="1313" max="1314" width="5.453125" bestFit="1" customWidth="1"/>
    <col min="1315" max="1315" width="4" bestFit="1" customWidth="1"/>
    <col min="1316" max="1316" width="3" bestFit="1" customWidth="1"/>
    <col min="1317" max="1317" width="5.453125" bestFit="1" customWidth="1"/>
    <col min="1318" max="1319" width="4" bestFit="1" customWidth="1"/>
    <col min="1320" max="1320" width="5.453125" bestFit="1" customWidth="1"/>
    <col min="1321" max="1328" width="3.453125" customWidth="1"/>
    <col min="1539" max="1539" width="5.453125" customWidth="1"/>
    <col min="1540" max="1540" width="10.54296875" bestFit="1" customWidth="1"/>
    <col min="1541" max="1541" width="9.453125" bestFit="1" customWidth="1"/>
    <col min="1542" max="1542" width="7.453125" customWidth="1"/>
    <col min="1543" max="1543" width="6.54296875" customWidth="1"/>
    <col min="1544" max="1544" width="9" customWidth="1"/>
    <col min="1545" max="1545" width="7.453125" customWidth="1"/>
    <col min="1546" max="1546" width="10.453125" customWidth="1"/>
    <col min="1547" max="1547" width="12.453125" customWidth="1"/>
    <col min="1548" max="1548" width="7.54296875" customWidth="1"/>
    <col min="1550" max="1550" width="7.453125" customWidth="1"/>
    <col min="1551" max="1551" width="6.54296875" customWidth="1"/>
    <col min="1552" max="1554" width="8.453125" customWidth="1"/>
    <col min="1555" max="1555" width="6.453125" bestFit="1" customWidth="1"/>
    <col min="1556" max="1556" width="5.54296875" customWidth="1"/>
    <col min="1557" max="1557" width="5.453125" bestFit="1" customWidth="1"/>
    <col min="1558" max="1558" width="2.54296875" customWidth="1"/>
    <col min="1559" max="1559" width="5.54296875" bestFit="1" customWidth="1"/>
    <col min="1560" max="1561" width="4" bestFit="1" customWidth="1"/>
    <col min="1562" max="1563" width="5.453125" bestFit="1" customWidth="1"/>
    <col min="1564" max="1564" width="4" bestFit="1" customWidth="1"/>
    <col min="1565" max="1565" width="3" bestFit="1" customWidth="1"/>
    <col min="1566" max="1567" width="5.453125" bestFit="1" customWidth="1"/>
    <col min="1568" max="1568" width="4" bestFit="1" customWidth="1"/>
    <col min="1569" max="1570" width="5.453125" bestFit="1" customWidth="1"/>
    <col min="1571" max="1571" width="4" bestFit="1" customWidth="1"/>
    <col min="1572" max="1572" width="3" bestFit="1" customWidth="1"/>
    <col min="1573" max="1573" width="5.453125" bestFit="1" customWidth="1"/>
    <col min="1574" max="1575" width="4" bestFit="1" customWidth="1"/>
    <col min="1576" max="1576" width="5.453125" bestFit="1" customWidth="1"/>
    <col min="1577" max="1584" width="3.453125" customWidth="1"/>
    <col min="1795" max="1795" width="5.453125" customWidth="1"/>
    <col min="1796" max="1796" width="10.54296875" bestFit="1" customWidth="1"/>
    <col min="1797" max="1797" width="9.453125" bestFit="1" customWidth="1"/>
    <col min="1798" max="1798" width="7.453125" customWidth="1"/>
    <col min="1799" max="1799" width="6.54296875" customWidth="1"/>
    <col min="1800" max="1800" width="9" customWidth="1"/>
    <col min="1801" max="1801" width="7.453125" customWidth="1"/>
    <col min="1802" max="1802" width="10.453125" customWidth="1"/>
    <col min="1803" max="1803" width="12.453125" customWidth="1"/>
    <col min="1804" max="1804" width="7.54296875" customWidth="1"/>
    <col min="1806" max="1806" width="7.453125" customWidth="1"/>
    <col min="1807" max="1807" width="6.54296875" customWidth="1"/>
    <col min="1808" max="1810" width="8.453125" customWidth="1"/>
    <col min="1811" max="1811" width="6.453125" bestFit="1" customWidth="1"/>
    <col min="1812" max="1812" width="5.54296875" customWidth="1"/>
    <col min="1813" max="1813" width="5.453125" bestFit="1" customWidth="1"/>
    <col min="1814" max="1814" width="2.54296875" customWidth="1"/>
    <col min="1815" max="1815" width="5.54296875" bestFit="1" customWidth="1"/>
    <col min="1816" max="1817" width="4" bestFit="1" customWidth="1"/>
    <col min="1818" max="1819" width="5.453125" bestFit="1" customWidth="1"/>
    <col min="1820" max="1820" width="4" bestFit="1" customWidth="1"/>
    <col min="1821" max="1821" width="3" bestFit="1" customWidth="1"/>
    <col min="1822" max="1823" width="5.453125" bestFit="1" customWidth="1"/>
    <col min="1824" max="1824" width="4" bestFit="1" customWidth="1"/>
    <col min="1825" max="1826" width="5.453125" bestFit="1" customWidth="1"/>
    <col min="1827" max="1827" width="4" bestFit="1" customWidth="1"/>
    <col min="1828" max="1828" width="3" bestFit="1" customWidth="1"/>
    <col min="1829" max="1829" width="5.453125" bestFit="1" customWidth="1"/>
    <col min="1830" max="1831" width="4" bestFit="1" customWidth="1"/>
    <col min="1832" max="1832" width="5.453125" bestFit="1" customWidth="1"/>
    <col min="1833" max="1840" width="3.453125" customWidth="1"/>
    <col min="2051" max="2051" width="5.453125" customWidth="1"/>
    <col min="2052" max="2052" width="10.54296875" bestFit="1" customWidth="1"/>
    <col min="2053" max="2053" width="9.453125" bestFit="1" customWidth="1"/>
    <col min="2054" max="2054" width="7.453125" customWidth="1"/>
    <col min="2055" max="2055" width="6.54296875" customWidth="1"/>
    <col min="2056" max="2056" width="9" customWidth="1"/>
    <col min="2057" max="2057" width="7.453125" customWidth="1"/>
    <col min="2058" max="2058" width="10.453125" customWidth="1"/>
    <col min="2059" max="2059" width="12.453125" customWidth="1"/>
    <col min="2060" max="2060" width="7.54296875" customWidth="1"/>
    <col min="2062" max="2062" width="7.453125" customWidth="1"/>
    <col min="2063" max="2063" width="6.54296875" customWidth="1"/>
    <col min="2064" max="2066" width="8.453125" customWidth="1"/>
    <col min="2067" max="2067" width="6.453125" bestFit="1" customWidth="1"/>
    <col min="2068" max="2068" width="5.54296875" customWidth="1"/>
    <col min="2069" max="2069" width="5.453125" bestFit="1" customWidth="1"/>
    <col min="2070" max="2070" width="2.54296875" customWidth="1"/>
    <col min="2071" max="2071" width="5.54296875" bestFit="1" customWidth="1"/>
    <col min="2072" max="2073" width="4" bestFit="1" customWidth="1"/>
    <col min="2074" max="2075" width="5.453125" bestFit="1" customWidth="1"/>
    <col min="2076" max="2076" width="4" bestFit="1" customWidth="1"/>
    <col min="2077" max="2077" width="3" bestFit="1" customWidth="1"/>
    <col min="2078" max="2079" width="5.453125" bestFit="1" customWidth="1"/>
    <col min="2080" max="2080" width="4" bestFit="1" customWidth="1"/>
    <col min="2081" max="2082" width="5.453125" bestFit="1" customWidth="1"/>
    <col min="2083" max="2083" width="4" bestFit="1" customWidth="1"/>
    <col min="2084" max="2084" width="3" bestFit="1" customWidth="1"/>
    <col min="2085" max="2085" width="5.453125" bestFit="1" customWidth="1"/>
    <col min="2086" max="2087" width="4" bestFit="1" customWidth="1"/>
    <col min="2088" max="2088" width="5.453125" bestFit="1" customWidth="1"/>
    <col min="2089" max="2096" width="3.453125" customWidth="1"/>
    <col min="2307" max="2307" width="5.453125" customWidth="1"/>
    <col min="2308" max="2308" width="10.54296875" bestFit="1" customWidth="1"/>
    <col min="2309" max="2309" width="9.453125" bestFit="1" customWidth="1"/>
    <col min="2310" max="2310" width="7.453125" customWidth="1"/>
    <col min="2311" max="2311" width="6.54296875" customWidth="1"/>
    <col min="2312" max="2312" width="9" customWidth="1"/>
    <col min="2313" max="2313" width="7.453125" customWidth="1"/>
    <col min="2314" max="2314" width="10.453125" customWidth="1"/>
    <col min="2315" max="2315" width="12.453125" customWidth="1"/>
    <col min="2316" max="2316" width="7.54296875" customWidth="1"/>
    <col min="2318" max="2318" width="7.453125" customWidth="1"/>
    <col min="2319" max="2319" width="6.54296875" customWidth="1"/>
    <col min="2320" max="2322" width="8.453125" customWidth="1"/>
    <col min="2323" max="2323" width="6.453125" bestFit="1" customWidth="1"/>
    <col min="2324" max="2324" width="5.54296875" customWidth="1"/>
    <col min="2325" max="2325" width="5.453125" bestFit="1" customWidth="1"/>
    <col min="2326" max="2326" width="2.54296875" customWidth="1"/>
    <col min="2327" max="2327" width="5.54296875" bestFit="1" customWidth="1"/>
    <col min="2328" max="2329" width="4" bestFit="1" customWidth="1"/>
    <col min="2330" max="2331" width="5.453125" bestFit="1" customWidth="1"/>
    <col min="2332" max="2332" width="4" bestFit="1" customWidth="1"/>
    <col min="2333" max="2333" width="3" bestFit="1" customWidth="1"/>
    <col min="2334" max="2335" width="5.453125" bestFit="1" customWidth="1"/>
    <col min="2336" max="2336" width="4" bestFit="1" customWidth="1"/>
    <col min="2337" max="2338" width="5.453125" bestFit="1" customWidth="1"/>
    <col min="2339" max="2339" width="4" bestFit="1" customWidth="1"/>
    <col min="2340" max="2340" width="3" bestFit="1" customWidth="1"/>
    <col min="2341" max="2341" width="5.453125" bestFit="1" customWidth="1"/>
    <col min="2342" max="2343" width="4" bestFit="1" customWidth="1"/>
    <col min="2344" max="2344" width="5.453125" bestFit="1" customWidth="1"/>
    <col min="2345" max="2352" width="3.453125" customWidth="1"/>
    <col min="2563" max="2563" width="5.453125" customWidth="1"/>
    <col min="2564" max="2564" width="10.54296875" bestFit="1" customWidth="1"/>
    <col min="2565" max="2565" width="9.453125" bestFit="1" customWidth="1"/>
    <col min="2566" max="2566" width="7.453125" customWidth="1"/>
    <col min="2567" max="2567" width="6.54296875" customWidth="1"/>
    <col min="2568" max="2568" width="9" customWidth="1"/>
    <col min="2569" max="2569" width="7.453125" customWidth="1"/>
    <col min="2570" max="2570" width="10.453125" customWidth="1"/>
    <col min="2571" max="2571" width="12.453125" customWidth="1"/>
    <col min="2572" max="2572" width="7.54296875" customWidth="1"/>
    <col min="2574" max="2574" width="7.453125" customWidth="1"/>
    <col min="2575" max="2575" width="6.54296875" customWidth="1"/>
    <col min="2576" max="2578" width="8.453125" customWidth="1"/>
    <col min="2579" max="2579" width="6.453125" bestFit="1" customWidth="1"/>
    <col min="2580" max="2580" width="5.54296875" customWidth="1"/>
    <col min="2581" max="2581" width="5.453125" bestFit="1" customWidth="1"/>
    <col min="2582" max="2582" width="2.54296875" customWidth="1"/>
    <col min="2583" max="2583" width="5.54296875" bestFit="1" customWidth="1"/>
    <col min="2584" max="2585" width="4" bestFit="1" customWidth="1"/>
    <col min="2586" max="2587" width="5.453125" bestFit="1" customWidth="1"/>
    <col min="2588" max="2588" width="4" bestFit="1" customWidth="1"/>
    <col min="2589" max="2589" width="3" bestFit="1" customWidth="1"/>
    <col min="2590" max="2591" width="5.453125" bestFit="1" customWidth="1"/>
    <col min="2592" max="2592" width="4" bestFit="1" customWidth="1"/>
    <col min="2593" max="2594" width="5.453125" bestFit="1" customWidth="1"/>
    <col min="2595" max="2595" width="4" bestFit="1" customWidth="1"/>
    <col min="2596" max="2596" width="3" bestFit="1" customWidth="1"/>
    <col min="2597" max="2597" width="5.453125" bestFit="1" customWidth="1"/>
    <col min="2598" max="2599" width="4" bestFit="1" customWidth="1"/>
    <col min="2600" max="2600" width="5.453125" bestFit="1" customWidth="1"/>
    <col min="2601" max="2608" width="3.453125" customWidth="1"/>
    <col min="2819" max="2819" width="5.453125" customWidth="1"/>
    <col min="2820" max="2820" width="10.54296875" bestFit="1" customWidth="1"/>
    <col min="2821" max="2821" width="9.453125" bestFit="1" customWidth="1"/>
    <col min="2822" max="2822" width="7.453125" customWidth="1"/>
    <col min="2823" max="2823" width="6.54296875" customWidth="1"/>
    <col min="2824" max="2824" width="9" customWidth="1"/>
    <col min="2825" max="2825" width="7.453125" customWidth="1"/>
    <col min="2826" max="2826" width="10.453125" customWidth="1"/>
    <col min="2827" max="2827" width="12.453125" customWidth="1"/>
    <col min="2828" max="2828" width="7.54296875" customWidth="1"/>
    <col min="2830" max="2830" width="7.453125" customWidth="1"/>
    <col min="2831" max="2831" width="6.54296875" customWidth="1"/>
    <col min="2832" max="2834" width="8.453125" customWidth="1"/>
    <col min="2835" max="2835" width="6.453125" bestFit="1" customWidth="1"/>
    <col min="2836" max="2836" width="5.54296875" customWidth="1"/>
    <col min="2837" max="2837" width="5.453125" bestFit="1" customWidth="1"/>
    <col min="2838" max="2838" width="2.54296875" customWidth="1"/>
    <col min="2839" max="2839" width="5.54296875" bestFit="1" customWidth="1"/>
    <col min="2840" max="2841" width="4" bestFit="1" customWidth="1"/>
    <col min="2842" max="2843" width="5.453125" bestFit="1" customWidth="1"/>
    <col min="2844" max="2844" width="4" bestFit="1" customWidth="1"/>
    <col min="2845" max="2845" width="3" bestFit="1" customWidth="1"/>
    <col min="2846" max="2847" width="5.453125" bestFit="1" customWidth="1"/>
    <col min="2848" max="2848" width="4" bestFit="1" customWidth="1"/>
    <col min="2849" max="2850" width="5.453125" bestFit="1" customWidth="1"/>
    <col min="2851" max="2851" width="4" bestFit="1" customWidth="1"/>
    <col min="2852" max="2852" width="3" bestFit="1" customWidth="1"/>
    <col min="2853" max="2853" width="5.453125" bestFit="1" customWidth="1"/>
    <col min="2854" max="2855" width="4" bestFit="1" customWidth="1"/>
    <col min="2856" max="2856" width="5.453125" bestFit="1" customWidth="1"/>
    <col min="2857" max="2864" width="3.453125" customWidth="1"/>
    <col min="3075" max="3075" width="5.453125" customWidth="1"/>
    <col min="3076" max="3076" width="10.54296875" bestFit="1" customWidth="1"/>
    <col min="3077" max="3077" width="9.453125" bestFit="1" customWidth="1"/>
    <col min="3078" max="3078" width="7.453125" customWidth="1"/>
    <col min="3079" max="3079" width="6.54296875" customWidth="1"/>
    <col min="3080" max="3080" width="9" customWidth="1"/>
    <col min="3081" max="3081" width="7.453125" customWidth="1"/>
    <col min="3082" max="3082" width="10.453125" customWidth="1"/>
    <col min="3083" max="3083" width="12.453125" customWidth="1"/>
    <col min="3084" max="3084" width="7.54296875" customWidth="1"/>
    <col min="3086" max="3086" width="7.453125" customWidth="1"/>
    <col min="3087" max="3087" width="6.54296875" customWidth="1"/>
    <col min="3088" max="3090" width="8.453125" customWidth="1"/>
    <col min="3091" max="3091" width="6.453125" bestFit="1" customWidth="1"/>
    <col min="3092" max="3092" width="5.54296875" customWidth="1"/>
    <col min="3093" max="3093" width="5.453125" bestFit="1" customWidth="1"/>
    <col min="3094" max="3094" width="2.54296875" customWidth="1"/>
    <col min="3095" max="3095" width="5.54296875" bestFit="1" customWidth="1"/>
    <col min="3096" max="3097" width="4" bestFit="1" customWidth="1"/>
    <col min="3098" max="3099" width="5.453125" bestFit="1" customWidth="1"/>
    <col min="3100" max="3100" width="4" bestFit="1" customWidth="1"/>
    <col min="3101" max="3101" width="3" bestFit="1" customWidth="1"/>
    <col min="3102" max="3103" width="5.453125" bestFit="1" customWidth="1"/>
    <col min="3104" max="3104" width="4" bestFit="1" customWidth="1"/>
    <col min="3105" max="3106" width="5.453125" bestFit="1" customWidth="1"/>
    <col min="3107" max="3107" width="4" bestFit="1" customWidth="1"/>
    <col min="3108" max="3108" width="3" bestFit="1" customWidth="1"/>
    <col min="3109" max="3109" width="5.453125" bestFit="1" customWidth="1"/>
    <col min="3110" max="3111" width="4" bestFit="1" customWidth="1"/>
    <col min="3112" max="3112" width="5.453125" bestFit="1" customWidth="1"/>
    <col min="3113" max="3120" width="3.453125" customWidth="1"/>
    <col min="3331" max="3331" width="5.453125" customWidth="1"/>
    <col min="3332" max="3332" width="10.54296875" bestFit="1" customWidth="1"/>
    <col min="3333" max="3333" width="9.453125" bestFit="1" customWidth="1"/>
    <col min="3334" max="3334" width="7.453125" customWidth="1"/>
    <col min="3335" max="3335" width="6.54296875" customWidth="1"/>
    <col min="3336" max="3336" width="9" customWidth="1"/>
    <col min="3337" max="3337" width="7.453125" customWidth="1"/>
    <col min="3338" max="3338" width="10.453125" customWidth="1"/>
    <col min="3339" max="3339" width="12.453125" customWidth="1"/>
    <col min="3340" max="3340" width="7.54296875" customWidth="1"/>
    <col min="3342" max="3342" width="7.453125" customWidth="1"/>
    <col min="3343" max="3343" width="6.54296875" customWidth="1"/>
    <col min="3344" max="3346" width="8.453125" customWidth="1"/>
    <col min="3347" max="3347" width="6.453125" bestFit="1" customWidth="1"/>
    <col min="3348" max="3348" width="5.54296875" customWidth="1"/>
    <col min="3349" max="3349" width="5.453125" bestFit="1" customWidth="1"/>
    <col min="3350" max="3350" width="2.54296875" customWidth="1"/>
    <col min="3351" max="3351" width="5.54296875" bestFit="1" customWidth="1"/>
    <col min="3352" max="3353" width="4" bestFit="1" customWidth="1"/>
    <col min="3354" max="3355" width="5.453125" bestFit="1" customWidth="1"/>
    <col min="3356" max="3356" width="4" bestFit="1" customWidth="1"/>
    <col min="3357" max="3357" width="3" bestFit="1" customWidth="1"/>
    <col min="3358" max="3359" width="5.453125" bestFit="1" customWidth="1"/>
    <col min="3360" max="3360" width="4" bestFit="1" customWidth="1"/>
    <col min="3361" max="3362" width="5.453125" bestFit="1" customWidth="1"/>
    <col min="3363" max="3363" width="4" bestFit="1" customWidth="1"/>
    <col min="3364" max="3364" width="3" bestFit="1" customWidth="1"/>
    <col min="3365" max="3365" width="5.453125" bestFit="1" customWidth="1"/>
    <col min="3366" max="3367" width="4" bestFit="1" customWidth="1"/>
    <col min="3368" max="3368" width="5.453125" bestFit="1" customWidth="1"/>
    <col min="3369" max="3376" width="3.453125" customWidth="1"/>
    <col min="3587" max="3587" width="5.453125" customWidth="1"/>
    <col min="3588" max="3588" width="10.54296875" bestFit="1" customWidth="1"/>
    <col min="3589" max="3589" width="9.453125" bestFit="1" customWidth="1"/>
    <col min="3590" max="3590" width="7.453125" customWidth="1"/>
    <col min="3591" max="3591" width="6.54296875" customWidth="1"/>
    <col min="3592" max="3592" width="9" customWidth="1"/>
    <col min="3593" max="3593" width="7.453125" customWidth="1"/>
    <col min="3594" max="3594" width="10.453125" customWidth="1"/>
    <col min="3595" max="3595" width="12.453125" customWidth="1"/>
    <col min="3596" max="3596" width="7.54296875" customWidth="1"/>
    <col min="3598" max="3598" width="7.453125" customWidth="1"/>
    <col min="3599" max="3599" width="6.54296875" customWidth="1"/>
    <col min="3600" max="3602" width="8.453125" customWidth="1"/>
    <col min="3603" max="3603" width="6.453125" bestFit="1" customWidth="1"/>
    <col min="3604" max="3604" width="5.54296875" customWidth="1"/>
    <col min="3605" max="3605" width="5.453125" bestFit="1" customWidth="1"/>
    <col min="3606" max="3606" width="2.54296875" customWidth="1"/>
    <col min="3607" max="3607" width="5.54296875" bestFit="1" customWidth="1"/>
    <col min="3608" max="3609" width="4" bestFit="1" customWidth="1"/>
    <col min="3610" max="3611" width="5.453125" bestFit="1" customWidth="1"/>
    <col min="3612" max="3612" width="4" bestFit="1" customWidth="1"/>
    <col min="3613" max="3613" width="3" bestFit="1" customWidth="1"/>
    <col min="3614" max="3615" width="5.453125" bestFit="1" customWidth="1"/>
    <col min="3616" max="3616" width="4" bestFit="1" customWidth="1"/>
    <col min="3617" max="3618" width="5.453125" bestFit="1" customWidth="1"/>
    <col min="3619" max="3619" width="4" bestFit="1" customWidth="1"/>
    <col min="3620" max="3620" width="3" bestFit="1" customWidth="1"/>
    <col min="3621" max="3621" width="5.453125" bestFit="1" customWidth="1"/>
    <col min="3622" max="3623" width="4" bestFit="1" customWidth="1"/>
    <col min="3624" max="3624" width="5.453125" bestFit="1" customWidth="1"/>
    <col min="3625" max="3632" width="3.453125" customWidth="1"/>
    <col min="3843" max="3843" width="5.453125" customWidth="1"/>
    <col min="3844" max="3844" width="10.54296875" bestFit="1" customWidth="1"/>
    <col min="3845" max="3845" width="9.453125" bestFit="1" customWidth="1"/>
    <col min="3846" max="3846" width="7.453125" customWidth="1"/>
    <col min="3847" max="3847" width="6.54296875" customWidth="1"/>
    <col min="3848" max="3848" width="9" customWidth="1"/>
    <col min="3849" max="3849" width="7.453125" customWidth="1"/>
    <col min="3850" max="3850" width="10.453125" customWidth="1"/>
    <col min="3851" max="3851" width="12.453125" customWidth="1"/>
    <col min="3852" max="3852" width="7.54296875" customWidth="1"/>
    <col min="3854" max="3854" width="7.453125" customWidth="1"/>
    <col min="3855" max="3855" width="6.54296875" customWidth="1"/>
    <col min="3856" max="3858" width="8.453125" customWidth="1"/>
    <col min="3859" max="3859" width="6.453125" bestFit="1" customWidth="1"/>
    <col min="3860" max="3860" width="5.54296875" customWidth="1"/>
    <col min="3861" max="3861" width="5.453125" bestFit="1" customWidth="1"/>
    <col min="3862" max="3862" width="2.54296875" customWidth="1"/>
    <col min="3863" max="3863" width="5.54296875" bestFit="1" customWidth="1"/>
    <col min="3864" max="3865" width="4" bestFit="1" customWidth="1"/>
    <col min="3866" max="3867" width="5.453125" bestFit="1" customWidth="1"/>
    <col min="3868" max="3868" width="4" bestFit="1" customWidth="1"/>
    <col min="3869" max="3869" width="3" bestFit="1" customWidth="1"/>
    <col min="3870" max="3871" width="5.453125" bestFit="1" customWidth="1"/>
    <col min="3872" max="3872" width="4" bestFit="1" customWidth="1"/>
    <col min="3873" max="3874" width="5.453125" bestFit="1" customWidth="1"/>
    <col min="3875" max="3875" width="4" bestFit="1" customWidth="1"/>
    <col min="3876" max="3876" width="3" bestFit="1" customWidth="1"/>
    <col min="3877" max="3877" width="5.453125" bestFit="1" customWidth="1"/>
    <col min="3878" max="3879" width="4" bestFit="1" customWidth="1"/>
    <col min="3880" max="3880" width="5.453125" bestFit="1" customWidth="1"/>
    <col min="3881" max="3888" width="3.453125" customWidth="1"/>
    <col min="4099" max="4099" width="5.453125" customWidth="1"/>
    <col min="4100" max="4100" width="10.54296875" bestFit="1" customWidth="1"/>
    <col min="4101" max="4101" width="9.453125" bestFit="1" customWidth="1"/>
    <col min="4102" max="4102" width="7.453125" customWidth="1"/>
    <col min="4103" max="4103" width="6.54296875" customWidth="1"/>
    <col min="4104" max="4104" width="9" customWidth="1"/>
    <col min="4105" max="4105" width="7.453125" customWidth="1"/>
    <col min="4106" max="4106" width="10.453125" customWidth="1"/>
    <col min="4107" max="4107" width="12.453125" customWidth="1"/>
    <col min="4108" max="4108" width="7.54296875" customWidth="1"/>
    <col min="4110" max="4110" width="7.453125" customWidth="1"/>
    <col min="4111" max="4111" width="6.54296875" customWidth="1"/>
    <col min="4112" max="4114" width="8.453125" customWidth="1"/>
    <col min="4115" max="4115" width="6.453125" bestFit="1" customWidth="1"/>
    <col min="4116" max="4116" width="5.54296875" customWidth="1"/>
    <col min="4117" max="4117" width="5.453125" bestFit="1" customWidth="1"/>
    <col min="4118" max="4118" width="2.54296875" customWidth="1"/>
    <col min="4119" max="4119" width="5.54296875" bestFit="1" customWidth="1"/>
    <col min="4120" max="4121" width="4" bestFit="1" customWidth="1"/>
    <col min="4122" max="4123" width="5.453125" bestFit="1" customWidth="1"/>
    <col min="4124" max="4124" width="4" bestFit="1" customWidth="1"/>
    <col min="4125" max="4125" width="3" bestFit="1" customWidth="1"/>
    <col min="4126" max="4127" width="5.453125" bestFit="1" customWidth="1"/>
    <col min="4128" max="4128" width="4" bestFit="1" customWidth="1"/>
    <col min="4129" max="4130" width="5.453125" bestFit="1" customWidth="1"/>
    <col min="4131" max="4131" width="4" bestFit="1" customWidth="1"/>
    <col min="4132" max="4132" width="3" bestFit="1" customWidth="1"/>
    <col min="4133" max="4133" width="5.453125" bestFit="1" customWidth="1"/>
    <col min="4134" max="4135" width="4" bestFit="1" customWidth="1"/>
    <col min="4136" max="4136" width="5.453125" bestFit="1" customWidth="1"/>
    <col min="4137" max="4144" width="3.453125" customWidth="1"/>
    <col min="4355" max="4355" width="5.453125" customWidth="1"/>
    <col min="4356" max="4356" width="10.54296875" bestFit="1" customWidth="1"/>
    <col min="4357" max="4357" width="9.453125" bestFit="1" customWidth="1"/>
    <col min="4358" max="4358" width="7.453125" customWidth="1"/>
    <col min="4359" max="4359" width="6.54296875" customWidth="1"/>
    <col min="4360" max="4360" width="9" customWidth="1"/>
    <col min="4361" max="4361" width="7.453125" customWidth="1"/>
    <col min="4362" max="4362" width="10.453125" customWidth="1"/>
    <col min="4363" max="4363" width="12.453125" customWidth="1"/>
    <col min="4364" max="4364" width="7.54296875" customWidth="1"/>
    <col min="4366" max="4366" width="7.453125" customWidth="1"/>
    <col min="4367" max="4367" width="6.54296875" customWidth="1"/>
    <col min="4368" max="4370" width="8.453125" customWidth="1"/>
    <col min="4371" max="4371" width="6.453125" bestFit="1" customWidth="1"/>
    <col min="4372" max="4372" width="5.54296875" customWidth="1"/>
    <col min="4373" max="4373" width="5.453125" bestFit="1" customWidth="1"/>
    <col min="4374" max="4374" width="2.54296875" customWidth="1"/>
    <col min="4375" max="4375" width="5.54296875" bestFit="1" customWidth="1"/>
    <col min="4376" max="4377" width="4" bestFit="1" customWidth="1"/>
    <col min="4378" max="4379" width="5.453125" bestFit="1" customWidth="1"/>
    <col min="4380" max="4380" width="4" bestFit="1" customWidth="1"/>
    <col min="4381" max="4381" width="3" bestFit="1" customWidth="1"/>
    <col min="4382" max="4383" width="5.453125" bestFit="1" customWidth="1"/>
    <col min="4384" max="4384" width="4" bestFit="1" customWidth="1"/>
    <col min="4385" max="4386" width="5.453125" bestFit="1" customWidth="1"/>
    <col min="4387" max="4387" width="4" bestFit="1" customWidth="1"/>
    <col min="4388" max="4388" width="3" bestFit="1" customWidth="1"/>
    <col min="4389" max="4389" width="5.453125" bestFit="1" customWidth="1"/>
    <col min="4390" max="4391" width="4" bestFit="1" customWidth="1"/>
    <col min="4392" max="4392" width="5.453125" bestFit="1" customWidth="1"/>
    <col min="4393" max="4400" width="3.453125" customWidth="1"/>
    <col min="4611" max="4611" width="5.453125" customWidth="1"/>
    <col min="4612" max="4612" width="10.54296875" bestFit="1" customWidth="1"/>
    <col min="4613" max="4613" width="9.453125" bestFit="1" customWidth="1"/>
    <col min="4614" max="4614" width="7.453125" customWidth="1"/>
    <col min="4615" max="4615" width="6.54296875" customWidth="1"/>
    <col min="4616" max="4616" width="9" customWidth="1"/>
    <col min="4617" max="4617" width="7.453125" customWidth="1"/>
    <col min="4618" max="4618" width="10.453125" customWidth="1"/>
    <col min="4619" max="4619" width="12.453125" customWidth="1"/>
    <col min="4620" max="4620" width="7.54296875" customWidth="1"/>
    <col min="4622" max="4622" width="7.453125" customWidth="1"/>
    <col min="4623" max="4623" width="6.54296875" customWidth="1"/>
    <col min="4624" max="4626" width="8.453125" customWidth="1"/>
    <col min="4627" max="4627" width="6.453125" bestFit="1" customWidth="1"/>
    <col min="4628" max="4628" width="5.54296875" customWidth="1"/>
    <col min="4629" max="4629" width="5.453125" bestFit="1" customWidth="1"/>
    <col min="4630" max="4630" width="2.54296875" customWidth="1"/>
    <col min="4631" max="4631" width="5.54296875" bestFit="1" customWidth="1"/>
    <col min="4632" max="4633" width="4" bestFit="1" customWidth="1"/>
    <col min="4634" max="4635" width="5.453125" bestFit="1" customWidth="1"/>
    <col min="4636" max="4636" width="4" bestFit="1" customWidth="1"/>
    <col min="4637" max="4637" width="3" bestFit="1" customWidth="1"/>
    <col min="4638" max="4639" width="5.453125" bestFit="1" customWidth="1"/>
    <col min="4640" max="4640" width="4" bestFit="1" customWidth="1"/>
    <col min="4641" max="4642" width="5.453125" bestFit="1" customWidth="1"/>
    <col min="4643" max="4643" width="4" bestFit="1" customWidth="1"/>
    <col min="4644" max="4644" width="3" bestFit="1" customWidth="1"/>
    <col min="4645" max="4645" width="5.453125" bestFit="1" customWidth="1"/>
    <col min="4646" max="4647" width="4" bestFit="1" customWidth="1"/>
    <col min="4648" max="4648" width="5.453125" bestFit="1" customWidth="1"/>
    <col min="4649" max="4656" width="3.453125" customWidth="1"/>
    <col min="4867" max="4867" width="5.453125" customWidth="1"/>
    <col min="4868" max="4868" width="10.54296875" bestFit="1" customWidth="1"/>
    <col min="4869" max="4869" width="9.453125" bestFit="1" customWidth="1"/>
    <col min="4870" max="4870" width="7.453125" customWidth="1"/>
    <col min="4871" max="4871" width="6.54296875" customWidth="1"/>
    <col min="4872" max="4872" width="9" customWidth="1"/>
    <col min="4873" max="4873" width="7.453125" customWidth="1"/>
    <col min="4874" max="4874" width="10.453125" customWidth="1"/>
    <col min="4875" max="4875" width="12.453125" customWidth="1"/>
    <col min="4876" max="4876" width="7.54296875" customWidth="1"/>
    <col min="4878" max="4878" width="7.453125" customWidth="1"/>
    <col min="4879" max="4879" width="6.54296875" customWidth="1"/>
    <col min="4880" max="4882" width="8.453125" customWidth="1"/>
    <col min="4883" max="4883" width="6.453125" bestFit="1" customWidth="1"/>
    <col min="4884" max="4884" width="5.54296875" customWidth="1"/>
    <col min="4885" max="4885" width="5.453125" bestFit="1" customWidth="1"/>
    <col min="4886" max="4886" width="2.54296875" customWidth="1"/>
    <col min="4887" max="4887" width="5.54296875" bestFit="1" customWidth="1"/>
    <col min="4888" max="4889" width="4" bestFit="1" customWidth="1"/>
    <col min="4890" max="4891" width="5.453125" bestFit="1" customWidth="1"/>
    <col min="4892" max="4892" width="4" bestFit="1" customWidth="1"/>
    <col min="4893" max="4893" width="3" bestFit="1" customWidth="1"/>
    <col min="4894" max="4895" width="5.453125" bestFit="1" customWidth="1"/>
    <col min="4896" max="4896" width="4" bestFit="1" customWidth="1"/>
    <col min="4897" max="4898" width="5.453125" bestFit="1" customWidth="1"/>
    <col min="4899" max="4899" width="4" bestFit="1" customWidth="1"/>
    <col min="4900" max="4900" width="3" bestFit="1" customWidth="1"/>
    <col min="4901" max="4901" width="5.453125" bestFit="1" customWidth="1"/>
    <col min="4902" max="4903" width="4" bestFit="1" customWidth="1"/>
    <col min="4904" max="4904" width="5.453125" bestFit="1" customWidth="1"/>
    <col min="4905" max="4912" width="3.453125" customWidth="1"/>
    <col min="5123" max="5123" width="5.453125" customWidth="1"/>
    <col min="5124" max="5124" width="10.54296875" bestFit="1" customWidth="1"/>
    <col min="5125" max="5125" width="9.453125" bestFit="1" customWidth="1"/>
    <col min="5126" max="5126" width="7.453125" customWidth="1"/>
    <col min="5127" max="5127" width="6.54296875" customWidth="1"/>
    <col min="5128" max="5128" width="9" customWidth="1"/>
    <col min="5129" max="5129" width="7.453125" customWidth="1"/>
    <col min="5130" max="5130" width="10.453125" customWidth="1"/>
    <col min="5131" max="5131" width="12.453125" customWidth="1"/>
    <col min="5132" max="5132" width="7.54296875" customWidth="1"/>
    <col min="5134" max="5134" width="7.453125" customWidth="1"/>
    <col min="5135" max="5135" width="6.54296875" customWidth="1"/>
    <col min="5136" max="5138" width="8.453125" customWidth="1"/>
    <col min="5139" max="5139" width="6.453125" bestFit="1" customWidth="1"/>
    <col min="5140" max="5140" width="5.54296875" customWidth="1"/>
    <col min="5141" max="5141" width="5.453125" bestFit="1" customWidth="1"/>
    <col min="5142" max="5142" width="2.54296875" customWidth="1"/>
    <col min="5143" max="5143" width="5.54296875" bestFit="1" customWidth="1"/>
    <col min="5144" max="5145" width="4" bestFit="1" customWidth="1"/>
    <col min="5146" max="5147" width="5.453125" bestFit="1" customWidth="1"/>
    <col min="5148" max="5148" width="4" bestFit="1" customWidth="1"/>
    <col min="5149" max="5149" width="3" bestFit="1" customWidth="1"/>
    <col min="5150" max="5151" width="5.453125" bestFit="1" customWidth="1"/>
    <col min="5152" max="5152" width="4" bestFit="1" customWidth="1"/>
    <col min="5153" max="5154" width="5.453125" bestFit="1" customWidth="1"/>
    <col min="5155" max="5155" width="4" bestFit="1" customWidth="1"/>
    <col min="5156" max="5156" width="3" bestFit="1" customWidth="1"/>
    <col min="5157" max="5157" width="5.453125" bestFit="1" customWidth="1"/>
    <col min="5158" max="5159" width="4" bestFit="1" customWidth="1"/>
    <col min="5160" max="5160" width="5.453125" bestFit="1" customWidth="1"/>
    <col min="5161" max="5168" width="3.453125" customWidth="1"/>
    <col min="5379" max="5379" width="5.453125" customWidth="1"/>
    <col min="5380" max="5380" width="10.54296875" bestFit="1" customWidth="1"/>
    <col min="5381" max="5381" width="9.453125" bestFit="1" customWidth="1"/>
    <col min="5382" max="5382" width="7.453125" customWidth="1"/>
    <col min="5383" max="5383" width="6.54296875" customWidth="1"/>
    <col min="5384" max="5384" width="9" customWidth="1"/>
    <col min="5385" max="5385" width="7.453125" customWidth="1"/>
    <col min="5386" max="5386" width="10.453125" customWidth="1"/>
    <col min="5387" max="5387" width="12.453125" customWidth="1"/>
    <col min="5388" max="5388" width="7.54296875" customWidth="1"/>
    <col min="5390" max="5390" width="7.453125" customWidth="1"/>
    <col min="5391" max="5391" width="6.54296875" customWidth="1"/>
    <col min="5392" max="5394" width="8.453125" customWidth="1"/>
    <col min="5395" max="5395" width="6.453125" bestFit="1" customWidth="1"/>
    <col min="5396" max="5396" width="5.54296875" customWidth="1"/>
    <col min="5397" max="5397" width="5.453125" bestFit="1" customWidth="1"/>
    <col min="5398" max="5398" width="2.54296875" customWidth="1"/>
    <col min="5399" max="5399" width="5.54296875" bestFit="1" customWidth="1"/>
    <col min="5400" max="5401" width="4" bestFit="1" customWidth="1"/>
    <col min="5402" max="5403" width="5.453125" bestFit="1" customWidth="1"/>
    <col min="5404" max="5404" width="4" bestFit="1" customWidth="1"/>
    <col min="5405" max="5405" width="3" bestFit="1" customWidth="1"/>
    <col min="5406" max="5407" width="5.453125" bestFit="1" customWidth="1"/>
    <col min="5408" max="5408" width="4" bestFit="1" customWidth="1"/>
    <col min="5409" max="5410" width="5.453125" bestFit="1" customWidth="1"/>
    <col min="5411" max="5411" width="4" bestFit="1" customWidth="1"/>
    <col min="5412" max="5412" width="3" bestFit="1" customWidth="1"/>
    <col min="5413" max="5413" width="5.453125" bestFit="1" customWidth="1"/>
    <col min="5414" max="5415" width="4" bestFit="1" customWidth="1"/>
    <col min="5416" max="5416" width="5.453125" bestFit="1" customWidth="1"/>
    <col min="5417" max="5424" width="3.453125" customWidth="1"/>
    <col min="5635" max="5635" width="5.453125" customWidth="1"/>
    <col min="5636" max="5636" width="10.54296875" bestFit="1" customWidth="1"/>
    <col min="5637" max="5637" width="9.453125" bestFit="1" customWidth="1"/>
    <col min="5638" max="5638" width="7.453125" customWidth="1"/>
    <col min="5639" max="5639" width="6.54296875" customWidth="1"/>
    <col min="5640" max="5640" width="9" customWidth="1"/>
    <col min="5641" max="5641" width="7.453125" customWidth="1"/>
    <col min="5642" max="5642" width="10.453125" customWidth="1"/>
    <col min="5643" max="5643" width="12.453125" customWidth="1"/>
    <col min="5644" max="5644" width="7.54296875" customWidth="1"/>
    <col min="5646" max="5646" width="7.453125" customWidth="1"/>
    <col min="5647" max="5647" width="6.54296875" customWidth="1"/>
    <col min="5648" max="5650" width="8.453125" customWidth="1"/>
    <col min="5651" max="5651" width="6.453125" bestFit="1" customWidth="1"/>
    <col min="5652" max="5652" width="5.54296875" customWidth="1"/>
    <col min="5653" max="5653" width="5.453125" bestFit="1" customWidth="1"/>
    <col min="5654" max="5654" width="2.54296875" customWidth="1"/>
    <col min="5655" max="5655" width="5.54296875" bestFit="1" customWidth="1"/>
    <col min="5656" max="5657" width="4" bestFit="1" customWidth="1"/>
    <col min="5658" max="5659" width="5.453125" bestFit="1" customWidth="1"/>
    <col min="5660" max="5660" width="4" bestFit="1" customWidth="1"/>
    <col min="5661" max="5661" width="3" bestFit="1" customWidth="1"/>
    <col min="5662" max="5663" width="5.453125" bestFit="1" customWidth="1"/>
    <col min="5664" max="5664" width="4" bestFit="1" customWidth="1"/>
    <col min="5665" max="5666" width="5.453125" bestFit="1" customWidth="1"/>
    <col min="5667" max="5667" width="4" bestFit="1" customWidth="1"/>
    <col min="5668" max="5668" width="3" bestFit="1" customWidth="1"/>
    <col min="5669" max="5669" width="5.453125" bestFit="1" customWidth="1"/>
    <col min="5670" max="5671" width="4" bestFit="1" customWidth="1"/>
    <col min="5672" max="5672" width="5.453125" bestFit="1" customWidth="1"/>
    <col min="5673" max="5680" width="3.453125" customWidth="1"/>
    <col min="5891" max="5891" width="5.453125" customWidth="1"/>
    <col min="5892" max="5892" width="10.54296875" bestFit="1" customWidth="1"/>
    <col min="5893" max="5893" width="9.453125" bestFit="1" customWidth="1"/>
    <col min="5894" max="5894" width="7.453125" customWidth="1"/>
    <col min="5895" max="5895" width="6.54296875" customWidth="1"/>
    <col min="5896" max="5896" width="9" customWidth="1"/>
    <col min="5897" max="5897" width="7.453125" customWidth="1"/>
    <col min="5898" max="5898" width="10.453125" customWidth="1"/>
    <col min="5899" max="5899" width="12.453125" customWidth="1"/>
    <col min="5900" max="5900" width="7.54296875" customWidth="1"/>
    <col min="5902" max="5902" width="7.453125" customWidth="1"/>
    <col min="5903" max="5903" width="6.54296875" customWidth="1"/>
    <col min="5904" max="5906" width="8.453125" customWidth="1"/>
    <col min="5907" max="5907" width="6.453125" bestFit="1" customWidth="1"/>
    <col min="5908" max="5908" width="5.54296875" customWidth="1"/>
    <col min="5909" max="5909" width="5.453125" bestFit="1" customWidth="1"/>
    <col min="5910" max="5910" width="2.54296875" customWidth="1"/>
    <col min="5911" max="5911" width="5.54296875" bestFit="1" customWidth="1"/>
    <col min="5912" max="5913" width="4" bestFit="1" customWidth="1"/>
    <col min="5914" max="5915" width="5.453125" bestFit="1" customWidth="1"/>
    <col min="5916" max="5916" width="4" bestFit="1" customWidth="1"/>
    <col min="5917" max="5917" width="3" bestFit="1" customWidth="1"/>
    <col min="5918" max="5919" width="5.453125" bestFit="1" customWidth="1"/>
    <col min="5920" max="5920" width="4" bestFit="1" customWidth="1"/>
    <col min="5921" max="5922" width="5.453125" bestFit="1" customWidth="1"/>
    <col min="5923" max="5923" width="4" bestFit="1" customWidth="1"/>
    <col min="5924" max="5924" width="3" bestFit="1" customWidth="1"/>
    <col min="5925" max="5925" width="5.453125" bestFit="1" customWidth="1"/>
    <col min="5926" max="5927" width="4" bestFit="1" customWidth="1"/>
    <col min="5928" max="5928" width="5.453125" bestFit="1" customWidth="1"/>
    <col min="5929" max="5936" width="3.453125" customWidth="1"/>
    <col min="6147" max="6147" width="5.453125" customWidth="1"/>
    <col min="6148" max="6148" width="10.54296875" bestFit="1" customWidth="1"/>
    <col min="6149" max="6149" width="9.453125" bestFit="1" customWidth="1"/>
    <col min="6150" max="6150" width="7.453125" customWidth="1"/>
    <col min="6151" max="6151" width="6.54296875" customWidth="1"/>
    <col min="6152" max="6152" width="9" customWidth="1"/>
    <col min="6153" max="6153" width="7.453125" customWidth="1"/>
    <col min="6154" max="6154" width="10.453125" customWidth="1"/>
    <col min="6155" max="6155" width="12.453125" customWidth="1"/>
    <col min="6156" max="6156" width="7.54296875" customWidth="1"/>
    <col min="6158" max="6158" width="7.453125" customWidth="1"/>
    <col min="6159" max="6159" width="6.54296875" customWidth="1"/>
    <col min="6160" max="6162" width="8.453125" customWidth="1"/>
    <col min="6163" max="6163" width="6.453125" bestFit="1" customWidth="1"/>
    <col min="6164" max="6164" width="5.54296875" customWidth="1"/>
    <col min="6165" max="6165" width="5.453125" bestFit="1" customWidth="1"/>
    <col min="6166" max="6166" width="2.54296875" customWidth="1"/>
    <col min="6167" max="6167" width="5.54296875" bestFit="1" customWidth="1"/>
    <col min="6168" max="6169" width="4" bestFit="1" customWidth="1"/>
    <col min="6170" max="6171" width="5.453125" bestFit="1" customWidth="1"/>
    <col min="6172" max="6172" width="4" bestFit="1" customWidth="1"/>
    <col min="6173" max="6173" width="3" bestFit="1" customWidth="1"/>
    <col min="6174" max="6175" width="5.453125" bestFit="1" customWidth="1"/>
    <col min="6176" max="6176" width="4" bestFit="1" customWidth="1"/>
    <col min="6177" max="6178" width="5.453125" bestFit="1" customWidth="1"/>
    <col min="6179" max="6179" width="4" bestFit="1" customWidth="1"/>
    <col min="6180" max="6180" width="3" bestFit="1" customWidth="1"/>
    <col min="6181" max="6181" width="5.453125" bestFit="1" customWidth="1"/>
    <col min="6182" max="6183" width="4" bestFit="1" customWidth="1"/>
    <col min="6184" max="6184" width="5.453125" bestFit="1" customWidth="1"/>
    <col min="6185" max="6192" width="3.453125" customWidth="1"/>
    <col min="6403" max="6403" width="5.453125" customWidth="1"/>
    <col min="6404" max="6404" width="10.54296875" bestFit="1" customWidth="1"/>
    <col min="6405" max="6405" width="9.453125" bestFit="1" customWidth="1"/>
    <col min="6406" max="6406" width="7.453125" customWidth="1"/>
    <col min="6407" max="6407" width="6.54296875" customWidth="1"/>
    <col min="6408" max="6408" width="9" customWidth="1"/>
    <col min="6409" max="6409" width="7.453125" customWidth="1"/>
    <col min="6410" max="6410" width="10.453125" customWidth="1"/>
    <col min="6411" max="6411" width="12.453125" customWidth="1"/>
    <col min="6412" max="6412" width="7.54296875" customWidth="1"/>
    <col min="6414" max="6414" width="7.453125" customWidth="1"/>
    <col min="6415" max="6415" width="6.54296875" customWidth="1"/>
    <col min="6416" max="6418" width="8.453125" customWidth="1"/>
    <col min="6419" max="6419" width="6.453125" bestFit="1" customWidth="1"/>
    <col min="6420" max="6420" width="5.54296875" customWidth="1"/>
    <col min="6421" max="6421" width="5.453125" bestFit="1" customWidth="1"/>
    <col min="6422" max="6422" width="2.54296875" customWidth="1"/>
    <col min="6423" max="6423" width="5.54296875" bestFit="1" customWidth="1"/>
    <col min="6424" max="6425" width="4" bestFit="1" customWidth="1"/>
    <col min="6426" max="6427" width="5.453125" bestFit="1" customWidth="1"/>
    <col min="6428" max="6428" width="4" bestFit="1" customWidth="1"/>
    <col min="6429" max="6429" width="3" bestFit="1" customWidth="1"/>
    <col min="6430" max="6431" width="5.453125" bestFit="1" customWidth="1"/>
    <col min="6432" max="6432" width="4" bestFit="1" customWidth="1"/>
    <col min="6433" max="6434" width="5.453125" bestFit="1" customWidth="1"/>
    <col min="6435" max="6435" width="4" bestFit="1" customWidth="1"/>
    <col min="6436" max="6436" width="3" bestFit="1" customWidth="1"/>
    <col min="6437" max="6437" width="5.453125" bestFit="1" customWidth="1"/>
    <col min="6438" max="6439" width="4" bestFit="1" customWidth="1"/>
    <col min="6440" max="6440" width="5.453125" bestFit="1" customWidth="1"/>
    <col min="6441" max="6448" width="3.453125" customWidth="1"/>
    <col min="6659" max="6659" width="5.453125" customWidth="1"/>
    <col min="6660" max="6660" width="10.54296875" bestFit="1" customWidth="1"/>
    <col min="6661" max="6661" width="9.453125" bestFit="1" customWidth="1"/>
    <col min="6662" max="6662" width="7.453125" customWidth="1"/>
    <col min="6663" max="6663" width="6.54296875" customWidth="1"/>
    <col min="6664" max="6664" width="9" customWidth="1"/>
    <col min="6665" max="6665" width="7.453125" customWidth="1"/>
    <col min="6666" max="6666" width="10.453125" customWidth="1"/>
    <col min="6667" max="6667" width="12.453125" customWidth="1"/>
    <col min="6668" max="6668" width="7.54296875" customWidth="1"/>
    <col min="6670" max="6670" width="7.453125" customWidth="1"/>
    <col min="6671" max="6671" width="6.54296875" customWidth="1"/>
    <col min="6672" max="6674" width="8.453125" customWidth="1"/>
    <col min="6675" max="6675" width="6.453125" bestFit="1" customWidth="1"/>
    <col min="6676" max="6676" width="5.54296875" customWidth="1"/>
    <col min="6677" max="6677" width="5.453125" bestFit="1" customWidth="1"/>
    <col min="6678" max="6678" width="2.54296875" customWidth="1"/>
    <col min="6679" max="6679" width="5.54296875" bestFit="1" customWidth="1"/>
    <col min="6680" max="6681" width="4" bestFit="1" customWidth="1"/>
    <col min="6682" max="6683" width="5.453125" bestFit="1" customWidth="1"/>
    <col min="6684" max="6684" width="4" bestFit="1" customWidth="1"/>
    <col min="6685" max="6685" width="3" bestFit="1" customWidth="1"/>
    <col min="6686" max="6687" width="5.453125" bestFit="1" customWidth="1"/>
    <col min="6688" max="6688" width="4" bestFit="1" customWidth="1"/>
    <col min="6689" max="6690" width="5.453125" bestFit="1" customWidth="1"/>
    <col min="6691" max="6691" width="4" bestFit="1" customWidth="1"/>
    <col min="6692" max="6692" width="3" bestFit="1" customWidth="1"/>
    <col min="6693" max="6693" width="5.453125" bestFit="1" customWidth="1"/>
    <col min="6694" max="6695" width="4" bestFit="1" customWidth="1"/>
    <col min="6696" max="6696" width="5.453125" bestFit="1" customWidth="1"/>
    <col min="6697" max="6704" width="3.453125" customWidth="1"/>
    <col min="6915" max="6915" width="5.453125" customWidth="1"/>
    <col min="6916" max="6916" width="10.54296875" bestFit="1" customWidth="1"/>
    <col min="6917" max="6917" width="9.453125" bestFit="1" customWidth="1"/>
    <col min="6918" max="6918" width="7.453125" customWidth="1"/>
    <col min="6919" max="6919" width="6.54296875" customWidth="1"/>
    <col min="6920" max="6920" width="9" customWidth="1"/>
    <col min="6921" max="6921" width="7.453125" customWidth="1"/>
    <col min="6922" max="6922" width="10.453125" customWidth="1"/>
    <col min="6923" max="6923" width="12.453125" customWidth="1"/>
    <col min="6924" max="6924" width="7.54296875" customWidth="1"/>
    <col min="6926" max="6926" width="7.453125" customWidth="1"/>
    <col min="6927" max="6927" width="6.54296875" customWidth="1"/>
    <col min="6928" max="6930" width="8.453125" customWidth="1"/>
    <col min="6931" max="6931" width="6.453125" bestFit="1" customWidth="1"/>
    <col min="6932" max="6932" width="5.54296875" customWidth="1"/>
    <col min="6933" max="6933" width="5.453125" bestFit="1" customWidth="1"/>
    <col min="6934" max="6934" width="2.54296875" customWidth="1"/>
    <col min="6935" max="6935" width="5.54296875" bestFit="1" customWidth="1"/>
    <col min="6936" max="6937" width="4" bestFit="1" customWidth="1"/>
    <col min="6938" max="6939" width="5.453125" bestFit="1" customWidth="1"/>
    <col min="6940" max="6940" width="4" bestFit="1" customWidth="1"/>
    <col min="6941" max="6941" width="3" bestFit="1" customWidth="1"/>
    <col min="6942" max="6943" width="5.453125" bestFit="1" customWidth="1"/>
    <col min="6944" max="6944" width="4" bestFit="1" customWidth="1"/>
    <col min="6945" max="6946" width="5.453125" bestFit="1" customWidth="1"/>
    <col min="6947" max="6947" width="4" bestFit="1" customWidth="1"/>
    <col min="6948" max="6948" width="3" bestFit="1" customWidth="1"/>
    <col min="6949" max="6949" width="5.453125" bestFit="1" customWidth="1"/>
    <col min="6950" max="6951" width="4" bestFit="1" customWidth="1"/>
    <col min="6952" max="6952" width="5.453125" bestFit="1" customWidth="1"/>
    <col min="6953" max="6960" width="3.453125" customWidth="1"/>
    <col min="7171" max="7171" width="5.453125" customWidth="1"/>
    <col min="7172" max="7172" width="10.54296875" bestFit="1" customWidth="1"/>
    <col min="7173" max="7173" width="9.453125" bestFit="1" customWidth="1"/>
    <col min="7174" max="7174" width="7.453125" customWidth="1"/>
    <col min="7175" max="7175" width="6.54296875" customWidth="1"/>
    <col min="7176" max="7176" width="9" customWidth="1"/>
    <col min="7177" max="7177" width="7.453125" customWidth="1"/>
    <col min="7178" max="7178" width="10.453125" customWidth="1"/>
    <col min="7179" max="7179" width="12.453125" customWidth="1"/>
    <col min="7180" max="7180" width="7.54296875" customWidth="1"/>
    <col min="7182" max="7182" width="7.453125" customWidth="1"/>
    <col min="7183" max="7183" width="6.54296875" customWidth="1"/>
    <col min="7184" max="7186" width="8.453125" customWidth="1"/>
    <col min="7187" max="7187" width="6.453125" bestFit="1" customWidth="1"/>
    <col min="7188" max="7188" width="5.54296875" customWidth="1"/>
    <col min="7189" max="7189" width="5.453125" bestFit="1" customWidth="1"/>
    <col min="7190" max="7190" width="2.54296875" customWidth="1"/>
    <col min="7191" max="7191" width="5.54296875" bestFit="1" customWidth="1"/>
    <col min="7192" max="7193" width="4" bestFit="1" customWidth="1"/>
    <col min="7194" max="7195" width="5.453125" bestFit="1" customWidth="1"/>
    <col min="7196" max="7196" width="4" bestFit="1" customWidth="1"/>
    <col min="7197" max="7197" width="3" bestFit="1" customWidth="1"/>
    <col min="7198" max="7199" width="5.453125" bestFit="1" customWidth="1"/>
    <col min="7200" max="7200" width="4" bestFit="1" customWidth="1"/>
    <col min="7201" max="7202" width="5.453125" bestFit="1" customWidth="1"/>
    <col min="7203" max="7203" width="4" bestFit="1" customWidth="1"/>
    <col min="7204" max="7204" width="3" bestFit="1" customWidth="1"/>
    <col min="7205" max="7205" width="5.453125" bestFit="1" customWidth="1"/>
    <col min="7206" max="7207" width="4" bestFit="1" customWidth="1"/>
    <col min="7208" max="7208" width="5.453125" bestFit="1" customWidth="1"/>
    <col min="7209" max="7216" width="3.453125" customWidth="1"/>
    <col min="7427" max="7427" width="5.453125" customWidth="1"/>
    <col min="7428" max="7428" width="10.54296875" bestFit="1" customWidth="1"/>
    <col min="7429" max="7429" width="9.453125" bestFit="1" customWidth="1"/>
    <col min="7430" max="7430" width="7.453125" customWidth="1"/>
    <col min="7431" max="7431" width="6.54296875" customWidth="1"/>
    <col min="7432" max="7432" width="9" customWidth="1"/>
    <col min="7433" max="7433" width="7.453125" customWidth="1"/>
    <col min="7434" max="7434" width="10.453125" customWidth="1"/>
    <col min="7435" max="7435" width="12.453125" customWidth="1"/>
    <col min="7436" max="7436" width="7.54296875" customWidth="1"/>
    <col min="7438" max="7438" width="7.453125" customWidth="1"/>
    <col min="7439" max="7439" width="6.54296875" customWidth="1"/>
    <col min="7440" max="7442" width="8.453125" customWidth="1"/>
    <col min="7443" max="7443" width="6.453125" bestFit="1" customWidth="1"/>
    <col min="7444" max="7444" width="5.54296875" customWidth="1"/>
    <col min="7445" max="7445" width="5.453125" bestFit="1" customWidth="1"/>
    <col min="7446" max="7446" width="2.54296875" customWidth="1"/>
    <col min="7447" max="7447" width="5.54296875" bestFit="1" customWidth="1"/>
    <col min="7448" max="7449" width="4" bestFit="1" customWidth="1"/>
    <col min="7450" max="7451" width="5.453125" bestFit="1" customWidth="1"/>
    <col min="7452" max="7452" width="4" bestFit="1" customWidth="1"/>
    <col min="7453" max="7453" width="3" bestFit="1" customWidth="1"/>
    <col min="7454" max="7455" width="5.453125" bestFit="1" customWidth="1"/>
    <col min="7456" max="7456" width="4" bestFit="1" customWidth="1"/>
    <col min="7457" max="7458" width="5.453125" bestFit="1" customWidth="1"/>
    <col min="7459" max="7459" width="4" bestFit="1" customWidth="1"/>
    <col min="7460" max="7460" width="3" bestFit="1" customWidth="1"/>
    <col min="7461" max="7461" width="5.453125" bestFit="1" customWidth="1"/>
    <col min="7462" max="7463" width="4" bestFit="1" customWidth="1"/>
    <col min="7464" max="7464" width="5.453125" bestFit="1" customWidth="1"/>
    <col min="7465" max="7472" width="3.453125" customWidth="1"/>
    <col min="7683" max="7683" width="5.453125" customWidth="1"/>
    <col min="7684" max="7684" width="10.54296875" bestFit="1" customWidth="1"/>
    <col min="7685" max="7685" width="9.453125" bestFit="1" customWidth="1"/>
    <col min="7686" max="7686" width="7.453125" customWidth="1"/>
    <col min="7687" max="7687" width="6.54296875" customWidth="1"/>
    <col min="7688" max="7688" width="9" customWidth="1"/>
    <col min="7689" max="7689" width="7.453125" customWidth="1"/>
    <col min="7690" max="7690" width="10.453125" customWidth="1"/>
    <col min="7691" max="7691" width="12.453125" customWidth="1"/>
    <col min="7692" max="7692" width="7.54296875" customWidth="1"/>
    <col min="7694" max="7694" width="7.453125" customWidth="1"/>
    <col min="7695" max="7695" width="6.54296875" customWidth="1"/>
    <col min="7696" max="7698" width="8.453125" customWidth="1"/>
    <col min="7699" max="7699" width="6.453125" bestFit="1" customWidth="1"/>
    <col min="7700" max="7700" width="5.54296875" customWidth="1"/>
    <col min="7701" max="7701" width="5.453125" bestFit="1" customWidth="1"/>
    <col min="7702" max="7702" width="2.54296875" customWidth="1"/>
    <col min="7703" max="7703" width="5.54296875" bestFit="1" customWidth="1"/>
    <col min="7704" max="7705" width="4" bestFit="1" customWidth="1"/>
    <col min="7706" max="7707" width="5.453125" bestFit="1" customWidth="1"/>
    <col min="7708" max="7708" width="4" bestFit="1" customWidth="1"/>
    <col min="7709" max="7709" width="3" bestFit="1" customWidth="1"/>
    <col min="7710" max="7711" width="5.453125" bestFit="1" customWidth="1"/>
    <col min="7712" max="7712" width="4" bestFit="1" customWidth="1"/>
    <col min="7713" max="7714" width="5.453125" bestFit="1" customWidth="1"/>
    <col min="7715" max="7715" width="4" bestFit="1" customWidth="1"/>
    <col min="7716" max="7716" width="3" bestFit="1" customWidth="1"/>
    <col min="7717" max="7717" width="5.453125" bestFit="1" customWidth="1"/>
    <col min="7718" max="7719" width="4" bestFit="1" customWidth="1"/>
    <col min="7720" max="7720" width="5.453125" bestFit="1" customWidth="1"/>
    <col min="7721" max="7728" width="3.453125" customWidth="1"/>
    <col min="7939" max="7939" width="5.453125" customWidth="1"/>
    <col min="7940" max="7940" width="10.54296875" bestFit="1" customWidth="1"/>
    <col min="7941" max="7941" width="9.453125" bestFit="1" customWidth="1"/>
    <col min="7942" max="7942" width="7.453125" customWidth="1"/>
    <col min="7943" max="7943" width="6.54296875" customWidth="1"/>
    <col min="7944" max="7944" width="9" customWidth="1"/>
    <col min="7945" max="7945" width="7.453125" customWidth="1"/>
    <col min="7946" max="7946" width="10.453125" customWidth="1"/>
    <col min="7947" max="7947" width="12.453125" customWidth="1"/>
    <col min="7948" max="7948" width="7.54296875" customWidth="1"/>
    <col min="7950" max="7950" width="7.453125" customWidth="1"/>
    <col min="7951" max="7951" width="6.54296875" customWidth="1"/>
    <col min="7952" max="7954" width="8.453125" customWidth="1"/>
    <col min="7955" max="7955" width="6.453125" bestFit="1" customWidth="1"/>
    <col min="7956" max="7956" width="5.54296875" customWidth="1"/>
    <col min="7957" max="7957" width="5.453125" bestFit="1" customWidth="1"/>
    <col min="7958" max="7958" width="2.54296875" customWidth="1"/>
    <col min="7959" max="7959" width="5.54296875" bestFit="1" customWidth="1"/>
    <col min="7960" max="7961" width="4" bestFit="1" customWidth="1"/>
    <col min="7962" max="7963" width="5.453125" bestFit="1" customWidth="1"/>
    <col min="7964" max="7964" width="4" bestFit="1" customWidth="1"/>
    <col min="7965" max="7965" width="3" bestFit="1" customWidth="1"/>
    <col min="7966" max="7967" width="5.453125" bestFit="1" customWidth="1"/>
    <col min="7968" max="7968" width="4" bestFit="1" customWidth="1"/>
    <col min="7969" max="7970" width="5.453125" bestFit="1" customWidth="1"/>
    <col min="7971" max="7971" width="4" bestFit="1" customWidth="1"/>
    <col min="7972" max="7972" width="3" bestFit="1" customWidth="1"/>
    <col min="7973" max="7973" width="5.453125" bestFit="1" customWidth="1"/>
    <col min="7974" max="7975" width="4" bestFit="1" customWidth="1"/>
    <col min="7976" max="7976" width="5.453125" bestFit="1" customWidth="1"/>
    <col min="7977" max="7984" width="3.453125" customWidth="1"/>
    <col min="8195" max="8195" width="5.453125" customWidth="1"/>
    <col min="8196" max="8196" width="10.54296875" bestFit="1" customWidth="1"/>
    <col min="8197" max="8197" width="9.453125" bestFit="1" customWidth="1"/>
    <col min="8198" max="8198" width="7.453125" customWidth="1"/>
    <col min="8199" max="8199" width="6.54296875" customWidth="1"/>
    <col min="8200" max="8200" width="9" customWidth="1"/>
    <col min="8201" max="8201" width="7.453125" customWidth="1"/>
    <col min="8202" max="8202" width="10.453125" customWidth="1"/>
    <col min="8203" max="8203" width="12.453125" customWidth="1"/>
    <col min="8204" max="8204" width="7.54296875" customWidth="1"/>
    <col min="8206" max="8206" width="7.453125" customWidth="1"/>
    <col min="8207" max="8207" width="6.54296875" customWidth="1"/>
    <col min="8208" max="8210" width="8.453125" customWidth="1"/>
    <col min="8211" max="8211" width="6.453125" bestFit="1" customWidth="1"/>
    <col min="8212" max="8212" width="5.54296875" customWidth="1"/>
    <col min="8213" max="8213" width="5.453125" bestFit="1" customWidth="1"/>
    <col min="8214" max="8214" width="2.54296875" customWidth="1"/>
    <col min="8215" max="8215" width="5.54296875" bestFit="1" customWidth="1"/>
    <col min="8216" max="8217" width="4" bestFit="1" customWidth="1"/>
    <col min="8218" max="8219" width="5.453125" bestFit="1" customWidth="1"/>
    <col min="8220" max="8220" width="4" bestFit="1" customWidth="1"/>
    <col min="8221" max="8221" width="3" bestFit="1" customWidth="1"/>
    <col min="8222" max="8223" width="5.453125" bestFit="1" customWidth="1"/>
    <col min="8224" max="8224" width="4" bestFit="1" customWidth="1"/>
    <col min="8225" max="8226" width="5.453125" bestFit="1" customWidth="1"/>
    <col min="8227" max="8227" width="4" bestFit="1" customWidth="1"/>
    <col min="8228" max="8228" width="3" bestFit="1" customWidth="1"/>
    <col min="8229" max="8229" width="5.453125" bestFit="1" customWidth="1"/>
    <col min="8230" max="8231" width="4" bestFit="1" customWidth="1"/>
    <col min="8232" max="8232" width="5.453125" bestFit="1" customWidth="1"/>
    <col min="8233" max="8240" width="3.453125" customWidth="1"/>
    <col min="8451" max="8451" width="5.453125" customWidth="1"/>
    <col min="8452" max="8452" width="10.54296875" bestFit="1" customWidth="1"/>
    <col min="8453" max="8453" width="9.453125" bestFit="1" customWidth="1"/>
    <col min="8454" max="8454" width="7.453125" customWidth="1"/>
    <col min="8455" max="8455" width="6.54296875" customWidth="1"/>
    <col min="8456" max="8456" width="9" customWidth="1"/>
    <col min="8457" max="8457" width="7.453125" customWidth="1"/>
    <col min="8458" max="8458" width="10.453125" customWidth="1"/>
    <col min="8459" max="8459" width="12.453125" customWidth="1"/>
    <col min="8460" max="8460" width="7.54296875" customWidth="1"/>
    <col min="8462" max="8462" width="7.453125" customWidth="1"/>
    <col min="8463" max="8463" width="6.54296875" customWidth="1"/>
    <col min="8464" max="8466" width="8.453125" customWidth="1"/>
    <col min="8467" max="8467" width="6.453125" bestFit="1" customWidth="1"/>
    <col min="8468" max="8468" width="5.54296875" customWidth="1"/>
    <col min="8469" max="8469" width="5.453125" bestFit="1" customWidth="1"/>
    <col min="8470" max="8470" width="2.54296875" customWidth="1"/>
    <col min="8471" max="8471" width="5.54296875" bestFit="1" customWidth="1"/>
    <col min="8472" max="8473" width="4" bestFit="1" customWidth="1"/>
    <col min="8474" max="8475" width="5.453125" bestFit="1" customWidth="1"/>
    <col min="8476" max="8476" width="4" bestFit="1" customWidth="1"/>
    <col min="8477" max="8477" width="3" bestFit="1" customWidth="1"/>
    <col min="8478" max="8479" width="5.453125" bestFit="1" customWidth="1"/>
    <col min="8480" max="8480" width="4" bestFit="1" customWidth="1"/>
    <col min="8481" max="8482" width="5.453125" bestFit="1" customWidth="1"/>
    <col min="8483" max="8483" width="4" bestFit="1" customWidth="1"/>
    <col min="8484" max="8484" width="3" bestFit="1" customWidth="1"/>
    <col min="8485" max="8485" width="5.453125" bestFit="1" customWidth="1"/>
    <col min="8486" max="8487" width="4" bestFit="1" customWidth="1"/>
    <col min="8488" max="8488" width="5.453125" bestFit="1" customWidth="1"/>
    <col min="8489" max="8496" width="3.453125" customWidth="1"/>
    <col min="8707" max="8707" width="5.453125" customWidth="1"/>
    <col min="8708" max="8708" width="10.54296875" bestFit="1" customWidth="1"/>
    <col min="8709" max="8709" width="9.453125" bestFit="1" customWidth="1"/>
    <col min="8710" max="8710" width="7.453125" customWidth="1"/>
    <col min="8711" max="8711" width="6.54296875" customWidth="1"/>
    <col min="8712" max="8712" width="9" customWidth="1"/>
    <col min="8713" max="8713" width="7.453125" customWidth="1"/>
    <col min="8714" max="8714" width="10.453125" customWidth="1"/>
    <col min="8715" max="8715" width="12.453125" customWidth="1"/>
    <col min="8716" max="8716" width="7.54296875" customWidth="1"/>
    <col min="8718" max="8718" width="7.453125" customWidth="1"/>
    <col min="8719" max="8719" width="6.54296875" customWidth="1"/>
    <col min="8720" max="8722" width="8.453125" customWidth="1"/>
    <col min="8723" max="8723" width="6.453125" bestFit="1" customWidth="1"/>
    <col min="8724" max="8724" width="5.54296875" customWidth="1"/>
    <col min="8725" max="8725" width="5.453125" bestFit="1" customWidth="1"/>
    <col min="8726" max="8726" width="2.54296875" customWidth="1"/>
    <col min="8727" max="8727" width="5.54296875" bestFit="1" customWidth="1"/>
    <col min="8728" max="8729" width="4" bestFit="1" customWidth="1"/>
    <col min="8730" max="8731" width="5.453125" bestFit="1" customWidth="1"/>
    <col min="8732" max="8732" width="4" bestFit="1" customWidth="1"/>
    <col min="8733" max="8733" width="3" bestFit="1" customWidth="1"/>
    <col min="8734" max="8735" width="5.453125" bestFit="1" customWidth="1"/>
    <col min="8736" max="8736" width="4" bestFit="1" customWidth="1"/>
    <col min="8737" max="8738" width="5.453125" bestFit="1" customWidth="1"/>
    <col min="8739" max="8739" width="4" bestFit="1" customWidth="1"/>
    <col min="8740" max="8740" width="3" bestFit="1" customWidth="1"/>
    <col min="8741" max="8741" width="5.453125" bestFit="1" customWidth="1"/>
    <col min="8742" max="8743" width="4" bestFit="1" customWidth="1"/>
    <col min="8744" max="8744" width="5.453125" bestFit="1" customWidth="1"/>
    <col min="8745" max="8752" width="3.453125" customWidth="1"/>
    <col min="8963" max="8963" width="5.453125" customWidth="1"/>
    <col min="8964" max="8964" width="10.54296875" bestFit="1" customWidth="1"/>
    <col min="8965" max="8965" width="9.453125" bestFit="1" customWidth="1"/>
    <col min="8966" max="8966" width="7.453125" customWidth="1"/>
    <col min="8967" max="8967" width="6.54296875" customWidth="1"/>
    <col min="8968" max="8968" width="9" customWidth="1"/>
    <col min="8969" max="8969" width="7.453125" customWidth="1"/>
    <col min="8970" max="8970" width="10.453125" customWidth="1"/>
    <col min="8971" max="8971" width="12.453125" customWidth="1"/>
    <col min="8972" max="8972" width="7.54296875" customWidth="1"/>
    <col min="8974" max="8974" width="7.453125" customWidth="1"/>
    <col min="8975" max="8975" width="6.54296875" customWidth="1"/>
    <col min="8976" max="8978" width="8.453125" customWidth="1"/>
    <col min="8979" max="8979" width="6.453125" bestFit="1" customWidth="1"/>
    <col min="8980" max="8980" width="5.54296875" customWidth="1"/>
    <col min="8981" max="8981" width="5.453125" bestFit="1" customWidth="1"/>
    <col min="8982" max="8982" width="2.54296875" customWidth="1"/>
    <col min="8983" max="8983" width="5.54296875" bestFit="1" customWidth="1"/>
    <col min="8984" max="8985" width="4" bestFit="1" customWidth="1"/>
    <col min="8986" max="8987" width="5.453125" bestFit="1" customWidth="1"/>
    <col min="8988" max="8988" width="4" bestFit="1" customWidth="1"/>
    <col min="8989" max="8989" width="3" bestFit="1" customWidth="1"/>
    <col min="8990" max="8991" width="5.453125" bestFit="1" customWidth="1"/>
    <col min="8992" max="8992" width="4" bestFit="1" customWidth="1"/>
    <col min="8993" max="8994" width="5.453125" bestFit="1" customWidth="1"/>
    <col min="8995" max="8995" width="4" bestFit="1" customWidth="1"/>
    <col min="8996" max="8996" width="3" bestFit="1" customWidth="1"/>
    <col min="8997" max="8997" width="5.453125" bestFit="1" customWidth="1"/>
    <col min="8998" max="8999" width="4" bestFit="1" customWidth="1"/>
    <col min="9000" max="9000" width="5.453125" bestFit="1" customWidth="1"/>
    <col min="9001" max="9008" width="3.453125" customWidth="1"/>
    <col min="9219" max="9219" width="5.453125" customWidth="1"/>
    <col min="9220" max="9220" width="10.54296875" bestFit="1" customWidth="1"/>
    <col min="9221" max="9221" width="9.453125" bestFit="1" customWidth="1"/>
    <col min="9222" max="9222" width="7.453125" customWidth="1"/>
    <col min="9223" max="9223" width="6.54296875" customWidth="1"/>
    <col min="9224" max="9224" width="9" customWidth="1"/>
    <col min="9225" max="9225" width="7.453125" customWidth="1"/>
    <col min="9226" max="9226" width="10.453125" customWidth="1"/>
    <col min="9227" max="9227" width="12.453125" customWidth="1"/>
    <col min="9228" max="9228" width="7.54296875" customWidth="1"/>
    <col min="9230" max="9230" width="7.453125" customWidth="1"/>
    <col min="9231" max="9231" width="6.54296875" customWidth="1"/>
    <col min="9232" max="9234" width="8.453125" customWidth="1"/>
    <col min="9235" max="9235" width="6.453125" bestFit="1" customWidth="1"/>
    <col min="9236" max="9236" width="5.54296875" customWidth="1"/>
    <col min="9237" max="9237" width="5.453125" bestFit="1" customWidth="1"/>
    <col min="9238" max="9238" width="2.54296875" customWidth="1"/>
    <col min="9239" max="9239" width="5.54296875" bestFit="1" customWidth="1"/>
    <col min="9240" max="9241" width="4" bestFit="1" customWidth="1"/>
    <col min="9242" max="9243" width="5.453125" bestFit="1" customWidth="1"/>
    <col min="9244" max="9244" width="4" bestFit="1" customWidth="1"/>
    <col min="9245" max="9245" width="3" bestFit="1" customWidth="1"/>
    <col min="9246" max="9247" width="5.453125" bestFit="1" customWidth="1"/>
    <col min="9248" max="9248" width="4" bestFit="1" customWidth="1"/>
    <col min="9249" max="9250" width="5.453125" bestFit="1" customWidth="1"/>
    <col min="9251" max="9251" width="4" bestFit="1" customWidth="1"/>
    <col min="9252" max="9252" width="3" bestFit="1" customWidth="1"/>
    <col min="9253" max="9253" width="5.453125" bestFit="1" customWidth="1"/>
    <col min="9254" max="9255" width="4" bestFit="1" customWidth="1"/>
    <col min="9256" max="9256" width="5.453125" bestFit="1" customWidth="1"/>
    <col min="9257" max="9264" width="3.453125" customWidth="1"/>
    <col min="9475" max="9475" width="5.453125" customWidth="1"/>
    <col min="9476" max="9476" width="10.54296875" bestFit="1" customWidth="1"/>
    <col min="9477" max="9477" width="9.453125" bestFit="1" customWidth="1"/>
    <col min="9478" max="9478" width="7.453125" customWidth="1"/>
    <col min="9479" max="9479" width="6.54296875" customWidth="1"/>
    <col min="9480" max="9480" width="9" customWidth="1"/>
    <col min="9481" max="9481" width="7.453125" customWidth="1"/>
    <col min="9482" max="9482" width="10.453125" customWidth="1"/>
    <col min="9483" max="9483" width="12.453125" customWidth="1"/>
    <col min="9484" max="9484" width="7.54296875" customWidth="1"/>
    <col min="9486" max="9486" width="7.453125" customWidth="1"/>
    <col min="9487" max="9487" width="6.54296875" customWidth="1"/>
    <col min="9488" max="9490" width="8.453125" customWidth="1"/>
    <col min="9491" max="9491" width="6.453125" bestFit="1" customWidth="1"/>
    <col min="9492" max="9492" width="5.54296875" customWidth="1"/>
    <col min="9493" max="9493" width="5.453125" bestFit="1" customWidth="1"/>
    <col min="9494" max="9494" width="2.54296875" customWidth="1"/>
    <col min="9495" max="9495" width="5.54296875" bestFit="1" customWidth="1"/>
    <col min="9496" max="9497" width="4" bestFit="1" customWidth="1"/>
    <col min="9498" max="9499" width="5.453125" bestFit="1" customWidth="1"/>
    <col min="9500" max="9500" width="4" bestFit="1" customWidth="1"/>
    <col min="9501" max="9501" width="3" bestFit="1" customWidth="1"/>
    <col min="9502" max="9503" width="5.453125" bestFit="1" customWidth="1"/>
    <col min="9504" max="9504" width="4" bestFit="1" customWidth="1"/>
    <col min="9505" max="9506" width="5.453125" bestFit="1" customWidth="1"/>
    <col min="9507" max="9507" width="4" bestFit="1" customWidth="1"/>
    <col min="9508" max="9508" width="3" bestFit="1" customWidth="1"/>
    <col min="9509" max="9509" width="5.453125" bestFit="1" customWidth="1"/>
    <col min="9510" max="9511" width="4" bestFit="1" customWidth="1"/>
    <col min="9512" max="9512" width="5.453125" bestFit="1" customWidth="1"/>
    <col min="9513" max="9520" width="3.453125" customWidth="1"/>
    <col min="9731" max="9731" width="5.453125" customWidth="1"/>
    <col min="9732" max="9732" width="10.54296875" bestFit="1" customWidth="1"/>
    <col min="9733" max="9733" width="9.453125" bestFit="1" customWidth="1"/>
    <col min="9734" max="9734" width="7.453125" customWidth="1"/>
    <col min="9735" max="9735" width="6.54296875" customWidth="1"/>
    <col min="9736" max="9736" width="9" customWidth="1"/>
    <col min="9737" max="9737" width="7.453125" customWidth="1"/>
    <col min="9738" max="9738" width="10.453125" customWidth="1"/>
    <col min="9739" max="9739" width="12.453125" customWidth="1"/>
    <col min="9740" max="9740" width="7.54296875" customWidth="1"/>
    <col min="9742" max="9742" width="7.453125" customWidth="1"/>
    <col min="9743" max="9743" width="6.54296875" customWidth="1"/>
    <col min="9744" max="9746" width="8.453125" customWidth="1"/>
    <col min="9747" max="9747" width="6.453125" bestFit="1" customWidth="1"/>
    <col min="9748" max="9748" width="5.54296875" customWidth="1"/>
    <col min="9749" max="9749" width="5.453125" bestFit="1" customWidth="1"/>
    <col min="9750" max="9750" width="2.54296875" customWidth="1"/>
    <col min="9751" max="9751" width="5.54296875" bestFit="1" customWidth="1"/>
    <col min="9752" max="9753" width="4" bestFit="1" customWidth="1"/>
    <col min="9754" max="9755" width="5.453125" bestFit="1" customWidth="1"/>
    <col min="9756" max="9756" width="4" bestFit="1" customWidth="1"/>
    <col min="9757" max="9757" width="3" bestFit="1" customWidth="1"/>
    <col min="9758" max="9759" width="5.453125" bestFit="1" customWidth="1"/>
    <col min="9760" max="9760" width="4" bestFit="1" customWidth="1"/>
    <col min="9761" max="9762" width="5.453125" bestFit="1" customWidth="1"/>
    <col min="9763" max="9763" width="4" bestFit="1" customWidth="1"/>
    <col min="9764" max="9764" width="3" bestFit="1" customWidth="1"/>
    <col min="9765" max="9765" width="5.453125" bestFit="1" customWidth="1"/>
    <col min="9766" max="9767" width="4" bestFit="1" customWidth="1"/>
    <col min="9768" max="9768" width="5.453125" bestFit="1" customWidth="1"/>
    <col min="9769" max="9776" width="3.453125" customWidth="1"/>
    <col min="9987" max="9987" width="5.453125" customWidth="1"/>
    <col min="9988" max="9988" width="10.54296875" bestFit="1" customWidth="1"/>
    <col min="9989" max="9989" width="9.453125" bestFit="1" customWidth="1"/>
    <col min="9990" max="9990" width="7.453125" customWidth="1"/>
    <col min="9991" max="9991" width="6.54296875" customWidth="1"/>
    <col min="9992" max="9992" width="9" customWidth="1"/>
    <col min="9993" max="9993" width="7.453125" customWidth="1"/>
    <col min="9994" max="9994" width="10.453125" customWidth="1"/>
    <col min="9995" max="9995" width="12.453125" customWidth="1"/>
    <col min="9996" max="9996" width="7.54296875" customWidth="1"/>
    <col min="9998" max="9998" width="7.453125" customWidth="1"/>
    <col min="9999" max="9999" width="6.54296875" customWidth="1"/>
    <col min="10000" max="10002" width="8.453125" customWidth="1"/>
    <col min="10003" max="10003" width="6.453125" bestFit="1" customWidth="1"/>
    <col min="10004" max="10004" width="5.54296875" customWidth="1"/>
    <col min="10005" max="10005" width="5.453125" bestFit="1" customWidth="1"/>
    <col min="10006" max="10006" width="2.54296875" customWidth="1"/>
    <col min="10007" max="10007" width="5.54296875" bestFit="1" customWidth="1"/>
    <col min="10008" max="10009" width="4" bestFit="1" customWidth="1"/>
    <col min="10010" max="10011" width="5.453125" bestFit="1" customWidth="1"/>
    <col min="10012" max="10012" width="4" bestFit="1" customWidth="1"/>
    <col min="10013" max="10013" width="3" bestFit="1" customWidth="1"/>
    <col min="10014" max="10015" width="5.453125" bestFit="1" customWidth="1"/>
    <col min="10016" max="10016" width="4" bestFit="1" customWidth="1"/>
    <col min="10017" max="10018" width="5.453125" bestFit="1" customWidth="1"/>
    <col min="10019" max="10019" width="4" bestFit="1" customWidth="1"/>
    <col min="10020" max="10020" width="3" bestFit="1" customWidth="1"/>
    <col min="10021" max="10021" width="5.453125" bestFit="1" customWidth="1"/>
    <col min="10022" max="10023" width="4" bestFit="1" customWidth="1"/>
    <col min="10024" max="10024" width="5.453125" bestFit="1" customWidth="1"/>
    <col min="10025" max="10032" width="3.453125" customWidth="1"/>
    <col min="10243" max="10243" width="5.453125" customWidth="1"/>
    <col min="10244" max="10244" width="10.54296875" bestFit="1" customWidth="1"/>
    <col min="10245" max="10245" width="9.453125" bestFit="1" customWidth="1"/>
    <col min="10246" max="10246" width="7.453125" customWidth="1"/>
    <col min="10247" max="10247" width="6.54296875" customWidth="1"/>
    <col min="10248" max="10248" width="9" customWidth="1"/>
    <col min="10249" max="10249" width="7.453125" customWidth="1"/>
    <col min="10250" max="10250" width="10.453125" customWidth="1"/>
    <col min="10251" max="10251" width="12.453125" customWidth="1"/>
    <col min="10252" max="10252" width="7.54296875" customWidth="1"/>
    <col min="10254" max="10254" width="7.453125" customWidth="1"/>
    <col min="10255" max="10255" width="6.54296875" customWidth="1"/>
    <col min="10256" max="10258" width="8.453125" customWidth="1"/>
    <col min="10259" max="10259" width="6.453125" bestFit="1" customWidth="1"/>
    <col min="10260" max="10260" width="5.54296875" customWidth="1"/>
    <col min="10261" max="10261" width="5.453125" bestFit="1" customWidth="1"/>
    <col min="10262" max="10262" width="2.54296875" customWidth="1"/>
    <col min="10263" max="10263" width="5.54296875" bestFit="1" customWidth="1"/>
    <col min="10264" max="10265" width="4" bestFit="1" customWidth="1"/>
    <col min="10266" max="10267" width="5.453125" bestFit="1" customWidth="1"/>
    <col min="10268" max="10268" width="4" bestFit="1" customWidth="1"/>
    <col min="10269" max="10269" width="3" bestFit="1" customWidth="1"/>
    <col min="10270" max="10271" width="5.453125" bestFit="1" customWidth="1"/>
    <col min="10272" max="10272" width="4" bestFit="1" customWidth="1"/>
    <col min="10273" max="10274" width="5.453125" bestFit="1" customWidth="1"/>
    <col min="10275" max="10275" width="4" bestFit="1" customWidth="1"/>
    <col min="10276" max="10276" width="3" bestFit="1" customWidth="1"/>
    <col min="10277" max="10277" width="5.453125" bestFit="1" customWidth="1"/>
    <col min="10278" max="10279" width="4" bestFit="1" customWidth="1"/>
    <col min="10280" max="10280" width="5.453125" bestFit="1" customWidth="1"/>
    <col min="10281" max="10288" width="3.453125" customWidth="1"/>
    <col min="10499" max="10499" width="5.453125" customWidth="1"/>
    <col min="10500" max="10500" width="10.54296875" bestFit="1" customWidth="1"/>
    <col min="10501" max="10501" width="9.453125" bestFit="1" customWidth="1"/>
    <col min="10502" max="10502" width="7.453125" customWidth="1"/>
    <col min="10503" max="10503" width="6.54296875" customWidth="1"/>
    <col min="10504" max="10504" width="9" customWidth="1"/>
    <col min="10505" max="10505" width="7.453125" customWidth="1"/>
    <col min="10506" max="10506" width="10.453125" customWidth="1"/>
    <col min="10507" max="10507" width="12.453125" customWidth="1"/>
    <col min="10508" max="10508" width="7.54296875" customWidth="1"/>
    <col min="10510" max="10510" width="7.453125" customWidth="1"/>
    <col min="10511" max="10511" width="6.54296875" customWidth="1"/>
    <col min="10512" max="10514" width="8.453125" customWidth="1"/>
    <col min="10515" max="10515" width="6.453125" bestFit="1" customWidth="1"/>
    <col min="10516" max="10516" width="5.54296875" customWidth="1"/>
    <col min="10517" max="10517" width="5.453125" bestFit="1" customWidth="1"/>
    <col min="10518" max="10518" width="2.54296875" customWidth="1"/>
    <col min="10519" max="10519" width="5.54296875" bestFit="1" customWidth="1"/>
    <col min="10520" max="10521" width="4" bestFit="1" customWidth="1"/>
    <col min="10522" max="10523" width="5.453125" bestFit="1" customWidth="1"/>
    <col min="10524" max="10524" width="4" bestFit="1" customWidth="1"/>
    <col min="10525" max="10525" width="3" bestFit="1" customWidth="1"/>
    <col min="10526" max="10527" width="5.453125" bestFit="1" customWidth="1"/>
    <col min="10528" max="10528" width="4" bestFit="1" customWidth="1"/>
    <col min="10529" max="10530" width="5.453125" bestFit="1" customWidth="1"/>
    <col min="10531" max="10531" width="4" bestFit="1" customWidth="1"/>
    <col min="10532" max="10532" width="3" bestFit="1" customWidth="1"/>
    <col min="10533" max="10533" width="5.453125" bestFit="1" customWidth="1"/>
    <col min="10534" max="10535" width="4" bestFit="1" customWidth="1"/>
    <col min="10536" max="10536" width="5.453125" bestFit="1" customWidth="1"/>
    <col min="10537" max="10544" width="3.453125" customWidth="1"/>
    <col min="10755" max="10755" width="5.453125" customWidth="1"/>
    <col min="10756" max="10756" width="10.54296875" bestFit="1" customWidth="1"/>
    <col min="10757" max="10757" width="9.453125" bestFit="1" customWidth="1"/>
    <col min="10758" max="10758" width="7.453125" customWidth="1"/>
    <col min="10759" max="10759" width="6.54296875" customWidth="1"/>
    <col min="10760" max="10760" width="9" customWidth="1"/>
    <col min="10761" max="10761" width="7.453125" customWidth="1"/>
    <col min="10762" max="10762" width="10.453125" customWidth="1"/>
    <col min="10763" max="10763" width="12.453125" customWidth="1"/>
    <col min="10764" max="10764" width="7.54296875" customWidth="1"/>
    <col min="10766" max="10766" width="7.453125" customWidth="1"/>
    <col min="10767" max="10767" width="6.54296875" customWidth="1"/>
    <col min="10768" max="10770" width="8.453125" customWidth="1"/>
    <col min="10771" max="10771" width="6.453125" bestFit="1" customWidth="1"/>
    <col min="10772" max="10772" width="5.54296875" customWidth="1"/>
    <col min="10773" max="10773" width="5.453125" bestFit="1" customWidth="1"/>
    <col min="10774" max="10774" width="2.54296875" customWidth="1"/>
    <col min="10775" max="10775" width="5.54296875" bestFit="1" customWidth="1"/>
    <col min="10776" max="10777" width="4" bestFit="1" customWidth="1"/>
    <col min="10778" max="10779" width="5.453125" bestFit="1" customWidth="1"/>
    <col min="10780" max="10780" width="4" bestFit="1" customWidth="1"/>
    <col min="10781" max="10781" width="3" bestFit="1" customWidth="1"/>
    <col min="10782" max="10783" width="5.453125" bestFit="1" customWidth="1"/>
    <col min="10784" max="10784" width="4" bestFit="1" customWidth="1"/>
    <col min="10785" max="10786" width="5.453125" bestFit="1" customWidth="1"/>
    <col min="10787" max="10787" width="4" bestFit="1" customWidth="1"/>
    <col min="10788" max="10788" width="3" bestFit="1" customWidth="1"/>
    <col min="10789" max="10789" width="5.453125" bestFit="1" customWidth="1"/>
    <col min="10790" max="10791" width="4" bestFit="1" customWidth="1"/>
    <col min="10792" max="10792" width="5.453125" bestFit="1" customWidth="1"/>
    <col min="10793" max="10800" width="3.453125" customWidth="1"/>
    <col min="11011" max="11011" width="5.453125" customWidth="1"/>
    <col min="11012" max="11012" width="10.54296875" bestFit="1" customWidth="1"/>
    <col min="11013" max="11013" width="9.453125" bestFit="1" customWidth="1"/>
    <col min="11014" max="11014" width="7.453125" customWidth="1"/>
    <col min="11015" max="11015" width="6.54296875" customWidth="1"/>
    <col min="11016" max="11016" width="9" customWidth="1"/>
    <col min="11017" max="11017" width="7.453125" customWidth="1"/>
    <col min="11018" max="11018" width="10.453125" customWidth="1"/>
    <col min="11019" max="11019" width="12.453125" customWidth="1"/>
    <col min="11020" max="11020" width="7.54296875" customWidth="1"/>
    <col min="11022" max="11022" width="7.453125" customWidth="1"/>
    <col min="11023" max="11023" width="6.54296875" customWidth="1"/>
    <col min="11024" max="11026" width="8.453125" customWidth="1"/>
    <col min="11027" max="11027" width="6.453125" bestFit="1" customWidth="1"/>
    <col min="11028" max="11028" width="5.54296875" customWidth="1"/>
    <col min="11029" max="11029" width="5.453125" bestFit="1" customWidth="1"/>
    <col min="11030" max="11030" width="2.54296875" customWidth="1"/>
    <col min="11031" max="11031" width="5.54296875" bestFit="1" customWidth="1"/>
    <col min="11032" max="11033" width="4" bestFit="1" customWidth="1"/>
    <col min="11034" max="11035" width="5.453125" bestFit="1" customWidth="1"/>
    <col min="11036" max="11036" width="4" bestFit="1" customWidth="1"/>
    <col min="11037" max="11037" width="3" bestFit="1" customWidth="1"/>
    <col min="11038" max="11039" width="5.453125" bestFit="1" customWidth="1"/>
    <col min="11040" max="11040" width="4" bestFit="1" customWidth="1"/>
    <col min="11041" max="11042" width="5.453125" bestFit="1" customWidth="1"/>
    <col min="11043" max="11043" width="4" bestFit="1" customWidth="1"/>
    <col min="11044" max="11044" width="3" bestFit="1" customWidth="1"/>
    <col min="11045" max="11045" width="5.453125" bestFit="1" customWidth="1"/>
    <col min="11046" max="11047" width="4" bestFit="1" customWidth="1"/>
    <col min="11048" max="11048" width="5.453125" bestFit="1" customWidth="1"/>
    <col min="11049" max="11056" width="3.453125" customWidth="1"/>
    <col min="11267" max="11267" width="5.453125" customWidth="1"/>
    <col min="11268" max="11268" width="10.54296875" bestFit="1" customWidth="1"/>
    <col min="11269" max="11269" width="9.453125" bestFit="1" customWidth="1"/>
    <col min="11270" max="11270" width="7.453125" customWidth="1"/>
    <col min="11271" max="11271" width="6.54296875" customWidth="1"/>
    <col min="11272" max="11272" width="9" customWidth="1"/>
    <col min="11273" max="11273" width="7.453125" customWidth="1"/>
    <col min="11274" max="11274" width="10.453125" customWidth="1"/>
    <col min="11275" max="11275" width="12.453125" customWidth="1"/>
    <col min="11276" max="11276" width="7.54296875" customWidth="1"/>
    <col min="11278" max="11278" width="7.453125" customWidth="1"/>
    <col min="11279" max="11279" width="6.54296875" customWidth="1"/>
    <col min="11280" max="11282" width="8.453125" customWidth="1"/>
    <col min="11283" max="11283" width="6.453125" bestFit="1" customWidth="1"/>
    <col min="11284" max="11284" width="5.54296875" customWidth="1"/>
    <col min="11285" max="11285" width="5.453125" bestFit="1" customWidth="1"/>
    <col min="11286" max="11286" width="2.54296875" customWidth="1"/>
    <col min="11287" max="11287" width="5.54296875" bestFit="1" customWidth="1"/>
    <col min="11288" max="11289" width="4" bestFit="1" customWidth="1"/>
    <col min="11290" max="11291" width="5.453125" bestFit="1" customWidth="1"/>
    <col min="11292" max="11292" width="4" bestFit="1" customWidth="1"/>
    <col min="11293" max="11293" width="3" bestFit="1" customWidth="1"/>
    <col min="11294" max="11295" width="5.453125" bestFit="1" customWidth="1"/>
    <col min="11296" max="11296" width="4" bestFit="1" customWidth="1"/>
    <col min="11297" max="11298" width="5.453125" bestFit="1" customWidth="1"/>
    <col min="11299" max="11299" width="4" bestFit="1" customWidth="1"/>
    <col min="11300" max="11300" width="3" bestFit="1" customWidth="1"/>
    <col min="11301" max="11301" width="5.453125" bestFit="1" customWidth="1"/>
    <col min="11302" max="11303" width="4" bestFit="1" customWidth="1"/>
    <col min="11304" max="11304" width="5.453125" bestFit="1" customWidth="1"/>
    <col min="11305" max="11312" width="3.453125" customWidth="1"/>
    <col min="11523" max="11523" width="5.453125" customWidth="1"/>
    <col min="11524" max="11524" width="10.54296875" bestFit="1" customWidth="1"/>
    <col min="11525" max="11525" width="9.453125" bestFit="1" customWidth="1"/>
    <col min="11526" max="11526" width="7.453125" customWidth="1"/>
    <col min="11527" max="11527" width="6.54296875" customWidth="1"/>
    <col min="11528" max="11528" width="9" customWidth="1"/>
    <col min="11529" max="11529" width="7.453125" customWidth="1"/>
    <col min="11530" max="11530" width="10.453125" customWidth="1"/>
    <col min="11531" max="11531" width="12.453125" customWidth="1"/>
    <col min="11532" max="11532" width="7.54296875" customWidth="1"/>
    <col min="11534" max="11534" width="7.453125" customWidth="1"/>
    <col min="11535" max="11535" width="6.54296875" customWidth="1"/>
    <col min="11536" max="11538" width="8.453125" customWidth="1"/>
    <col min="11539" max="11539" width="6.453125" bestFit="1" customWidth="1"/>
    <col min="11540" max="11540" width="5.54296875" customWidth="1"/>
    <col min="11541" max="11541" width="5.453125" bestFit="1" customWidth="1"/>
    <col min="11542" max="11542" width="2.54296875" customWidth="1"/>
    <col min="11543" max="11543" width="5.54296875" bestFit="1" customWidth="1"/>
    <col min="11544" max="11545" width="4" bestFit="1" customWidth="1"/>
    <col min="11546" max="11547" width="5.453125" bestFit="1" customWidth="1"/>
    <col min="11548" max="11548" width="4" bestFit="1" customWidth="1"/>
    <col min="11549" max="11549" width="3" bestFit="1" customWidth="1"/>
    <col min="11550" max="11551" width="5.453125" bestFit="1" customWidth="1"/>
    <col min="11552" max="11552" width="4" bestFit="1" customWidth="1"/>
    <col min="11553" max="11554" width="5.453125" bestFit="1" customWidth="1"/>
    <col min="11555" max="11555" width="4" bestFit="1" customWidth="1"/>
    <col min="11556" max="11556" width="3" bestFit="1" customWidth="1"/>
    <col min="11557" max="11557" width="5.453125" bestFit="1" customWidth="1"/>
    <col min="11558" max="11559" width="4" bestFit="1" customWidth="1"/>
    <col min="11560" max="11560" width="5.453125" bestFit="1" customWidth="1"/>
    <col min="11561" max="11568" width="3.453125" customWidth="1"/>
    <col min="11779" max="11779" width="5.453125" customWidth="1"/>
    <col min="11780" max="11780" width="10.54296875" bestFit="1" customWidth="1"/>
    <col min="11781" max="11781" width="9.453125" bestFit="1" customWidth="1"/>
    <col min="11782" max="11782" width="7.453125" customWidth="1"/>
    <col min="11783" max="11783" width="6.54296875" customWidth="1"/>
    <col min="11784" max="11784" width="9" customWidth="1"/>
    <col min="11785" max="11785" width="7.453125" customWidth="1"/>
    <col min="11786" max="11786" width="10.453125" customWidth="1"/>
    <col min="11787" max="11787" width="12.453125" customWidth="1"/>
    <col min="11788" max="11788" width="7.54296875" customWidth="1"/>
    <col min="11790" max="11790" width="7.453125" customWidth="1"/>
    <col min="11791" max="11791" width="6.54296875" customWidth="1"/>
    <col min="11792" max="11794" width="8.453125" customWidth="1"/>
    <col min="11795" max="11795" width="6.453125" bestFit="1" customWidth="1"/>
    <col min="11796" max="11796" width="5.54296875" customWidth="1"/>
    <col min="11797" max="11797" width="5.453125" bestFit="1" customWidth="1"/>
    <col min="11798" max="11798" width="2.54296875" customWidth="1"/>
    <col min="11799" max="11799" width="5.54296875" bestFit="1" customWidth="1"/>
    <col min="11800" max="11801" width="4" bestFit="1" customWidth="1"/>
    <col min="11802" max="11803" width="5.453125" bestFit="1" customWidth="1"/>
    <col min="11804" max="11804" width="4" bestFit="1" customWidth="1"/>
    <col min="11805" max="11805" width="3" bestFit="1" customWidth="1"/>
    <col min="11806" max="11807" width="5.453125" bestFit="1" customWidth="1"/>
    <col min="11808" max="11808" width="4" bestFit="1" customWidth="1"/>
    <col min="11809" max="11810" width="5.453125" bestFit="1" customWidth="1"/>
    <col min="11811" max="11811" width="4" bestFit="1" customWidth="1"/>
    <col min="11812" max="11812" width="3" bestFit="1" customWidth="1"/>
    <col min="11813" max="11813" width="5.453125" bestFit="1" customWidth="1"/>
    <col min="11814" max="11815" width="4" bestFit="1" customWidth="1"/>
    <col min="11816" max="11816" width="5.453125" bestFit="1" customWidth="1"/>
    <col min="11817" max="11824" width="3.453125" customWidth="1"/>
    <col min="12035" max="12035" width="5.453125" customWidth="1"/>
    <col min="12036" max="12036" width="10.54296875" bestFit="1" customWidth="1"/>
    <col min="12037" max="12037" width="9.453125" bestFit="1" customWidth="1"/>
    <col min="12038" max="12038" width="7.453125" customWidth="1"/>
    <col min="12039" max="12039" width="6.54296875" customWidth="1"/>
    <col min="12040" max="12040" width="9" customWidth="1"/>
    <col min="12041" max="12041" width="7.453125" customWidth="1"/>
    <col min="12042" max="12042" width="10.453125" customWidth="1"/>
    <col min="12043" max="12043" width="12.453125" customWidth="1"/>
    <col min="12044" max="12044" width="7.54296875" customWidth="1"/>
    <col min="12046" max="12046" width="7.453125" customWidth="1"/>
    <col min="12047" max="12047" width="6.54296875" customWidth="1"/>
    <col min="12048" max="12050" width="8.453125" customWidth="1"/>
    <col min="12051" max="12051" width="6.453125" bestFit="1" customWidth="1"/>
    <col min="12052" max="12052" width="5.54296875" customWidth="1"/>
    <col min="12053" max="12053" width="5.453125" bestFit="1" customWidth="1"/>
    <col min="12054" max="12054" width="2.54296875" customWidth="1"/>
    <col min="12055" max="12055" width="5.54296875" bestFit="1" customWidth="1"/>
    <col min="12056" max="12057" width="4" bestFit="1" customWidth="1"/>
    <col min="12058" max="12059" width="5.453125" bestFit="1" customWidth="1"/>
    <col min="12060" max="12060" width="4" bestFit="1" customWidth="1"/>
    <col min="12061" max="12061" width="3" bestFit="1" customWidth="1"/>
    <col min="12062" max="12063" width="5.453125" bestFit="1" customWidth="1"/>
    <col min="12064" max="12064" width="4" bestFit="1" customWidth="1"/>
    <col min="12065" max="12066" width="5.453125" bestFit="1" customWidth="1"/>
    <col min="12067" max="12067" width="4" bestFit="1" customWidth="1"/>
    <col min="12068" max="12068" width="3" bestFit="1" customWidth="1"/>
    <col min="12069" max="12069" width="5.453125" bestFit="1" customWidth="1"/>
    <col min="12070" max="12071" width="4" bestFit="1" customWidth="1"/>
    <col min="12072" max="12072" width="5.453125" bestFit="1" customWidth="1"/>
    <col min="12073" max="12080" width="3.453125" customWidth="1"/>
    <col min="12291" max="12291" width="5.453125" customWidth="1"/>
    <col min="12292" max="12292" width="10.54296875" bestFit="1" customWidth="1"/>
    <col min="12293" max="12293" width="9.453125" bestFit="1" customWidth="1"/>
    <col min="12294" max="12294" width="7.453125" customWidth="1"/>
    <col min="12295" max="12295" width="6.54296875" customWidth="1"/>
    <col min="12296" max="12296" width="9" customWidth="1"/>
    <col min="12297" max="12297" width="7.453125" customWidth="1"/>
    <col min="12298" max="12298" width="10.453125" customWidth="1"/>
    <col min="12299" max="12299" width="12.453125" customWidth="1"/>
    <col min="12300" max="12300" width="7.54296875" customWidth="1"/>
    <col min="12302" max="12302" width="7.453125" customWidth="1"/>
    <col min="12303" max="12303" width="6.54296875" customWidth="1"/>
    <col min="12304" max="12306" width="8.453125" customWidth="1"/>
    <col min="12307" max="12307" width="6.453125" bestFit="1" customWidth="1"/>
    <col min="12308" max="12308" width="5.54296875" customWidth="1"/>
    <col min="12309" max="12309" width="5.453125" bestFit="1" customWidth="1"/>
    <col min="12310" max="12310" width="2.54296875" customWidth="1"/>
    <col min="12311" max="12311" width="5.54296875" bestFit="1" customWidth="1"/>
    <col min="12312" max="12313" width="4" bestFit="1" customWidth="1"/>
    <col min="12314" max="12315" width="5.453125" bestFit="1" customWidth="1"/>
    <col min="12316" max="12316" width="4" bestFit="1" customWidth="1"/>
    <col min="12317" max="12317" width="3" bestFit="1" customWidth="1"/>
    <col min="12318" max="12319" width="5.453125" bestFit="1" customWidth="1"/>
    <col min="12320" max="12320" width="4" bestFit="1" customWidth="1"/>
    <col min="12321" max="12322" width="5.453125" bestFit="1" customWidth="1"/>
    <col min="12323" max="12323" width="4" bestFit="1" customWidth="1"/>
    <col min="12324" max="12324" width="3" bestFit="1" customWidth="1"/>
    <col min="12325" max="12325" width="5.453125" bestFit="1" customWidth="1"/>
    <col min="12326" max="12327" width="4" bestFit="1" customWidth="1"/>
    <col min="12328" max="12328" width="5.453125" bestFit="1" customWidth="1"/>
    <col min="12329" max="12336" width="3.453125" customWidth="1"/>
    <col min="12547" max="12547" width="5.453125" customWidth="1"/>
    <col min="12548" max="12548" width="10.54296875" bestFit="1" customWidth="1"/>
    <col min="12549" max="12549" width="9.453125" bestFit="1" customWidth="1"/>
    <col min="12550" max="12550" width="7.453125" customWidth="1"/>
    <col min="12551" max="12551" width="6.54296875" customWidth="1"/>
    <col min="12552" max="12552" width="9" customWidth="1"/>
    <col min="12553" max="12553" width="7.453125" customWidth="1"/>
    <col min="12554" max="12554" width="10.453125" customWidth="1"/>
    <col min="12555" max="12555" width="12.453125" customWidth="1"/>
    <col min="12556" max="12556" width="7.54296875" customWidth="1"/>
    <col min="12558" max="12558" width="7.453125" customWidth="1"/>
    <col min="12559" max="12559" width="6.54296875" customWidth="1"/>
    <col min="12560" max="12562" width="8.453125" customWidth="1"/>
    <col min="12563" max="12563" width="6.453125" bestFit="1" customWidth="1"/>
    <col min="12564" max="12564" width="5.54296875" customWidth="1"/>
    <col min="12565" max="12565" width="5.453125" bestFit="1" customWidth="1"/>
    <col min="12566" max="12566" width="2.54296875" customWidth="1"/>
    <col min="12567" max="12567" width="5.54296875" bestFit="1" customWidth="1"/>
    <col min="12568" max="12569" width="4" bestFit="1" customWidth="1"/>
    <col min="12570" max="12571" width="5.453125" bestFit="1" customWidth="1"/>
    <col min="12572" max="12572" width="4" bestFit="1" customWidth="1"/>
    <col min="12573" max="12573" width="3" bestFit="1" customWidth="1"/>
    <col min="12574" max="12575" width="5.453125" bestFit="1" customWidth="1"/>
    <col min="12576" max="12576" width="4" bestFit="1" customWidth="1"/>
    <col min="12577" max="12578" width="5.453125" bestFit="1" customWidth="1"/>
    <col min="12579" max="12579" width="4" bestFit="1" customWidth="1"/>
    <col min="12580" max="12580" width="3" bestFit="1" customWidth="1"/>
    <col min="12581" max="12581" width="5.453125" bestFit="1" customWidth="1"/>
    <col min="12582" max="12583" width="4" bestFit="1" customWidth="1"/>
    <col min="12584" max="12584" width="5.453125" bestFit="1" customWidth="1"/>
    <col min="12585" max="12592" width="3.453125" customWidth="1"/>
    <col min="12803" max="12803" width="5.453125" customWidth="1"/>
    <col min="12804" max="12804" width="10.54296875" bestFit="1" customWidth="1"/>
    <col min="12805" max="12805" width="9.453125" bestFit="1" customWidth="1"/>
    <col min="12806" max="12806" width="7.453125" customWidth="1"/>
    <col min="12807" max="12807" width="6.54296875" customWidth="1"/>
    <col min="12808" max="12808" width="9" customWidth="1"/>
    <col min="12809" max="12809" width="7.453125" customWidth="1"/>
    <col min="12810" max="12810" width="10.453125" customWidth="1"/>
    <col min="12811" max="12811" width="12.453125" customWidth="1"/>
    <col min="12812" max="12812" width="7.54296875" customWidth="1"/>
    <col min="12814" max="12814" width="7.453125" customWidth="1"/>
    <col min="12815" max="12815" width="6.54296875" customWidth="1"/>
    <col min="12816" max="12818" width="8.453125" customWidth="1"/>
    <col min="12819" max="12819" width="6.453125" bestFit="1" customWidth="1"/>
    <col min="12820" max="12820" width="5.54296875" customWidth="1"/>
    <col min="12821" max="12821" width="5.453125" bestFit="1" customWidth="1"/>
    <col min="12822" max="12822" width="2.54296875" customWidth="1"/>
    <col min="12823" max="12823" width="5.54296875" bestFit="1" customWidth="1"/>
    <col min="12824" max="12825" width="4" bestFit="1" customWidth="1"/>
    <col min="12826" max="12827" width="5.453125" bestFit="1" customWidth="1"/>
    <col min="12828" max="12828" width="4" bestFit="1" customWidth="1"/>
    <col min="12829" max="12829" width="3" bestFit="1" customWidth="1"/>
    <col min="12830" max="12831" width="5.453125" bestFit="1" customWidth="1"/>
    <col min="12832" max="12832" width="4" bestFit="1" customWidth="1"/>
    <col min="12833" max="12834" width="5.453125" bestFit="1" customWidth="1"/>
    <col min="12835" max="12835" width="4" bestFit="1" customWidth="1"/>
    <col min="12836" max="12836" width="3" bestFit="1" customWidth="1"/>
    <col min="12837" max="12837" width="5.453125" bestFit="1" customWidth="1"/>
    <col min="12838" max="12839" width="4" bestFit="1" customWidth="1"/>
    <col min="12840" max="12840" width="5.453125" bestFit="1" customWidth="1"/>
    <col min="12841" max="12848" width="3.453125" customWidth="1"/>
    <col min="13059" max="13059" width="5.453125" customWidth="1"/>
    <col min="13060" max="13060" width="10.54296875" bestFit="1" customWidth="1"/>
    <col min="13061" max="13061" width="9.453125" bestFit="1" customWidth="1"/>
    <col min="13062" max="13062" width="7.453125" customWidth="1"/>
    <col min="13063" max="13063" width="6.54296875" customWidth="1"/>
    <col min="13064" max="13064" width="9" customWidth="1"/>
    <col min="13065" max="13065" width="7.453125" customWidth="1"/>
    <col min="13066" max="13066" width="10.453125" customWidth="1"/>
    <col min="13067" max="13067" width="12.453125" customWidth="1"/>
    <col min="13068" max="13068" width="7.54296875" customWidth="1"/>
    <col min="13070" max="13070" width="7.453125" customWidth="1"/>
    <col min="13071" max="13071" width="6.54296875" customWidth="1"/>
    <col min="13072" max="13074" width="8.453125" customWidth="1"/>
    <col min="13075" max="13075" width="6.453125" bestFit="1" customWidth="1"/>
    <col min="13076" max="13076" width="5.54296875" customWidth="1"/>
    <col min="13077" max="13077" width="5.453125" bestFit="1" customWidth="1"/>
    <col min="13078" max="13078" width="2.54296875" customWidth="1"/>
    <col min="13079" max="13079" width="5.54296875" bestFit="1" customWidth="1"/>
    <col min="13080" max="13081" width="4" bestFit="1" customWidth="1"/>
    <col min="13082" max="13083" width="5.453125" bestFit="1" customWidth="1"/>
    <col min="13084" max="13084" width="4" bestFit="1" customWidth="1"/>
    <col min="13085" max="13085" width="3" bestFit="1" customWidth="1"/>
    <col min="13086" max="13087" width="5.453125" bestFit="1" customWidth="1"/>
    <col min="13088" max="13088" width="4" bestFit="1" customWidth="1"/>
    <col min="13089" max="13090" width="5.453125" bestFit="1" customWidth="1"/>
    <col min="13091" max="13091" width="4" bestFit="1" customWidth="1"/>
    <col min="13092" max="13092" width="3" bestFit="1" customWidth="1"/>
    <col min="13093" max="13093" width="5.453125" bestFit="1" customWidth="1"/>
    <col min="13094" max="13095" width="4" bestFit="1" customWidth="1"/>
    <col min="13096" max="13096" width="5.453125" bestFit="1" customWidth="1"/>
    <col min="13097" max="13104" width="3.453125" customWidth="1"/>
    <col min="13315" max="13315" width="5.453125" customWidth="1"/>
    <col min="13316" max="13316" width="10.54296875" bestFit="1" customWidth="1"/>
    <col min="13317" max="13317" width="9.453125" bestFit="1" customWidth="1"/>
    <col min="13318" max="13318" width="7.453125" customWidth="1"/>
    <col min="13319" max="13319" width="6.54296875" customWidth="1"/>
    <col min="13320" max="13320" width="9" customWidth="1"/>
    <col min="13321" max="13321" width="7.453125" customWidth="1"/>
    <col min="13322" max="13322" width="10.453125" customWidth="1"/>
    <col min="13323" max="13323" width="12.453125" customWidth="1"/>
    <col min="13324" max="13324" width="7.54296875" customWidth="1"/>
    <col min="13326" max="13326" width="7.453125" customWidth="1"/>
    <col min="13327" max="13327" width="6.54296875" customWidth="1"/>
    <col min="13328" max="13330" width="8.453125" customWidth="1"/>
    <col min="13331" max="13331" width="6.453125" bestFit="1" customWidth="1"/>
    <col min="13332" max="13332" width="5.54296875" customWidth="1"/>
    <col min="13333" max="13333" width="5.453125" bestFit="1" customWidth="1"/>
    <col min="13334" max="13334" width="2.54296875" customWidth="1"/>
    <col min="13335" max="13335" width="5.54296875" bestFit="1" customWidth="1"/>
    <col min="13336" max="13337" width="4" bestFit="1" customWidth="1"/>
    <col min="13338" max="13339" width="5.453125" bestFit="1" customWidth="1"/>
    <col min="13340" max="13340" width="4" bestFit="1" customWidth="1"/>
    <col min="13341" max="13341" width="3" bestFit="1" customWidth="1"/>
    <col min="13342" max="13343" width="5.453125" bestFit="1" customWidth="1"/>
    <col min="13344" max="13344" width="4" bestFit="1" customWidth="1"/>
    <col min="13345" max="13346" width="5.453125" bestFit="1" customWidth="1"/>
    <col min="13347" max="13347" width="4" bestFit="1" customWidth="1"/>
    <col min="13348" max="13348" width="3" bestFit="1" customWidth="1"/>
    <col min="13349" max="13349" width="5.453125" bestFit="1" customWidth="1"/>
    <col min="13350" max="13351" width="4" bestFit="1" customWidth="1"/>
    <col min="13352" max="13352" width="5.453125" bestFit="1" customWidth="1"/>
    <col min="13353" max="13360" width="3.453125" customWidth="1"/>
    <col min="13571" max="13571" width="5.453125" customWidth="1"/>
    <col min="13572" max="13572" width="10.54296875" bestFit="1" customWidth="1"/>
    <col min="13573" max="13573" width="9.453125" bestFit="1" customWidth="1"/>
    <col min="13574" max="13574" width="7.453125" customWidth="1"/>
    <col min="13575" max="13575" width="6.54296875" customWidth="1"/>
    <col min="13576" max="13576" width="9" customWidth="1"/>
    <col min="13577" max="13577" width="7.453125" customWidth="1"/>
    <col min="13578" max="13578" width="10.453125" customWidth="1"/>
    <col min="13579" max="13579" width="12.453125" customWidth="1"/>
    <col min="13580" max="13580" width="7.54296875" customWidth="1"/>
    <col min="13582" max="13582" width="7.453125" customWidth="1"/>
    <col min="13583" max="13583" width="6.54296875" customWidth="1"/>
    <col min="13584" max="13586" width="8.453125" customWidth="1"/>
    <col min="13587" max="13587" width="6.453125" bestFit="1" customWidth="1"/>
    <col min="13588" max="13588" width="5.54296875" customWidth="1"/>
    <col min="13589" max="13589" width="5.453125" bestFit="1" customWidth="1"/>
    <col min="13590" max="13590" width="2.54296875" customWidth="1"/>
    <col min="13591" max="13591" width="5.54296875" bestFit="1" customWidth="1"/>
    <col min="13592" max="13593" width="4" bestFit="1" customWidth="1"/>
    <col min="13594" max="13595" width="5.453125" bestFit="1" customWidth="1"/>
    <col min="13596" max="13596" width="4" bestFit="1" customWidth="1"/>
    <col min="13597" max="13597" width="3" bestFit="1" customWidth="1"/>
    <col min="13598" max="13599" width="5.453125" bestFit="1" customWidth="1"/>
    <col min="13600" max="13600" width="4" bestFit="1" customWidth="1"/>
    <col min="13601" max="13602" width="5.453125" bestFit="1" customWidth="1"/>
    <col min="13603" max="13603" width="4" bestFit="1" customWidth="1"/>
    <col min="13604" max="13604" width="3" bestFit="1" customWidth="1"/>
    <col min="13605" max="13605" width="5.453125" bestFit="1" customWidth="1"/>
    <col min="13606" max="13607" width="4" bestFit="1" customWidth="1"/>
    <col min="13608" max="13608" width="5.453125" bestFit="1" customWidth="1"/>
    <col min="13609" max="13616" width="3.453125" customWidth="1"/>
    <col min="13827" max="13827" width="5.453125" customWidth="1"/>
    <col min="13828" max="13828" width="10.54296875" bestFit="1" customWidth="1"/>
    <col min="13829" max="13829" width="9.453125" bestFit="1" customWidth="1"/>
    <col min="13830" max="13830" width="7.453125" customWidth="1"/>
    <col min="13831" max="13831" width="6.54296875" customWidth="1"/>
    <col min="13832" max="13832" width="9" customWidth="1"/>
    <col min="13833" max="13833" width="7.453125" customWidth="1"/>
    <col min="13834" max="13834" width="10.453125" customWidth="1"/>
    <col min="13835" max="13835" width="12.453125" customWidth="1"/>
    <col min="13836" max="13836" width="7.54296875" customWidth="1"/>
    <col min="13838" max="13838" width="7.453125" customWidth="1"/>
    <col min="13839" max="13839" width="6.54296875" customWidth="1"/>
    <col min="13840" max="13842" width="8.453125" customWidth="1"/>
    <col min="13843" max="13843" width="6.453125" bestFit="1" customWidth="1"/>
    <col min="13844" max="13844" width="5.54296875" customWidth="1"/>
    <col min="13845" max="13845" width="5.453125" bestFit="1" customWidth="1"/>
    <col min="13846" max="13846" width="2.54296875" customWidth="1"/>
    <col min="13847" max="13847" width="5.54296875" bestFit="1" customWidth="1"/>
    <col min="13848" max="13849" width="4" bestFit="1" customWidth="1"/>
    <col min="13850" max="13851" width="5.453125" bestFit="1" customWidth="1"/>
    <col min="13852" max="13852" width="4" bestFit="1" customWidth="1"/>
    <col min="13853" max="13853" width="3" bestFit="1" customWidth="1"/>
    <col min="13854" max="13855" width="5.453125" bestFit="1" customWidth="1"/>
    <col min="13856" max="13856" width="4" bestFit="1" customWidth="1"/>
    <col min="13857" max="13858" width="5.453125" bestFit="1" customWidth="1"/>
    <col min="13859" max="13859" width="4" bestFit="1" customWidth="1"/>
    <col min="13860" max="13860" width="3" bestFit="1" customWidth="1"/>
    <col min="13861" max="13861" width="5.453125" bestFit="1" customWidth="1"/>
    <col min="13862" max="13863" width="4" bestFit="1" customWidth="1"/>
    <col min="13864" max="13864" width="5.453125" bestFit="1" customWidth="1"/>
    <col min="13865" max="13872" width="3.453125" customWidth="1"/>
    <col min="14083" max="14083" width="5.453125" customWidth="1"/>
    <col min="14084" max="14084" width="10.54296875" bestFit="1" customWidth="1"/>
    <col min="14085" max="14085" width="9.453125" bestFit="1" customWidth="1"/>
    <col min="14086" max="14086" width="7.453125" customWidth="1"/>
    <col min="14087" max="14087" width="6.54296875" customWidth="1"/>
    <col min="14088" max="14088" width="9" customWidth="1"/>
    <col min="14089" max="14089" width="7.453125" customWidth="1"/>
    <col min="14090" max="14090" width="10.453125" customWidth="1"/>
    <col min="14091" max="14091" width="12.453125" customWidth="1"/>
    <col min="14092" max="14092" width="7.54296875" customWidth="1"/>
    <col min="14094" max="14094" width="7.453125" customWidth="1"/>
    <col min="14095" max="14095" width="6.54296875" customWidth="1"/>
    <col min="14096" max="14098" width="8.453125" customWidth="1"/>
    <col min="14099" max="14099" width="6.453125" bestFit="1" customWidth="1"/>
    <col min="14100" max="14100" width="5.54296875" customWidth="1"/>
    <col min="14101" max="14101" width="5.453125" bestFit="1" customWidth="1"/>
    <col min="14102" max="14102" width="2.54296875" customWidth="1"/>
    <col min="14103" max="14103" width="5.54296875" bestFit="1" customWidth="1"/>
    <col min="14104" max="14105" width="4" bestFit="1" customWidth="1"/>
    <col min="14106" max="14107" width="5.453125" bestFit="1" customWidth="1"/>
    <col min="14108" max="14108" width="4" bestFit="1" customWidth="1"/>
    <col min="14109" max="14109" width="3" bestFit="1" customWidth="1"/>
    <col min="14110" max="14111" width="5.453125" bestFit="1" customWidth="1"/>
    <col min="14112" max="14112" width="4" bestFit="1" customWidth="1"/>
    <col min="14113" max="14114" width="5.453125" bestFit="1" customWidth="1"/>
    <col min="14115" max="14115" width="4" bestFit="1" customWidth="1"/>
    <col min="14116" max="14116" width="3" bestFit="1" customWidth="1"/>
    <col min="14117" max="14117" width="5.453125" bestFit="1" customWidth="1"/>
    <col min="14118" max="14119" width="4" bestFit="1" customWidth="1"/>
    <col min="14120" max="14120" width="5.453125" bestFit="1" customWidth="1"/>
    <col min="14121" max="14128" width="3.453125" customWidth="1"/>
    <col min="14339" max="14339" width="5.453125" customWidth="1"/>
    <col min="14340" max="14340" width="10.54296875" bestFit="1" customWidth="1"/>
    <col min="14341" max="14341" width="9.453125" bestFit="1" customWidth="1"/>
    <col min="14342" max="14342" width="7.453125" customWidth="1"/>
    <col min="14343" max="14343" width="6.54296875" customWidth="1"/>
    <col min="14344" max="14344" width="9" customWidth="1"/>
    <col min="14345" max="14345" width="7.453125" customWidth="1"/>
    <col min="14346" max="14346" width="10.453125" customWidth="1"/>
    <col min="14347" max="14347" width="12.453125" customWidth="1"/>
    <col min="14348" max="14348" width="7.54296875" customWidth="1"/>
    <col min="14350" max="14350" width="7.453125" customWidth="1"/>
    <col min="14351" max="14351" width="6.54296875" customWidth="1"/>
    <col min="14352" max="14354" width="8.453125" customWidth="1"/>
    <col min="14355" max="14355" width="6.453125" bestFit="1" customWidth="1"/>
    <col min="14356" max="14356" width="5.54296875" customWidth="1"/>
    <col min="14357" max="14357" width="5.453125" bestFit="1" customWidth="1"/>
    <col min="14358" max="14358" width="2.54296875" customWidth="1"/>
    <col min="14359" max="14359" width="5.54296875" bestFit="1" customWidth="1"/>
    <col min="14360" max="14361" width="4" bestFit="1" customWidth="1"/>
    <col min="14362" max="14363" width="5.453125" bestFit="1" customWidth="1"/>
    <col min="14364" max="14364" width="4" bestFit="1" customWidth="1"/>
    <col min="14365" max="14365" width="3" bestFit="1" customWidth="1"/>
    <col min="14366" max="14367" width="5.453125" bestFit="1" customWidth="1"/>
    <col min="14368" max="14368" width="4" bestFit="1" customWidth="1"/>
    <col min="14369" max="14370" width="5.453125" bestFit="1" customWidth="1"/>
    <col min="14371" max="14371" width="4" bestFit="1" customWidth="1"/>
    <col min="14372" max="14372" width="3" bestFit="1" customWidth="1"/>
    <col min="14373" max="14373" width="5.453125" bestFit="1" customWidth="1"/>
    <col min="14374" max="14375" width="4" bestFit="1" customWidth="1"/>
    <col min="14376" max="14376" width="5.453125" bestFit="1" customWidth="1"/>
    <col min="14377" max="14384" width="3.453125" customWidth="1"/>
    <col min="14595" max="14595" width="5.453125" customWidth="1"/>
    <col min="14596" max="14596" width="10.54296875" bestFit="1" customWidth="1"/>
    <col min="14597" max="14597" width="9.453125" bestFit="1" customWidth="1"/>
    <col min="14598" max="14598" width="7.453125" customWidth="1"/>
    <col min="14599" max="14599" width="6.54296875" customWidth="1"/>
    <col min="14600" max="14600" width="9" customWidth="1"/>
    <col min="14601" max="14601" width="7.453125" customWidth="1"/>
    <col min="14602" max="14602" width="10.453125" customWidth="1"/>
    <col min="14603" max="14603" width="12.453125" customWidth="1"/>
    <col min="14604" max="14604" width="7.54296875" customWidth="1"/>
    <col min="14606" max="14606" width="7.453125" customWidth="1"/>
    <col min="14607" max="14607" width="6.54296875" customWidth="1"/>
    <col min="14608" max="14610" width="8.453125" customWidth="1"/>
    <col min="14611" max="14611" width="6.453125" bestFit="1" customWidth="1"/>
    <col min="14612" max="14612" width="5.54296875" customWidth="1"/>
    <col min="14613" max="14613" width="5.453125" bestFit="1" customWidth="1"/>
    <col min="14614" max="14614" width="2.54296875" customWidth="1"/>
    <col min="14615" max="14615" width="5.54296875" bestFit="1" customWidth="1"/>
    <col min="14616" max="14617" width="4" bestFit="1" customWidth="1"/>
    <col min="14618" max="14619" width="5.453125" bestFit="1" customWidth="1"/>
    <col min="14620" max="14620" width="4" bestFit="1" customWidth="1"/>
    <col min="14621" max="14621" width="3" bestFit="1" customWidth="1"/>
    <col min="14622" max="14623" width="5.453125" bestFit="1" customWidth="1"/>
    <col min="14624" max="14624" width="4" bestFit="1" customWidth="1"/>
    <col min="14625" max="14626" width="5.453125" bestFit="1" customWidth="1"/>
    <col min="14627" max="14627" width="4" bestFit="1" customWidth="1"/>
    <col min="14628" max="14628" width="3" bestFit="1" customWidth="1"/>
    <col min="14629" max="14629" width="5.453125" bestFit="1" customWidth="1"/>
    <col min="14630" max="14631" width="4" bestFit="1" customWidth="1"/>
    <col min="14632" max="14632" width="5.453125" bestFit="1" customWidth="1"/>
    <col min="14633" max="14640" width="3.453125" customWidth="1"/>
    <col min="14851" max="14851" width="5.453125" customWidth="1"/>
    <col min="14852" max="14852" width="10.54296875" bestFit="1" customWidth="1"/>
    <col min="14853" max="14853" width="9.453125" bestFit="1" customWidth="1"/>
    <col min="14854" max="14854" width="7.453125" customWidth="1"/>
    <col min="14855" max="14855" width="6.54296875" customWidth="1"/>
    <col min="14856" max="14856" width="9" customWidth="1"/>
    <col min="14857" max="14857" width="7.453125" customWidth="1"/>
    <col min="14858" max="14858" width="10.453125" customWidth="1"/>
    <col min="14859" max="14859" width="12.453125" customWidth="1"/>
    <col min="14860" max="14860" width="7.54296875" customWidth="1"/>
    <col min="14862" max="14862" width="7.453125" customWidth="1"/>
    <col min="14863" max="14863" width="6.54296875" customWidth="1"/>
    <col min="14864" max="14866" width="8.453125" customWidth="1"/>
    <col min="14867" max="14867" width="6.453125" bestFit="1" customWidth="1"/>
    <col min="14868" max="14868" width="5.54296875" customWidth="1"/>
    <col min="14869" max="14869" width="5.453125" bestFit="1" customWidth="1"/>
    <col min="14870" max="14870" width="2.54296875" customWidth="1"/>
    <col min="14871" max="14871" width="5.54296875" bestFit="1" customWidth="1"/>
    <col min="14872" max="14873" width="4" bestFit="1" customWidth="1"/>
    <col min="14874" max="14875" width="5.453125" bestFit="1" customWidth="1"/>
    <col min="14876" max="14876" width="4" bestFit="1" customWidth="1"/>
    <col min="14877" max="14877" width="3" bestFit="1" customWidth="1"/>
    <col min="14878" max="14879" width="5.453125" bestFit="1" customWidth="1"/>
    <col min="14880" max="14880" width="4" bestFit="1" customWidth="1"/>
    <col min="14881" max="14882" width="5.453125" bestFit="1" customWidth="1"/>
    <col min="14883" max="14883" width="4" bestFit="1" customWidth="1"/>
    <col min="14884" max="14884" width="3" bestFit="1" customWidth="1"/>
    <col min="14885" max="14885" width="5.453125" bestFit="1" customWidth="1"/>
    <col min="14886" max="14887" width="4" bestFit="1" customWidth="1"/>
    <col min="14888" max="14888" width="5.453125" bestFit="1" customWidth="1"/>
    <col min="14889" max="14896" width="3.453125" customWidth="1"/>
    <col min="15107" max="15107" width="5.453125" customWidth="1"/>
    <col min="15108" max="15108" width="10.54296875" bestFit="1" customWidth="1"/>
    <col min="15109" max="15109" width="9.453125" bestFit="1" customWidth="1"/>
    <col min="15110" max="15110" width="7.453125" customWidth="1"/>
    <col min="15111" max="15111" width="6.54296875" customWidth="1"/>
    <col min="15112" max="15112" width="9" customWidth="1"/>
    <col min="15113" max="15113" width="7.453125" customWidth="1"/>
    <col min="15114" max="15114" width="10.453125" customWidth="1"/>
    <col min="15115" max="15115" width="12.453125" customWidth="1"/>
    <col min="15116" max="15116" width="7.54296875" customWidth="1"/>
    <col min="15118" max="15118" width="7.453125" customWidth="1"/>
    <col min="15119" max="15119" width="6.54296875" customWidth="1"/>
    <col min="15120" max="15122" width="8.453125" customWidth="1"/>
    <col min="15123" max="15123" width="6.453125" bestFit="1" customWidth="1"/>
    <col min="15124" max="15124" width="5.54296875" customWidth="1"/>
    <col min="15125" max="15125" width="5.453125" bestFit="1" customWidth="1"/>
    <col min="15126" max="15126" width="2.54296875" customWidth="1"/>
    <col min="15127" max="15127" width="5.54296875" bestFit="1" customWidth="1"/>
    <col min="15128" max="15129" width="4" bestFit="1" customWidth="1"/>
    <col min="15130" max="15131" width="5.453125" bestFit="1" customWidth="1"/>
    <col min="15132" max="15132" width="4" bestFit="1" customWidth="1"/>
    <col min="15133" max="15133" width="3" bestFit="1" customWidth="1"/>
    <col min="15134" max="15135" width="5.453125" bestFit="1" customWidth="1"/>
    <col min="15136" max="15136" width="4" bestFit="1" customWidth="1"/>
    <col min="15137" max="15138" width="5.453125" bestFit="1" customWidth="1"/>
    <col min="15139" max="15139" width="4" bestFit="1" customWidth="1"/>
    <col min="15140" max="15140" width="3" bestFit="1" customWidth="1"/>
    <col min="15141" max="15141" width="5.453125" bestFit="1" customWidth="1"/>
    <col min="15142" max="15143" width="4" bestFit="1" customWidth="1"/>
    <col min="15144" max="15144" width="5.453125" bestFit="1" customWidth="1"/>
    <col min="15145" max="15152" width="3.453125" customWidth="1"/>
    <col min="15363" max="15363" width="5.453125" customWidth="1"/>
    <col min="15364" max="15364" width="10.54296875" bestFit="1" customWidth="1"/>
    <col min="15365" max="15365" width="9.453125" bestFit="1" customWidth="1"/>
    <col min="15366" max="15366" width="7.453125" customWidth="1"/>
    <col min="15367" max="15367" width="6.54296875" customWidth="1"/>
    <col min="15368" max="15368" width="9" customWidth="1"/>
    <col min="15369" max="15369" width="7.453125" customWidth="1"/>
    <col min="15370" max="15370" width="10.453125" customWidth="1"/>
    <col min="15371" max="15371" width="12.453125" customWidth="1"/>
    <col min="15372" max="15372" width="7.54296875" customWidth="1"/>
    <col min="15374" max="15374" width="7.453125" customWidth="1"/>
    <col min="15375" max="15375" width="6.54296875" customWidth="1"/>
    <col min="15376" max="15378" width="8.453125" customWidth="1"/>
    <col min="15379" max="15379" width="6.453125" bestFit="1" customWidth="1"/>
    <col min="15380" max="15380" width="5.54296875" customWidth="1"/>
    <col min="15381" max="15381" width="5.453125" bestFit="1" customWidth="1"/>
    <col min="15382" max="15382" width="2.54296875" customWidth="1"/>
    <col min="15383" max="15383" width="5.54296875" bestFit="1" customWidth="1"/>
    <col min="15384" max="15385" width="4" bestFit="1" customWidth="1"/>
    <col min="15386" max="15387" width="5.453125" bestFit="1" customWidth="1"/>
    <col min="15388" max="15388" width="4" bestFit="1" customWidth="1"/>
    <col min="15389" max="15389" width="3" bestFit="1" customWidth="1"/>
    <col min="15390" max="15391" width="5.453125" bestFit="1" customWidth="1"/>
    <col min="15392" max="15392" width="4" bestFit="1" customWidth="1"/>
    <col min="15393" max="15394" width="5.453125" bestFit="1" customWidth="1"/>
    <col min="15395" max="15395" width="4" bestFit="1" customWidth="1"/>
    <col min="15396" max="15396" width="3" bestFit="1" customWidth="1"/>
    <col min="15397" max="15397" width="5.453125" bestFit="1" customWidth="1"/>
    <col min="15398" max="15399" width="4" bestFit="1" customWidth="1"/>
    <col min="15400" max="15400" width="5.453125" bestFit="1" customWidth="1"/>
    <col min="15401" max="15408" width="3.453125" customWidth="1"/>
    <col min="15619" max="15619" width="5.453125" customWidth="1"/>
    <col min="15620" max="15620" width="10.54296875" bestFit="1" customWidth="1"/>
    <col min="15621" max="15621" width="9.453125" bestFit="1" customWidth="1"/>
    <col min="15622" max="15622" width="7.453125" customWidth="1"/>
    <col min="15623" max="15623" width="6.54296875" customWidth="1"/>
    <col min="15624" max="15624" width="9" customWidth="1"/>
    <col min="15625" max="15625" width="7.453125" customWidth="1"/>
    <col min="15626" max="15626" width="10.453125" customWidth="1"/>
    <col min="15627" max="15627" width="12.453125" customWidth="1"/>
    <col min="15628" max="15628" width="7.54296875" customWidth="1"/>
    <col min="15630" max="15630" width="7.453125" customWidth="1"/>
    <col min="15631" max="15631" width="6.54296875" customWidth="1"/>
    <col min="15632" max="15634" width="8.453125" customWidth="1"/>
    <col min="15635" max="15635" width="6.453125" bestFit="1" customWidth="1"/>
    <col min="15636" max="15636" width="5.54296875" customWidth="1"/>
    <col min="15637" max="15637" width="5.453125" bestFit="1" customWidth="1"/>
    <col min="15638" max="15638" width="2.54296875" customWidth="1"/>
    <col min="15639" max="15639" width="5.54296875" bestFit="1" customWidth="1"/>
    <col min="15640" max="15641" width="4" bestFit="1" customWidth="1"/>
    <col min="15642" max="15643" width="5.453125" bestFit="1" customWidth="1"/>
    <col min="15644" max="15644" width="4" bestFit="1" customWidth="1"/>
    <col min="15645" max="15645" width="3" bestFit="1" customWidth="1"/>
    <col min="15646" max="15647" width="5.453125" bestFit="1" customWidth="1"/>
    <col min="15648" max="15648" width="4" bestFit="1" customWidth="1"/>
    <col min="15649" max="15650" width="5.453125" bestFit="1" customWidth="1"/>
    <col min="15651" max="15651" width="4" bestFit="1" customWidth="1"/>
    <col min="15652" max="15652" width="3" bestFit="1" customWidth="1"/>
    <col min="15653" max="15653" width="5.453125" bestFit="1" customWidth="1"/>
    <col min="15654" max="15655" width="4" bestFit="1" customWidth="1"/>
    <col min="15656" max="15656" width="5.453125" bestFit="1" customWidth="1"/>
    <col min="15657" max="15664" width="3.453125" customWidth="1"/>
    <col min="15875" max="15875" width="5.453125" customWidth="1"/>
    <col min="15876" max="15876" width="10.54296875" bestFit="1" customWidth="1"/>
    <col min="15877" max="15877" width="9.453125" bestFit="1" customWidth="1"/>
    <col min="15878" max="15878" width="7.453125" customWidth="1"/>
    <col min="15879" max="15879" width="6.54296875" customWidth="1"/>
    <col min="15880" max="15880" width="9" customWidth="1"/>
    <col min="15881" max="15881" width="7.453125" customWidth="1"/>
    <col min="15882" max="15882" width="10.453125" customWidth="1"/>
    <col min="15883" max="15883" width="12.453125" customWidth="1"/>
    <col min="15884" max="15884" width="7.54296875" customWidth="1"/>
    <col min="15886" max="15886" width="7.453125" customWidth="1"/>
    <col min="15887" max="15887" width="6.54296875" customWidth="1"/>
    <col min="15888" max="15890" width="8.453125" customWidth="1"/>
    <col min="15891" max="15891" width="6.453125" bestFit="1" customWidth="1"/>
    <col min="15892" max="15892" width="5.54296875" customWidth="1"/>
    <col min="15893" max="15893" width="5.453125" bestFit="1" customWidth="1"/>
    <col min="15894" max="15894" width="2.54296875" customWidth="1"/>
    <col min="15895" max="15895" width="5.54296875" bestFit="1" customWidth="1"/>
    <col min="15896" max="15897" width="4" bestFit="1" customWidth="1"/>
    <col min="15898" max="15899" width="5.453125" bestFit="1" customWidth="1"/>
    <col min="15900" max="15900" width="4" bestFit="1" customWidth="1"/>
    <col min="15901" max="15901" width="3" bestFit="1" customWidth="1"/>
    <col min="15902" max="15903" width="5.453125" bestFit="1" customWidth="1"/>
    <col min="15904" max="15904" width="4" bestFit="1" customWidth="1"/>
    <col min="15905" max="15906" width="5.453125" bestFit="1" customWidth="1"/>
    <col min="15907" max="15907" width="4" bestFit="1" customWidth="1"/>
    <col min="15908" max="15908" width="3" bestFit="1" customWidth="1"/>
    <col min="15909" max="15909" width="5.453125" bestFit="1" customWidth="1"/>
    <col min="15910" max="15911" width="4" bestFit="1" customWidth="1"/>
    <col min="15912" max="15912" width="5.453125" bestFit="1" customWidth="1"/>
    <col min="15913" max="15920" width="3.453125" customWidth="1"/>
  </cols>
  <sheetData>
    <row r="1" spans="1:15" ht="28.5" x14ac:dyDescent="0.35">
      <c r="A1" s="7" t="s">
        <v>562</v>
      </c>
    </row>
    <row r="2" spans="1:15" x14ac:dyDescent="0.35">
      <c r="A2" s="86" t="s">
        <v>19</v>
      </c>
    </row>
    <row r="3" spans="1:15" x14ac:dyDescent="0.35">
      <c r="A3" s="86" t="s">
        <v>104</v>
      </c>
    </row>
    <row r="4" spans="1:15" x14ac:dyDescent="0.35">
      <c r="A4" s="86" t="s">
        <v>106</v>
      </c>
    </row>
    <row r="5" spans="1:15" ht="20.25" customHeight="1" x14ac:dyDescent="0.35">
      <c r="B5" s="64" t="s">
        <v>100</v>
      </c>
      <c r="C5" s="65"/>
      <c r="D5" s="65"/>
      <c r="E5" s="66"/>
      <c r="F5" s="64" t="s">
        <v>34</v>
      </c>
      <c r="G5" s="66"/>
      <c r="H5" s="64" t="s">
        <v>555</v>
      </c>
      <c r="I5" s="65"/>
      <c r="J5" s="65"/>
      <c r="K5" s="65"/>
      <c r="L5" s="65"/>
      <c r="M5" s="65"/>
      <c r="N5" s="65"/>
      <c r="O5" s="66"/>
    </row>
    <row r="6" spans="1:15" ht="60" customHeight="1" x14ac:dyDescent="0.35">
      <c r="A6" s="93"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53" t="s">
        <v>557</v>
      </c>
    </row>
    <row r="7" spans="1:15" x14ac:dyDescent="0.35">
      <c r="A7" s="92" t="s">
        <v>225</v>
      </c>
      <c r="B7" s="50">
        <v>11319</v>
      </c>
      <c r="C7" s="50">
        <v>10568</v>
      </c>
      <c r="D7" s="50">
        <v>751</v>
      </c>
      <c r="E7" s="82">
        <v>0</v>
      </c>
      <c r="F7" s="50">
        <v>6932</v>
      </c>
      <c r="G7" s="56">
        <v>3316</v>
      </c>
      <c r="H7" s="84">
        <v>-4155</v>
      </c>
      <c r="I7" s="50">
        <v>3616</v>
      </c>
      <c r="J7" s="88">
        <v>6864</v>
      </c>
      <c r="K7" s="50">
        <v>528</v>
      </c>
      <c r="L7" s="56">
        <v>176</v>
      </c>
      <c r="M7" s="50">
        <v>700</v>
      </c>
      <c r="N7" s="55">
        <v>1959</v>
      </c>
      <c r="O7" s="55">
        <v>178</v>
      </c>
    </row>
    <row r="8" spans="1:15" x14ac:dyDescent="0.35">
      <c r="A8" s="91" t="s">
        <v>226</v>
      </c>
      <c r="B8" s="50">
        <v>10547</v>
      </c>
      <c r="C8" s="50">
        <v>9843</v>
      </c>
      <c r="D8" s="50">
        <v>704</v>
      </c>
      <c r="E8" s="82">
        <v>0</v>
      </c>
      <c r="F8" s="50">
        <v>6543</v>
      </c>
      <c r="G8" s="56">
        <v>3467</v>
      </c>
      <c r="H8" s="84">
        <v>-3724</v>
      </c>
      <c r="I8" s="50">
        <v>3076</v>
      </c>
      <c r="J8" s="56">
        <v>6428</v>
      </c>
      <c r="K8" s="50">
        <v>437</v>
      </c>
      <c r="L8" s="56">
        <v>158</v>
      </c>
      <c r="M8" s="50">
        <v>926</v>
      </c>
      <c r="N8" s="55">
        <v>1577</v>
      </c>
      <c r="O8" s="55">
        <v>178</v>
      </c>
    </row>
    <row r="9" spans="1:15" x14ac:dyDescent="0.35">
      <c r="A9" s="91" t="s">
        <v>227</v>
      </c>
      <c r="B9" s="50">
        <v>11580</v>
      </c>
      <c r="C9" s="50">
        <v>10815</v>
      </c>
      <c r="D9" s="50">
        <v>765</v>
      </c>
      <c r="E9" s="82">
        <v>0</v>
      </c>
      <c r="F9" s="50">
        <v>6678</v>
      </c>
      <c r="G9" s="56">
        <v>3670</v>
      </c>
      <c r="H9" s="84">
        <v>-4923</v>
      </c>
      <c r="I9" s="50">
        <v>3008</v>
      </c>
      <c r="J9" s="56">
        <v>7310</v>
      </c>
      <c r="K9" s="50">
        <v>491</v>
      </c>
      <c r="L9" s="56">
        <v>227</v>
      </c>
      <c r="M9" s="50">
        <v>989</v>
      </c>
      <c r="N9" s="55">
        <v>1874</v>
      </c>
      <c r="O9" s="55">
        <v>192</v>
      </c>
    </row>
    <row r="10" spans="1:15" x14ac:dyDescent="0.35">
      <c r="A10" s="91" t="s">
        <v>228</v>
      </c>
      <c r="B10" s="50">
        <v>11190</v>
      </c>
      <c r="C10" s="50">
        <v>10509</v>
      </c>
      <c r="D10" s="50">
        <v>681</v>
      </c>
      <c r="E10" s="82">
        <v>0</v>
      </c>
      <c r="F10" s="50">
        <v>6512</v>
      </c>
      <c r="G10" s="56">
        <v>3691</v>
      </c>
      <c r="H10" s="84">
        <v>-4007</v>
      </c>
      <c r="I10" s="50">
        <v>2821</v>
      </c>
      <c r="J10" s="56">
        <v>6696</v>
      </c>
      <c r="K10" s="50">
        <v>791</v>
      </c>
      <c r="L10" s="56">
        <v>122</v>
      </c>
      <c r="M10" s="50">
        <v>958</v>
      </c>
      <c r="N10" s="55">
        <v>1759</v>
      </c>
      <c r="O10" s="55">
        <v>224</v>
      </c>
    </row>
    <row r="11" spans="1:15" x14ac:dyDescent="0.35">
      <c r="A11" s="91" t="s">
        <v>229</v>
      </c>
      <c r="B11" s="50">
        <v>10304</v>
      </c>
      <c r="C11" s="50">
        <v>9654</v>
      </c>
      <c r="D11" s="50">
        <v>650</v>
      </c>
      <c r="E11" s="82">
        <v>0</v>
      </c>
      <c r="F11" s="50">
        <v>7731</v>
      </c>
      <c r="G11" s="56">
        <v>3165</v>
      </c>
      <c r="H11" s="84">
        <v>-2397</v>
      </c>
      <c r="I11" s="50">
        <v>3680</v>
      </c>
      <c r="J11" s="56">
        <v>6221</v>
      </c>
      <c r="K11" s="50">
        <v>886</v>
      </c>
      <c r="L11" s="56">
        <v>59</v>
      </c>
      <c r="M11" s="50">
        <v>880</v>
      </c>
      <c r="N11" s="55">
        <v>1563</v>
      </c>
      <c r="O11" s="55">
        <v>211</v>
      </c>
    </row>
    <row r="12" spans="1:15" x14ac:dyDescent="0.35">
      <c r="A12" s="91" t="s">
        <v>230</v>
      </c>
      <c r="B12" s="50">
        <v>8102</v>
      </c>
      <c r="C12" s="50">
        <v>7645</v>
      </c>
      <c r="D12" s="50">
        <v>457</v>
      </c>
      <c r="E12" s="82">
        <v>0</v>
      </c>
      <c r="F12" s="50">
        <v>6537</v>
      </c>
      <c r="G12" s="56">
        <v>2443</v>
      </c>
      <c r="H12" s="84">
        <v>-2545</v>
      </c>
      <c r="I12" s="50">
        <v>3383</v>
      </c>
      <c r="J12" s="56">
        <v>5106</v>
      </c>
      <c r="K12" s="50">
        <v>711</v>
      </c>
      <c r="L12" s="56">
        <v>168</v>
      </c>
      <c r="M12" s="50">
        <v>798</v>
      </c>
      <c r="N12" s="55">
        <v>2163</v>
      </c>
      <c r="O12" s="55">
        <v>212</v>
      </c>
    </row>
    <row r="13" spans="1:15" x14ac:dyDescent="0.35">
      <c r="A13" s="91" t="s">
        <v>231</v>
      </c>
      <c r="B13" s="50">
        <v>10769</v>
      </c>
      <c r="C13" s="50">
        <v>10123</v>
      </c>
      <c r="D13" s="50">
        <v>646</v>
      </c>
      <c r="E13" s="82">
        <v>0</v>
      </c>
      <c r="F13" s="50">
        <v>8465</v>
      </c>
      <c r="G13" s="56">
        <v>4150</v>
      </c>
      <c r="H13" s="84">
        <v>-2901</v>
      </c>
      <c r="I13" s="50">
        <v>3435</v>
      </c>
      <c r="J13" s="56">
        <v>6127</v>
      </c>
      <c r="K13" s="50">
        <v>880</v>
      </c>
      <c r="L13" s="56">
        <v>55</v>
      </c>
      <c r="M13" s="50">
        <v>1024</v>
      </c>
      <c r="N13" s="55">
        <v>2058</v>
      </c>
      <c r="O13" s="55">
        <v>215</v>
      </c>
    </row>
    <row r="14" spans="1:15" x14ac:dyDescent="0.35">
      <c r="A14" s="91" t="s">
        <v>232</v>
      </c>
      <c r="B14" s="50">
        <v>10667</v>
      </c>
      <c r="C14" s="50">
        <v>10066</v>
      </c>
      <c r="D14" s="50">
        <v>601</v>
      </c>
      <c r="E14" s="82">
        <v>0</v>
      </c>
      <c r="F14" s="50">
        <v>7586</v>
      </c>
      <c r="G14" s="56">
        <v>3139</v>
      </c>
      <c r="H14" s="84">
        <v>-3390</v>
      </c>
      <c r="I14" s="50">
        <v>3556</v>
      </c>
      <c r="J14" s="56">
        <v>6450</v>
      </c>
      <c r="K14" s="50">
        <v>891</v>
      </c>
      <c r="L14" s="56">
        <v>27</v>
      </c>
      <c r="M14" s="50">
        <v>699</v>
      </c>
      <c r="N14" s="55">
        <v>2059</v>
      </c>
      <c r="O14" s="55">
        <v>209</v>
      </c>
    </row>
    <row r="15" spans="1:15" x14ac:dyDescent="0.35">
      <c r="A15" s="91" t="s">
        <v>233</v>
      </c>
      <c r="B15" s="50">
        <v>10965</v>
      </c>
      <c r="C15" s="50">
        <v>10335</v>
      </c>
      <c r="D15" s="50">
        <v>630</v>
      </c>
      <c r="E15" s="82">
        <v>0</v>
      </c>
      <c r="F15" s="50">
        <v>8202</v>
      </c>
      <c r="G15" s="56">
        <v>3847</v>
      </c>
      <c r="H15" s="84">
        <v>-4092</v>
      </c>
      <c r="I15" s="50">
        <v>3759</v>
      </c>
      <c r="J15" s="56">
        <v>6578</v>
      </c>
      <c r="K15" s="50">
        <v>596</v>
      </c>
      <c r="L15" s="56">
        <v>55</v>
      </c>
      <c r="M15" s="50">
        <v>582</v>
      </c>
      <c r="N15" s="55">
        <v>2396</v>
      </c>
      <c r="O15" s="55">
        <v>201</v>
      </c>
    </row>
    <row r="16" spans="1:15" x14ac:dyDescent="0.35">
      <c r="A16" s="91" t="s">
        <v>234</v>
      </c>
      <c r="B16" s="50">
        <v>11841</v>
      </c>
      <c r="C16" s="50">
        <v>11099</v>
      </c>
      <c r="D16" s="50">
        <v>742</v>
      </c>
      <c r="E16" s="82">
        <v>0</v>
      </c>
      <c r="F16" s="50">
        <v>8440.26</v>
      </c>
      <c r="G16" s="56">
        <v>4103.2700000000004</v>
      </c>
      <c r="H16" s="84">
        <v>-3885.83</v>
      </c>
      <c r="I16" s="50">
        <v>3655.62</v>
      </c>
      <c r="J16" s="56">
        <v>6668.37</v>
      </c>
      <c r="K16" s="50">
        <v>681.37</v>
      </c>
      <c r="L16" s="56">
        <v>74.45</v>
      </c>
      <c r="M16" s="50">
        <v>811</v>
      </c>
      <c r="N16" s="55">
        <v>2291</v>
      </c>
      <c r="O16" s="55">
        <v>226.04</v>
      </c>
    </row>
    <row r="17" spans="1:15" x14ac:dyDescent="0.35">
      <c r="A17" s="91" t="s">
        <v>235</v>
      </c>
      <c r="B17" s="50">
        <v>11256</v>
      </c>
      <c r="C17" s="50">
        <v>10521</v>
      </c>
      <c r="D17" s="50">
        <v>735</v>
      </c>
      <c r="E17" s="82">
        <v>0</v>
      </c>
      <c r="F17" s="50">
        <v>8646.4599999999991</v>
      </c>
      <c r="G17" s="56">
        <v>4592.0200000000004</v>
      </c>
      <c r="H17" s="84">
        <v>-3927.26</v>
      </c>
      <c r="I17" s="50">
        <v>3657.82</v>
      </c>
      <c r="J17" s="56">
        <v>6603.76</v>
      </c>
      <c r="K17" s="50">
        <v>396.62</v>
      </c>
      <c r="L17" s="56">
        <v>177.01</v>
      </c>
      <c r="M17" s="50">
        <v>872</v>
      </c>
      <c r="N17" s="55">
        <v>2072.9299999999998</v>
      </c>
      <c r="O17" s="55">
        <v>198.46</v>
      </c>
    </row>
    <row r="18" spans="1:15" x14ac:dyDescent="0.35">
      <c r="A18" s="91" t="s">
        <v>236</v>
      </c>
      <c r="B18" s="50">
        <v>11354</v>
      </c>
      <c r="C18" s="50">
        <v>10616</v>
      </c>
      <c r="D18" s="50">
        <v>738</v>
      </c>
      <c r="E18" s="82">
        <v>0</v>
      </c>
      <c r="F18" s="50">
        <v>8163.43</v>
      </c>
      <c r="G18" s="56">
        <v>4157</v>
      </c>
      <c r="H18" s="84">
        <v>-4205.3599999999997</v>
      </c>
      <c r="I18" s="50">
        <v>3592.93</v>
      </c>
      <c r="J18" s="56">
        <v>6153</v>
      </c>
      <c r="K18" s="50">
        <v>413.5</v>
      </c>
      <c r="L18" s="56">
        <v>50.68</v>
      </c>
      <c r="M18" s="50">
        <v>639.9</v>
      </c>
      <c r="N18" s="55">
        <v>2648.01</v>
      </c>
      <c r="O18" s="55">
        <v>221.07</v>
      </c>
    </row>
    <row r="19" spans="1:15" x14ac:dyDescent="0.35">
      <c r="A19" s="91" t="s">
        <v>237</v>
      </c>
      <c r="B19" s="50">
        <v>11115.6</v>
      </c>
      <c r="C19" s="50">
        <v>10428.67</v>
      </c>
      <c r="D19" s="50">
        <v>686.94</v>
      </c>
      <c r="E19" s="82">
        <v>0</v>
      </c>
      <c r="F19" s="50">
        <v>8540.92</v>
      </c>
      <c r="G19" s="56">
        <v>4366</v>
      </c>
      <c r="H19" s="84">
        <v>-4183.55</v>
      </c>
      <c r="I19" s="50">
        <v>3491.42</v>
      </c>
      <c r="J19" s="56">
        <v>6710.46</v>
      </c>
      <c r="K19" s="50">
        <v>683.5</v>
      </c>
      <c r="L19" s="56">
        <v>152</v>
      </c>
      <c r="M19" s="50">
        <v>820</v>
      </c>
      <c r="N19" s="55">
        <v>2316</v>
      </c>
      <c r="O19" s="55">
        <v>163</v>
      </c>
    </row>
    <row r="20" spans="1:15" x14ac:dyDescent="0.35">
      <c r="A20" s="91" t="s">
        <v>238</v>
      </c>
      <c r="B20" s="50">
        <v>10495.54</v>
      </c>
      <c r="C20" s="50">
        <v>9814.67</v>
      </c>
      <c r="D20" s="50">
        <v>680.88</v>
      </c>
      <c r="E20" s="82">
        <v>0</v>
      </c>
      <c r="F20" s="50">
        <v>7628.92</v>
      </c>
      <c r="G20" s="56">
        <v>3454</v>
      </c>
      <c r="H20" s="84">
        <v>-3503.58</v>
      </c>
      <c r="I20" s="50">
        <v>3491.42</v>
      </c>
      <c r="J20" s="56">
        <v>6671.49</v>
      </c>
      <c r="K20" s="50">
        <v>683.5</v>
      </c>
      <c r="L20" s="56">
        <v>152</v>
      </c>
      <c r="M20" s="50">
        <v>774</v>
      </c>
      <c r="N20" s="55">
        <v>1629</v>
      </c>
      <c r="O20" s="55">
        <v>189</v>
      </c>
    </row>
    <row r="21" spans="1:15" x14ac:dyDescent="0.35">
      <c r="A21" s="91" t="s">
        <v>239</v>
      </c>
      <c r="B21" s="50">
        <v>10984.31</v>
      </c>
      <c r="C21" s="50">
        <v>10277.67</v>
      </c>
      <c r="D21" s="50">
        <v>706.64</v>
      </c>
      <c r="E21" s="82">
        <v>0</v>
      </c>
      <c r="F21" s="50">
        <v>8565.92</v>
      </c>
      <c r="G21" s="56">
        <v>4391</v>
      </c>
      <c r="H21" s="84">
        <v>-3514.05</v>
      </c>
      <c r="I21" s="50">
        <v>3491.42</v>
      </c>
      <c r="J21" s="56">
        <v>6641.96</v>
      </c>
      <c r="K21" s="50">
        <v>683.5</v>
      </c>
      <c r="L21" s="56">
        <v>152</v>
      </c>
      <c r="M21" s="50">
        <v>928</v>
      </c>
      <c r="N21" s="55">
        <v>1823</v>
      </c>
      <c r="O21" s="55">
        <v>226</v>
      </c>
    </row>
    <row r="22" spans="1:15" x14ac:dyDescent="0.35">
      <c r="A22" s="91" t="s">
        <v>240</v>
      </c>
      <c r="B22" s="50">
        <v>10403.9</v>
      </c>
      <c r="C22" s="50">
        <v>9769.67</v>
      </c>
      <c r="D22" s="50">
        <v>634.24</v>
      </c>
      <c r="E22" s="82">
        <v>0</v>
      </c>
      <c r="F22" s="50">
        <v>8230.92</v>
      </c>
      <c r="G22" s="56">
        <v>4056</v>
      </c>
      <c r="H22" s="84">
        <v>-3848.87</v>
      </c>
      <c r="I22" s="50">
        <v>3491.42</v>
      </c>
      <c r="J22" s="56">
        <v>6617.78</v>
      </c>
      <c r="K22" s="50">
        <v>683.5</v>
      </c>
      <c r="L22" s="56">
        <v>152</v>
      </c>
      <c r="M22" s="50">
        <v>760</v>
      </c>
      <c r="N22" s="55">
        <v>2014</v>
      </c>
      <c r="O22" s="55">
        <v>187</v>
      </c>
    </row>
    <row r="23" spans="1:15" x14ac:dyDescent="0.35">
      <c r="A23" s="91" t="s">
        <v>241</v>
      </c>
      <c r="B23" s="50">
        <v>10765.59</v>
      </c>
      <c r="C23" s="50">
        <v>10089.67</v>
      </c>
      <c r="D23" s="50">
        <v>675.92</v>
      </c>
      <c r="E23" s="82">
        <v>0</v>
      </c>
      <c r="F23" s="50">
        <v>7172.92</v>
      </c>
      <c r="G23" s="56">
        <v>2998</v>
      </c>
      <c r="H23" s="84">
        <v>-4120.9399999999996</v>
      </c>
      <c r="I23" s="50">
        <v>3491.42</v>
      </c>
      <c r="J23" s="56">
        <v>6643.86</v>
      </c>
      <c r="K23" s="50">
        <v>683.5</v>
      </c>
      <c r="L23" s="56">
        <v>152</v>
      </c>
      <c r="M23" s="50">
        <v>559</v>
      </c>
      <c r="N23" s="55">
        <v>2059</v>
      </c>
      <c r="O23" s="55">
        <v>251</v>
      </c>
    </row>
    <row r="24" spans="1:15" x14ac:dyDescent="0.35">
      <c r="A24" s="91" t="s">
        <v>242</v>
      </c>
      <c r="B24" s="50">
        <v>10146.61</v>
      </c>
      <c r="C24" s="50">
        <v>9612.67</v>
      </c>
      <c r="D24" s="50">
        <v>533.95000000000005</v>
      </c>
      <c r="E24" s="82">
        <v>0</v>
      </c>
      <c r="F24" s="50">
        <v>7685.92</v>
      </c>
      <c r="G24" s="56">
        <v>3511</v>
      </c>
      <c r="H24" s="84">
        <v>-4202.01</v>
      </c>
      <c r="I24" s="50">
        <v>3491.42</v>
      </c>
      <c r="J24" s="56">
        <v>6553.92</v>
      </c>
      <c r="K24" s="50">
        <v>683.5</v>
      </c>
      <c r="L24" s="56">
        <v>152</v>
      </c>
      <c r="M24" s="50">
        <v>746</v>
      </c>
      <c r="N24" s="55">
        <v>2417</v>
      </c>
      <c r="O24" s="55">
        <v>203</v>
      </c>
    </row>
    <row r="25" spans="1:15" x14ac:dyDescent="0.35">
      <c r="A25" s="91" t="s">
        <v>243</v>
      </c>
      <c r="B25" s="50">
        <v>10715.27</v>
      </c>
      <c r="C25" s="50">
        <v>10127.67</v>
      </c>
      <c r="D25" s="50">
        <v>587.61</v>
      </c>
      <c r="E25" s="82">
        <v>0</v>
      </c>
      <c r="F25" s="50">
        <v>8186.92</v>
      </c>
      <c r="G25" s="56">
        <v>4012</v>
      </c>
      <c r="H25" s="84">
        <v>-4435.67</v>
      </c>
      <c r="I25" s="50">
        <v>3491.42</v>
      </c>
      <c r="J25" s="56">
        <v>6619.59</v>
      </c>
      <c r="K25" s="50">
        <v>683.5</v>
      </c>
      <c r="L25" s="56">
        <v>152</v>
      </c>
      <c r="M25" s="50">
        <v>719</v>
      </c>
      <c r="N25" s="55">
        <v>2558</v>
      </c>
      <c r="O25" s="55">
        <v>265</v>
      </c>
    </row>
    <row r="26" spans="1:15" x14ac:dyDescent="0.35">
      <c r="A26" s="91" t="s">
        <v>244</v>
      </c>
      <c r="B26" s="50">
        <v>10107.780000000001</v>
      </c>
      <c r="C26" s="50">
        <v>9533.67</v>
      </c>
      <c r="D26" s="50">
        <v>574.11</v>
      </c>
      <c r="E26" s="82">
        <v>0</v>
      </c>
      <c r="F26" s="50">
        <v>7676.92</v>
      </c>
      <c r="G26" s="56">
        <v>3502</v>
      </c>
      <c r="H26" s="84">
        <v>-4220.8900000000003</v>
      </c>
      <c r="I26" s="50">
        <v>3491.42</v>
      </c>
      <c r="J26" s="56">
        <v>6584.81</v>
      </c>
      <c r="K26" s="50">
        <v>683.5</v>
      </c>
      <c r="L26" s="56">
        <v>152</v>
      </c>
      <c r="M26" s="50">
        <v>590</v>
      </c>
      <c r="N26" s="55">
        <v>2249</v>
      </c>
      <c r="O26" s="55">
        <v>245</v>
      </c>
    </row>
    <row r="27" spans="1:15" x14ac:dyDescent="0.35">
      <c r="A27" s="91" t="s">
        <v>245</v>
      </c>
      <c r="B27" s="50">
        <v>10516.53</v>
      </c>
      <c r="C27" s="50">
        <v>9918.67</v>
      </c>
      <c r="D27" s="50">
        <v>597.86</v>
      </c>
      <c r="E27" s="82">
        <v>0</v>
      </c>
      <c r="F27" s="50">
        <v>9162.92</v>
      </c>
      <c r="G27" s="56">
        <v>4988</v>
      </c>
      <c r="H27" s="84">
        <v>-4151.34</v>
      </c>
      <c r="I27" s="50">
        <v>3491.42</v>
      </c>
      <c r="J27" s="56">
        <v>6664.26</v>
      </c>
      <c r="K27" s="50">
        <v>683.5</v>
      </c>
      <c r="L27" s="56">
        <v>152</v>
      </c>
      <c r="M27" s="50">
        <v>736</v>
      </c>
      <c r="N27" s="55">
        <v>2246</v>
      </c>
      <c r="O27" s="55">
        <v>243</v>
      </c>
    </row>
    <row r="28" spans="1:15" x14ac:dyDescent="0.35">
      <c r="A28" s="91" t="s">
        <v>246</v>
      </c>
      <c r="B28" s="50">
        <v>11379.2</v>
      </c>
      <c r="C28" s="50">
        <v>10704.67</v>
      </c>
      <c r="D28" s="50">
        <v>674.54</v>
      </c>
      <c r="E28" s="82">
        <v>0</v>
      </c>
      <c r="F28" s="50">
        <v>8459.92</v>
      </c>
      <c r="G28" s="56">
        <v>4285</v>
      </c>
      <c r="H28" s="84">
        <v>-3628.49</v>
      </c>
      <c r="I28" s="50">
        <v>3491.42</v>
      </c>
      <c r="J28" s="56">
        <v>6632.4</v>
      </c>
      <c r="K28" s="50">
        <v>683.5</v>
      </c>
      <c r="L28" s="56">
        <v>152</v>
      </c>
      <c r="M28" s="50">
        <v>1009</v>
      </c>
      <c r="N28" s="55">
        <v>2028</v>
      </c>
      <c r="O28" s="55">
        <v>229</v>
      </c>
    </row>
    <row r="29" spans="1:15" x14ac:dyDescent="0.35">
      <c r="A29" s="91" t="s">
        <v>247</v>
      </c>
      <c r="B29" s="50">
        <v>11246.84</v>
      </c>
      <c r="C29" s="50">
        <v>10555.67</v>
      </c>
      <c r="D29" s="50">
        <v>691.17</v>
      </c>
      <c r="E29" s="82">
        <v>0</v>
      </c>
      <c r="F29" s="50">
        <v>8811.92</v>
      </c>
      <c r="G29" s="56">
        <v>4637</v>
      </c>
      <c r="H29" s="84">
        <v>-3677.93</v>
      </c>
      <c r="I29" s="50">
        <v>3491.42</v>
      </c>
      <c r="J29" s="56">
        <v>6653.84</v>
      </c>
      <c r="K29" s="50">
        <v>683.5</v>
      </c>
      <c r="L29" s="56">
        <v>152</v>
      </c>
      <c r="M29" s="50">
        <v>896</v>
      </c>
      <c r="N29" s="55">
        <v>1943</v>
      </c>
      <c r="O29" s="55">
        <v>245</v>
      </c>
    </row>
    <row r="30" spans="1:15" x14ac:dyDescent="0.35">
      <c r="A30" s="91" t="s">
        <v>248</v>
      </c>
      <c r="B30" s="50">
        <v>11863.79</v>
      </c>
      <c r="C30" s="50">
        <v>11096.67</v>
      </c>
      <c r="D30" s="50">
        <v>767.12</v>
      </c>
      <c r="E30" s="82">
        <v>0</v>
      </c>
      <c r="F30" s="50">
        <v>9421.92</v>
      </c>
      <c r="G30" s="56">
        <v>5247</v>
      </c>
      <c r="H30" s="84">
        <v>-4683.8100000000004</v>
      </c>
      <c r="I30" s="50">
        <v>3491.42</v>
      </c>
      <c r="J30" s="56">
        <v>6743.73</v>
      </c>
      <c r="K30" s="50">
        <v>683.5</v>
      </c>
      <c r="L30" s="56">
        <v>152</v>
      </c>
      <c r="M30" s="50">
        <v>773</v>
      </c>
      <c r="N30" s="55">
        <v>2736</v>
      </c>
      <c r="O30" s="55">
        <v>217</v>
      </c>
    </row>
    <row r="31" spans="1:15" x14ac:dyDescent="0.35">
      <c r="A31" s="91" t="s">
        <v>249</v>
      </c>
      <c r="B31" s="50">
        <v>11607.37</v>
      </c>
      <c r="C31" s="50">
        <v>10838.37</v>
      </c>
      <c r="D31" s="50">
        <v>769</v>
      </c>
      <c r="E31" s="82">
        <v>0</v>
      </c>
      <c r="F31" s="50">
        <v>8460.39</v>
      </c>
      <c r="G31" s="56">
        <v>4803.16</v>
      </c>
      <c r="H31" s="84">
        <v>-4948.84</v>
      </c>
      <c r="I31" s="50">
        <v>2793.27</v>
      </c>
      <c r="J31" s="56">
        <v>6764.46</v>
      </c>
      <c r="K31" s="50">
        <v>863.97</v>
      </c>
      <c r="L31" s="56">
        <v>156.94</v>
      </c>
      <c r="M31" s="50">
        <v>678.67</v>
      </c>
      <c r="N31" s="55">
        <v>2363.35</v>
      </c>
      <c r="O31" s="55">
        <v>226.64</v>
      </c>
    </row>
    <row r="32" spans="1:15" x14ac:dyDescent="0.35">
      <c r="A32" s="91" t="s">
        <v>250</v>
      </c>
      <c r="B32" s="50">
        <v>10337.719999999999</v>
      </c>
      <c r="C32" s="50">
        <v>9652.7199999999993</v>
      </c>
      <c r="D32" s="50">
        <v>685</v>
      </c>
      <c r="E32" s="82">
        <v>0</v>
      </c>
      <c r="F32" s="50">
        <v>7033.44</v>
      </c>
      <c r="G32" s="56">
        <v>3255.82</v>
      </c>
      <c r="H32" s="84">
        <v>-4416.21</v>
      </c>
      <c r="I32" s="50">
        <v>3138.74</v>
      </c>
      <c r="J32" s="56">
        <v>6944.45</v>
      </c>
      <c r="K32" s="50">
        <v>638.88</v>
      </c>
      <c r="L32" s="56">
        <v>173.01</v>
      </c>
      <c r="M32" s="50">
        <v>772.57</v>
      </c>
      <c r="N32" s="55">
        <v>1848.93</v>
      </c>
      <c r="O32" s="55">
        <v>190.91</v>
      </c>
    </row>
    <row r="33" spans="1:15" x14ac:dyDescent="0.35">
      <c r="A33" s="91" t="s">
        <v>251</v>
      </c>
      <c r="B33" s="50">
        <v>11099.91</v>
      </c>
      <c r="C33" s="50">
        <v>10411.91</v>
      </c>
      <c r="D33" s="50">
        <v>688</v>
      </c>
      <c r="E33" s="82">
        <v>0</v>
      </c>
      <c r="F33" s="50">
        <v>8540.0400000000009</v>
      </c>
      <c r="G33" s="56">
        <v>3889.89</v>
      </c>
      <c r="H33" s="84">
        <v>-4027.92</v>
      </c>
      <c r="I33" s="50">
        <v>3889</v>
      </c>
      <c r="J33" s="56">
        <v>7029.1</v>
      </c>
      <c r="K33" s="50">
        <v>761.15</v>
      </c>
      <c r="L33" s="56">
        <v>210.05</v>
      </c>
      <c r="M33" s="50">
        <v>720.1</v>
      </c>
      <c r="N33" s="55">
        <v>2159.0100000000002</v>
      </c>
      <c r="O33" s="55">
        <v>196.41</v>
      </c>
    </row>
    <row r="34" spans="1:15" x14ac:dyDescent="0.35">
      <c r="A34" s="91" t="s">
        <v>252</v>
      </c>
      <c r="B34" s="50">
        <v>10597</v>
      </c>
      <c r="C34" s="50">
        <v>9967</v>
      </c>
      <c r="D34" s="50">
        <v>630</v>
      </c>
      <c r="E34" s="82">
        <v>0</v>
      </c>
      <c r="F34" s="50">
        <v>8212.4599999999991</v>
      </c>
      <c r="G34" s="56">
        <v>4326.0200000000004</v>
      </c>
      <c r="H34" s="84">
        <v>-4111.0200000000004</v>
      </c>
      <c r="I34" s="50">
        <v>3230.28</v>
      </c>
      <c r="J34" s="56">
        <v>6038.55</v>
      </c>
      <c r="K34" s="50">
        <v>656.17</v>
      </c>
      <c r="L34" s="56">
        <v>226.38</v>
      </c>
      <c r="M34" s="50">
        <v>612.14</v>
      </c>
      <c r="N34" s="55">
        <v>2344.67</v>
      </c>
      <c r="O34" s="55">
        <v>248.72</v>
      </c>
    </row>
    <row r="35" spans="1:15" x14ac:dyDescent="0.35">
      <c r="A35" s="91" t="s">
        <v>253</v>
      </c>
      <c r="B35" s="50">
        <v>9654</v>
      </c>
      <c r="C35" s="50">
        <v>9102</v>
      </c>
      <c r="D35" s="50">
        <v>552</v>
      </c>
      <c r="E35" s="82">
        <v>0</v>
      </c>
      <c r="F35" s="50">
        <v>7858.72</v>
      </c>
      <c r="G35" s="56">
        <v>3472.79</v>
      </c>
      <c r="H35" s="84">
        <v>-3488.39</v>
      </c>
      <c r="I35" s="50">
        <v>3726.96</v>
      </c>
      <c r="J35" s="56">
        <v>6032.33</v>
      </c>
      <c r="K35" s="50">
        <v>658.97</v>
      </c>
      <c r="L35" s="56">
        <v>104.67</v>
      </c>
      <c r="M35" s="50">
        <v>601.04</v>
      </c>
      <c r="N35" s="55">
        <v>2338.35</v>
      </c>
      <c r="O35" s="55">
        <v>269.08</v>
      </c>
    </row>
    <row r="36" spans="1:15" x14ac:dyDescent="0.35">
      <c r="A36" s="91" t="s">
        <v>254</v>
      </c>
      <c r="B36" s="50">
        <v>9069</v>
      </c>
      <c r="C36" s="50">
        <v>8533</v>
      </c>
      <c r="D36" s="50">
        <v>536</v>
      </c>
      <c r="E36" s="82">
        <v>0</v>
      </c>
      <c r="F36" s="50">
        <v>7876.78</v>
      </c>
      <c r="G36" s="56">
        <v>3320.16</v>
      </c>
      <c r="H36" s="84">
        <v>-1975.45</v>
      </c>
      <c r="I36" s="50">
        <v>3754.77</v>
      </c>
      <c r="J36" s="56">
        <v>5556.11</v>
      </c>
      <c r="K36" s="50">
        <v>801.85</v>
      </c>
      <c r="L36" s="56">
        <v>8.94</v>
      </c>
      <c r="M36" s="50">
        <v>946</v>
      </c>
      <c r="N36" s="55">
        <v>1913.01</v>
      </c>
      <c r="O36" s="55">
        <v>276.62</v>
      </c>
    </row>
    <row r="37" spans="1:15" x14ac:dyDescent="0.35">
      <c r="A37" s="91" t="s">
        <v>255</v>
      </c>
      <c r="B37" s="50">
        <v>10672</v>
      </c>
      <c r="C37" s="50">
        <v>10063</v>
      </c>
      <c r="D37" s="50">
        <v>609</v>
      </c>
      <c r="E37" s="82">
        <v>0</v>
      </c>
      <c r="F37" s="50">
        <v>8404.34</v>
      </c>
      <c r="G37" s="56">
        <v>3620.24</v>
      </c>
      <c r="H37" s="84">
        <v>-4116.07</v>
      </c>
      <c r="I37" s="50">
        <v>4146.63</v>
      </c>
      <c r="J37" s="56">
        <v>6352.06</v>
      </c>
      <c r="K37" s="50">
        <v>637.48</v>
      </c>
      <c r="L37" s="56">
        <v>55.38</v>
      </c>
      <c r="M37" s="50">
        <v>487.75</v>
      </c>
      <c r="N37" s="55">
        <v>2980.49</v>
      </c>
      <c r="O37" s="55">
        <v>272.2</v>
      </c>
    </row>
    <row r="38" spans="1:15" x14ac:dyDescent="0.35">
      <c r="A38" s="91" t="s">
        <v>256</v>
      </c>
      <c r="B38" s="50">
        <v>10481</v>
      </c>
      <c r="C38" s="50">
        <v>9873</v>
      </c>
      <c r="D38" s="50">
        <v>608</v>
      </c>
      <c r="E38" s="82">
        <v>0</v>
      </c>
      <c r="F38" s="50">
        <v>8525.65</v>
      </c>
      <c r="G38" s="56">
        <v>4196.54</v>
      </c>
      <c r="H38" s="84">
        <v>-4445.66</v>
      </c>
      <c r="I38" s="50">
        <v>3546.65</v>
      </c>
      <c r="J38" s="56">
        <v>6291.86</v>
      </c>
      <c r="K38" s="50">
        <v>782.47</v>
      </c>
      <c r="L38" s="56">
        <v>86.76</v>
      </c>
      <c r="M38" s="50">
        <v>452.69</v>
      </c>
      <c r="N38" s="55">
        <v>2848.84</v>
      </c>
      <c r="O38" s="55">
        <v>275.64999999999998</v>
      </c>
    </row>
    <row r="39" spans="1:15" x14ac:dyDescent="0.35">
      <c r="A39" s="91" t="s">
        <v>257</v>
      </c>
      <c r="B39" s="50">
        <v>10404</v>
      </c>
      <c r="C39" s="50">
        <v>9795</v>
      </c>
      <c r="D39" s="50">
        <v>609</v>
      </c>
      <c r="E39" s="82">
        <v>0</v>
      </c>
      <c r="F39" s="50">
        <v>8230.5400000000009</v>
      </c>
      <c r="G39" s="56">
        <v>4169.76</v>
      </c>
      <c r="H39" s="84">
        <v>-3790.98</v>
      </c>
      <c r="I39" s="50">
        <v>3401.72</v>
      </c>
      <c r="J39" s="56">
        <v>5943.07</v>
      </c>
      <c r="K39" s="50">
        <v>659.06</v>
      </c>
      <c r="L39" s="56">
        <v>80.86</v>
      </c>
      <c r="M39" s="50">
        <v>891.58</v>
      </c>
      <c r="N39" s="55">
        <v>2719.4</v>
      </c>
      <c r="O39" s="55">
        <v>259.52999999999997</v>
      </c>
    </row>
    <row r="40" spans="1:15" x14ac:dyDescent="0.35">
      <c r="A40" s="91" t="s">
        <v>258</v>
      </c>
      <c r="B40" s="50">
        <v>11498</v>
      </c>
      <c r="C40" s="50">
        <v>10777</v>
      </c>
      <c r="D40" s="50">
        <v>721</v>
      </c>
      <c r="E40" s="82">
        <v>0</v>
      </c>
      <c r="F40" s="50">
        <v>8229.15</v>
      </c>
      <c r="G40" s="56">
        <v>4653.12</v>
      </c>
      <c r="H40" s="84">
        <v>-4777.78</v>
      </c>
      <c r="I40" s="50">
        <v>2843.26</v>
      </c>
      <c r="J40" s="56">
        <v>6569.84</v>
      </c>
      <c r="K40" s="50">
        <v>732.77</v>
      </c>
      <c r="L40" s="56">
        <v>120.64</v>
      </c>
      <c r="M40" s="50">
        <v>837.36</v>
      </c>
      <c r="N40" s="55">
        <v>2500.69</v>
      </c>
      <c r="O40" s="55">
        <v>266.11</v>
      </c>
    </row>
    <row r="41" spans="1:15" x14ac:dyDescent="0.35">
      <c r="A41" s="91" t="s">
        <v>259</v>
      </c>
      <c r="B41" s="50">
        <v>10910</v>
      </c>
      <c r="C41" s="50">
        <v>10183</v>
      </c>
      <c r="D41" s="50">
        <v>727</v>
      </c>
      <c r="E41" s="82">
        <v>0</v>
      </c>
      <c r="F41" s="50">
        <v>7312.03</v>
      </c>
      <c r="G41" s="56">
        <v>3556.13</v>
      </c>
      <c r="H41" s="84">
        <v>-4057.36</v>
      </c>
      <c r="I41" s="50">
        <v>3006.47</v>
      </c>
      <c r="J41" s="56">
        <v>6339.91</v>
      </c>
      <c r="K41" s="50">
        <v>749.42</v>
      </c>
      <c r="L41" s="56">
        <v>57.16</v>
      </c>
      <c r="M41" s="50">
        <v>877.31</v>
      </c>
      <c r="N41" s="55">
        <v>2293.4899999999998</v>
      </c>
      <c r="O41" s="55">
        <v>245.64</v>
      </c>
    </row>
    <row r="42" spans="1:15" x14ac:dyDescent="0.35">
      <c r="A42" s="91" t="s">
        <v>260</v>
      </c>
      <c r="B42" s="50">
        <v>11845</v>
      </c>
      <c r="C42" s="50">
        <v>11067</v>
      </c>
      <c r="D42" s="50">
        <v>778</v>
      </c>
      <c r="E42" s="82">
        <v>0</v>
      </c>
      <c r="F42" s="50">
        <v>8468.5</v>
      </c>
      <c r="G42" s="56">
        <v>4325.43</v>
      </c>
      <c r="H42" s="84">
        <v>-4532.8999999999996</v>
      </c>
      <c r="I42" s="50">
        <v>3425.26</v>
      </c>
      <c r="J42" s="56">
        <v>6632.25</v>
      </c>
      <c r="K42" s="50">
        <v>717.81</v>
      </c>
      <c r="L42" s="56">
        <v>64.2</v>
      </c>
      <c r="M42" s="50">
        <v>828.64</v>
      </c>
      <c r="N42" s="55">
        <v>2808.16</v>
      </c>
      <c r="O42" s="55">
        <v>234.43</v>
      </c>
    </row>
    <row r="43" spans="1:15" x14ac:dyDescent="0.35">
      <c r="A43" s="91" t="s">
        <v>261</v>
      </c>
      <c r="B43" s="50">
        <v>11472</v>
      </c>
      <c r="C43" s="50">
        <v>10700</v>
      </c>
      <c r="D43" s="50">
        <v>772</v>
      </c>
      <c r="E43" s="82">
        <v>0</v>
      </c>
      <c r="F43" s="50">
        <v>8277.75</v>
      </c>
      <c r="G43" s="56">
        <v>3942.78</v>
      </c>
      <c r="H43" s="84">
        <v>-4393.32</v>
      </c>
      <c r="I43" s="50">
        <v>3380.17</v>
      </c>
      <c r="J43" s="56">
        <v>7752.25</v>
      </c>
      <c r="K43" s="50">
        <v>954.79</v>
      </c>
      <c r="L43" s="56">
        <v>36.67</v>
      </c>
      <c r="M43" s="50">
        <v>1060.82</v>
      </c>
      <c r="N43" s="55">
        <v>2000.19</v>
      </c>
      <c r="O43" s="55">
        <v>257.77999999999997</v>
      </c>
    </row>
    <row r="44" spans="1:15" x14ac:dyDescent="0.35">
      <c r="A44" s="91" t="s">
        <v>262</v>
      </c>
      <c r="B44" s="50">
        <v>10291.02</v>
      </c>
      <c r="C44" s="50">
        <v>9580.9699999999993</v>
      </c>
      <c r="D44" s="50">
        <v>710.04</v>
      </c>
      <c r="E44" s="82">
        <v>0</v>
      </c>
      <c r="F44" s="50">
        <v>6750.36</v>
      </c>
      <c r="G44" s="56">
        <v>4189.5</v>
      </c>
      <c r="H44" s="84">
        <v>-4146.12</v>
      </c>
      <c r="I44" s="50">
        <v>2025.51</v>
      </c>
      <c r="J44" s="56">
        <v>5773.6</v>
      </c>
      <c r="K44" s="50">
        <v>535.35</v>
      </c>
      <c r="L44" s="56">
        <v>95.49</v>
      </c>
      <c r="M44" s="50">
        <v>916</v>
      </c>
      <c r="N44" s="55">
        <v>1753.89</v>
      </c>
      <c r="O44" s="55">
        <v>225.91</v>
      </c>
    </row>
    <row r="45" spans="1:15" x14ac:dyDescent="0.35">
      <c r="A45" s="91" t="s">
        <v>263</v>
      </c>
      <c r="B45" s="50">
        <v>11419.16</v>
      </c>
      <c r="C45" s="50">
        <v>10631.69</v>
      </c>
      <c r="D45" s="50">
        <v>787.47</v>
      </c>
      <c r="E45" s="82">
        <v>0</v>
      </c>
      <c r="F45" s="50">
        <v>7707.37</v>
      </c>
      <c r="G45" s="56">
        <v>2997.74</v>
      </c>
      <c r="H45" s="84">
        <v>-4345.2</v>
      </c>
      <c r="I45" s="50">
        <v>4153.5</v>
      </c>
      <c r="J45" s="56">
        <v>8130.52</v>
      </c>
      <c r="K45" s="50">
        <v>556.12</v>
      </c>
      <c r="L45" s="56">
        <v>104.86</v>
      </c>
      <c r="M45" s="50">
        <v>988.2</v>
      </c>
      <c r="N45" s="55">
        <v>1807.64</v>
      </c>
      <c r="O45" s="55">
        <v>240.8</v>
      </c>
    </row>
    <row r="46" spans="1:15" x14ac:dyDescent="0.35">
      <c r="A46" s="91" t="s">
        <v>264</v>
      </c>
      <c r="B46" s="50">
        <v>11055</v>
      </c>
      <c r="C46" s="50">
        <v>10309</v>
      </c>
      <c r="D46" s="50">
        <v>746</v>
      </c>
      <c r="E46" s="82">
        <v>0</v>
      </c>
      <c r="F46" s="50">
        <v>7993.25</v>
      </c>
      <c r="G46" s="56">
        <v>3757.11</v>
      </c>
      <c r="H46" s="84">
        <v>-5136.33</v>
      </c>
      <c r="I46" s="50">
        <v>3239.15</v>
      </c>
      <c r="J46" s="56">
        <v>7299.93</v>
      </c>
      <c r="K46" s="50">
        <v>996.99</v>
      </c>
      <c r="L46" s="56">
        <v>151.63</v>
      </c>
      <c r="M46" s="50">
        <v>596.16</v>
      </c>
      <c r="N46" s="55">
        <v>2517.0700000000002</v>
      </c>
      <c r="O46" s="55">
        <v>231.46</v>
      </c>
    </row>
    <row r="47" spans="1:15" x14ac:dyDescent="0.35">
      <c r="A47" s="91" t="s">
        <v>265</v>
      </c>
      <c r="B47" s="50">
        <v>10642</v>
      </c>
      <c r="C47" s="50">
        <v>9975</v>
      </c>
      <c r="D47" s="50">
        <v>667</v>
      </c>
      <c r="E47" s="82">
        <v>0</v>
      </c>
      <c r="F47" s="50">
        <v>8929.5499999999993</v>
      </c>
      <c r="G47" s="56">
        <v>4345.82</v>
      </c>
      <c r="H47" s="84">
        <v>-2914.06</v>
      </c>
      <c r="I47" s="50">
        <v>3867.08</v>
      </c>
      <c r="J47" s="56">
        <v>5769.92</v>
      </c>
      <c r="K47" s="50">
        <v>716.65</v>
      </c>
      <c r="L47" s="56">
        <v>70.86</v>
      </c>
      <c r="M47" s="50">
        <v>827.56</v>
      </c>
      <c r="N47" s="55">
        <v>2484.5700000000002</v>
      </c>
      <c r="O47" s="55">
        <v>283.45999999999998</v>
      </c>
    </row>
    <row r="48" spans="1:15" x14ac:dyDescent="0.35">
      <c r="A48" s="91" t="s">
        <v>266</v>
      </c>
      <c r="B48" s="50">
        <v>10195</v>
      </c>
      <c r="C48" s="50">
        <v>9642</v>
      </c>
      <c r="D48" s="50">
        <v>553</v>
      </c>
      <c r="E48" s="82">
        <v>0</v>
      </c>
      <c r="F48" s="50">
        <v>8063.81</v>
      </c>
      <c r="G48" s="56">
        <v>2770.72</v>
      </c>
      <c r="H48" s="84">
        <v>-3320.5</v>
      </c>
      <c r="I48" s="50">
        <v>4510.33</v>
      </c>
      <c r="J48" s="56">
        <v>6890.33</v>
      </c>
      <c r="K48" s="50">
        <v>782.76</v>
      </c>
      <c r="L48" s="56">
        <v>120.08</v>
      </c>
      <c r="M48" s="50">
        <v>602.32000000000005</v>
      </c>
      <c r="N48" s="55">
        <v>2205.4899999999998</v>
      </c>
      <c r="O48" s="55">
        <v>299.91000000000003</v>
      </c>
    </row>
    <row r="49" spans="1:15" x14ac:dyDescent="0.35">
      <c r="A49" s="91" t="s">
        <v>267</v>
      </c>
      <c r="B49" s="50">
        <v>10710</v>
      </c>
      <c r="C49" s="50">
        <v>10133</v>
      </c>
      <c r="D49" s="50">
        <v>577</v>
      </c>
      <c r="E49" s="82">
        <v>0</v>
      </c>
      <c r="F49" s="50">
        <v>8365.58</v>
      </c>
      <c r="G49" s="56">
        <v>3577.67</v>
      </c>
      <c r="H49" s="84">
        <v>-3934.75</v>
      </c>
      <c r="I49" s="50">
        <v>4128.13</v>
      </c>
      <c r="J49" s="56">
        <v>7134.71</v>
      </c>
      <c r="K49" s="50">
        <v>659.78</v>
      </c>
      <c r="L49" s="56">
        <v>119.79</v>
      </c>
      <c r="M49" s="50">
        <v>875.57</v>
      </c>
      <c r="N49" s="55">
        <v>2343.73</v>
      </c>
      <c r="O49" s="55">
        <v>275.89</v>
      </c>
    </row>
    <row r="50" spans="1:15" x14ac:dyDescent="0.35">
      <c r="A50" s="91" t="s">
        <v>268</v>
      </c>
      <c r="B50" s="50">
        <v>10921</v>
      </c>
      <c r="C50" s="50">
        <v>10255</v>
      </c>
      <c r="D50" s="50">
        <v>666</v>
      </c>
      <c r="E50" s="82">
        <v>0</v>
      </c>
      <c r="F50" s="50">
        <v>7222.89</v>
      </c>
      <c r="G50" s="56">
        <v>3974.46</v>
      </c>
      <c r="H50" s="84">
        <v>-3950.58</v>
      </c>
      <c r="I50" s="50">
        <v>2521.5100000000002</v>
      </c>
      <c r="J50" s="56">
        <v>6199.53</v>
      </c>
      <c r="K50" s="50">
        <v>726.93</v>
      </c>
      <c r="L50" s="56">
        <v>150.91999999999999</v>
      </c>
      <c r="M50" s="50">
        <v>1018.29</v>
      </c>
      <c r="N50" s="55">
        <v>1866.86</v>
      </c>
      <c r="O50" s="55">
        <v>239.93</v>
      </c>
    </row>
    <row r="51" spans="1:15" x14ac:dyDescent="0.35">
      <c r="A51" s="91" t="s">
        <v>269</v>
      </c>
      <c r="B51" s="50">
        <v>10968</v>
      </c>
      <c r="C51" s="50">
        <v>10303</v>
      </c>
      <c r="D51" s="50">
        <v>665</v>
      </c>
      <c r="E51" s="82">
        <v>0</v>
      </c>
      <c r="F51" s="50">
        <v>7374.25</v>
      </c>
      <c r="G51" s="56">
        <v>3936.85</v>
      </c>
      <c r="H51" s="84">
        <v>-3917.69</v>
      </c>
      <c r="I51" s="50">
        <v>2669.63</v>
      </c>
      <c r="J51" s="56">
        <v>6721.54</v>
      </c>
      <c r="K51" s="50">
        <v>767.77</v>
      </c>
      <c r="L51" s="56">
        <v>195.36</v>
      </c>
      <c r="M51" s="50">
        <v>1224.96</v>
      </c>
      <c r="N51" s="55">
        <v>1663.15</v>
      </c>
      <c r="O51" s="55">
        <v>255.45</v>
      </c>
    </row>
    <row r="52" spans="1:15" x14ac:dyDescent="0.35">
      <c r="A52" s="91" t="s">
        <v>270</v>
      </c>
      <c r="B52" s="50">
        <v>11438</v>
      </c>
      <c r="C52" s="50">
        <v>10745</v>
      </c>
      <c r="D52" s="50">
        <v>693</v>
      </c>
      <c r="E52" s="82">
        <v>0</v>
      </c>
      <c r="F52" s="50">
        <v>8172.6</v>
      </c>
      <c r="G52" s="56">
        <v>4367.95</v>
      </c>
      <c r="H52" s="84">
        <v>-4237.6499999999996</v>
      </c>
      <c r="I52" s="50">
        <v>3236.71</v>
      </c>
      <c r="J52" s="56">
        <v>6993.68</v>
      </c>
      <c r="K52" s="50">
        <v>567.92999999999995</v>
      </c>
      <c r="L52" s="56">
        <v>146.6</v>
      </c>
      <c r="M52" s="50">
        <v>927.31</v>
      </c>
      <c r="N52" s="55">
        <v>1829.32</v>
      </c>
      <c r="O52" s="55">
        <v>269.85000000000002</v>
      </c>
    </row>
    <row r="53" spans="1:15" x14ac:dyDescent="0.35">
      <c r="A53" s="91" t="s">
        <v>271</v>
      </c>
      <c r="B53" s="50">
        <v>11192</v>
      </c>
      <c r="C53" s="50">
        <v>10429</v>
      </c>
      <c r="D53" s="50">
        <v>763</v>
      </c>
      <c r="E53" s="82">
        <v>0</v>
      </c>
      <c r="F53" s="50">
        <v>6942.24</v>
      </c>
      <c r="G53" s="56">
        <v>3357.11</v>
      </c>
      <c r="H53" s="84">
        <v>-5224.79</v>
      </c>
      <c r="I53" s="50">
        <v>2976.66</v>
      </c>
      <c r="J53" s="56">
        <v>7672.78</v>
      </c>
      <c r="K53" s="50">
        <v>608.47</v>
      </c>
      <c r="L53" s="56">
        <v>225.14</v>
      </c>
      <c r="M53" s="50">
        <v>1005.53</v>
      </c>
      <c r="N53" s="55">
        <v>1917.53</v>
      </c>
      <c r="O53" s="55">
        <v>328.76</v>
      </c>
    </row>
    <row r="54" spans="1:15" x14ac:dyDescent="0.35">
      <c r="A54" s="91" t="s">
        <v>272</v>
      </c>
      <c r="B54" s="50">
        <v>12344</v>
      </c>
      <c r="C54" s="50">
        <v>11533</v>
      </c>
      <c r="D54" s="50">
        <v>811</v>
      </c>
      <c r="E54" s="82">
        <v>0</v>
      </c>
      <c r="F54" s="50">
        <v>8789.02</v>
      </c>
      <c r="G54" s="56">
        <v>5412.97</v>
      </c>
      <c r="H54" s="84">
        <v>-4088</v>
      </c>
      <c r="I54" s="50">
        <v>2751.61</v>
      </c>
      <c r="J54" s="56">
        <v>6690.21</v>
      </c>
      <c r="K54" s="50">
        <v>624.44000000000005</v>
      </c>
      <c r="L54" s="56">
        <v>163.59</v>
      </c>
      <c r="M54" s="50">
        <v>1375.28</v>
      </c>
      <c r="N54" s="55">
        <v>1985.54</v>
      </c>
      <c r="O54" s="55">
        <v>170.85</v>
      </c>
    </row>
    <row r="55" spans="1:15" x14ac:dyDescent="0.35">
      <c r="A55" s="91" t="s">
        <v>273</v>
      </c>
      <c r="B55" s="50">
        <v>11708.77</v>
      </c>
      <c r="C55" s="50">
        <v>10885.48</v>
      </c>
      <c r="D55" s="50">
        <v>823.3</v>
      </c>
      <c r="E55" s="82">
        <v>0</v>
      </c>
      <c r="F55" s="50">
        <v>8203.1299999999992</v>
      </c>
      <c r="G55" s="56">
        <v>4795.2</v>
      </c>
      <c r="H55" s="84">
        <v>-4724.93</v>
      </c>
      <c r="I55" s="50">
        <v>2928.63</v>
      </c>
      <c r="J55" s="56">
        <v>6686.69</v>
      </c>
      <c r="K55" s="50">
        <v>479.31</v>
      </c>
      <c r="L55" s="56">
        <v>339.78</v>
      </c>
      <c r="M55" s="50">
        <v>733.24</v>
      </c>
      <c r="N55" s="55">
        <v>1839.64</v>
      </c>
      <c r="O55" s="55">
        <v>186.65</v>
      </c>
    </row>
    <row r="56" spans="1:15" x14ac:dyDescent="0.35">
      <c r="A56" s="91" t="s">
        <v>274</v>
      </c>
      <c r="B56" s="50">
        <v>10730.03</v>
      </c>
      <c r="C56" s="50">
        <v>9994.5400000000009</v>
      </c>
      <c r="D56" s="50">
        <v>735.49</v>
      </c>
      <c r="E56" s="82">
        <v>0</v>
      </c>
      <c r="F56" s="50">
        <v>7340.97</v>
      </c>
      <c r="G56" s="56">
        <v>4154.58</v>
      </c>
      <c r="H56" s="84">
        <v>-3886.59</v>
      </c>
      <c r="I56" s="50">
        <v>2781.25</v>
      </c>
      <c r="J56" s="56">
        <v>6271.32</v>
      </c>
      <c r="K56" s="50">
        <v>405.13</v>
      </c>
      <c r="L56" s="56">
        <v>368.82</v>
      </c>
      <c r="M56" s="50">
        <v>1407.36</v>
      </c>
      <c r="N56" s="55">
        <v>1840.2</v>
      </c>
      <c r="O56" s="55">
        <v>225.56</v>
      </c>
    </row>
    <row r="57" spans="1:15" x14ac:dyDescent="0.35">
      <c r="A57" s="91" t="s">
        <v>275</v>
      </c>
      <c r="B57" s="50">
        <v>11943.76</v>
      </c>
      <c r="C57" s="50">
        <v>11150.88</v>
      </c>
      <c r="D57" s="50">
        <v>792.88</v>
      </c>
      <c r="E57" s="82">
        <v>0</v>
      </c>
      <c r="F57" s="50">
        <v>7479.04</v>
      </c>
      <c r="G57" s="56">
        <v>3986.69</v>
      </c>
      <c r="H57" s="84">
        <v>-3831.8</v>
      </c>
      <c r="I57" s="50">
        <v>3227.54</v>
      </c>
      <c r="J57" s="56">
        <v>6932.74</v>
      </c>
      <c r="K57" s="50">
        <v>264.82</v>
      </c>
      <c r="L57" s="56">
        <v>144.05000000000001</v>
      </c>
      <c r="M57" s="50">
        <v>1692.42</v>
      </c>
      <c r="N57" s="55">
        <v>1939.79</v>
      </c>
      <c r="O57" s="55">
        <v>236.16</v>
      </c>
    </row>
    <row r="58" spans="1:15" x14ac:dyDescent="0.35">
      <c r="A58" s="91" t="s">
        <v>276</v>
      </c>
      <c r="B58" s="50">
        <v>11601.74</v>
      </c>
      <c r="C58" s="50">
        <v>10866.24</v>
      </c>
      <c r="D58" s="50">
        <v>735.5</v>
      </c>
      <c r="E58" s="82">
        <v>0</v>
      </c>
      <c r="F58" s="50">
        <v>7570.51</v>
      </c>
      <c r="G58" s="56">
        <v>4056.07</v>
      </c>
      <c r="H58" s="84">
        <v>-4764.7</v>
      </c>
      <c r="I58" s="50">
        <v>2948.33</v>
      </c>
      <c r="J58" s="56">
        <v>7260.25</v>
      </c>
      <c r="K58" s="50">
        <v>566.12</v>
      </c>
      <c r="L58" s="56">
        <v>181.38</v>
      </c>
      <c r="M58" s="50">
        <v>1248.57</v>
      </c>
      <c r="N58" s="55">
        <v>2086.1</v>
      </c>
      <c r="O58" s="55">
        <v>169.31</v>
      </c>
    </row>
    <row r="59" spans="1:15" x14ac:dyDescent="0.35">
      <c r="A59" s="91" t="s">
        <v>277</v>
      </c>
      <c r="B59" s="50">
        <v>11067.84</v>
      </c>
      <c r="C59" s="50">
        <v>10386.75</v>
      </c>
      <c r="D59" s="50">
        <v>681.09</v>
      </c>
      <c r="E59" s="82">
        <v>0</v>
      </c>
      <c r="F59" s="50">
        <v>8201.08</v>
      </c>
      <c r="G59" s="56">
        <v>4243.5200000000004</v>
      </c>
      <c r="H59" s="84">
        <v>-4290.46</v>
      </c>
      <c r="I59" s="50">
        <v>3420.55</v>
      </c>
      <c r="J59" s="56">
        <v>6920.47</v>
      </c>
      <c r="K59" s="50">
        <v>537.01</v>
      </c>
      <c r="L59" s="56">
        <v>201.86</v>
      </c>
      <c r="M59" s="50">
        <v>1055.8399999999999</v>
      </c>
      <c r="N59" s="55">
        <v>2181.5300000000002</v>
      </c>
      <c r="O59" s="55">
        <v>191.24</v>
      </c>
    </row>
    <row r="60" spans="1:15" x14ac:dyDescent="0.35">
      <c r="A60" s="91" t="s">
        <v>278</v>
      </c>
      <c r="B60" s="50">
        <v>10390.77</v>
      </c>
      <c r="C60" s="50">
        <v>9784.15</v>
      </c>
      <c r="D60" s="50">
        <v>606.62</v>
      </c>
      <c r="E60" s="82">
        <v>0</v>
      </c>
      <c r="F60" s="50">
        <v>6930.85</v>
      </c>
      <c r="G60" s="56">
        <v>3512.98</v>
      </c>
      <c r="H60" s="84">
        <v>-4347.55</v>
      </c>
      <c r="I60" s="50">
        <v>3028.99</v>
      </c>
      <c r="J60" s="56">
        <v>6577.55</v>
      </c>
      <c r="K60" s="50">
        <v>388.88</v>
      </c>
      <c r="L60" s="56">
        <v>199.73</v>
      </c>
      <c r="M60" s="50">
        <v>976.47</v>
      </c>
      <c r="N60" s="55">
        <v>1964.61</v>
      </c>
      <c r="O60" s="55">
        <v>205.18</v>
      </c>
    </row>
    <row r="61" spans="1:15" x14ac:dyDescent="0.35">
      <c r="A61" s="91" t="s">
        <v>279</v>
      </c>
      <c r="B61" s="50">
        <v>11539.54</v>
      </c>
      <c r="C61" s="50">
        <v>10805.3</v>
      </c>
      <c r="D61" s="50">
        <v>734.24</v>
      </c>
      <c r="E61" s="82">
        <v>0</v>
      </c>
      <c r="F61" s="50">
        <v>8776.2000000000007</v>
      </c>
      <c r="G61" s="56">
        <v>4208.5200000000004</v>
      </c>
      <c r="H61" s="84">
        <v>-4297.75</v>
      </c>
      <c r="I61" s="50">
        <v>3948.65</v>
      </c>
      <c r="J61" s="56">
        <v>8022.08</v>
      </c>
      <c r="K61" s="50">
        <v>619.03</v>
      </c>
      <c r="L61" s="56">
        <v>172.34</v>
      </c>
      <c r="M61" s="50">
        <v>1090.29</v>
      </c>
      <c r="N61" s="55">
        <v>1761.3</v>
      </c>
      <c r="O61" s="55">
        <v>192.1</v>
      </c>
    </row>
    <row r="62" spans="1:15" x14ac:dyDescent="0.35">
      <c r="A62" s="91" t="s">
        <v>280</v>
      </c>
      <c r="B62" s="50">
        <v>11595.21</v>
      </c>
      <c r="C62" s="50">
        <v>10967.79</v>
      </c>
      <c r="D62" s="50">
        <v>627.41999999999996</v>
      </c>
      <c r="E62" s="82">
        <v>0</v>
      </c>
      <c r="F62" s="50">
        <v>8806.64</v>
      </c>
      <c r="G62" s="56">
        <v>4923.1000000000004</v>
      </c>
      <c r="H62" s="84">
        <v>-4142.6099999999997</v>
      </c>
      <c r="I62" s="50">
        <v>3407.33</v>
      </c>
      <c r="J62" s="56">
        <v>7328.11</v>
      </c>
      <c r="K62" s="50">
        <v>476.21</v>
      </c>
      <c r="L62" s="56">
        <v>146.66999999999999</v>
      </c>
      <c r="M62" s="50">
        <v>1178.21</v>
      </c>
      <c r="N62" s="55">
        <v>1729.57</v>
      </c>
      <c r="O62" s="55">
        <v>222.05</v>
      </c>
    </row>
    <row r="63" spans="1:15" x14ac:dyDescent="0.35">
      <c r="A63" s="91" t="s">
        <v>281</v>
      </c>
      <c r="B63" s="50">
        <v>11179.92</v>
      </c>
      <c r="C63" s="50">
        <v>10488.52</v>
      </c>
      <c r="D63" s="50">
        <v>691.41</v>
      </c>
      <c r="E63" s="82">
        <v>0</v>
      </c>
      <c r="F63" s="50">
        <v>7495.29</v>
      </c>
      <c r="G63" s="56">
        <v>4117.87</v>
      </c>
      <c r="H63" s="84">
        <v>-5487.37</v>
      </c>
      <c r="I63" s="50">
        <v>2994.27</v>
      </c>
      <c r="J63" s="56">
        <v>8239.83</v>
      </c>
      <c r="K63" s="50">
        <v>383.15</v>
      </c>
      <c r="L63" s="56">
        <v>316.44</v>
      </c>
      <c r="M63" s="50">
        <v>1362.72</v>
      </c>
      <c r="N63" s="55">
        <v>1671.24</v>
      </c>
      <c r="O63" s="55">
        <v>188.86</v>
      </c>
    </row>
    <row r="64" spans="1:15" x14ac:dyDescent="0.35">
      <c r="A64" s="91" t="s">
        <v>282</v>
      </c>
      <c r="B64" s="50">
        <v>11888.64</v>
      </c>
      <c r="C64" s="50">
        <v>11109.32</v>
      </c>
      <c r="D64" s="50">
        <v>779.32</v>
      </c>
      <c r="E64" s="82">
        <v>0</v>
      </c>
      <c r="F64" s="50">
        <v>8602.74</v>
      </c>
      <c r="G64" s="56">
        <v>4774.5</v>
      </c>
      <c r="H64" s="84">
        <v>-4680.78</v>
      </c>
      <c r="I64" s="50">
        <v>3396.06</v>
      </c>
      <c r="J64" s="56">
        <v>7668.38</v>
      </c>
      <c r="K64" s="50">
        <v>432.18</v>
      </c>
      <c r="L64" s="56">
        <v>399.71</v>
      </c>
      <c r="M64" s="50">
        <v>920.49</v>
      </c>
      <c r="N64" s="55">
        <v>1361.42</v>
      </c>
      <c r="O64" s="55">
        <v>165.04</v>
      </c>
    </row>
    <row r="65" spans="1:15" x14ac:dyDescent="0.35">
      <c r="A65" s="91" t="s">
        <v>283</v>
      </c>
      <c r="B65" s="50">
        <v>11813.62</v>
      </c>
      <c r="C65" s="50">
        <v>11010.11</v>
      </c>
      <c r="D65" s="50">
        <v>803.51</v>
      </c>
      <c r="E65" s="82">
        <v>0</v>
      </c>
      <c r="F65" s="50">
        <v>8297.17</v>
      </c>
      <c r="G65" s="56">
        <v>3934.67</v>
      </c>
      <c r="H65" s="84">
        <v>-5207.34</v>
      </c>
      <c r="I65" s="50">
        <v>3919.42</v>
      </c>
      <c r="J65" s="56">
        <v>8832.39</v>
      </c>
      <c r="K65" s="50">
        <v>443.08</v>
      </c>
      <c r="L65" s="56">
        <v>193.9</v>
      </c>
      <c r="M65" s="50">
        <v>1111.48</v>
      </c>
      <c r="N65" s="55">
        <v>1655.04</v>
      </c>
      <c r="O65" s="55">
        <v>184.92</v>
      </c>
    </row>
    <row r="66" spans="1:15" x14ac:dyDescent="0.35">
      <c r="A66" s="91" t="s">
        <v>284</v>
      </c>
      <c r="B66" s="50">
        <v>11639.16</v>
      </c>
      <c r="C66" s="50">
        <v>10812.92</v>
      </c>
      <c r="D66" s="50">
        <v>826.24</v>
      </c>
      <c r="E66" s="82">
        <v>0</v>
      </c>
      <c r="F66" s="50">
        <v>8051.81</v>
      </c>
      <c r="G66" s="56">
        <v>4178.76</v>
      </c>
      <c r="H66" s="84">
        <v>-5100.1000000000004</v>
      </c>
      <c r="I66" s="50">
        <v>3319.97</v>
      </c>
      <c r="J66" s="56">
        <v>8182.2</v>
      </c>
      <c r="K66" s="50">
        <v>553.08000000000004</v>
      </c>
      <c r="L66" s="56">
        <v>210.31</v>
      </c>
      <c r="M66" s="50">
        <v>1118.92</v>
      </c>
      <c r="N66" s="55">
        <v>1699.57</v>
      </c>
      <c r="O66" s="55">
        <v>162.19999999999999</v>
      </c>
    </row>
    <row r="67" spans="1:15" x14ac:dyDescent="0.35">
      <c r="A67" s="91" t="s">
        <v>285</v>
      </c>
      <c r="B67" s="50">
        <v>11858.6</v>
      </c>
      <c r="C67" s="50">
        <v>11044.6</v>
      </c>
      <c r="D67" s="50">
        <v>814.01</v>
      </c>
      <c r="E67" s="82">
        <v>0</v>
      </c>
      <c r="F67" s="50">
        <v>7526.04</v>
      </c>
      <c r="G67" s="56">
        <v>3112.15</v>
      </c>
      <c r="H67" s="84">
        <v>-4858.1000000000004</v>
      </c>
      <c r="I67" s="50">
        <v>3964.38</v>
      </c>
      <c r="J67" s="56">
        <v>8651.16</v>
      </c>
      <c r="K67" s="50">
        <v>449.51</v>
      </c>
      <c r="L67" s="56">
        <v>295.3</v>
      </c>
      <c r="M67" s="50">
        <v>1259.1199999999999</v>
      </c>
      <c r="N67" s="55">
        <v>1584.65</v>
      </c>
      <c r="O67" s="55">
        <v>175.6</v>
      </c>
    </row>
    <row r="68" spans="1:15" x14ac:dyDescent="0.35">
      <c r="A68" s="91" t="s">
        <v>286</v>
      </c>
      <c r="B68" s="50">
        <v>10790.85</v>
      </c>
      <c r="C68" s="50">
        <v>10020.370000000001</v>
      </c>
      <c r="D68" s="50">
        <v>770.48</v>
      </c>
      <c r="E68" s="82">
        <v>0</v>
      </c>
      <c r="F68" s="50">
        <v>7804.12</v>
      </c>
      <c r="G68" s="56">
        <v>3795.75</v>
      </c>
      <c r="H68" s="84">
        <v>-3593.97</v>
      </c>
      <c r="I68" s="50">
        <v>3584.1</v>
      </c>
      <c r="J68" s="56">
        <v>6619.62</v>
      </c>
      <c r="K68" s="50">
        <v>424.27</v>
      </c>
      <c r="L68" s="56">
        <v>224.35</v>
      </c>
      <c r="M68" s="50">
        <v>1038.3800000000001</v>
      </c>
      <c r="N68" s="55">
        <v>1796.74</v>
      </c>
      <c r="O68" s="55">
        <v>137.71</v>
      </c>
    </row>
    <row r="69" spans="1:15" x14ac:dyDescent="0.35">
      <c r="A69" s="91" t="s">
        <v>287</v>
      </c>
      <c r="B69" s="50">
        <v>11567.92</v>
      </c>
      <c r="C69" s="50">
        <v>10750.83</v>
      </c>
      <c r="D69" s="50">
        <v>817.09</v>
      </c>
      <c r="E69" s="82">
        <v>0</v>
      </c>
      <c r="F69" s="50">
        <v>7901.86</v>
      </c>
      <c r="G69" s="56">
        <v>3162.99</v>
      </c>
      <c r="H69" s="84">
        <v>-4280.49</v>
      </c>
      <c r="I69" s="50">
        <v>4265.3</v>
      </c>
      <c r="J69" s="56">
        <v>8681.48</v>
      </c>
      <c r="K69" s="50">
        <v>473.56</v>
      </c>
      <c r="L69" s="56">
        <v>138.03</v>
      </c>
      <c r="M69" s="50">
        <v>1515.01</v>
      </c>
      <c r="N69" s="55">
        <v>1714.86</v>
      </c>
      <c r="O69" s="55">
        <v>199.1</v>
      </c>
    </row>
    <row r="70" spans="1:15" x14ac:dyDescent="0.35">
      <c r="A70" s="91" t="s">
        <v>288</v>
      </c>
      <c r="B70" s="50">
        <v>10678.08</v>
      </c>
      <c r="C70" s="50">
        <v>9917.09</v>
      </c>
      <c r="D70" s="50">
        <v>760.99</v>
      </c>
      <c r="E70" s="82">
        <v>0</v>
      </c>
      <c r="F70" s="50">
        <v>7136.11</v>
      </c>
      <c r="G70" s="56">
        <v>2602.85</v>
      </c>
      <c r="H70" s="84">
        <v>-4399.28</v>
      </c>
      <c r="I70" s="50">
        <v>4013.05</v>
      </c>
      <c r="J70" s="56">
        <v>7805.09</v>
      </c>
      <c r="K70" s="50">
        <v>520.22</v>
      </c>
      <c r="L70" s="56">
        <v>262.01</v>
      </c>
      <c r="M70" s="50">
        <v>822.12</v>
      </c>
      <c r="N70" s="55">
        <v>1687.57</v>
      </c>
      <c r="O70" s="55">
        <v>200.76</v>
      </c>
    </row>
    <row r="71" spans="1:15" x14ac:dyDescent="0.35">
      <c r="A71" s="91" t="s">
        <v>289</v>
      </c>
      <c r="B71" s="50">
        <v>9864.57</v>
      </c>
      <c r="C71" s="50">
        <v>9199.73</v>
      </c>
      <c r="D71" s="50">
        <v>664.84</v>
      </c>
      <c r="E71" s="82">
        <v>0</v>
      </c>
      <c r="F71" s="50">
        <v>7214.91</v>
      </c>
      <c r="G71" s="56">
        <v>2129.85</v>
      </c>
      <c r="H71" s="84">
        <v>-4152.84</v>
      </c>
      <c r="I71" s="50">
        <v>4559.41</v>
      </c>
      <c r="J71" s="56">
        <v>7989.67</v>
      </c>
      <c r="K71" s="50">
        <v>525.66</v>
      </c>
      <c r="L71" s="56">
        <v>245.58</v>
      </c>
      <c r="M71" s="50">
        <v>891.57</v>
      </c>
      <c r="N71" s="55">
        <v>1894.24</v>
      </c>
      <c r="O71" s="55">
        <v>216.75</v>
      </c>
    </row>
    <row r="72" spans="1:15" x14ac:dyDescent="0.35">
      <c r="A72" s="91" t="s">
        <v>290</v>
      </c>
      <c r="B72" s="50">
        <v>10259.469999999999</v>
      </c>
      <c r="C72" s="50">
        <v>9642.75</v>
      </c>
      <c r="D72" s="50">
        <v>616.73</v>
      </c>
      <c r="E72" s="82">
        <v>0</v>
      </c>
      <c r="F72" s="50">
        <v>6962.85</v>
      </c>
      <c r="G72" s="56">
        <v>2957.95</v>
      </c>
      <c r="H72" s="84">
        <v>-3724.98</v>
      </c>
      <c r="I72" s="50">
        <v>3408.97</v>
      </c>
      <c r="J72" s="56">
        <v>7429.26</v>
      </c>
      <c r="K72" s="50">
        <v>595.92999999999995</v>
      </c>
      <c r="L72" s="56">
        <v>162.94</v>
      </c>
      <c r="M72" s="50">
        <v>1392.45</v>
      </c>
      <c r="N72" s="55">
        <v>1530.13</v>
      </c>
      <c r="O72" s="55">
        <v>236.21</v>
      </c>
    </row>
    <row r="73" spans="1:15" x14ac:dyDescent="0.35">
      <c r="A73" s="91" t="s">
        <v>291</v>
      </c>
      <c r="B73" s="50">
        <v>10646.88</v>
      </c>
      <c r="C73" s="50">
        <v>10045.24</v>
      </c>
      <c r="D73" s="50">
        <v>601.65</v>
      </c>
      <c r="E73" s="82">
        <v>0</v>
      </c>
      <c r="F73" s="50">
        <v>8550.92</v>
      </c>
      <c r="G73" s="56">
        <v>3574.91</v>
      </c>
      <c r="H73" s="84">
        <v>-3274.48</v>
      </c>
      <c r="I73" s="50">
        <v>4552.75</v>
      </c>
      <c r="J73" s="56">
        <v>7613.52</v>
      </c>
      <c r="K73" s="50">
        <v>423.25</v>
      </c>
      <c r="L73" s="56">
        <v>290.76</v>
      </c>
      <c r="M73" s="50">
        <v>1135.03</v>
      </c>
      <c r="N73" s="55">
        <v>1481.24</v>
      </c>
      <c r="O73" s="55">
        <v>212.75</v>
      </c>
    </row>
    <row r="74" spans="1:15" x14ac:dyDescent="0.35">
      <c r="A74" s="91" t="s">
        <v>292</v>
      </c>
      <c r="B74" s="50">
        <v>10167.49</v>
      </c>
      <c r="C74" s="50">
        <v>9550.65</v>
      </c>
      <c r="D74" s="50">
        <v>616.83000000000004</v>
      </c>
      <c r="E74" s="82">
        <v>0</v>
      </c>
      <c r="F74" s="50">
        <v>7823.51</v>
      </c>
      <c r="G74" s="56">
        <v>2937.4</v>
      </c>
      <c r="H74" s="84">
        <v>-3457.97</v>
      </c>
      <c r="I74" s="50">
        <v>4398.3599999999997</v>
      </c>
      <c r="J74" s="56">
        <v>7465.52</v>
      </c>
      <c r="K74" s="50">
        <v>487.75</v>
      </c>
      <c r="L74" s="56">
        <v>194.61</v>
      </c>
      <c r="M74" s="50">
        <v>1172.0899999999999</v>
      </c>
      <c r="N74" s="55">
        <v>1856.04</v>
      </c>
      <c r="O74" s="55">
        <v>174.27</v>
      </c>
    </row>
    <row r="75" spans="1:15" x14ac:dyDescent="0.35">
      <c r="A75" s="91" t="s">
        <v>293</v>
      </c>
      <c r="B75" s="50">
        <v>9612.7000000000007</v>
      </c>
      <c r="C75" s="50">
        <v>8943.17</v>
      </c>
      <c r="D75" s="50">
        <v>669.52</v>
      </c>
      <c r="E75" s="82">
        <v>0</v>
      </c>
      <c r="F75" s="50">
        <v>7763.64</v>
      </c>
      <c r="G75" s="56">
        <v>3357.97</v>
      </c>
      <c r="H75" s="84">
        <v>-3013.18</v>
      </c>
      <c r="I75" s="50">
        <v>3949.78</v>
      </c>
      <c r="J75" s="56">
        <v>6528.47</v>
      </c>
      <c r="K75" s="50">
        <v>455.89</v>
      </c>
      <c r="L75" s="56">
        <v>211.08</v>
      </c>
      <c r="M75" s="50">
        <v>1093.83</v>
      </c>
      <c r="N75" s="55">
        <v>1773.14</v>
      </c>
      <c r="O75" s="55">
        <v>165.1</v>
      </c>
    </row>
    <row r="76" spans="1:15" x14ac:dyDescent="0.35">
      <c r="A76" s="91" t="s">
        <v>294</v>
      </c>
      <c r="B76" s="50">
        <v>9911.1299999999992</v>
      </c>
      <c r="C76" s="50">
        <v>9275.7900000000009</v>
      </c>
      <c r="D76" s="50">
        <v>635.35</v>
      </c>
      <c r="E76" s="82">
        <v>0</v>
      </c>
      <c r="F76" s="50">
        <v>7871.32</v>
      </c>
      <c r="G76" s="56">
        <v>3611.65</v>
      </c>
      <c r="H76" s="84">
        <v>-2949.83</v>
      </c>
      <c r="I76" s="50">
        <v>3878.83</v>
      </c>
      <c r="J76" s="56">
        <v>6795.46</v>
      </c>
      <c r="K76" s="50">
        <v>380.85</v>
      </c>
      <c r="L76" s="56">
        <v>324.07</v>
      </c>
      <c r="M76" s="50">
        <v>1443.18</v>
      </c>
      <c r="N76" s="55">
        <v>1533.15</v>
      </c>
      <c r="O76" s="55">
        <v>127.5</v>
      </c>
    </row>
    <row r="77" spans="1:15" x14ac:dyDescent="0.35">
      <c r="A77" s="91" t="s">
        <v>295</v>
      </c>
      <c r="B77" s="50">
        <v>10161.66</v>
      </c>
      <c r="C77" s="50">
        <v>9482.5400000000009</v>
      </c>
      <c r="D77" s="50">
        <v>679.12</v>
      </c>
      <c r="E77" s="82">
        <v>0</v>
      </c>
      <c r="F77" s="50">
        <v>7665.96</v>
      </c>
      <c r="G77" s="56">
        <v>3101.94</v>
      </c>
      <c r="H77" s="84">
        <v>-2900.99</v>
      </c>
      <c r="I77" s="50">
        <v>4171.0600000000004</v>
      </c>
      <c r="J77" s="56">
        <v>6916.94</v>
      </c>
      <c r="K77" s="50">
        <v>392.95</v>
      </c>
      <c r="L77" s="56">
        <v>262.08999999999997</v>
      </c>
      <c r="M77" s="50">
        <v>1458.52</v>
      </c>
      <c r="N77" s="55">
        <v>1744.5</v>
      </c>
      <c r="O77" s="55">
        <v>126.7</v>
      </c>
    </row>
    <row r="78" spans="1:15" x14ac:dyDescent="0.35">
      <c r="A78" s="91" t="s">
        <v>296</v>
      </c>
      <c r="B78" s="50">
        <v>10725.64</v>
      </c>
      <c r="C78" s="50">
        <v>10009.73</v>
      </c>
      <c r="D78" s="50">
        <v>715.91</v>
      </c>
      <c r="E78" s="82">
        <v>0</v>
      </c>
      <c r="F78" s="50">
        <v>7851.58</v>
      </c>
      <c r="G78" s="56">
        <v>3341.12</v>
      </c>
      <c r="H78" s="84">
        <v>-4389.22</v>
      </c>
      <c r="I78" s="50">
        <v>4121.6899999999996</v>
      </c>
      <c r="J78" s="56">
        <v>7585.19</v>
      </c>
      <c r="K78" s="50">
        <v>388.77</v>
      </c>
      <c r="L78" s="56">
        <v>225.01</v>
      </c>
      <c r="M78" s="50">
        <v>990.85</v>
      </c>
      <c r="N78" s="55">
        <v>2080.34</v>
      </c>
      <c r="O78" s="55">
        <v>106.61</v>
      </c>
    </row>
    <row r="79" spans="1:15" x14ac:dyDescent="0.35">
      <c r="A79" s="91" t="s">
        <v>297</v>
      </c>
      <c r="B79" s="50">
        <v>10114.43</v>
      </c>
      <c r="C79" s="50">
        <v>9350.7999999999993</v>
      </c>
      <c r="D79" s="50">
        <v>763.63</v>
      </c>
      <c r="E79" s="82">
        <v>0</v>
      </c>
      <c r="F79" s="50">
        <v>7138.08</v>
      </c>
      <c r="G79" s="56">
        <v>2289.29</v>
      </c>
      <c r="H79" s="84">
        <v>-3357.7</v>
      </c>
      <c r="I79" s="50">
        <v>4554.24</v>
      </c>
      <c r="J79" s="56">
        <v>7589.12</v>
      </c>
      <c r="K79" s="50">
        <v>294.56</v>
      </c>
      <c r="L79" s="56">
        <v>215.57</v>
      </c>
      <c r="M79" s="50">
        <v>1265.2</v>
      </c>
      <c r="N79" s="55">
        <v>1667</v>
      </c>
      <c r="O79" s="55">
        <v>127.5</v>
      </c>
    </row>
    <row r="80" spans="1:15" x14ac:dyDescent="0.35">
      <c r="A80" s="91" t="s">
        <v>298</v>
      </c>
      <c r="B80" s="50">
        <v>9060.5400000000009</v>
      </c>
      <c r="C80" s="50">
        <v>8404.67</v>
      </c>
      <c r="D80" s="50">
        <v>655.87</v>
      </c>
      <c r="E80" s="82">
        <v>0</v>
      </c>
      <c r="F80" s="50">
        <v>5930.4</v>
      </c>
      <c r="G80" s="56">
        <v>2378.8200000000002</v>
      </c>
      <c r="H80" s="84">
        <v>-2880.58</v>
      </c>
      <c r="I80" s="50">
        <v>3297.82</v>
      </c>
      <c r="J80" s="56">
        <v>6321.24</v>
      </c>
      <c r="K80" s="50">
        <v>253.76</v>
      </c>
      <c r="L80" s="56">
        <v>217.02</v>
      </c>
      <c r="M80" s="50">
        <v>1468.41</v>
      </c>
      <c r="N80" s="55">
        <v>1362.31</v>
      </c>
      <c r="O80" s="55">
        <v>164.66</v>
      </c>
    </row>
    <row r="81" spans="1:15" x14ac:dyDescent="0.35">
      <c r="A81" s="91" t="s">
        <v>299</v>
      </c>
      <c r="B81" s="50">
        <v>10021.370000000001</v>
      </c>
      <c r="C81" s="50">
        <v>9272.33</v>
      </c>
      <c r="D81" s="50">
        <v>749.04</v>
      </c>
      <c r="E81" s="82">
        <v>0</v>
      </c>
      <c r="F81" s="50">
        <v>7755.43</v>
      </c>
      <c r="G81" s="56">
        <v>3670.65</v>
      </c>
      <c r="H81" s="84">
        <v>-2582.89</v>
      </c>
      <c r="I81" s="50">
        <v>3785.97</v>
      </c>
      <c r="J81" s="56">
        <v>6199.97</v>
      </c>
      <c r="K81" s="50">
        <v>298.82</v>
      </c>
      <c r="L81" s="56">
        <v>289.14999999999998</v>
      </c>
      <c r="M81" s="50">
        <v>1467.39</v>
      </c>
      <c r="N81" s="55">
        <v>1645.95</v>
      </c>
      <c r="O81" s="55">
        <v>185.08</v>
      </c>
    </row>
    <row r="82" spans="1:15" x14ac:dyDescent="0.35">
      <c r="A82" s="91" t="s">
        <v>300</v>
      </c>
      <c r="B82" s="50">
        <v>9755.2999999999993</v>
      </c>
      <c r="C82" s="50">
        <v>9048.7000000000007</v>
      </c>
      <c r="D82" s="50">
        <v>706.6</v>
      </c>
      <c r="E82" s="82">
        <v>0</v>
      </c>
      <c r="F82" s="50">
        <v>5860.96</v>
      </c>
      <c r="G82" s="56">
        <v>1646.8</v>
      </c>
      <c r="H82" s="84">
        <v>-3702.73</v>
      </c>
      <c r="I82" s="50">
        <v>3966.68</v>
      </c>
      <c r="J82" s="56">
        <v>7836.01</v>
      </c>
      <c r="K82" s="50">
        <v>247.48</v>
      </c>
      <c r="L82" s="56">
        <v>184.36</v>
      </c>
      <c r="M82" s="50">
        <v>1626.66</v>
      </c>
      <c r="N82" s="55">
        <v>1523.18</v>
      </c>
      <c r="O82" s="55">
        <v>178.28</v>
      </c>
    </row>
    <row r="83" spans="1:15" x14ac:dyDescent="0.35">
      <c r="A83" s="91" t="s">
        <v>301</v>
      </c>
      <c r="B83" s="50">
        <v>9811.4500000000007</v>
      </c>
      <c r="C83" s="50">
        <v>9109.56</v>
      </c>
      <c r="D83" s="50">
        <v>701.89</v>
      </c>
      <c r="E83" s="82">
        <v>0</v>
      </c>
      <c r="F83" s="50">
        <v>6027.24</v>
      </c>
      <c r="G83" s="56">
        <v>2152.83</v>
      </c>
      <c r="H83" s="84">
        <v>-3366.68</v>
      </c>
      <c r="I83" s="50">
        <v>3550.09</v>
      </c>
      <c r="J83" s="56">
        <v>7463.26</v>
      </c>
      <c r="K83" s="50">
        <v>324.32</v>
      </c>
      <c r="L83" s="56">
        <v>234.9</v>
      </c>
      <c r="M83" s="50">
        <v>1848.09</v>
      </c>
      <c r="N83" s="55">
        <v>1391.02</v>
      </c>
      <c r="O83" s="55">
        <v>199.82</v>
      </c>
    </row>
    <row r="84" spans="1:15" x14ac:dyDescent="0.35">
      <c r="A84" s="91" t="s">
        <v>302</v>
      </c>
      <c r="B84" s="50">
        <v>8773.32</v>
      </c>
      <c r="C84" s="50">
        <v>8166.29</v>
      </c>
      <c r="D84" s="50">
        <v>607.04</v>
      </c>
      <c r="E84" s="82">
        <v>0</v>
      </c>
      <c r="F84" s="50">
        <v>5695.12</v>
      </c>
      <c r="G84" s="56">
        <v>2250.92</v>
      </c>
      <c r="H84" s="84">
        <v>-2271.13</v>
      </c>
      <c r="I84" s="50">
        <v>3081.01</v>
      </c>
      <c r="J84" s="56">
        <v>6345.23</v>
      </c>
      <c r="K84" s="50">
        <v>363.19</v>
      </c>
      <c r="L84" s="56">
        <v>239.13</v>
      </c>
      <c r="M84" s="50">
        <v>1940.03</v>
      </c>
      <c r="N84" s="55">
        <v>1070.99</v>
      </c>
      <c r="O84" s="55">
        <v>173.21</v>
      </c>
    </row>
    <row r="85" spans="1:15" x14ac:dyDescent="0.35">
      <c r="A85" s="91" t="s">
        <v>303</v>
      </c>
      <c r="B85" s="50">
        <v>9701.1</v>
      </c>
      <c r="C85" s="50">
        <v>9052.6200000000008</v>
      </c>
      <c r="D85" s="50">
        <v>648.48</v>
      </c>
      <c r="E85" s="82">
        <v>0</v>
      </c>
      <c r="F85" s="50">
        <v>6874.91</v>
      </c>
      <c r="G85" s="56">
        <v>2505.64</v>
      </c>
      <c r="H85" s="84">
        <v>-2666.34</v>
      </c>
      <c r="I85" s="50">
        <v>3791.08</v>
      </c>
      <c r="J85" s="56">
        <v>6666.66</v>
      </c>
      <c r="K85" s="50">
        <v>578.19000000000005</v>
      </c>
      <c r="L85" s="56">
        <v>159.77000000000001</v>
      </c>
      <c r="M85" s="50">
        <v>1512.87</v>
      </c>
      <c r="N85" s="55">
        <v>1722.04</v>
      </c>
      <c r="O85" s="55">
        <v>202.17</v>
      </c>
    </row>
    <row r="86" spans="1:15" x14ac:dyDescent="0.35">
      <c r="A86" s="91" t="s">
        <v>304</v>
      </c>
      <c r="B86" s="50">
        <v>9494.2999999999993</v>
      </c>
      <c r="C86" s="50">
        <v>8840.8799999999992</v>
      </c>
      <c r="D86" s="50">
        <v>653.41</v>
      </c>
      <c r="E86" s="82">
        <v>0</v>
      </c>
      <c r="F86" s="50">
        <v>7096.47</v>
      </c>
      <c r="G86" s="56">
        <v>2361.96</v>
      </c>
      <c r="H86" s="84">
        <v>-2780.21</v>
      </c>
      <c r="I86" s="50">
        <v>4289.53</v>
      </c>
      <c r="J86" s="56">
        <v>6880.75</v>
      </c>
      <c r="K86" s="50">
        <v>444.98</v>
      </c>
      <c r="L86" s="56">
        <v>231.18</v>
      </c>
      <c r="M86" s="50">
        <v>1360.62</v>
      </c>
      <c r="N86" s="55">
        <v>1763.4</v>
      </c>
      <c r="O86" s="55">
        <v>263.60000000000002</v>
      </c>
    </row>
    <row r="87" spans="1:15" x14ac:dyDescent="0.35">
      <c r="A87" s="91" t="s">
        <v>305</v>
      </c>
      <c r="B87" s="50">
        <v>9132.92</v>
      </c>
      <c r="C87" s="50">
        <v>8512.2999999999993</v>
      </c>
      <c r="D87" s="50">
        <v>620.62</v>
      </c>
      <c r="E87" s="82">
        <v>0</v>
      </c>
      <c r="F87" s="50">
        <v>7331</v>
      </c>
      <c r="G87" s="56">
        <v>2015.12</v>
      </c>
      <c r="H87" s="84">
        <v>-2116.83</v>
      </c>
      <c r="I87" s="50">
        <v>4841.7700000000004</v>
      </c>
      <c r="J87" s="56">
        <v>6838.95</v>
      </c>
      <c r="K87" s="50">
        <v>474.11</v>
      </c>
      <c r="L87" s="56">
        <v>112.49</v>
      </c>
      <c r="M87" s="50">
        <v>1219.23</v>
      </c>
      <c r="N87" s="55">
        <v>1700.51</v>
      </c>
      <c r="O87" s="55">
        <v>200</v>
      </c>
    </row>
    <row r="88" spans="1:15" x14ac:dyDescent="0.35">
      <c r="A88" s="91" t="s">
        <v>306</v>
      </c>
      <c r="B88" s="50">
        <v>10178.219999999999</v>
      </c>
      <c r="C88" s="50">
        <v>9472.35</v>
      </c>
      <c r="D88" s="50">
        <v>705.87</v>
      </c>
      <c r="E88" s="82">
        <v>0</v>
      </c>
      <c r="F88" s="50">
        <v>8201.09</v>
      </c>
      <c r="G88" s="56">
        <v>3213.62</v>
      </c>
      <c r="H88" s="84">
        <v>-2643.93</v>
      </c>
      <c r="I88" s="50">
        <v>4459.57</v>
      </c>
      <c r="J88" s="56">
        <v>7049.49</v>
      </c>
      <c r="K88" s="50">
        <v>527.91</v>
      </c>
      <c r="L88" s="56">
        <v>134.69999999999999</v>
      </c>
      <c r="M88" s="50">
        <v>1199.57</v>
      </c>
      <c r="N88" s="55">
        <v>1646.79</v>
      </c>
      <c r="O88" s="55">
        <v>220.53</v>
      </c>
    </row>
    <row r="89" spans="1:15" x14ac:dyDescent="0.35">
      <c r="A89" s="91" t="s">
        <v>307</v>
      </c>
      <c r="B89" s="50">
        <v>9882.75</v>
      </c>
      <c r="C89" s="50">
        <v>9154.2199999999993</v>
      </c>
      <c r="D89" s="50">
        <v>728.53</v>
      </c>
      <c r="E89" s="82">
        <v>0</v>
      </c>
      <c r="F89" s="50">
        <v>7469.2</v>
      </c>
      <c r="G89" s="56">
        <v>2238.02</v>
      </c>
      <c r="H89" s="84">
        <v>-3163.37</v>
      </c>
      <c r="I89" s="50">
        <v>4862.37</v>
      </c>
      <c r="J89" s="56">
        <v>7447.08</v>
      </c>
      <c r="K89" s="50">
        <v>368.81</v>
      </c>
      <c r="L89" s="56">
        <v>225.16</v>
      </c>
      <c r="M89" s="50">
        <v>1172.79</v>
      </c>
      <c r="N89" s="55">
        <v>1895.1</v>
      </c>
      <c r="O89" s="55">
        <v>181.05</v>
      </c>
    </row>
    <row r="90" spans="1:15" x14ac:dyDescent="0.35">
      <c r="A90" s="91" t="s">
        <v>308</v>
      </c>
      <c r="B90" s="50">
        <v>10752.68</v>
      </c>
      <c r="C90" s="50">
        <v>10001.85</v>
      </c>
      <c r="D90" s="50">
        <v>750.83</v>
      </c>
      <c r="E90" s="82">
        <v>0</v>
      </c>
      <c r="F90" s="50">
        <v>7574.85</v>
      </c>
      <c r="G90" s="56">
        <v>2679.66</v>
      </c>
      <c r="H90" s="84">
        <v>-3700.34</v>
      </c>
      <c r="I90" s="50">
        <v>4512.1499999999996</v>
      </c>
      <c r="J90" s="56">
        <v>7802.99</v>
      </c>
      <c r="K90" s="50">
        <v>383.04</v>
      </c>
      <c r="L90" s="56">
        <v>245.55</v>
      </c>
      <c r="M90" s="50">
        <v>1152.73</v>
      </c>
      <c r="N90" s="55">
        <v>1699.71</v>
      </c>
      <c r="O90" s="55">
        <v>178.54</v>
      </c>
    </row>
    <row r="91" spans="1:15" x14ac:dyDescent="0.35">
      <c r="A91" s="91" t="s">
        <v>309</v>
      </c>
      <c r="B91" s="50">
        <v>10547.73</v>
      </c>
      <c r="C91" s="50">
        <v>9802.0400000000009</v>
      </c>
      <c r="D91" s="50">
        <v>745.69</v>
      </c>
      <c r="E91" s="82">
        <v>0</v>
      </c>
      <c r="F91" s="50">
        <v>7300.68</v>
      </c>
      <c r="G91" s="56">
        <v>3286.87</v>
      </c>
      <c r="H91" s="84">
        <v>-3860.14</v>
      </c>
      <c r="I91" s="50">
        <v>3754.06</v>
      </c>
      <c r="J91" s="56">
        <v>7021.38</v>
      </c>
      <c r="K91" s="50">
        <v>259.76</v>
      </c>
      <c r="L91" s="56">
        <v>153.9</v>
      </c>
      <c r="M91" s="50">
        <v>947.64</v>
      </c>
      <c r="N91" s="55">
        <v>1646.31</v>
      </c>
      <c r="O91" s="55">
        <v>140.61000000000001</v>
      </c>
    </row>
    <row r="92" spans="1:15" x14ac:dyDescent="0.35">
      <c r="A92" s="91" t="s">
        <v>310</v>
      </c>
      <c r="B92" s="50">
        <v>9193.44</v>
      </c>
      <c r="C92" s="50">
        <v>8519.08</v>
      </c>
      <c r="D92" s="50">
        <v>674.36</v>
      </c>
      <c r="E92" s="82">
        <v>0</v>
      </c>
      <c r="F92" s="50">
        <v>6719.74</v>
      </c>
      <c r="G92" s="56">
        <v>1813.49</v>
      </c>
      <c r="H92" s="84">
        <v>-3102.08</v>
      </c>
      <c r="I92" s="50">
        <v>4598.1099999999997</v>
      </c>
      <c r="J92" s="56">
        <v>7209.11</v>
      </c>
      <c r="K92" s="50">
        <v>308.13</v>
      </c>
      <c r="L92" s="56">
        <v>122.15</v>
      </c>
      <c r="M92" s="50">
        <v>1029.55</v>
      </c>
      <c r="N92" s="55">
        <v>1706.62</v>
      </c>
      <c r="O92" s="55">
        <v>145.36000000000001</v>
      </c>
    </row>
    <row r="93" spans="1:15" x14ac:dyDescent="0.35">
      <c r="A93" s="91" t="s">
        <v>311</v>
      </c>
      <c r="B93" s="50">
        <v>9911.26</v>
      </c>
      <c r="C93" s="50">
        <v>9139.4599999999991</v>
      </c>
      <c r="D93" s="50">
        <v>771.8</v>
      </c>
      <c r="E93" s="82">
        <v>0</v>
      </c>
      <c r="F93" s="50">
        <v>6871.81</v>
      </c>
      <c r="G93" s="56">
        <v>1844.25</v>
      </c>
      <c r="H93" s="84">
        <v>-3288.65</v>
      </c>
      <c r="I93" s="50">
        <v>4739.13</v>
      </c>
      <c r="J93" s="56">
        <v>7844</v>
      </c>
      <c r="K93" s="50">
        <v>288.43</v>
      </c>
      <c r="L93" s="56">
        <v>114.51</v>
      </c>
      <c r="M93" s="50">
        <v>1297.3699999999999</v>
      </c>
      <c r="N93" s="55">
        <v>1655.06</v>
      </c>
      <c r="O93" s="55">
        <v>141.16</v>
      </c>
    </row>
    <row r="94" spans="1:15" x14ac:dyDescent="0.35">
      <c r="A94" s="91" t="s">
        <v>312</v>
      </c>
      <c r="B94" s="50">
        <v>9830.7099999999991</v>
      </c>
      <c r="C94" s="50">
        <v>9126.08</v>
      </c>
      <c r="D94" s="50">
        <v>704.63</v>
      </c>
      <c r="E94" s="82">
        <v>0</v>
      </c>
      <c r="F94" s="50">
        <v>7476.58</v>
      </c>
      <c r="G94" s="56">
        <v>1700.11</v>
      </c>
      <c r="H94" s="84">
        <v>-2729.31</v>
      </c>
      <c r="I94" s="50">
        <v>5432.43</v>
      </c>
      <c r="J94" s="56">
        <v>7888.45</v>
      </c>
      <c r="K94" s="50">
        <v>344.04</v>
      </c>
      <c r="L94" s="56">
        <v>115.23</v>
      </c>
      <c r="M94" s="50">
        <v>1114.8399999999999</v>
      </c>
      <c r="N94" s="55">
        <v>1616.95</v>
      </c>
      <c r="O94" s="55">
        <v>161.44999999999999</v>
      </c>
    </row>
    <row r="95" spans="1:15" x14ac:dyDescent="0.35">
      <c r="A95" s="91" t="s">
        <v>313</v>
      </c>
      <c r="B95" s="50">
        <v>10022.43</v>
      </c>
      <c r="C95" s="50">
        <v>9308.98</v>
      </c>
      <c r="D95" s="50">
        <v>713.45</v>
      </c>
      <c r="E95" s="82">
        <v>0</v>
      </c>
      <c r="F95" s="50">
        <v>6775.96</v>
      </c>
      <c r="G95" s="56">
        <v>1345.37</v>
      </c>
      <c r="H95" s="84">
        <v>-4143.2700000000004</v>
      </c>
      <c r="I95" s="50">
        <v>4978.09</v>
      </c>
      <c r="J95" s="56">
        <v>8444.4500000000007</v>
      </c>
      <c r="K95" s="50">
        <v>452.5</v>
      </c>
      <c r="L95" s="56">
        <v>315.70999999999998</v>
      </c>
      <c r="M95" s="50">
        <v>1392.73</v>
      </c>
      <c r="N95" s="55">
        <v>2206.42</v>
      </c>
      <c r="O95" s="55">
        <v>185.59</v>
      </c>
    </row>
    <row r="96" spans="1:15" x14ac:dyDescent="0.35">
      <c r="A96" s="91" t="s">
        <v>314</v>
      </c>
      <c r="B96" s="50">
        <v>9674.31</v>
      </c>
      <c r="C96" s="50">
        <v>9055.1299999999992</v>
      </c>
      <c r="D96" s="50">
        <v>619.17999999999995</v>
      </c>
      <c r="E96" s="82">
        <v>0</v>
      </c>
      <c r="F96" s="50">
        <v>7877.57</v>
      </c>
      <c r="G96" s="56">
        <v>1848.65</v>
      </c>
      <c r="H96" s="84">
        <v>-2270.5500000000002</v>
      </c>
      <c r="I96" s="50">
        <v>5525.59</v>
      </c>
      <c r="J96" s="56">
        <v>7635.93</v>
      </c>
      <c r="K96" s="50">
        <v>503.33</v>
      </c>
      <c r="L96" s="56">
        <v>148.37</v>
      </c>
      <c r="M96" s="50">
        <v>1321.49</v>
      </c>
      <c r="N96" s="55">
        <v>1836.66</v>
      </c>
      <c r="O96" s="55">
        <v>160</v>
      </c>
    </row>
    <row r="97" spans="1:15" x14ac:dyDescent="0.35">
      <c r="A97" s="91" t="s">
        <v>315</v>
      </c>
      <c r="B97" s="50">
        <v>8858.7900000000009</v>
      </c>
      <c r="C97" s="50">
        <v>8178.27</v>
      </c>
      <c r="D97" s="50">
        <v>680.52</v>
      </c>
      <c r="E97" s="82">
        <v>0</v>
      </c>
      <c r="F97" s="50">
        <v>7360.92</v>
      </c>
      <c r="G97" s="56">
        <v>2618.27</v>
      </c>
      <c r="H97" s="84">
        <v>-2097.9</v>
      </c>
      <c r="I97" s="50">
        <v>4224.99</v>
      </c>
      <c r="J97" s="56">
        <v>5928</v>
      </c>
      <c r="K97" s="50">
        <v>517.66</v>
      </c>
      <c r="L97" s="56">
        <v>125.41</v>
      </c>
      <c r="M97" s="50">
        <v>1413.39</v>
      </c>
      <c r="N97" s="55">
        <v>2200.52</v>
      </c>
      <c r="O97" s="55">
        <v>193.36</v>
      </c>
    </row>
    <row r="98" spans="1:15" x14ac:dyDescent="0.35">
      <c r="A98" s="91" t="s">
        <v>316</v>
      </c>
      <c r="B98" s="50">
        <v>8403.4</v>
      </c>
      <c r="C98" s="50">
        <v>7768.61</v>
      </c>
      <c r="D98" s="50">
        <v>634.79</v>
      </c>
      <c r="E98" s="82">
        <v>0</v>
      </c>
      <c r="F98" s="50">
        <v>6817.05</v>
      </c>
      <c r="G98" s="56">
        <v>2646.71</v>
      </c>
      <c r="H98" s="84">
        <v>-2858.1</v>
      </c>
      <c r="I98" s="50">
        <v>3504.39</v>
      </c>
      <c r="J98" s="56">
        <v>5609.3</v>
      </c>
      <c r="K98" s="50">
        <v>665.95</v>
      </c>
      <c r="L98" s="56">
        <v>333.58</v>
      </c>
      <c r="M98" s="50">
        <v>1292.1199999999999</v>
      </c>
      <c r="N98" s="55">
        <v>2377.6799999999998</v>
      </c>
      <c r="O98" s="55">
        <v>176.61</v>
      </c>
    </row>
    <row r="99" spans="1:15" x14ac:dyDescent="0.35">
      <c r="A99" s="91" t="s">
        <v>317</v>
      </c>
      <c r="B99" s="50">
        <v>9219.64</v>
      </c>
      <c r="C99" s="50">
        <v>8587.16</v>
      </c>
      <c r="D99" s="50">
        <v>632.48</v>
      </c>
      <c r="E99" s="82">
        <v>0</v>
      </c>
      <c r="F99" s="50">
        <v>7355.11</v>
      </c>
      <c r="G99" s="56">
        <v>2950.34</v>
      </c>
      <c r="H99" s="84">
        <v>-2655.46</v>
      </c>
      <c r="I99" s="50">
        <v>4014.4</v>
      </c>
      <c r="J99" s="56">
        <v>6152.79</v>
      </c>
      <c r="K99" s="50">
        <v>390.38</v>
      </c>
      <c r="L99" s="56">
        <v>154.38</v>
      </c>
      <c r="M99" s="50">
        <v>1300.3900000000001</v>
      </c>
      <c r="N99" s="55">
        <v>2053.4499999999998</v>
      </c>
      <c r="O99" s="55">
        <v>172.65</v>
      </c>
    </row>
    <row r="100" spans="1:15" x14ac:dyDescent="0.35">
      <c r="A100" s="91" t="s">
        <v>318</v>
      </c>
      <c r="B100" s="50">
        <v>10048.049999999999</v>
      </c>
      <c r="C100" s="50">
        <v>9242.81</v>
      </c>
      <c r="D100" s="50">
        <v>805.24</v>
      </c>
      <c r="E100" s="82">
        <v>0</v>
      </c>
      <c r="F100" s="50">
        <v>7441.95</v>
      </c>
      <c r="G100" s="56">
        <v>3946.89</v>
      </c>
      <c r="H100" s="84">
        <v>-3104.9</v>
      </c>
      <c r="I100" s="50">
        <v>3148.3</v>
      </c>
      <c r="J100" s="56">
        <v>6004.24</v>
      </c>
      <c r="K100" s="50">
        <v>346.77</v>
      </c>
      <c r="L100" s="56">
        <v>136.82</v>
      </c>
      <c r="M100" s="50">
        <v>1431.11</v>
      </c>
      <c r="N100" s="55">
        <v>1890.02</v>
      </c>
      <c r="O100" s="55">
        <v>161.93</v>
      </c>
    </row>
    <row r="101" spans="1:15" x14ac:dyDescent="0.35">
      <c r="A101" s="91" t="s">
        <v>319</v>
      </c>
      <c r="B101" s="50">
        <v>9687.34</v>
      </c>
      <c r="C101" s="50">
        <v>8928.4599999999991</v>
      </c>
      <c r="D101" s="50">
        <v>758.88</v>
      </c>
      <c r="E101" s="82">
        <v>0</v>
      </c>
      <c r="F101" s="50">
        <v>6899.96</v>
      </c>
      <c r="G101" s="56">
        <v>2772.04</v>
      </c>
      <c r="H101" s="84">
        <v>-3226.99</v>
      </c>
      <c r="I101" s="50">
        <v>3756.91</v>
      </c>
      <c r="J101" s="56">
        <v>6701.83</v>
      </c>
      <c r="K101" s="50">
        <v>371</v>
      </c>
      <c r="L101" s="56">
        <v>140.91999999999999</v>
      </c>
      <c r="M101" s="50">
        <v>1329.14</v>
      </c>
      <c r="N101" s="55">
        <v>1841.3</v>
      </c>
      <c r="O101" s="55">
        <v>158.94999999999999</v>
      </c>
    </row>
    <row r="102" spans="1:15" x14ac:dyDescent="0.35">
      <c r="A102" s="91" t="s">
        <v>320</v>
      </c>
      <c r="B102" s="50">
        <v>10547.15</v>
      </c>
      <c r="C102" s="50">
        <v>9774.1200000000008</v>
      </c>
      <c r="D102" s="50">
        <v>773.04</v>
      </c>
      <c r="E102" s="82">
        <v>0</v>
      </c>
      <c r="F102" s="50">
        <v>6614.6</v>
      </c>
      <c r="G102" s="56">
        <v>1771.03</v>
      </c>
      <c r="H102" s="84">
        <v>-5382.22</v>
      </c>
      <c r="I102" s="50">
        <v>4365.12</v>
      </c>
      <c r="J102" s="56">
        <v>8588.6200000000008</v>
      </c>
      <c r="K102" s="50">
        <v>478.45</v>
      </c>
      <c r="L102" s="56">
        <v>254.64</v>
      </c>
      <c r="M102" s="50">
        <v>1030.69</v>
      </c>
      <c r="N102" s="55">
        <v>2413.2199999999998</v>
      </c>
      <c r="O102" s="55">
        <v>115.57</v>
      </c>
    </row>
    <row r="103" spans="1:15" x14ac:dyDescent="0.35">
      <c r="A103" s="91" t="s">
        <v>321</v>
      </c>
      <c r="B103" s="50">
        <v>9816.01</v>
      </c>
      <c r="C103" s="50">
        <v>9012.33</v>
      </c>
      <c r="D103" s="50">
        <v>803.69</v>
      </c>
      <c r="E103" s="82">
        <v>0</v>
      </c>
      <c r="F103" s="50">
        <v>7235.13</v>
      </c>
      <c r="G103" s="56">
        <v>3205.18</v>
      </c>
      <c r="H103" s="84">
        <v>-2850.61</v>
      </c>
      <c r="I103" s="50">
        <v>3524.1</v>
      </c>
      <c r="J103" s="56">
        <v>6358.05</v>
      </c>
      <c r="K103" s="50">
        <v>505.84</v>
      </c>
      <c r="L103" s="56">
        <v>139.31</v>
      </c>
      <c r="M103" s="50">
        <v>1590.37</v>
      </c>
      <c r="N103" s="55">
        <v>1973.56</v>
      </c>
      <c r="O103" s="55">
        <v>150.94999999999999</v>
      </c>
    </row>
    <row r="104" spans="1:15" x14ac:dyDescent="0.35">
      <c r="A104" s="91" t="s">
        <v>322</v>
      </c>
      <c r="B104" s="50">
        <v>9071.08</v>
      </c>
      <c r="C104" s="50">
        <v>8324.02</v>
      </c>
      <c r="D104" s="50">
        <v>747.06</v>
      </c>
      <c r="E104" s="82">
        <v>0</v>
      </c>
      <c r="F104" s="50">
        <v>6833.96</v>
      </c>
      <c r="G104" s="56">
        <v>2474.9499999999998</v>
      </c>
      <c r="H104" s="84">
        <v>-2821.2</v>
      </c>
      <c r="I104" s="50">
        <v>3965.14</v>
      </c>
      <c r="J104" s="56">
        <v>6409.68</v>
      </c>
      <c r="K104" s="50">
        <v>393.88</v>
      </c>
      <c r="L104" s="56">
        <v>175.2</v>
      </c>
      <c r="M104" s="50">
        <v>1385.51</v>
      </c>
      <c r="N104" s="55">
        <v>1980.84</v>
      </c>
      <c r="O104" s="55">
        <v>139.71</v>
      </c>
    </row>
    <row r="105" spans="1:15" x14ac:dyDescent="0.35">
      <c r="A105" s="91" t="s">
        <v>323</v>
      </c>
      <c r="B105" s="50">
        <v>9792.6</v>
      </c>
      <c r="C105" s="50">
        <v>9003.02</v>
      </c>
      <c r="D105" s="50">
        <v>789.58</v>
      </c>
      <c r="E105" s="82">
        <v>0</v>
      </c>
      <c r="F105" s="50">
        <v>7804.04</v>
      </c>
      <c r="G105" s="56">
        <v>2588.3000000000002</v>
      </c>
      <c r="H105" s="84">
        <v>-2745.65</v>
      </c>
      <c r="I105" s="50">
        <v>4757.9799999999996</v>
      </c>
      <c r="J105" s="56">
        <v>6952.23</v>
      </c>
      <c r="K105" s="50">
        <v>457.77</v>
      </c>
      <c r="L105" s="56">
        <v>246.37</v>
      </c>
      <c r="M105" s="50">
        <v>1339.79</v>
      </c>
      <c r="N105" s="55">
        <v>2102.59</v>
      </c>
      <c r="O105" s="55">
        <v>165.9</v>
      </c>
    </row>
    <row r="106" spans="1:15" x14ac:dyDescent="0.35">
      <c r="A106" s="91" t="s">
        <v>324</v>
      </c>
      <c r="B106" s="50">
        <v>8966.2900000000009</v>
      </c>
      <c r="C106" s="50">
        <v>8242.9500000000007</v>
      </c>
      <c r="D106" s="50">
        <v>723.34</v>
      </c>
      <c r="E106" s="82">
        <v>0</v>
      </c>
      <c r="F106" s="50">
        <v>7219.69</v>
      </c>
      <c r="G106" s="56">
        <v>2999.33</v>
      </c>
      <c r="H106" s="84">
        <v>-2440.8000000000002</v>
      </c>
      <c r="I106" s="50">
        <v>3577.14</v>
      </c>
      <c r="J106" s="56">
        <v>5718.79</v>
      </c>
      <c r="K106" s="50">
        <v>643.23</v>
      </c>
      <c r="L106" s="56">
        <v>187.63</v>
      </c>
      <c r="M106" s="50">
        <v>1301.4000000000001</v>
      </c>
      <c r="N106" s="55">
        <v>2056.14</v>
      </c>
      <c r="O106" s="55">
        <v>157.97</v>
      </c>
    </row>
    <row r="107" spans="1:15" x14ac:dyDescent="0.35">
      <c r="A107" s="91" t="s">
        <v>325</v>
      </c>
      <c r="B107" s="50">
        <v>8755.4500000000007</v>
      </c>
      <c r="C107" s="50">
        <v>8081.44</v>
      </c>
      <c r="D107" s="50">
        <v>674.01</v>
      </c>
      <c r="E107" s="82">
        <v>0</v>
      </c>
      <c r="F107" s="50">
        <v>7453.65</v>
      </c>
      <c r="G107" s="56">
        <v>3204.75</v>
      </c>
      <c r="H107" s="84">
        <v>-2473.7199999999998</v>
      </c>
      <c r="I107" s="50">
        <v>3779.59</v>
      </c>
      <c r="J107" s="56">
        <v>5362.7</v>
      </c>
      <c r="K107" s="50">
        <v>469.32</v>
      </c>
      <c r="L107" s="56">
        <v>225.63</v>
      </c>
      <c r="M107" s="50">
        <v>1067.8699999999999</v>
      </c>
      <c r="N107" s="55">
        <v>2202.1799999999998</v>
      </c>
      <c r="O107" s="55">
        <v>167.85</v>
      </c>
    </row>
    <row r="108" spans="1:15" x14ac:dyDescent="0.35">
      <c r="A108" s="91" t="s">
        <v>326</v>
      </c>
      <c r="B108" s="50">
        <v>8303.76</v>
      </c>
      <c r="C108" s="50">
        <v>7644.01</v>
      </c>
      <c r="D108" s="50">
        <v>659.75</v>
      </c>
      <c r="E108" s="82">
        <v>0</v>
      </c>
      <c r="F108" s="50">
        <v>6877.56</v>
      </c>
      <c r="G108" s="56">
        <v>2349.7399999999998</v>
      </c>
      <c r="H108" s="84">
        <v>-2442.11</v>
      </c>
      <c r="I108" s="50">
        <v>4037.11</v>
      </c>
      <c r="J108" s="56">
        <v>5704.43</v>
      </c>
      <c r="K108" s="50">
        <v>490.71</v>
      </c>
      <c r="L108" s="56">
        <v>216.07</v>
      </c>
      <c r="M108" s="50">
        <v>956.63</v>
      </c>
      <c r="N108" s="55">
        <v>2006.06</v>
      </c>
      <c r="O108" s="55">
        <v>144</v>
      </c>
    </row>
    <row r="109" spans="1:15" x14ac:dyDescent="0.35">
      <c r="A109" s="91" t="s">
        <v>327</v>
      </c>
      <c r="B109" s="50">
        <v>8901.4</v>
      </c>
      <c r="C109" s="50">
        <v>8191.22</v>
      </c>
      <c r="D109" s="50">
        <v>710.18</v>
      </c>
      <c r="E109" s="82">
        <v>0</v>
      </c>
      <c r="F109" s="50">
        <v>7451.04</v>
      </c>
      <c r="G109" s="56">
        <v>2346.5300000000002</v>
      </c>
      <c r="H109" s="84">
        <v>-1939.81</v>
      </c>
      <c r="I109" s="50">
        <v>4680.51</v>
      </c>
      <c r="J109" s="56">
        <v>6288.81</v>
      </c>
      <c r="K109" s="50">
        <v>424</v>
      </c>
      <c r="L109" s="56">
        <v>240.08</v>
      </c>
      <c r="M109" s="50">
        <v>1134.9000000000001</v>
      </c>
      <c r="N109" s="55">
        <v>1650.32</v>
      </c>
      <c r="O109" s="55">
        <v>167.61</v>
      </c>
    </row>
    <row r="110" spans="1:15" x14ac:dyDescent="0.35">
      <c r="A110" s="91" t="s">
        <v>328</v>
      </c>
      <c r="B110" s="50">
        <v>8032.06</v>
      </c>
      <c r="C110" s="50">
        <v>7450.52</v>
      </c>
      <c r="D110" s="50">
        <v>581.54</v>
      </c>
      <c r="E110" s="82">
        <v>0</v>
      </c>
      <c r="F110" s="50">
        <v>6435.58</v>
      </c>
      <c r="G110" s="56">
        <v>2036.89</v>
      </c>
      <c r="H110" s="84">
        <v>-2051.92</v>
      </c>
      <c r="I110" s="50">
        <v>3909.71</v>
      </c>
      <c r="J110" s="56">
        <v>5784.91</v>
      </c>
      <c r="K110" s="50">
        <v>488.98</v>
      </c>
      <c r="L110" s="56">
        <v>263.39</v>
      </c>
      <c r="M110" s="50">
        <v>1393.76</v>
      </c>
      <c r="N110" s="55">
        <v>1796.07</v>
      </c>
      <c r="O110" s="55">
        <v>127.81</v>
      </c>
    </row>
    <row r="111" spans="1:15" x14ac:dyDescent="0.35">
      <c r="A111" s="91" t="s">
        <v>329</v>
      </c>
      <c r="B111" s="50">
        <v>8024.35</v>
      </c>
      <c r="C111" s="50">
        <v>7461.5</v>
      </c>
      <c r="D111" s="50">
        <v>562.85</v>
      </c>
      <c r="E111" s="82">
        <v>0</v>
      </c>
      <c r="F111" s="50">
        <v>6469.31</v>
      </c>
      <c r="G111" s="56">
        <v>1737.19</v>
      </c>
      <c r="H111" s="84">
        <v>-1408.99</v>
      </c>
      <c r="I111" s="50">
        <v>4292.88</v>
      </c>
      <c r="J111" s="56">
        <v>6077.97</v>
      </c>
      <c r="K111" s="50">
        <v>439.24</v>
      </c>
      <c r="L111" s="56">
        <v>184.25</v>
      </c>
      <c r="M111" s="50">
        <v>1701.7</v>
      </c>
      <c r="N111" s="55">
        <v>1580.58</v>
      </c>
      <c r="O111" s="55">
        <v>136.24</v>
      </c>
    </row>
    <row r="112" spans="1:15" x14ac:dyDescent="0.35">
      <c r="A112" s="91" t="s">
        <v>330</v>
      </c>
      <c r="B112" s="50">
        <v>8965.41</v>
      </c>
      <c r="C112" s="50">
        <v>8327.98</v>
      </c>
      <c r="D112" s="50">
        <v>637.42999999999995</v>
      </c>
      <c r="E112" s="82">
        <v>0</v>
      </c>
      <c r="F112" s="50">
        <v>7029.93</v>
      </c>
      <c r="G112" s="56">
        <v>2742.79</v>
      </c>
      <c r="H112" s="84">
        <v>-2159.9499999999998</v>
      </c>
      <c r="I112" s="50">
        <v>3845.59</v>
      </c>
      <c r="J112" s="56">
        <v>6122.47</v>
      </c>
      <c r="K112" s="50">
        <v>441.55</v>
      </c>
      <c r="L112" s="56">
        <v>137.16</v>
      </c>
      <c r="M112" s="50">
        <v>1447.75</v>
      </c>
      <c r="N112" s="55">
        <v>1635.21</v>
      </c>
      <c r="O112" s="55">
        <v>132.79</v>
      </c>
    </row>
    <row r="113" spans="1:15" x14ac:dyDescent="0.35">
      <c r="A113" s="91" t="s">
        <v>331</v>
      </c>
      <c r="B113" s="50">
        <v>8428.73</v>
      </c>
      <c r="C113" s="50">
        <v>7798.88</v>
      </c>
      <c r="D113" s="50">
        <v>629.85</v>
      </c>
      <c r="E113" s="82">
        <v>0</v>
      </c>
      <c r="F113" s="50">
        <v>7299.78</v>
      </c>
      <c r="G113" s="56">
        <v>2601.86</v>
      </c>
      <c r="H113" s="84">
        <v>-1468.25</v>
      </c>
      <c r="I113" s="50">
        <v>4258.5200000000004</v>
      </c>
      <c r="J113" s="56">
        <v>5569.07</v>
      </c>
      <c r="K113" s="50">
        <v>439.39</v>
      </c>
      <c r="L113" s="56">
        <v>164.51</v>
      </c>
      <c r="M113" s="50">
        <v>1573.16</v>
      </c>
      <c r="N113" s="55">
        <v>2005.75</v>
      </c>
      <c r="O113" s="55">
        <v>127.73</v>
      </c>
    </row>
    <row r="114" spans="1:15" x14ac:dyDescent="0.35">
      <c r="A114" s="91" t="s">
        <v>332</v>
      </c>
      <c r="B114" s="50">
        <v>9015.7900000000009</v>
      </c>
      <c r="C114" s="50">
        <v>8297.06</v>
      </c>
      <c r="D114" s="50">
        <v>718.73</v>
      </c>
      <c r="E114" s="82">
        <v>0</v>
      </c>
      <c r="F114" s="50">
        <v>6896.49</v>
      </c>
      <c r="G114" s="56">
        <v>2541.33</v>
      </c>
      <c r="H114" s="84">
        <v>-2768.14</v>
      </c>
      <c r="I114" s="50">
        <v>3960.65</v>
      </c>
      <c r="J114" s="56">
        <v>6177.09</v>
      </c>
      <c r="K114" s="50">
        <v>394.51</v>
      </c>
      <c r="L114" s="56">
        <v>191.95</v>
      </c>
      <c r="M114" s="50">
        <v>1579.31</v>
      </c>
      <c r="N114" s="55">
        <v>2333.5500000000002</v>
      </c>
      <c r="O114" s="55">
        <v>145.47999999999999</v>
      </c>
    </row>
    <row r="115" spans="1:15" x14ac:dyDescent="0.35">
      <c r="A115" s="91" t="s">
        <v>333</v>
      </c>
      <c r="B115" s="50">
        <v>8798.1</v>
      </c>
      <c r="C115" s="50">
        <v>8099.74</v>
      </c>
      <c r="D115" s="50">
        <v>698.36</v>
      </c>
      <c r="E115" s="82">
        <v>0</v>
      </c>
      <c r="F115" s="50">
        <v>7584.21</v>
      </c>
      <c r="G115" s="56">
        <v>2579.25</v>
      </c>
      <c r="H115" s="84">
        <v>-1570.38</v>
      </c>
      <c r="I115" s="50">
        <v>4257.28</v>
      </c>
      <c r="J115" s="56">
        <v>5856.14</v>
      </c>
      <c r="K115" s="50">
        <v>747.68</v>
      </c>
      <c r="L115" s="56">
        <v>136.03</v>
      </c>
      <c r="M115" s="50">
        <v>1641.48</v>
      </c>
      <c r="N115" s="55">
        <v>2224.65</v>
      </c>
      <c r="O115" s="55">
        <v>137.55000000000001</v>
      </c>
    </row>
    <row r="116" spans="1:15" x14ac:dyDescent="0.35">
      <c r="A116" s="91" t="s">
        <v>334</v>
      </c>
      <c r="B116" s="50">
        <v>7767.67</v>
      </c>
      <c r="C116" s="50">
        <v>7101.52</v>
      </c>
      <c r="D116" s="50">
        <v>666.15</v>
      </c>
      <c r="E116" s="82">
        <v>0</v>
      </c>
      <c r="F116" s="50">
        <v>7048.44</v>
      </c>
      <c r="G116" s="56">
        <v>2530.81</v>
      </c>
      <c r="H116" s="84">
        <v>-1621.55</v>
      </c>
      <c r="I116" s="50">
        <v>4067.79</v>
      </c>
      <c r="J116" s="56">
        <v>4877.17</v>
      </c>
      <c r="K116" s="50">
        <v>449.84</v>
      </c>
      <c r="L116" s="56">
        <v>137.43</v>
      </c>
      <c r="M116" s="50">
        <v>1371.2</v>
      </c>
      <c r="N116" s="55">
        <v>2495.7800000000002</v>
      </c>
      <c r="O116" s="55">
        <v>132.71</v>
      </c>
    </row>
    <row r="117" spans="1:15" x14ac:dyDescent="0.35">
      <c r="A117" s="91" t="s">
        <v>335</v>
      </c>
      <c r="B117" s="50">
        <v>8868.42</v>
      </c>
      <c r="C117" s="50">
        <v>8113.4</v>
      </c>
      <c r="D117" s="50">
        <v>755.02</v>
      </c>
      <c r="E117" s="82">
        <v>0</v>
      </c>
      <c r="F117" s="50">
        <v>7305.85</v>
      </c>
      <c r="G117" s="56">
        <v>1864.97</v>
      </c>
      <c r="H117" s="84">
        <v>-2205.13</v>
      </c>
      <c r="I117" s="50">
        <v>5032.05</v>
      </c>
      <c r="J117" s="56">
        <v>6670.28</v>
      </c>
      <c r="K117" s="50">
        <v>408.83</v>
      </c>
      <c r="L117" s="56">
        <v>111.05</v>
      </c>
      <c r="M117" s="50">
        <v>1655.55</v>
      </c>
      <c r="N117" s="55">
        <v>2520.23</v>
      </c>
      <c r="O117" s="55">
        <v>106.55</v>
      </c>
    </row>
    <row r="118" spans="1:15" x14ac:dyDescent="0.35">
      <c r="A118" s="91" t="s">
        <v>336</v>
      </c>
      <c r="B118" s="50">
        <v>8332.4699999999993</v>
      </c>
      <c r="C118" s="50">
        <v>7625.07</v>
      </c>
      <c r="D118" s="50">
        <v>707.4</v>
      </c>
      <c r="E118" s="82">
        <v>0</v>
      </c>
      <c r="F118" s="50">
        <v>7744.76</v>
      </c>
      <c r="G118" s="56">
        <v>2543.2199999999998</v>
      </c>
      <c r="H118" s="84">
        <v>-1323.15</v>
      </c>
      <c r="I118" s="50">
        <v>4778.8599999999997</v>
      </c>
      <c r="J118" s="56">
        <v>5414.23</v>
      </c>
      <c r="K118" s="50">
        <v>422.68</v>
      </c>
      <c r="L118" s="56">
        <v>74.5</v>
      </c>
      <c r="M118" s="50">
        <v>1468.28</v>
      </c>
      <c r="N118" s="55">
        <v>2504.2399999999998</v>
      </c>
      <c r="O118" s="55">
        <v>188.96</v>
      </c>
    </row>
    <row r="119" spans="1:15" x14ac:dyDescent="0.35">
      <c r="A119" s="91" t="s">
        <v>337</v>
      </c>
      <c r="B119" s="50">
        <v>7848.01</v>
      </c>
      <c r="C119" s="50">
        <v>7211.32</v>
      </c>
      <c r="D119" s="50">
        <v>636.69000000000005</v>
      </c>
      <c r="E119" s="82">
        <v>0</v>
      </c>
      <c r="F119" s="50">
        <v>7371.85</v>
      </c>
      <c r="G119" s="56">
        <v>1998.31</v>
      </c>
      <c r="H119" s="84">
        <v>-1137.31</v>
      </c>
      <c r="I119" s="50">
        <v>4814.99</v>
      </c>
      <c r="J119" s="56">
        <v>5554.96</v>
      </c>
      <c r="K119" s="50">
        <v>558.54999999999995</v>
      </c>
      <c r="L119" s="56">
        <v>91.94</v>
      </c>
      <c r="M119" s="50">
        <v>1507.39</v>
      </c>
      <c r="N119" s="55">
        <v>2371.34</v>
      </c>
      <c r="O119" s="55">
        <v>206.86</v>
      </c>
    </row>
    <row r="120" spans="1:15" x14ac:dyDescent="0.35">
      <c r="A120" s="91" t="s">
        <v>338</v>
      </c>
      <c r="B120" s="50">
        <v>8164.77</v>
      </c>
      <c r="C120" s="50">
        <v>7483.01</v>
      </c>
      <c r="D120" s="50">
        <v>681.75</v>
      </c>
      <c r="E120" s="82">
        <v>0</v>
      </c>
      <c r="F120" s="50">
        <v>7393.81</v>
      </c>
      <c r="G120" s="56">
        <v>2303.36</v>
      </c>
      <c r="H120" s="84">
        <v>-1142.97</v>
      </c>
      <c r="I120" s="50">
        <v>4470.16</v>
      </c>
      <c r="J120" s="56">
        <v>5443.23</v>
      </c>
      <c r="K120" s="50">
        <v>620.29</v>
      </c>
      <c r="L120" s="56">
        <v>65.09</v>
      </c>
      <c r="M120" s="50">
        <v>1656.16</v>
      </c>
      <c r="N120" s="55">
        <v>2381.27</v>
      </c>
      <c r="O120" s="55">
        <v>196.41</v>
      </c>
    </row>
    <row r="121" spans="1:15" x14ac:dyDescent="0.35">
      <c r="A121" s="91" t="s">
        <v>339</v>
      </c>
      <c r="B121" s="50">
        <v>8201.15</v>
      </c>
      <c r="C121" s="50">
        <v>7529.84</v>
      </c>
      <c r="D121" s="50">
        <v>671.31</v>
      </c>
      <c r="E121" s="82">
        <v>0</v>
      </c>
      <c r="F121" s="50">
        <v>8162.32</v>
      </c>
      <c r="G121" s="56">
        <v>2115.38</v>
      </c>
      <c r="H121" s="84">
        <v>-751.63</v>
      </c>
      <c r="I121" s="50">
        <v>5348.33</v>
      </c>
      <c r="J121" s="56">
        <v>5732.9</v>
      </c>
      <c r="K121" s="50">
        <v>698.61</v>
      </c>
      <c r="L121" s="56">
        <v>125.36</v>
      </c>
      <c r="M121" s="50">
        <v>1633.15</v>
      </c>
      <c r="N121" s="55">
        <v>2573.46</v>
      </c>
      <c r="O121" s="55">
        <v>201.23</v>
      </c>
    </row>
    <row r="122" spans="1:15" x14ac:dyDescent="0.35">
      <c r="A122" s="91" t="s">
        <v>340</v>
      </c>
      <c r="B122" s="50">
        <v>7193.28</v>
      </c>
      <c r="C122" s="50">
        <v>6643.76</v>
      </c>
      <c r="D122" s="50">
        <v>549.53</v>
      </c>
      <c r="E122" s="82">
        <v>0</v>
      </c>
      <c r="F122" s="50">
        <v>6400.21</v>
      </c>
      <c r="G122" s="56">
        <v>1503.36</v>
      </c>
      <c r="H122" s="84">
        <v>-1869.5</v>
      </c>
      <c r="I122" s="50">
        <v>4343.3900000000003</v>
      </c>
      <c r="J122" s="56">
        <v>5387.66</v>
      </c>
      <c r="K122" s="50">
        <v>553.46</v>
      </c>
      <c r="L122" s="56">
        <v>67.88</v>
      </c>
      <c r="M122" s="50">
        <v>1195.92</v>
      </c>
      <c r="N122" s="55">
        <v>2506.7399999999998</v>
      </c>
      <c r="O122" s="55">
        <v>194.17</v>
      </c>
    </row>
    <row r="123" spans="1:15" x14ac:dyDescent="0.35">
      <c r="A123" s="91" t="s">
        <v>341</v>
      </c>
      <c r="B123" s="50">
        <v>6683.07</v>
      </c>
      <c r="C123" s="50">
        <v>6201.13</v>
      </c>
      <c r="D123" s="50">
        <v>481.94</v>
      </c>
      <c r="E123" s="82">
        <v>0</v>
      </c>
      <c r="F123" s="50">
        <v>8135.01</v>
      </c>
      <c r="G123" s="56">
        <v>2635.57</v>
      </c>
      <c r="H123" s="84">
        <v>780.44</v>
      </c>
      <c r="I123" s="50">
        <v>4757.51</v>
      </c>
      <c r="J123" s="56">
        <v>3693.27</v>
      </c>
      <c r="K123" s="50">
        <v>741.93</v>
      </c>
      <c r="L123" s="56">
        <v>88.33</v>
      </c>
      <c r="M123" s="50">
        <v>1683.3</v>
      </c>
      <c r="N123" s="55">
        <v>2620.69</v>
      </c>
      <c r="O123" s="55">
        <v>188.31</v>
      </c>
    </row>
    <row r="124" spans="1:15" x14ac:dyDescent="0.35">
      <c r="A124" s="91" t="s">
        <v>342</v>
      </c>
      <c r="B124" s="50">
        <v>7462.69</v>
      </c>
      <c r="C124" s="50">
        <v>6776.53</v>
      </c>
      <c r="D124" s="50">
        <v>686.16</v>
      </c>
      <c r="E124" s="82">
        <v>0</v>
      </c>
      <c r="F124" s="50">
        <v>7082.24</v>
      </c>
      <c r="G124" s="56">
        <v>2085.1799999999998</v>
      </c>
      <c r="H124" s="84">
        <v>-1193.29</v>
      </c>
      <c r="I124" s="50">
        <v>4464.66</v>
      </c>
      <c r="J124" s="56">
        <v>4901.47</v>
      </c>
      <c r="K124" s="50">
        <v>532.4</v>
      </c>
      <c r="L124" s="56">
        <v>119.98</v>
      </c>
      <c r="M124" s="50">
        <v>1552.7</v>
      </c>
      <c r="N124" s="55">
        <v>2721.59</v>
      </c>
      <c r="O124" s="55">
        <v>188.56</v>
      </c>
    </row>
    <row r="125" spans="1:15" x14ac:dyDescent="0.35">
      <c r="A125" s="91" t="s">
        <v>343</v>
      </c>
      <c r="B125" s="50">
        <v>7856.99</v>
      </c>
      <c r="C125" s="50">
        <v>7198.91</v>
      </c>
      <c r="D125" s="50">
        <v>658.08</v>
      </c>
      <c r="E125" s="82">
        <v>0</v>
      </c>
      <c r="F125" s="50">
        <v>8397.98</v>
      </c>
      <c r="G125" s="56">
        <v>3061.67</v>
      </c>
      <c r="H125" s="84">
        <v>-338.19</v>
      </c>
      <c r="I125" s="50">
        <v>4932.29</v>
      </c>
      <c r="J125" s="56">
        <v>4335.28</v>
      </c>
      <c r="K125" s="50">
        <v>404.01</v>
      </c>
      <c r="L125" s="56">
        <v>58.43</v>
      </c>
      <c r="M125" s="50">
        <v>1480.59</v>
      </c>
      <c r="N125" s="55">
        <v>2761.38</v>
      </c>
      <c r="O125" s="55">
        <v>174.3</v>
      </c>
    </row>
    <row r="126" spans="1:15" x14ac:dyDescent="0.35">
      <c r="A126" s="91" t="s">
        <v>344</v>
      </c>
      <c r="B126" s="50">
        <v>8197.4</v>
      </c>
      <c r="C126" s="50">
        <v>7532.2</v>
      </c>
      <c r="D126" s="50">
        <v>665.2</v>
      </c>
      <c r="E126" s="82">
        <v>0</v>
      </c>
      <c r="F126" s="50">
        <v>7395.3</v>
      </c>
      <c r="G126" s="56">
        <v>2284.12</v>
      </c>
      <c r="H126" s="84">
        <v>-1564.38</v>
      </c>
      <c r="I126" s="50">
        <v>4590.76</v>
      </c>
      <c r="J126" s="56">
        <v>5546.24</v>
      </c>
      <c r="K126" s="50">
        <v>520.41999999999996</v>
      </c>
      <c r="L126" s="56">
        <v>15.14</v>
      </c>
      <c r="M126" s="50">
        <v>1699.02</v>
      </c>
      <c r="N126" s="55">
        <v>2813.21</v>
      </c>
      <c r="O126" s="55">
        <v>169.81</v>
      </c>
    </row>
    <row r="127" spans="1:15" x14ac:dyDescent="0.35">
      <c r="A127" s="91" t="s">
        <v>345</v>
      </c>
      <c r="B127" s="50">
        <v>7799.95</v>
      </c>
      <c r="C127" s="50">
        <v>7036.23</v>
      </c>
      <c r="D127" s="50">
        <v>763.72</v>
      </c>
      <c r="E127" s="82">
        <v>0</v>
      </c>
      <c r="F127" s="50">
        <v>8119.07</v>
      </c>
      <c r="G127" s="56">
        <v>3235.67</v>
      </c>
      <c r="H127" s="84">
        <v>-1153.51</v>
      </c>
      <c r="I127" s="50">
        <v>4499.7299999999996</v>
      </c>
      <c r="J127" s="56">
        <v>4800.53</v>
      </c>
      <c r="K127" s="50">
        <v>383.68</v>
      </c>
      <c r="L127" s="56">
        <v>111.04</v>
      </c>
      <c r="M127" s="50">
        <v>1503.65</v>
      </c>
      <c r="N127" s="55">
        <v>2628.99</v>
      </c>
      <c r="O127" s="55">
        <v>147.01</v>
      </c>
    </row>
    <row r="128" spans="1:15" x14ac:dyDescent="0.35">
      <c r="A128" s="91" t="s">
        <v>346</v>
      </c>
      <c r="B128" s="50">
        <v>7035.97</v>
      </c>
      <c r="C128" s="50">
        <v>6358.87</v>
      </c>
      <c r="D128" s="50">
        <v>677.1</v>
      </c>
      <c r="E128" s="82">
        <v>0</v>
      </c>
      <c r="F128" s="50">
        <v>6345.67</v>
      </c>
      <c r="G128" s="56">
        <v>2181.5100000000002</v>
      </c>
      <c r="H128" s="84">
        <v>-5.74</v>
      </c>
      <c r="I128" s="50">
        <v>3730.04</v>
      </c>
      <c r="J128" s="56">
        <v>4154.7</v>
      </c>
      <c r="K128" s="50">
        <v>434.12</v>
      </c>
      <c r="L128" s="56">
        <v>202</v>
      </c>
      <c r="M128" s="50">
        <v>2222.88</v>
      </c>
      <c r="N128" s="55">
        <v>2036.09</v>
      </c>
      <c r="O128" s="55">
        <v>151.88999999999999</v>
      </c>
    </row>
    <row r="129" spans="1:15" x14ac:dyDescent="0.35">
      <c r="A129" s="91" t="s">
        <v>347</v>
      </c>
      <c r="B129" s="50">
        <v>7878.16</v>
      </c>
      <c r="C129" s="50">
        <v>7150.83</v>
      </c>
      <c r="D129" s="50">
        <v>727.33</v>
      </c>
      <c r="E129" s="82">
        <v>0</v>
      </c>
      <c r="F129" s="50">
        <v>6750.57</v>
      </c>
      <c r="G129" s="56">
        <v>2104.3000000000002</v>
      </c>
      <c r="H129" s="84">
        <v>-1583.82</v>
      </c>
      <c r="I129" s="50">
        <v>4238.91</v>
      </c>
      <c r="J129" s="56">
        <v>5090.13</v>
      </c>
      <c r="K129" s="50">
        <v>407.36</v>
      </c>
      <c r="L129" s="56">
        <v>194.69</v>
      </c>
      <c r="M129" s="50">
        <v>1786.51</v>
      </c>
      <c r="N129" s="55">
        <v>2731.78</v>
      </c>
      <c r="O129" s="55">
        <v>166.73</v>
      </c>
    </row>
    <row r="130" spans="1:15" x14ac:dyDescent="0.35">
      <c r="A130" s="91" t="s">
        <v>348</v>
      </c>
      <c r="B130" s="50">
        <v>7480.35</v>
      </c>
      <c r="C130" s="50">
        <v>6788.05</v>
      </c>
      <c r="D130" s="50">
        <v>692.3</v>
      </c>
      <c r="E130" s="82">
        <v>0</v>
      </c>
      <c r="F130" s="50">
        <v>7071.32</v>
      </c>
      <c r="G130" s="56">
        <v>1825.17</v>
      </c>
      <c r="H130" s="84">
        <v>-8.93</v>
      </c>
      <c r="I130" s="50">
        <v>4506.1099999999997</v>
      </c>
      <c r="J130" s="56">
        <v>4906.22</v>
      </c>
      <c r="K130" s="50">
        <v>740.04</v>
      </c>
      <c r="L130" s="56">
        <v>85.26</v>
      </c>
      <c r="M130" s="50">
        <v>1820.3</v>
      </c>
      <c r="N130" s="55">
        <v>2083.9</v>
      </c>
      <c r="O130" s="55">
        <v>169.65</v>
      </c>
    </row>
    <row r="131" spans="1:15" x14ac:dyDescent="0.35">
      <c r="A131" s="91" t="s">
        <v>349</v>
      </c>
      <c r="B131" s="50">
        <v>7629.67</v>
      </c>
      <c r="C131" s="50">
        <v>6949.46</v>
      </c>
      <c r="D131" s="50">
        <v>680.21</v>
      </c>
      <c r="E131" s="82">
        <v>0</v>
      </c>
      <c r="F131" s="50">
        <v>7637.38</v>
      </c>
      <c r="G131" s="56">
        <v>2179.3200000000002</v>
      </c>
      <c r="H131" s="84">
        <v>-486.49</v>
      </c>
      <c r="I131" s="50">
        <v>4937.01</v>
      </c>
      <c r="J131" s="56">
        <v>5340.87</v>
      </c>
      <c r="K131" s="50">
        <v>521.05999999999995</v>
      </c>
      <c r="L131" s="56">
        <v>53.64</v>
      </c>
      <c r="M131" s="50">
        <v>1758.64</v>
      </c>
      <c r="N131" s="55">
        <v>2308.69</v>
      </c>
      <c r="O131" s="55">
        <v>188.36</v>
      </c>
    </row>
    <row r="132" spans="1:15" x14ac:dyDescent="0.35">
      <c r="A132" s="91" t="s">
        <v>350</v>
      </c>
      <c r="B132" s="50">
        <v>6879.96</v>
      </c>
      <c r="C132" s="50">
        <v>6333.65</v>
      </c>
      <c r="D132" s="50">
        <v>546.30999999999995</v>
      </c>
      <c r="E132" s="82">
        <v>0</v>
      </c>
      <c r="F132" s="50">
        <v>7039.98</v>
      </c>
      <c r="G132" s="56">
        <v>1947.93</v>
      </c>
      <c r="H132" s="84">
        <v>-564.27</v>
      </c>
      <c r="I132" s="50">
        <v>4452.91</v>
      </c>
      <c r="J132" s="56">
        <v>4789.3900000000003</v>
      </c>
      <c r="K132" s="50">
        <v>639.14</v>
      </c>
      <c r="L132" s="56">
        <v>167.45</v>
      </c>
      <c r="M132" s="50">
        <v>1897.71</v>
      </c>
      <c r="N132" s="55">
        <v>2597.1799999999998</v>
      </c>
      <c r="O132" s="55">
        <v>175.34</v>
      </c>
    </row>
    <row r="133" spans="1:15" x14ac:dyDescent="0.35">
      <c r="A133" s="91" t="s">
        <v>351</v>
      </c>
      <c r="B133" s="50">
        <v>7060.01</v>
      </c>
      <c r="C133" s="50">
        <v>6482.99</v>
      </c>
      <c r="D133" s="50">
        <v>577.03</v>
      </c>
      <c r="E133" s="82">
        <v>0</v>
      </c>
      <c r="F133" s="50">
        <v>7651.43</v>
      </c>
      <c r="G133" s="56">
        <v>2432.73</v>
      </c>
      <c r="H133" s="84">
        <v>-311.95999999999998</v>
      </c>
      <c r="I133" s="50">
        <v>4492.1000000000004</v>
      </c>
      <c r="J133" s="56">
        <v>4584.12</v>
      </c>
      <c r="K133" s="50">
        <v>726.6</v>
      </c>
      <c r="L133" s="56">
        <v>153.6</v>
      </c>
      <c r="M133" s="50">
        <v>1723.23</v>
      </c>
      <c r="N133" s="55">
        <v>2516.17</v>
      </c>
      <c r="O133" s="55">
        <v>186.63</v>
      </c>
    </row>
    <row r="134" spans="1:15" x14ac:dyDescent="0.35">
      <c r="A134" s="91" t="s">
        <v>352</v>
      </c>
      <c r="B134" s="50">
        <v>5854.65</v>
      </c>
      <c r="C134" s="50">
        <v>5345.82</v>
      </c>
      <c r="D134" s="50">
        <v>508.83</v>
      </c>
      <c r="E134" s="82">
        <v>0</v>
      </c>
      <c r="F134" s="50">
        <v>7322.86</v>
      </c>
      <c r="G134" s="56">
        <v>2061.9899999999998</v>
      </c>
      <c r="H134" s="84">
        <v>1515.65</v>
      </c>
      <c r="I134" s="50">
        <v>4722.29</v>
      </c>
      <c r="J134" s="56">
        <v>3058.59</v>
      </c>
      <c r="K134" s="50">
        <v>538.58000000000004</v>
      </c>
      <c r="L134" s="56">
        <v>165.77</v>
      </c>
      <c r="M134" s="50">
        <v>1914.74</v>
      </c>
      <c r="N134" s="55">
        <v>2435.6</v>
      </c>
      <c r="O134" s="55">
        <v>196.17</v>
      </c>
    </row>
    <row r="135" spans="1:15" x14ac:dyDescent="0.35">
      <c r="A135" s="91" t="s">
        <v>353</v>
      </c>
      <c r="B135" s="50">
        <v>6392.84</v>
      </c>
      <c r="C135" s="50">
        <v>5833.86</v>
      </c>
      <c r="D135" s="50">
        <v>558.97</v>
      </c>
      <c r="E135" s="82">
        <v>0</v>
      </c>
      <c r="F135" s="50">
        <v>7082.02</v>
      </c>
      <c r="G135" s="56">
        <v>2010.02</v>
      </c>
      <c r="H135" s="84">
        <v>1145.04</v>
      </c>
      <c r="I135" s="50">
        <v>4441.3999999999996</v>
      </c>
      <c r="J135" s="56">
        <v>3258.73</v>
      </c>
      <c r="K135" s="50">
        <v>630.6</v>
      </c>
      <c r="L135" s="56">
        <v>184.9</v>
      </c>
      <c r="M135" s="50">
        <v>2021.01</v>
      </c>
      <c r="N135" s="55">
        <v>2504.35</v>
      </c>
      <c r="O135" s="55">
        <v>183.31</v>
      </c>
    </row>
    <row r="136" spans="1:15" x14ac:dyDescent="0.35">
      <c r="A136" s="91" t="s">
        <v>354</v>
      </c>
      <c r="B136" s="50">
        <v>7134.12</v>
      </c>
      <c r="C136" s="50">
        <v>6517.71</v>
      </c>
      <c r="D136" s="50">
        <v>616.41</v>
      </c>
      <c r="E136" s="82">
        <v>0</v>
      </c>
      <c r="F136" s="50">
        <v>7535.08</v>
      </c>
      <c r="G136" s="56">
        <v>2395.31</v>
      </c>
      <c r="H136" s="84">
        <v>15.99</v>
      </c>
      <c r="I136" s="50">
        <v>4485</v>
      </c>
      <c r="J136" s="56">
        <v>4103.7</v>
      </c>
      <c r="K136" s="50">
        <v>654.77</v>
      </c>
      <c r="L136" s="56">
        <v>202.05</v>
      </c>
      <c r="M136" s="50">
        <v>1866.7</v>
      </c>
      <c r="N136" s="55">
        <v>2684.73</v>
      </c>
      <c r="O136" s="55">
        <v>178.09</v>
      </c>
    </row>
    <row r="137" spans="1:15" x14ac:dyDescent="0.35">
      <c r="A137" s="91" t="s">
        <v>355</v>
      </c>
      <c r="B137" s="50">
        <v>6535.09</v>
      </c>
      <c r="C137" s="50">
        <v>5928.9</v>
      </c>
      <c r="D137" s="50">
        <v>606.20000000000005</v>
      </c>
      <c r="E137" s="82">
        <v>0</v>
      </c>
      <c r="F137" s="50">
        <v>6294.58</v>
      </c>
      <c r="G137" s="56">
        <v>1968.7</v>
      </c>
      <c r="H137" s="84">
        <v>-143.84</v>
      </c>
      <c r="I137" s="50">
        <v>3814</v>
      </c>
      <c r="J137" s="56">
        <v>3472.67</v>
      </c>
      <c r="K137" s="50">
        <v>511.88</v>
      </c>
      <c r="L137" s="56">
        <v>241.77</v>
      </c>
      <c r="M137" s="50">
        <v>1848.72</v>
      </c>
      <c r="N137" s="55">
        <v>2604</v>
      </c>
      <c r="O137" s="55">
        <v>156.75</v>
      </c>
    </row>
    <row r="138" spans="1:15" x14ac:dyDescent="0.35">
      <c r="A138" s="91" t="s">
        <v>356</v>
      </c>
      <c r="B138" s="50">
        <v>7040.36</v>
      </c>
      <c r="C138" s="50">
        <v>6452.13</v>
      </c>
      <c r="D138" s="50">
        <v>588.22</v>
      </c>
      <c r="E138" s="82">
        <v>0</v>
      </c>
      <c r="F138" s="50">
        <v>6960.01</v>
      </c>
      <c r="G138" s="56">
        <v>2582.21</v>
      </c>
      <c r="H138" s="84">
        <v>-872.82</v>
      </c>
      <c r="I138" s="50">
        <v>3891</v>
      </c>
      <c r="J138" s="56">
        <v>4547.24</v>
      </c>
      <c r="K138" s="50">
        <v>486.8</v>
      </c>
      <c r="L138" s="56">
        <v>229.64</v>
      </c>
      <c r="M138" s="50">
        <v>2116.69</v>
      </c>
      <c r="N138" s="55">
        <v>2590.4299999999998</v>
      </c>
      <c r="O138" s="55">
        <v>154.96</v>
      </c>
    </row>
    <row r="139" spans="1:15" x14ac:dyDescent="0.35">
      <c r="A139" s="91" t="s">
        <v>357</v>
      </c>
      <c r="B139" s="50">
        <v>7398.45</v>
      </c>
      <c r="C139" s="50">
        <v>6756.87</v>
      </c>
      <c r="D139" s="50">
        <v>641.58000000000004</v>
      </c>
      <c r="E139" s="82">
        <v>0</v>
      </c>
      <c r="F139" s="50">
        <v>7477.32</v>
      </c>
      <c r="G139" s="56">
        <v>2909.12</v>
      </c>
      <c r="H139" s="84">
        <v>115.61</v>
      </c>
      <c r="I139" s="50">
        <v>3909.56</v>
      </c>
      <c r="J139" s="56">
        <v>4340.5600000000004</v>
      </c>
      <c r="K139" s="50">
        <v>658.65</v>
      </c>
      <c r="L139" s="56">
        <v>200.5</v>
      </c>
      <c r="M139" s="50">
        <v>2169.0300000000002</v>
      </c>
      <c r="N139" s="55">
        <v>2080.56</v>
      </c>
      <c r="O139" s="55">
        <v>182.65</v>
      </c>
    </row>
    <row r="140" spans="1:15" x14ac:dyDescent="0.35">
      <c r="A140" s="91" t="s">
        <v>358</v>
      </c>
      <c r="B140" s="50">
        <v>6495.99</v>
      </c>
      <c r="C140" s="50">
        <v>5914.38</v>
      </c>
      <c r="D140" s="50">
        <v>581.61</v>
      </c>
      <c r="E140" s="82">
        <v>0</v>
      </c>
      <c r="F140" s="50">
        <v>6456.28</v>
      </c>
      <c r="G140" s="56">
        <v>2184.3200000000002</v>
      </c>
      <c r="H140" s="84">
        <v>505.19</v>
      </c>
      <c r="I140" s="50">
        <v>3766.34</v>
      </c>
      <c r="J140" s="56">
        <v>3649.61</v>
      </c>
      <c r="K140" s="50">
        <v>505.62</v>
      </c>
      <c r="L140" s="56">
        <v>199.05</v>
      </c>
      <c r="M140" s="50">
        <v>2283.12</v>
      </c>
      <c r="N140" s="55">
        <v>2201.23</v>
      </c>
      <c r="O140" s="55">
        <v>153.97999999999999</v>
      </c>
    </row>
    <row r="141" spans="1:15" x14ac:dyDescent="0.35">
      <c r="A141" s="91" t="s">
        <v>359</v>
      </c>
      <c r="B141" s="50">
        <v>6983.78</v>
      </c>
      <c r="C141" s="50">
        <v>6356.61</v>
      </c>
      <c r="D141" s="50">
        <v>627.16999999999996</v>
      </c>
      <c r="E141" s="82">
        <v>0</v>
      </c>
      <c r="F141" s="50">
        <v>7273.49</v>
      </c>
      <c r="G141" s="56">
        <v>1955.92</v>
      </c>
      <c r="H141" s="84">
        <v>42.1</v>
      </c>
      <c r="I141" s="50">
        <v>4709.84</v>
      </c>
      <c r="J141" s="56">
        <v>5269.79</v>
      </c>
      <c r="K141" s="50">
        <v>607.72</v>
      </c>
      <c r="L141" s="56">
        <v>176.46</v>
      </c>
      <c r="M141" s="50">
        <v>2424.25</v>
      </c>
      <c r="N141" s="55">
        <v>2253.4699999999998</v>
      </c>
      <c r="O141" s="55">
        <v>178.48</v>
      </c>
    </row>
    <row r="142" spans="1:15" x14ac:dyDescent="0.35">
      <c r="A142" s="91" t="s">
        <v>360</v>
      </c>
      <c r="B142" s="50">
        <v>6731.2</v>
      </c>
      <c r="C142" s="50">
        <v>6097.62</v>
      </c>
      <c r="D142" s="50">
        <v>633.58000000000004</v>
      </c>
      <c r="E142" s="82">
        <v>0</v>
      </c>
      <c r="F142" s="50">
        <v>7072.65</v>
      </c>
      <c r="G142" s="56">
        <v>2117.3000000000002</v>
      </c>
      <c r="H142" s="84">
        <v>341.19</v>
      </c>
      <c r="I142" s="50">
        <v>4289.34</v>
      </c>
      <c r="J142" s="56">
        <v>4394.82</v>
      </c>
      <c r="K142" s="50">
        <v>666</v>
      </c>
      <c r="L142" s="56">
        <v>364.26</v>
      </c>
      <c r="M142" s="50">
        <v>2240.89</v>
      </c>
      <c r="N142" s="55">
        <v>2095.9699999999998</v>
      </c>
      <c r="O142" s="55">
        <v>199.11</v>
      </c>
    </row>
    <row r="143" spans="1:15" x14ac:dyDescent="0.35">
      <c r="A143" s="91" t="s">
        <v>361</v>
      </c>
      <c r="B143" s="50">
        <v>6530.19</v>
      </c>
      <c r="C143" s="50">
        <v>5954.31</v>
      </c>
      <c r="D143" s="50">
        <v>575.88</v>
      </c>
      <c r="E143" s="82">
        <v>0</v>
      </c>
      <c r="F143" s="50">
        <v>7556.08</v>
      </c>
      <c r="G143" s="56">
        <v>1681.34</v>
      </c>
      <c r="H143" s="84">
        <v>1394.56</v>
      </c>
      <c r="I143" s="50">
        <v>5078.68</v>
      </c>
      <c r="J143" s="56">
        <v>3881.72</v>
      </c>
      <c r="K143" s="50">
        <v>796.06</v>
      </c>
      <c r="L143" s="56">
        <v>198.43</v>
      </c>
      <c r="M143" s="50">
        <v>2159.61</v>
      </c>
      <c r="N143" s="55">
        <v>2559.63</v>
      </c>
      <c r="O143" s="55">
        <v>284.19</v>
      </c>
    </row>
    <row r="144" spans="1:15" x14ac:dyDescent="0.35">
      <c r="A144" s="91" t="s">
        <v>362</v>
      </c>
      <c r="B144" s="50">
        <v>5889.91</v>
      </c>
      <c r="C144" s="50">
        <v>5338.04</v>
      </c>
      <c r="D144" s="50">
        <v>551.87</v>
      </c>
      <c r="E144" s="82">
        <v>0</v>
      </c>
      <c r="F144" s="50">
        <v>6815.6</v>
      </c>
      <c r="G144" s="56">
        <v>2155.66</v>
      </c>
      <c r="H144" s="84">
        <v>-152.94999999999999</v>
      </c>
      <c r="I144" s="50">
        <v>3968.76</v>
      </c>
      <c r="J144" s="56">
        <v>3994.29</v>
      </c>
      <c r="K144" s="50">
        <v>691.18</v>
      </c>
      <c r="L144" s="56">
        <v>260.98</v>
      </c>
      <c r="M144" s="50">
        <v>2001.76</v>
      </c>
      <c r="N144" s="55">
        <v>2559.37</v>
      </c>
      <c r="O144" s="55">
        <v>219.16</v>
      </c>
    </row>
    <row r="145" spans="1:15" x14ac:dyDescent="0.35">
      <c r="A145" s="91" t="s">
        <v>363</v>
      </c>
      <c r="B145" s="50">
        <v>6289.21</v>
      </c>
      <c r="C145" s="50">
        <v>5803.32</v>
      </c>
      <c r="D145" s="50">
        <v>485.9</v>
      </c>
      <c r="E145" s="82">
        <v>0</v>
      </c>
      <c r="F145" s="50">
        <v>7839.19</v>
      </c>
      <c r="G145" s="56">
        <v>2263.44</v>
      </c>
      <c r="H145" s="84">
        <v>730.95</v>
      </c>
      <c r="I145" s="50">
        <v>4943.72</v>
      </c>
      <c r="J145" s="56">
        <v>4066.54</v>
      </c>
      <c r="K145" s="50">
        <v>632.03</v>
      </c>
      <c r="L145" s="56">
        <v>153.54</v>
      </c>
      <c r="M145" s="50">
        <v>1981.91</v>
      </c>
      <c r="N145" s="55">
        <v>2606.63</v>
      </c>
      <c r="O145" s="55">
        <v>180.19</v>
      </c>
    </row>
    <row r="146" spans="1:15" x14ac:dyDescent="0.35">
      <c r="A146" s="91" t="s">
        <v>364</v>
      </c>
      <c r="B146" s="50">
        <v>5240.57</v>
      </c>
      <c r="C146" s="50">
        <v>4769.84</v>
      </c>
      <c r="D146" s="50">
        <v>470.73</v>
      </c>
      <c r="E146" s="82">
        <v>0</v>
      </c>
      <c r="F146" s="50">
        <v>7225.33</v>
      </c>
      <c r="G146" s="56">
        <v>1883.49</v>
      </c>
      <c r="H146" s="84">
        <v>1212.99</v>
      </c>
      <c r="I146" s="50">
        <v>4744.1400000000003</v>
      </c>
      <c r="J146" s="56">
        <v>3050.44</v>
      </c>
      <c r="K146" s="50">
        <v>597.70000000000005</v>
      </c>
      <c r="L146" s="56">
        <v>232.08</v>
      </c>
      <c r="M146" s="50">
        <v>1804.29</v>
      </c>
      <c r="N146" s="55">
        <v>2650.61</v>
      </c>
      <c r="O146" s="55">
        <v>196.25</v>
      </c>
    </row>
    <row r="147" spans="1:15" x14ac:dyDescent="0.35">
      <c r="A147" s="91" t="s">
        <v>365</v>
      </c>
      <c r="B147" s="50">
        <v>5736.28</v>
      </c>
      <c r="C147" s="50">
        <v>5189.66</v>
      </c>
      <c r="D147" s="50">
        <v>546.62</v>
      </c>
      <c r="E147" s="82">
        <v>0</v>
      </c>
      <c r="F147" s="50">
        <v>6374.01</v>
      </c>
      <c r="G147" s="56">
        <v>1877.6</v>
      </c>
      <c r="H147" s="84">
        <v>807.45</v>
      </c>
      <c r="I147" s="50">
        <v>3968.67</v>
      </c>
      <c r="J147" s="56">
        <v>3654.01</v>
      </c>
      <c r="K147" s="50">
        <v>527.73</v>
      </c>
      <c r="L147" s="56">
        <v>193.98</v>
      </c>
      <c r="M147" s="50">
        <v>2462.63</v>
      </c>
      <c r="N147" s="55">
        <v>2303.6</v>
      </c>
      <c r="O147" s="55">
        <v>184.64</v>
      </c>
    </row>
    <row r="148" spans="1:15" x14ac:dyDescent="0.35">
      <c r="A148" s="91" t="s">
        <v>366</v>
      </c>
      <c r="B148" s="50">
        <v>6474.21</v>
      </c>
      <c r="C148" s="50">
        <v>5875.69</v>
      </c>
      <c r="D148" s="50">
        <v>598.52</v>
      </c>
      <c r="E148" s="82">
        <v>0</v>
      </c>
      <c r="F148" s="50">
        <v>6691.05</v>
      </c>
      <c r="G148" s="56">
        <v>2073.2800000000002</v>
      </c>
      <c r="H148" s="84">
        <v>920.07</v>
      </c>
      <c r="I148" s="50">
        <v>3847.73</v>
      </c>
      <c r="J148" s="56">
        <v>3544.91</v>
      </c>
      <c r="K148" s="50">
        <v>770.04</v>
      </c>
      <c r="L148" s="56">
        <v>299.92</v>
      </c>
      <c r="M148" s="50">
        <v>2721.43</v>
      </c>
      <c r="N148" s="55">
        <v>2574.29</v>
      </c>
      <c r="O148" s="55">
        <v>222.27</v>
      </c>
    </row>
    <row r="149" spans="1:15" x14ac:dyDescent="0.35">
      <c r="A149" s="91" t="s">
        <v>367</v>
      </c>
      <c r="B149" s="50">
        <v>6377.33</v>
      </c>
      <c r="C149" s="50">
        <v>5777.66</v>
      </c>
      <c r="D149" s="50">
        <v>599.66999999999996</v>
      </c>
      <c r="E149" s="82">
        <v>0</v>
      </c>
      <c r="F149" s="50">
        <v>6789.73</v>
      </c>
      <c r="G149" s="56">
        <v>2048.67</v>
      </c>
      <c r="H149" s="84">
        <v>782.41</v>
      </c>
      <c r="I149" s="50">
        <v>3914.86</v>
      </c>
      <c r="J149" s="56">
        <v>3769.69</v>
      </c>
      <c r="K149" s="50">
        <v>826.19</v>
      </c>
      <c r="L149" s="56">
        <v>164.6</v>
      </c>
      <c r="M149" s="50">
        <v>2455.5300000000002</v>
      </c>
      <c r="N149" s="55">
        <v>2479.89</v>
      </c>
      <c r="O149" s="55">
        <v>169.3</v>
      </c>
    </row>
    <row r="150" spans="1:15" x14ac:dyDescent="0.35">
      <c r="A150" s="91" t="s">
        <v>368</v>
      </c>
      <c r="B150" s="50">
        <v>6430.72</v>
      </c>
      <c r="C150" s="50">
        <v>5830.66</v>
      </c>
      <c r="D150" s="50">
        <v>600.07000000000005</v>
      </c>
      <c r="E150" s="82">
        <v>0</v>
      </c>
      <c r="F150" s="50">
        <v>7078.11</v>
      </c>
      <c r="G150" s="56">
        <v>2055.54</v>
      </c>
      <c r="H150" s="84">
        <v>439.99</v>
      </c>
      <c r="I150" s="50">
        <v>4304.74</v>
      </c>
      <c r="J150" s="56">
        <v>3935.04</v>
      </c>
      <c r="K150" s="50">
        <v>717.84</v>
      </c>
      <c r="L150" s="56">
        <v>199.4</v>
      </c>
      <c r="M150" s="50">
        <v>2131.61</v>
      </c>
      <c r="N150" s="55">
        <v>2579.7399999999998</v>
      </c>
      <c r="O150" s="55">
        <v>177.76</v>
      </c>
    </row>
    <row r="151" spans="1:15" x14ac:dyDescent="0.35">
      <c r="A151" s="91" t="s">
        <v>369</v>
      </c>
      <c r="B151" s="50">
        <v>6637.69</v>
      </c>
      <c r="C151" s="50">
        <v>6000.55</v>
      </c>
      <c r="D151" s="50">
        <v>637.13</v>
      </c>
      <c r="E151" s="82">
        <v>0</v>
      </c>
      <c r="F151" s="50">
        <v>6850.34</v>
      </c>
      <c r="G151" s="56">
        <v>2258.25</v>
      </c>
      <c r="H151" s="84">
        <v>-30.4</v>
      </c>
      <c r="I151" s="50">
        <v>4052.96</v>
      </c>
      <c r="J151" s="56">
        <v>3806.46</v>
      </c>
      <c r="K151" s="50">
        <v>539.13</v>
      </c>
      <c r="L151" s="56">
        <v>200.39</v>
      </c>
      <c r="M151" s="50">
        <v>1905.42</v>
      </c>
      <c r="N151" s="55">
        <v>2521.06</v>
      </c>
      <c r="O151" s="55">
        <v>219.18</v>
      </c>
    </row>
    <row r="152" spans="1:15" x14ac:dyDescent="0.35">
      <c r="A152" s="91" t="s">
        <v>370</v>
      </c>
      <c r="B152" s="50">
        <v>6497.06</v>
      </c>
      <c r="C152" s="50">
        <v>5952.44</v>
      </c>
      <c r="D152" s="50">
        <v>544.62</v>
      </c>
      <c r="E152" s="82">
        <v>0</v>
      </c>
      <c r="F152" s="50">
        <v>5990.26</v>
      </c>
      <c r="G152" s="56">
        <v>2326.2199999999998</v>
      </c>
      <c r="H152" s="84">
        <v>-364.77</v>
      </c>
      <c r="I152" s="50">
        <v>3180.16</v>
      </c>
      <c r="J152" s="56">
        <v>3864.92</v>
      </c>
      <c r="K152" s="50">
        <v>483.87</v>
      </c>
      <c r="L152" s="56">
        <v>246.66</v>
      </c>
      <c r="M152" s="50">
        <v>2195.8000000000002</v>
      </c>
      <c r="N152" s="55">
        <v>2113.02</v>
      </c>
      <c r="O152" s="55">
        <v>172.47</v>
      </c>
    </row>
    <row r="153" spans="1:15" x14ac:dyDescent="0.35">
      <c r="A153" s="91" t="s">
        <v>371</v>
      </c>
      <c r="B153" s="50">
        <v>6832.9</v>
      </c>
      <c r="C153" s="50">
        <v>6224.6</v>
      </c>
      <c r="D153" s="50">
        <v>608.29999999999995</v>
      </c>
      <c r="E153" s="82">
        <v>0</v>
      </c>
      <c r="F153" s="50">
        <v>6640.14</v>
      </c>
      <c r="G153" s="56">
        <v>2034.98</v>
      </c>
      <c r="H153" s="84">
        <v>460.86</v>
      </c>
      <c r="I153" s="50">
        <v>4081.94</v>
      </c>
      <c r="J153" s="56">
        <v>3798.39</v>
      </c>
      <c r="K153" s="50">
        <v>523.22</v>
      </c>
      <c r="L153" s="56">
        <v>337.25</v>
      </c>
      <c r="M153" s="50">
        <v>2532.37</v>
      </c>
      <c r="N153" s="55">
        <v>2541.02</v>
      </c>
      <c r="O153" s="55">
        <v>248.2</v>
      </c>
    </row>
    <row r="154" spans="1:15" x14ac:dyDescent="0.35">
      <c r="A154" s="91" t="s">
        <v>372</v>
      </c>
      <c r="B154" s="50">
        <v>6639.05</v>
      </c>
      <c r="C154" s="50">
        <v>6053.54</v>
      </c>
      <c r="D154" s="50">
        <v>585.51</v>
      </c>
      <c r="E154" s="82">
        <v>0</v>
      </c>
      <c r="F154" s="50">
        <v>7113.74</v>
      </c>
      <c r="G154" s="56">
        <v>2926.41</v>
      </c>
      <c r="H154" s="84">
        <v>-559.88</v>
      </c>
      <c r="I154" s="50">
        <v>3566.79</v>
      </c>
      <c r="J154" s="56">
        <v>4229.88</v>
      </c>
      <c r="K154" s="50">
        <v>620.53</v>
      </c>
      <c r="L154" s="56">
        <v>221.1</v>
      </c>
      <c r="M154" s="50">
        <v>2234.85</v>
      </c>
      <c r="N154" s="55">
        <v>2531.0700000000002</v>
      </c>
      <c r="O154" s="55">
        <v>178.07</v>
      </c>
    </row>
    <row r="155" spans="1:15" x14ac:dyDescent="0.35">
      <c r="A155" s="91" t="s">
        <v>373</v>
      </c>
      <c r="B155" s="50">
        <v>6866.11</v>
      </c>
      <c r="C155" s="50">
        <v>6302.69</v>
      </c>
      <c r="D155" s="50">
        <v>563.41999999999996</v>
      </c>
      <c r="E155" s="82">
        <v>0</v>
      </c>
      <c r="F155" s="50">
        <v>7213.42</v>
      </c>
      <c r="G155" s="56">
        <v>2470.06</v>
      </c>
      <c r="H155" s="84">
        <v>415.43</v>
      </c>
      <c r="I155" s="50">
        <v>4009.06</v>
      </c>
      <c r="J155" s="56">
        <v>3555.08</v>
      </c>
      <c r="K155" s="50">
        <v>734.29</v>
      </c>
      <c r="L155" s="56">
        <v>211.94</v>
      </c>
      <c r="M155" s="50">
        <v>2153.8000000000002</v>
      </c>
      <c r="N155" s="55">
        <v>2714.7</v>
      </c>
      <c r="O155" s="55">
        <v>186.75</v>
      </c>
    </row>
    <row r="156" spans="1:15" x14ac:dyDescent="0.35">
      <c r="A156" s="91" t="s">
        <v>374</v>
      </c>
      <c r="B156" s="50">
        <v>6239.61</v>
      </c>
      <c r="C156" s="50">
        <v>5787.73</v>
      </c>
      <c r="D156" s="50">
        <v>451.88</v>
      </c>
      <c r="E156" s="82">
        <v>0</v>
      </c>
      <c r="F156" s="50">
        <v>7196.16</v>
      </c>
      <c r="G156" s="56">
        <v>2491.4699999999998</v>
      </c>
      <c r="H156" s="84">
        <v>-647.58000000000004</v>
      </c>
      <c r="I156" s="50">
        <v>3889.58</v>
      </c>
      <c r="J156" s="56">
        <v>4091.5</v>
      </c>
      <c r="K156" s="50">
        <v>815.11</v>
      </c>
      <c r="L156" s="56">
        <v>271</v>
      </c>
      <c r="M156" s="50">
        <v>1749.66</v>
      </c>
      <c r="N156" s="55">
        <v>2739.44</v>
      </c>
      <c r="O156" s="55">
        <v>196.01</v>
      </c>
    </row>
    <row r="157" spans="1:15" x14ac:dyDescent="0.35">
      <c r="A157" s="91" t="s">
        <v>375</v>
      </c>
      <c r="B157" s="50">
        <v>6393.12</v>
      </c>
      <c r="C157" s="50">
        <v>5946.99</v>
      </c>
      <c r="D157" s="50">
        <v>446.13</v>
      </c>
      <c r="E157" s="82">
        <v>0</v>
      </c>
      <c r="F157" s="50">
        <v>7323.67</v>
      </c>
      <c r="G157" s="56">
        <v>2362.92</v>
      </c>
      <c r="H157" s="84">
        <v>172.9</v>
      </c>
      <c r="I157" s="50">
        <v>4187.08</v>
      </c>
      <c r="J157" s="56">
        <v>4029.91</v>
      </c>
      <c r="K157" s="50">
        <v>773.67</v>
      </c>
      <c r="L157" s="56">
        <v>267.5</v>
      </c>
      <c r="M157" s="50">
        <v>2019.28</v>
      </c>
      <c r="N157" s="55">
        <v>2509.73</v>
      </c>
      <c r="O157" s="55">
        <v>221</v>
      </c>
    </row>
    <row r="158" spans="1:15" x14ac:dyDescent="0.35">
      <c r="A158" s="91" t="s">
        <v>376</v>
      </c>
      <c r="B158" s="50">
        <v>5254.6</v>
      </c>
      <c r="C158" s="50">
        <v>4898.1000000000004</v>
      </c>
      <c r="D158" s="50">
        <v>356.51</v>
      </c>
      <c r="E158" s="82">
        <v>0</v>
      </c>
      <c r="F158" s="50">
        <v>8122.41</v>
      </c>
      <c r="G158" s="56">
        <v>1764.31</v>
      </c>
      <c r="H158" s="84">
        <v>2050.9499999999998</v>
      </c>
      <c r="I158" s="50">
        <v>5631.36</v>
      </c>
      <c r="J158" s="56">
        <v>3723.78</v>
      </c>
      <c r="K158" s="50">
        <v>726.73</v>
      </c>
      <c r="L158" s="56">
        <v>219.76</v>
      </c>
      <c r="M158" s="50">
        <v>2194.73</v>
      </c>
      <c r="N158" s="55">
        <v>2558.33</v>
      </c>
      <c r="O158" s="55">
        <v>179.43</v>
      </c>
    </row>
    <row r="159" spans="1:15" x14ac:dyDescent="0.35">
      <c r="A159" s="91" t="s">
        <v>377</v>
      </c>
      <c r="B159" s="50">
        <v>5751.01</v>
      </c>
      <c r="C159" s="50">
        <v>5372.2</v>
      </c>
      <c r="D159" s="50">
        <v>378.82</v>
      </c>
      <c r="E159" s="82">
        <v>0</v>
      </c>
      <c r="F159" s="50">
        <v>6670.17</v>
      </c>
      <c r="G159" s="56">
        <v>1700.68</v>
      </c>
      <c r="H159" s="84">
        <v>-143.99</v>
      </c>
      <c r="I159" s="50">
        <v>4343.1099999999997</v>
      </c>
      <c r="J159" s="56">
        <v>4166.1099999999997</v>
      </c>
      <c r="K159" s="50">
        <v>626.38</v>
      </c>
      <c r="L159" s="56">
        <v>291.68</v>
      </c>
      <c r="M159" s="50">
        <v>1836.27</v>
      </c>
      <c r="N159" s="55">
        <v>2491.96</v>
      </c>
      <c r="O159" s="55">
        <v>210.71</v>
      </c>
    </row>
    <row r="160" spans="1:15" x14ac:dyDescent="0.35">
      <c r="A160" s="91" t="s">
        <v>378</v>
      </c>
      <c r="B160" s="50">
        <v>6718.79</v>
      </c>
      <c r="C160" s="50">
        <v>6217.22</v>
      </c>
      <c r="D160" s="50">
        <v>501.57</v>
      </c>
      <c r="E160" s="82">
        <v>0</v>
      </c>
      <c r="F160" s="50">
        <v>7363.22</v>
      </c>
      <c r="G160" s="56">
        <v>1996.28</v>
      </c>
      <c r="H160" s="84">
        <v>686.14</v>
      </c>
      <c r="I160" s="50">
        <v>4882.8</v>
      </c>
      <c r="J160" s="56">
        <v>4190.6000000000004</v>
      </c>
      <c r="K160" s="50">
        <v>484.14</v>
      </c>
      <c r="L160" s="56">
        <v>331.71</v>
      </c>
      <c r="M160" s="50">
        <v>2255.67</v>
      </c>
      <c r="N160" s="55">
        <v>2414.17</v>
      </c>
      <c r="O160" s="55">
        <v>198.7</v>
      </c>
    </row>
    <row r="161" spans="1:15" x14ac:dyDescent="0.35">
      <c r="A161" s="91" t="s">
        <v>379</v>
      </c>
      <c r="B161" s="50">
        <v>6147.59</v>
      </c>
      <c r="C161" s="50">
        <v>5585.24</v>
      </c>
      <c r="D161" s="50">
        <v>562.34</v>
      </c>
      <c r="E161" s="82">
        <v>0</v>
      </c>
      <c r="F161" s="50">
        <v>6831.84</v>
      </c>
      <c r="G161" s="56">
        <v>2354.7600000000002</v>
      </c>
      <c r="H161" s="84">
        <v>-416.79</v>
      </c>
      <c r="I161" s="50">
        <v>4021.39</v>
      </c>
      <c r="J161" s="56">
        <v>4118.12</v>
      </c>
      <c r="K161" s="50">
        <v>455.69</v>
      </c>
      <c r="L161" s="56">
        <v>316.49</v>
      </c>
      <c r="M161" s="50">
        <v>1834.83</v>
      </c>
      <c r="N161" s="55">
        <v>2294.08</v>
      </c>
      <c r="O161" s="55">
        <v>179.61</v>
      </c>
    </row>
    <row r="162" spans="1:15" x14ac:dyDescent="0.35">
      <c r="A162" s="91" t="s">
        <v>380</v>
      </c>
      <c r="B162" s="50">
        <v>6597.56</v>
      </c>
      <c r="C162" s="50">
        <v>6015.72</v>
      </c>
      <c r="D162" s="50">
        <v>581.84</v>
      </c>
      <c r="E162" s="82">
        <v>0</v>
      </c>
      <c r="F162" s="50">
        <v>6625.09</v>
      </c>
      <c r="G162" s="56">
        <v>1897.37</v>
      </c>
      <c r="H162" s="84">
        <v>-139.02000000000001</v>
      </c>
      <c r="I162" s="50">
        <v>4304.3599999999997</v>
      </c>
      <c r="J162" s="56">
        <v>4137.8999999999996</v>
      </c>
      <c r="K162" s="50">
        <v>423.36</v>
      </c>
      <c r="L162" s="56">
        <v>371.24</v>
      </c>
      <c r="M162" s="50">
        <v>2196.84</v>
      </c>
      <c r="N162" s="55">
        <v>2554.44</v>
      </c>
      <c r="O162" s="55">
        <v>181.28</v>
      </c>
    </row>
    <row r="163" spans="1:15" x14ac:dyDescent="0.35">
      <c r="A163" s="91" t="s">
        <v>381</v>
      </c>
      <c r="B163" s="50">
        <v>6508.58</v>
      </c>
      <c r="C163" s="50">
        <v>5812.04</v>
      </c>
      <c r="D163" s="50">
        <v>696.54</v>
      </c>
      <c r="E163" s="82">
        <v>0</v>
      </c>
      <c r="F163" s="50">
        <v>7295.78</v>
      </c>
      <c r="G163" s="56">
        <v>3110.32</v>
      </c>
      <c r="H163" s="84">
        <v>184.73</v>
      </c>
      <c r="I163" s="50">
        <v>3454.33</v>
      </c>
      <c r="J163" s="56">
        <v>3823.61</v>
      </c>
      <c r="K163" s="50">
        <v>731.12</v>
      </c>
      <c r="L163" s="56">
        <v>264.01</v>
      </c>
      <c r="M163" s="50">
        <v>2313.35</v>
      </c>
      <c r="N163" s="55">
        <v>2226.46</v>
      </c>
      <c r="O163" s="55">
        <v>239.62</v>
      </c>
    </row>
    <row r="164" spans="1:15" x14ac:dyDescent="0.35">
      <c r="A164" s="91" t="s">
        <v>382</v>
      </c>
      <c r="B164" s="50">
        <v>5899.03</v>
      </c>
      <c r="C164" s="50">
        <v>5381.28</v>
      </c>
      <c r="D164" s="50">
        <v>517.75</v>
      </c>
      <c r="E164" s="82">
        <v>0</v>
      </c>
      <c r="F164" s="50">
        <v>6143.49</v>
      </c>
      <c r="G164" s="56">
        <v>1877.51</v>
      </c>
      <c r="H164" s="84">
        <v>487.76</v>
      </c>
      <c r="I164" s="50">
        <v>3500.54</v>
      </c>
      <c r="J164" s="56">
        <v>3450.23</v>
      </c>
      <c r="K164" s="50">
        <v>765.45</v>
      </c>
      <c r="L164" s="56">
        <v>264.19</v>
      </c>
      <c r="M164" s="50">
        <v>2157.64</v>
      </c>
      <c r="N164" s="55">
        <v>2221.44</v>
      </c>
      <c r="O164" s="55">
        <v>246.63</v>
      </c>
    </row>
    <row r="165" spans="1:15" x14ac:dyDescent="0.35">
      <c r="A165" s="91" t="s">
        <v>383</v>
      </c>
      <c r="B165" s="50">
        <v>6387.25</v>
      </c>
      <c r="C165" s="50">
        <v>5785.35</v>
      </c>
      <c r="D165" s="50">
        <v>601.9</v>
      </c>
      <c r="E165" s="82">
        <v>0</v>
      </c>
      <c r="F165" s="50">
        <v>7161.87</v>
      </c>
      <c r="G165" s="56">
        <v>1539.1</v>
      </c>
      <c r="H165" s="84">
        <v>1226.3</v>
      </c>
      <c r="I165" s="50">
        <v>4913.8900000000003</v>
      </c>
      <c r="J165" s="56">
        <v>4128.3900000000003</v>
      </c>
      <c r="K165" s="50">
        <v>708.87</v>
      </c>
      <c r="L165" s="56">
        <v>327.64</v>
      </c>
      <c r="M165" s="50">
        <v>2267.4299999999998</v>
      </c>
      <c r="N165" s="55">
        <v>2207.86</v>
      </c>
      <c r="O165" s="55">
        <v>352.22</v>
      </c>
    </row>
    <row r="166" spans="1:15" x14ac:dyDescent="0.35">
      <c r="A166" s="91" t="s">
        <v>384</v>
      </c>
      <c r="B166" s="50">
        <v>6309.22</v>
      </c>
      <c r="C166" s="50">
        <v>5764.37</v>
      </c>
      <c r="D166" s="50">
        <v>544.85</v>
      </c>
      <c r="E166" s="82">
        <v>0</v>
      </c>
      <c r="F166" s="50">
        <v>7030.77</v>
      </c>
      <c r="G166" s="56">
        <v>1905.01</v>
      </c>
      <c r="H166" s="84">
        <v>856.06</v>
      </c>
      <c r="I166" s="50">
        <v>4568.95</v>
      </c>
      <c r="J166" s="56">
        <v>3497.45</v>
      </c>
      <c r="K166" s="50">
        <v>556.80999999999995</v>
      </c>
      <c r="L166" s="56">
        <v>191.91</v>
      </c>
      <c r="M166" s="50">
        <v>1848.64</v>
      </c>
      <c r="N166" s="55">
        <v>2428.98</v>
      </c>
      <c r="O166" s="55">
        <v>292.87</v>
      </c>
    </row>
    <row r="167" spans="1:15" x14ac:dyDescent="0.35">
      <c r="A167" s="91" t="s">
        <v>385</v>
      </c>
      <c r="B167" s="50">
        <v>6504.63</v>
      </c>
      <c r="C167" s="50">
        <v>5957.41</v>
      </c>
      <c r="D167" s="50">
        <v>547.22</v>
      </c>
      <c r="E167" s="82">
        <v>0</v>
      </c>
      <c r="F167" s="50">
        <v>7609.44</v>
      </c>
      <c r="G167" s="56">
        <v>2444.9299999999998</v>
      </c>
      <c r="H167" s="84">
        <v>-6.05</v>
      </c>
      <c r="I167" s="50">
        <v>4275.04</v>
      </c>
      <c r="J167" s="56">
        <v>4434.62</v>
      </c>
      <c r="K167" s="50">
        <v>889.48</v>
      </c>
      <c r="L167" s="56">
        <v>421.16</v>
      </c>
      <c r="M167" s="50">
        <v>2130.67</v>
      </c>
      <c r="N167" s="55">
        <v>2445.4499999999998</v>
      </c>
      <c r="O167" s="55">
        <v>347.11</v>
      </c>
    </row>
    <row r="168" spans="1:15" x14ac:dyDescent="0.35">
      <c r="A168" s="91" t="s">
        <v>386</v>
      </c>
      <c r="B168" s="50">
        <v>5801.72</v>
      </c>
      <c r="C168" s="50">
        <v>5248.47</v>
      </c>
      <c r="D168" s="50">
        <v>553.25</v>
      </c>
      <c r="E168" s="82">
        <v>0</v>
      </c>
      <c r="F168" s="50">
        <v>7246.25</v>
      </c>
      <c r="G168" s="56">
        <v>1921.49</v>
      </c>
      <c r="H168" s="84">
        <v>442.11</v>
      </c>
      <c r="I168" s="50">
        <v>4695.3500000000004</v>
      </c>
      <c r="J168" s="56">
        <v>3569.93</v>
      </c>
      <c r="K168" s="50">
        <v>629.41</v>
      </c>
      <c r="L168" s="56">
        <v>228.24</v>
      </c>
      <c r="M168" s="50">
        <v>1679.84</v>
      </c>
      <c r="N168" s="55">
        <v>2764.32</v>
      </c>
      <c r="O168" s="55">
        <v>285.33</v>
      </c>
    </row>
    <row r="169" spans="1:15" x14ac:dyDescent="0.35">
      <c r="A169" s="91" t="s">
        <v>387</v>
      </c>
      <c r="B169" s="50">
        <v>5718.19</v>
      </c>
      <c r="C169" s="50">
        <v>5248.24</v>
      </c>
      <c r="D169" s="50">
        <v>469.96</v>
      </c>
      <c r="E169" s="82">
        <v>0</v>
      </c>
      <c r="F169" s="50">
        <v>6703.24</v>
      </c>
      <c r="G169" s="56">
        <v>1671.67</v>
      </c>
      <c r="H169" s="84">
        <v>126.32</v>
      </c>
      <c r="I169" s="50">
        <v>4280.12</v>
      </c>
      <c r="J169" s="56">
        <v>3933.62</v>
      </c>
      <c r="K169" s="50">
        <v>751.46</v>
      </c>
      <c r="L169" s="56">
        <v>282.8</v>
      </c>
      <c r="M169" s="50">
        <v>1838.52</v>
      </c>
      <c r="N169" s="55">
        <v>2527.36</v>
      </c>
      <c r="O169" s="55">
        <v>296.11</v>
      </c>
    </row>
    <row r="170" spans="1:15" x14ac:dyDescent="0.35">
      <c r="A170" s="91" t="s">
        <v>388</v>
      </c>
      <c r="B170" s="50">
        <v>4719.84</v>
      </c>
      <c r="C170" s="50">
        <v>4408.59</v>
      </c>
      <c r="D170" s="50">
        <v>311.24</v>
      </c>
      <c r="E170" s="82">
        <v>0</v>
      </c>
      <c r="F170" s="50">
        <v>7163.4</v>
      </c>
      <c r="G170" s="56">
        <v>1591.44</v>
      </c>
      <c r="H170" s="84">
        <v>1597.48</v>
      </c>
      <c r="I170" s="50">
        <v>4896.6899999999996</v>
      </c>
      <c r="J170" s="56">
        <v>2779.87</v>
      </c>
      <c r="K170" s="50">
        <v>675.27</v>
      </c>
      <c r="L170" s="56">
        <v>421.25</v>
      </c>
      <c r="M170" s="50">
        <v>1746.78</v>
      </c>
      <c r="N170" s="55">
        <v>2520.13</v>
      </c>
      <c r="O170" s="55">
        <v>235.2</v>
      </c>
    </row>
    <row r="171" spans="1:15" x14ac:dyDescent="0.35">
      <c r="A171" s="91" t="s">
        <v>389</v>
      </c>
      <c r="B171" s="50">
        <v>5861.52</v>
      </c>
      <c r="C171" s="50">
        <v>5392.4</v>
      </c>
      <c r="D171" s="50">
        <v>469.12</v>
      </c>
      <c r="E171" s="82">
        <v>0</v>
      </c>
      <c r="F171" s="50">
        <v>6984.75</v>
      </c>
      <c r="G171" s="56">
        <v>1586.12</v>
      </c>
      <c r="H171" s="84">
        <v>703.46</v>
      </c>
      <c r="I171" s="50">
        <v>4857.18</v>
      </c>
      <c r="J171" s="56">
        <v>3344.84</v>
      </c>
      <c r="K171" s="50">
        <v>541.45000000000005</v>
      </c>
      <c r="L171" s="56">
        <v>418.84</v>
      </c>
      <c r="M171" s="50">
        <v>1643.33</v>
      </c>
      <c r="N171" s="55">
        <v>2574.8200000000002</v>
      </c>
      <c r="O171" s="55">
        <v>277.85000000000002</v>
      </c>
    </row>
    <row r="172" spans="1:15" x14ac:dyDescent="0.35">
      <c r="A172" s="91" t="s">
        <v>390</v>
      </c>
      <c r="B172" s="50">
        <v>5967.63</v>
      </c>
      <c r="C172" s="50">
        <v>5394.21</v>
      </c>
      <c r="D172" s="50">
        <v>573.41999999999996</v>
      </c>
      <c r="E172" s="82">
        <v>0</v>
      </c>
      <c r="F172" s="50">
        <v>6633.19</v>
      </c>
      <c r="G172" s="56">
        <v>1714.21</v>
      </c>
      <c r="H172" s="84">
        <v>330.82</v>
      </c>
      <c r="I172" s="50">
        <v>4309.9799999999996</v>
      </c>
      <c r="J172" s="56">
        <v>3912.83</v>
      </c>
      <c r="K172" s="50">
        <v>609</v>
      </c>
      <c r="L172" s="56">
        <v>389.53</v>
      </c>
      <c r="M172" s="50">
        <v>1967.39</v>
      </c>
      <c r="N172" s="55">
        <v>2253.19</v>
      </c>
      <c r="O172" s="55">
        <v>308.58</v>
      </c>
    </row>
    <row r="173" spans="1:15" x14ac:dyDescent="0.35">
      <c r="A173" s="91" t="s">
        <v>391</v>
      </c>
      <c r="B173" s="50">
        <v>5907.23</v>
      </c>
      <c r="C173" s="50">
        <v>5402.64</v>
      </c>
      <c r="D173" s="50">
        <v>504.59</v>
      </c>
      <c r="E173" s="82">
        <v>0</v>
      </c>
      <c r="F173" s="50">
        <v>6961.04</v>
      </c>
      <c r="G173" s="56">
        <v>2556.61</v>
      </c>
      <c r="H173" s="84">
        <v>313.76</v>
      </c>
      <c r="I173" s="50">
        <v>3873.76</v>
      </c>
      <c r="J173" s="56">
        <v>3603.96</v>
      </c>
      <c r="K173" s="50">
        <v>530.66</v>
      </c>
      <c r="L173" s="56">
        <v>389.94</v>
      </c>
      <c r="M173" s="50">
        <v>2058.0300000000002</v>
      </c>
      <c r="N173" s="55">
        <v>2154.8000000000002</v>
      </c>
      <c r="O173" s="55">
        <v>297.77</v>
      </c>
    </row>
    <row r="174" spans="1:15" x14ac:dyDescent="0.35">
      <c r="A174" s="91" t="s">
        <v>392</v>
      </c>
      <c r="B174" s="50">
        <v>6203.99</v>
      </c>
      <c r="C174" s="50">
        <v>5701.75</v>
      </c>
      <c r="D174" s="50">
        <v>502.24</v>
      </c>
      <c r="E174" s="82">
        <v>0</v>
      </c>
      <c r="F174" s="50">
        <v>7028.69</v>
      </c>
      <c r="G174" s="56">
        <v>1708.65</v>
      </c>
      <c r="H174" s="84">
        <v>774.5</v>
      </c>
      <c r="I174" s="50">
        <v>4783.09</v>
      </c>
      <c r="J174" s="56">
        <v>3898.07</v>
      </c>
      <c r="K174" s="50">
        <v>536.96</v>
      </c>
      <c r="L174" s="56">
        <v>258.44</v>
      </c>
      <c r="M174" s="50">
        <v>2089.37</v>
      </c>
      <c r="N174" s="55">
        <v>2478.41</v>
      </c>
      <c r="O174" s="55">
        <v>293.14999999999998</v>
      </c>
    </row>
    <row r="175" spans="1:15" x14ac:dyDescent="0.35">
      <c r="A175" s="91" t="s">
        <v>393</v>
      </c>
      <c r="B175" s="50">
        <v>6199.11</v>
      </c>
      <c r="C175" s="50">
        <v>5708.19</v>
      </c>
      <c r="D175" s="50">
        <v>490.92</v>
      </c>
      <c r="E175" s="82">
        <v>0</v>
      </c>
      <c r="F175" s="50">
        <v>7587.66</v>
      </c>
      <c r="G175" s="56">
        <v>2721.08</v>
      </c>
      <c r="H175" s="84">
        <v>112.24</v>
      </c>
      <c r="I175" s="50">
        <v>4187.37</v>
      </c>
      <c r="J175" s="56">
        <v>3505.47</v>
      </c>
      <c r="K175" s="50">
        <v>679.21</v>
      </c>
      <c r="L175" s="56">
        <v>253.43</v>
      </c>
      <c r="M175" s="50">
        <v>1389.39</v>
      </c>
      <c r="N175" s="55">
        <v>2384.83</v>
      </c>
      <c r="O175" s="55">
        <v>289.33999999999997</v>
      </c>
    </row>
    <row r="176" spans="1:15" x14ac:dyDescent="0.35">
      <c r="A176" s="91" t="s">
        <v>394</v>
      </c>
      <c r="B176" s="50">
        <v>5724.77</v>
      </c>
      <c r="C176" s="50">
        <v>5230.55</v>
      </c>
      <c r="D176" s="50">
        <v>494.22</v>
      </c>
      <c r="E176" s="82">
        <v>0</v>
      </c>
      <c r="F176" s="50">
        <v>6411.26</v>
      </c>
      <c r="G176" s="56">
        <v>2438.9699999999998</v>
      </c>
      <c r="H176" s="84">
        <v>505.15</v>
      </c>
      <c r="I176" s="50">
        <v>3459.86</v>
      </c>
      <c r="J176" s="56">
        <v>3125.2</v>
      </c>
      <c r="K176" s="50">
        <v>512.41999999999996</v>
      </c>
      <c r="L176" s="56">
        <v>216.58</v>
      </c>
      <c r="M176" s="50">
        <v>2103.5100000000002</v>
      </c>
      <c r="N176" s="55">
        <v>2228.86</v>
      </c>
      <c r="O176" s="55">
        <v>269.67</v>
      </c>
    </row>
    <row r="177" spans="1:15" x14ac:dyDescent="0.35">
      <c r="A177" s="91" t="s">
        <v>395</v>
      </c>
      <c r="B177" s="50">
        <v>6343.85</v>
      </c>
      <c r="C177" s="50">
        <v>5818.84</v>
      </c>
      <c r="D177" s="50">
        <v>525.02</v>
      </c>
      <c r="E177" s="82">
        <v>0</v>
      </c>
      <c r="F177" s="50">
        <v>6896.35</v>
      </c>
      <c r="G177" s="56">
        <v>2431.4299999999998</v>
      </c>
      <c r="H177" s="84">
        <v>406.77</v>
      </c>
      <c r="I177" s="50">
        <v>3910.04</v>
      </c>
      <c r="J177" s="56">
        <v>3806.56</v>
      </c>
      <c r="K177" s="50">
        <v>554.89</v>
      </c>
      <c r="L177" s="56">
        <v>266.45</v>
      </c>
      <c r="M177" s="50">
        <v>2048.71</v>
      </c>
      <c r="N177" s="55">
        <v>2033.86</v>
      </c>
      <c r="O177" s="55">
        <v>276.32</v>
      </c>
    </row>
    <row r="178" spans="1:15" x14ac:dyDescent="0.35">
      <c r="A178" s="91" t="s">
        <v>396</v>
      </c>
      <c r="B178" s="50">
        <v>6185.71</v>
      </c>
      <c r="C178" s="50">
        <v>5678.79</v>
      </c>
      <c r="D178" s="50">
        <v>506.92</v>
      </c>
      <c r="E178" s="82">
        <v>0</v>
      </c>
      <c r="F178" s="50">
        <v>6081.05</v>
      </c>
      <c r="G178" s="56">
        <v>1645.45</v>
      </c>
      <c r="H178" s="84">
        <v>196.73</v>
      </c>
      <c r="I178" s="50">
        <v>3780.94</v>
      </c>
      <c r="J178" s="56">
        <v>4058.02</v>
      </c>
      <c r="K178" s="50">
        <v>654.66</v>
      </c>
      <c r="L178" s="56">
        <v>201.38</v>
      </c>
      <c r="M178" s="50">
        <v>1944.07</v>
      </c>
      <c r="N178" s="55">
        <v>1923.53</v>
      </c>
      <c r="O178" s="55">
        <v>245.91</v>
      </c>
    </row>
    <row r="179" spans="1:15" x14ac:dyDescent="0.35">
      <c r="A179" s="91" t="s">
        <v>397</v>
      </c>
      <c r="B179" s="50">
        <v>6063.59</v>
      </c>
      <c r="C179" s="50">
        <v>5558.44</v>
      </c>
      <c r="D179" s="50">
        <v>505.15</v>
      </c>
      <c r="E179" s="82">
        <v>0</v>
      </c>
      <c r="F179" s="50">
        <v>6275.33</v>
      </c>
      <c r="G179" s="56">
        <v>1790.05</v>
      </c>
      <c r="H179" s="84">
        <v>-337.18</v>
      </c>
      <c r="I179" s="50">
        <v>4028.89</v>
      </c>
      <c r="J179" s="56">
        <v>4483.2700000000004</v>
      </c>
      <c r="K179" s="50">
        <v>456.39</v>
      </c>
      <c r="L179" s="56">
        <v>190.13</v>
      </c>
      <c r="M179" s="50">
        <v>1800.15</v>
      </c>
      <c r="N179" s="55">
        <v>1949.21</v>
      </c>
      <c r="O179" s="55">
        <v>286.11</v>
      </c>
    </row>
    <row r="180" spans="1:15" x14ac:dyDescent="0.35">
      <c r="A180" s="91" t="s">
        <v>398</v>
      </c>
      <c r="B180" s="50">
        <v>5726.82</v>
      </c>
      <c r="C180" s="50">
        <v>5265.1</v>
      </c>
      <c r="D180" s="50">
        <v>461.73</v>
      </c>
      <c r="E180" s="82">
        <v>0</v>
      </c>
      <c r="F180" s="50">
        <v>6692.01</v>
      </c>
      <c r="G180" s="56">
        <v>2126.5700000000002</v>
      </c>
      <c r="H180" s="84">
        <v>211.09</v>
      </c>
      <c r="I180" s="50">
        <v>4001.64</v>
      </c>
      <c r="J180" s="56">
        <v>3473.24</v>
      </c>
      <c r="K180" s="50">
        <v>563.79</v>
      </c>
      <c r="L180" s="56">
        <v>205.67</v>
      </c>
      <c r="M180" s="50">
        <v>1515.92</v>
      </c>
      <c r="N180" s="55">
        <v>2191.37</v>
      </c>
      <c r="O180" s="55">
        <v>274.72000000000003</v>
      </c>
    </row>
    <row r="181" spans="1:15" x14ac:dyDescent="0.35">
      <c r="A181" s="91" t="s">
        <v>399</v>
      </c>
      <c r="B181" s="50">
        <v>5833.81</v>
      </c>
      <c r="C181" s="50">
        <v>5387.21</v>
      </c>
      <c r="D181" s="50">
        <v>446.61</v>
      </c>
      <c r="E181" s="82">
        <v>0</v>
      </c>
      <c r="F181" s="50">
        <v>6988.91</v>
      </c>
      <c r="G181" s="56">
        <v>1842.69</v>
      </c>
      <c r="H181" s="84">
        <v>1179.7</v>
      </c>
      <c r="I181" s="50">
        <v>4536.3</v>
      </c>
      <c r="J181" s="56">
        <v>3476.09</v>
      </c>
      <c r="K181" s="50">
        <v>609.91999999999996</v>
      </c>
      <c r="L181" s="56">
        <v>227.75</v>
      </c>
      <c r="M181" s="50">
        <v>1930.43</v>
      </c>
      <c r="N181" s="55">
        <v>2193.11</v>
      </c>
      <c r="O181" s="55">
        <v>326.89999999999998</v>
      </c>
    </row>
    <row r="182" spans="1:15" x14ac:dyDescent="0.35">
      <c r="A182" s="91" t="s">
        <v>400</v>
      </c>
      <c r="B182" s="50">
        <v>4259.6400000000003</v>
      </c>
      <c r="C182" s="50">
        <v>3993.41</v>
      </c>
      <c r="D182" s="50">
        <v>266.23</v>
      </c>
      <c r="E182" s="82">
        <v>0</v>
      </c>
      <c r="F182" s="50">
        <v>7109.95</v>
      </c>
      <c r="G182" s="56">
        <v>2251.4699999999998</v>
      </c>
      <c r="H182" s="84">
        <v>1948.57</v>
      </c>
      <c r="I182" s="50">
        <v>4075.19</v>
      </c>
      <c r="J182" s="56">
        <v>2179.8000000000002</v>
      </c>
      <c r="K182" s="50">
        <v>783.3</v>
      </c>
      <c r="L182" s="56">
        <v>407.7</v>
      </c>
      <c r="M182" s="50">
        <v>1801.53</v>
      </c>
      <c r="N182" s="55">
        <v>2123.96</v>
      </c>
      <c r="O182" s="55">
        <v>276.10000000000002</v>
      </c>
    </row>
    <row r="183" spans="1:15" x14ac:dyDescent="0.35">
      <c r="A183" s="91" t="s">
        <v>401</v>
      </c>
      <c r="B183" s="50">
        <v>4842.92</v>
      </c>
      <c r="C183" s="50">
        <v>4489.1899999999996</v>
      </c>
      <c r="D183" s="50">
        <v>353.73</v>
      </c>
      <c r="E183" s="82">
        <v>0</v>
      </c>
      <c r="F183" s="50">
        <v>6248.23</v>
      </c>
      <c r="G183" s="56">
        <v>1622.02</v>
      </c>
      <c r="H183" s="84">
        <v>1114.48</v>
      </c>
      <c r="I183" s="50">
        <v>4062.83</v>
      </c>
      <c r="J183" s="56">
        <v>3067.2</v>
      </c>
      <c r="K183" s="50">
        <v>563.37</v>
      </c>
      <c r="L183" s="56">
        <v>466.37</v>
      </c>
      <c r="M183" s="50">
        <v>1974.74</v>
      </c>
      <c r="N183" s="55">
        <v>1952.88</v>
      </c>
      <c r="O183" s="55">
        <v>257.33999999999997</v>
      </c>
    </row>
    <row r="184" spans="1:15" x14ac:dyDescent="0.35">
      <c r="A184" s="91" t="s">
        <v>402</v>
      </c>
      <c r="B184" s="50">
        <v>5502.36</v>
      </c>
      <c r="C184" s="50">
        <v>5066.88</v>
      </c>
      <c r="D184" s="50">
        <v>435.48</v>
      </c>
      <c r="E184" s="82">
        <v>0</v>
      </c>
      <c r="F184" s="50">
        <v>6246.56</v>
      </c>
      <c r="G184" s="56">
        <v>1890.32</v>
      </c>
      <c r="H184" s="84">
        <v>861.53</v>
      </c>
      <c r="I184" s="50">
        <v>3995.94</v>
      </c>
      <c r="J184" s="56">
        <v>3320.91</v>
      </c>
      <c r="K184" s="50">
        <v>360.3</v>
      </c>
      <c r="L184" s="56">
        <v>335.96</v>
      </c>
      <c r="M184" s="50">
        <v>2262.2600000000002</v>
      </c>
      <c r="N184" s="55">
        <v>2100.11</v>
      </c>
      <c r="O184" s="55">
        <v>273.23</v>
      </c>
    </row>
    <row r="185" spans="1:15" x14ac:dyDescent="0.35">
      <c r="A185" s="91" t="s">
        <v>403</v>
      </c>
      <c r="B185" s="50">
        <v>5829.14</v>
      </c>
      <c r="C185" s="50">
        <v>5396.74</v>
      </c>
      <c r="D185" s="50">
        <v>432.4</v>
      </c>
      <c r="E185" s="82">
        <v>0</v>
      </c>
      <c r="F185" s="50">
        <v>6476.1</v>
      </c>
      <c r="G185" s="56">
        <v>1881.76</v>
      </c>
      <c r="H185" s="84">
        <v>168.37</v>
      </c>
      <c r="I185" s="50">
        <v>4118.71</v>
      </c>
      <c r="J185" s="56">
        <v>3565.96</v>
      </c>
      <c r="K185" s="50">
        <v>475.63</v>
      </c>
      <c r="L185" s="56">
        <v>395.15</v>
      </c>
      <c r="M185" s="50">
        <v>1560.86</v>
      </c>
      <c r="N185" s="55">
        <v>2025.73</v>
      </c>
      <c r="O185" s="55">
        <v>273.63</v>
      </c>
    </row>
    <row r="186" spans="1:15" x14ac:dyDescent="0.35">
      <c r="A186" s="91" t="s">
        <v>404</v>
      </c>
      <c r="B186" s="50">
        <v>5686.82</v>
      </c>
      <c r="C186" s="50">
        <v>5226.72</v>
      </c>
      <c r="D186" s="50">
        <v>460.1</v>
      </c>
      <c r="E186" s="82">
        <v>0</v>
      </c>
      <c r="F186" s="50">
        <v>6679.46</v>
      </c>
      <c r="G186" s="56">
        <v>2048.79</v>
      </c>
      <c r="H186" s="84">
        <v>-34.79</v>
      </c>
      <c r="I186" s="50">
        <v>4073.67</v>
      </c>
      <c r="J186" s="56">
        <v>3647.95</v>
      </c>
      <c r="K186" s="50">
        <v>556.99</v>
      </c>
      <c r="L186" s="56">
        <v>474.52</v>
      </c>
      <c r="M186" s="50">
        <v>1840.82</v>
      </c>
      <c r="N186" s="55">
        <v>2383.81</v>
      </c>
      <c r="O186" s="55">
        <v>256.61</v>
      </c>
    </row>
    <row r="187" spans="1:15" x14ac:dyDescent="0.35">
      <c r="A187" s="91" t="s">
        <v>405</v>
      </c>
      <c r="B187" s="50">
        <v>5959.27</v>
      </c>
      <c r="C187" s="50">
        <v>5518.86</v>
      </c>
      <c r="D187" s="50">
        <v>440.41</v>
      </c>
      <c r="E187" s="82">
        <v>0</v>
      </c>
      <c r="F187" s="50">
        <v>6783.13</v>
      </c>
      <c r="G187" s="56">
        <v>2602.5100000000002</v>
      </c>
      <c r="H187" s="84">
        <v>191.35</v>
      </c>
      <c r="I187" s="50">
        <v>3771.13</v>
      </c>
      <c r="J187" s="56">
        <v>3692.78</v>
      </c>
      <c r="K187" s="50">
        <v>409.5</v>
      </c>
      <c r="L187" s="56">
        <v>140.91999999999999</v>
      </c>
      <c r="M187" s="50">
        <v>2110.23</v>
      </c>
      <c r="N187" s="55">
        <v>2265.8000000000002</v>
      </c>
      <c r="O187" s="55">
        <v>222.35</v>
      </c>
    </row>
    <row r="188" spans="1:15" x14ac:dyDescent="0.35">
      <c r="A188" s="91" t="s">
        <v>406</v>
      </c>
      <c r="B188" s="50">
        <v>5017.9799999999996</v>
      </c>
      <c r="C188" s="50">
        <v>4589.6400000000003</v>
      </c>
      <c r="D188" s="50">
        <v>428.35</v>
      </c>
      <c r="E188" s="82">
        <v>0</v>
      </c>
      <c r="F188" s="50">
        <v>5886.32</v>
      </c>
      <c r="G188" s="56">
        <v>1367.95</v>
      </c>
      <c r="H188" s="84">
        <v>1326.41</v>
      </c>
      <c r="I188" s="50">
        <v>4116.3</v>
      </c>
      <c r="J188" s="56">
        <v>3299.1</v>
      </c>
      <c r="K188" s="50">
        <v>402.07</v>
      </c>
      <c r="L188" s="56">
        <v>149.5</v>
      </c>
      <c r="M188" s="50">
        <v>2120.46</v>
      </c>
      <c r="N188" s="55">
        <v>1863.83</v>
      </c>
      <c r="O188" s="55">
        <v>166.85</v>
      </c>
    </row>
    <row r="189" spans="1:15" x14ac:dyDescent="0.35">
      <c r="A189" s="91" t="s">
        <v>407</v>
      </c>
      <c r="B189" s="50">
        <v>6220.08</v>
      </c>
      <c r="C189" s="50">
        <v>5707.48</v>
      </c>
      <c r="D189" s="50">
        <v>512.6</v>
      </c>
      <c r="E189" s="82">
        <v>0</v>
      </c>
      <c r="F189" s="50">
        <v>5987.94</v>
      </c>
      <c r="G189" s="56">
        <v>2131.84</v>
      </c>
      <c r="H189" s="84">
        <v>-752.44</v>
      </c>
      <c r="I189" s="50">
        <v>3304.76</v>
      </c>
      <c r="J189" s="56">
        <v>3757.53</v>
      </c>
      <c r="K189" s="50">
        <v>551.34</v>
      </c>
      <c r="L189" s="56">
        <v>409.16</v>
      </c>
      <c r="M189" s="50">
        <v>1620.37</v>
      </c>
      <c r="N189" s="55">
        <v>2062.2199999999998</v>
      </c>
      <c r="O189" s="55">
        <v>246.09</v>
      </c>
    </row>
    <row r="190" spans="1:15" x14ac:dyDescent="0.35">
      <c r="A190" s="91" t="s">
        <v>408</v>
      </c>
      <c r="B190" s="50">
        <v>5806.4</v>
      </c>
      <c r="C190" s="50">
        <v>5330.48</v>
      </c>
      <c r="D190" s="50">
        <v>475.93</v>
      </c>
      <c r="E190" s="82">
        <v>0</v>
      </c>
      <c r="F190" s="50">
        <v>6610.85</v>
      </c>
      <c r="G190" s="56">
        <v>2062.5700000000002</v>
      </c>
      <c r="H190" s="84">
        <v>910.19</v>
      </c>
      <c r="I190" s="50">
        <v>4021.58</v>
      </c>
      <c r="J190" s="56">
        <v>3606.15</v>
      </c>
      <c r="K190" s="50">
        <v>526.71</v>
      </c>
      <c r="L190" s="56">
        <v>346.38</v>
      </c>
      <c r="M190" s="50">
        <v>2189.91</v>
      </c>
      <c r="N190" s="55">
        <v>1875.48</v>
      </c>
      <c r="O190" s="55">
        <v>256.08999999999997</v>
      </c>
    </row>
    <row r="191" spans="1:15" x14ac:dyDescent="0.35">
      <c r="A191" s="91" t="s">
        <v>409</v>
      </c>
      <c r="B191" s="50">
        <v>5650.84</v>
      </c>
      <c r="C191" s="50">
        <v>5184.41</v>
      </c>
      <c r="D191" s="50">
        <v>466.43</v>
      </c>
      <c r="E191" s="82">
        <v>0</v>
      </c>
      <c r="F191" s="50">
        <v>6897.6</v>
      </c>
      <c r="G191" s="56">
        <v>1793.4</v>
      </c>
      <c r="H191" s="84">
        <v>1243.3900000000001</v>
      </c>
      <c r="I191" s="50">
        <v>4605.28</v>
      </c>
      <c r="J191" s="56">
        <v>3477.27</v>
      </c>
      <c r="K191" s="50">
        <v>498.93</v>
      </c>
      <c r="L191" s="56">
        <v>229.95</v>
      </c>
      <c r="M191" s="50">
        <v>1709.97</v>
      </c>
      <c r="N191" s="55">
        <v>1863.57</v>
      </c>
      <c r="O191" s="55">
        <v>179.05</v>
      </c>
    </row>
    <row r="192" spans="1:15" x14ac:dyDescent="0.35">
      <c r="A192" s="91" t="s">
        <v>410</v>
      </c>
      <c r="B192" s="50">
        <v>4527.26</v>
      </c>
      <c r="C192" s="50">
        <v>4162.24</v>
      </c>
      <c r="D192" s="50">
        <v>365.02</v>
      </c>
      <c r="E192" s="82">
        <v>0</v>
      </c>
      <c r="F192" s="50">
        <v>6360.57</v>
      </c>
      <c r="G192" s="56">
        <v>1278.6600000000001</v>
      </c>
      <c r="H192" s="84">
        <v>882.71</v>
      </c>
      <c r="I192" s="50">
        <v>4460.12</v>
      </c>
      <c r="J192" s="56">
        <v>3226.65</v>
      </c>
      <c r="K192" s="50">
        <v>621.78</v>
      </c>
      <c r="L192" s="56">
        <v>246.73</v>
      </c>
      <c r="M192" s="50">
        <v>1734.67</v>
      </c>
      <c r="N192" s="55">
        <v>2460.5</v>
      </c>
      <c r="O192" s="55">
        <v>230.54</v>
      </c>
    </row>
    <row r="193" spans="1:15" x14ac:dyDescent="0.35">
      <c r="A193" s="91" t="s">
        <v>411</v>
      </c>
      <c r="B193" s="50">
        <v>4600.55</v>
      </c>
      <c r="C193" s="50">
        <v>4206.08</v>
      </c>
      <c r="D193" s="50">
        <v>394.48</v>
      </c>
      <c r="E193" s="82">
        <v>0</v>
      </c>
      <c r="F193" s="50">
        <v>6988.59</v>
      </c>
      <c r="G193" s="56">
        <v>2298.66</v>
      </c>
      <c r="H193" s="84">
        <v>1226.83</v>
      </c>
      <c r="I193" s="50">
        <v>4057.99</v>
      </c>
      <c r="J193" s="56">
        <v>2717.34</v>
      </c>
      <c r="K193" s="50">
        <v>631.94000000000005</v>
      </c>
      <c r="L193" s="56">
        <v>197.47</v>
      </c>
      <c r="M193" s="50">
        <v>1888.4</v>
      </c>
      <c r="N193" s="55">
        <v>2436.6999999999998</v>
      </c>
      <c r="O193" s="55">
        <v>274.89</v>
      </c>
    </row>
    <row r="194" spans="1:15" x14ac:dyDescent="0.35">
      <c r="A194" s="91" t="s">
        <v>412</v>
      </c>
      <c r="B194" s="50">
        <v>4603.8500000000004</v>
      </c>
      <c r="C194" s="50">
        <v>4275.33</v>
      </c>
      <c r="D194" s="50">
        <v>328.52</v>
      </c>
      <c r="E194" s="82">
        <v>0</v>
      </c>
      <c r="F194" s="50">
        <v>6405.74</v>
      </c>
      <c r="G194" s="56">
        <v>1832.01</v>
      </c>
      <c r="H194" s="84">
        <v>1487.13</v>
      </c>
      <c r="I194" s="50">
        <v>4034.93</v>
      </c>
      <c r="J194" s="56">
        <v>2703.4</v>
      </c>
      <c r="K194" s="50">
        <v>538.79999999999995</v>
      </c>
      <c r="L194" s="56">
        <v>237.07</v>
      </c>
      <c r="M194" s="50">
        <v>1912.06</v>
      </c>
      <c r="N194" s="55">
        <v>2058.19</v>
      </c>
      <c r="O194" s="55">
        <v>284.10000000000002</v>
      </c>
    </row>
    <row r="195" spans="1:15" x14ac:dyDescent="0.35">
      <c r="A195" s="91" t="s">
        <v>413</v>
      </c>
      <c r="B195" s="50">
        <v>4980.41</v>
      </c>
      <c r="C195" s="50">
        <v>4624.6899999999996</v>
      </c>
      <c r="D195" s="50">
        <v>355.72</v>
      </c>
      <c r="E195" s="82">
        <v>0</v>
      </c>
      <c r="F195" s="50">
        <v>6300.51</v>
      </c>
      <c r="G195" s="56">
        <v>1904.4</v>
      </c>
      <c r="H195" s="84">
        <v>1364.7</v>
      </c>
      <c r="I195" s="50">
        <v>3954.45</v>
      </c>
      <c r="J195" s="56">
        <v>2584.83</v>
      </c>
      <c r="K195" s="50">
        <v>441.66</v>
      </c>
      <c r="L195" s="56">
        <v>268.14</v>
      </c>
      <c r="M195" s="50">
        <v>1995.54</v>
      </c>
      <c r="N195" s="55">
        <v>2173.98</v>
      </c>
      <c r="O195" s="55">
        <v>205.85</v>
      </c>
    </row>
    <row r="196" spans="1:15" x14ac:dyDescent="0.35">
      <c r="A196" s="91" t="s">
        <v>414</v>
      </c>
      <c r="B196" s="50">
        <v>5168.74</v>
      </c>
      <c r="C196" s="50">
        <v>4776.3599999999997</v>
      </c>
      <c r="D196" s="50">
        <v>392.38</v>
      </c>
      <c r="E196" s="82">
        <v>0</v>
      </c>
      <c r="F196" s="50">
        <v>6790.26</v>
      </c>
      <c r="G196" s="56">
        <v>2039.45</v>
      </c>
      <c r="H196" s="84">
        <v>809.03</v>
      </c>
      <c r="I196" s="50">
        <v>3936.56</v>
      </c>
      <c r="J196" s="56">
        <v>3295.1</v>
      </c>
      <c r="K196" s="50">
        <v>814.25</v>
      </c>
      <c r="L196" s="56">
        <v>253.31</v>
      </c>
      <c r="M196" s="50">
        <v>1888.08</v>
      </c>
      <c r="N196" s="55">
        <v>2281.4499999999998</v>
      </c>
      <c r="O196" s="55">
        <v>273.75</v>
      </c>
    </row>
    <row r="197" spans="1:15" x14ac:dyDescent="0.35">
      <c r="A197" s="91" t="s">
        <v>415</v>
      </c>
      <c r="B197" s="50">
        <v>5256.19</v>
      </c>
      <c r="C197" s="50">
        <v>4854.33</v>
      </c>
      <c r="D197" s="50">
        <v>401.87</v>
      </c>
      <c r="E197" s="82">
        <v>0</v>
      </c>
      <c r="F197" s="50">
        <v>6180.53</v>
      </c>
      <c r="G197" s="56">
        <v>1399.71</v>
      </c>
      <c r="H197" s="84">
        <v>1124.1199999999999</v>
      </c>
      <c r="I197" s="50">
        <v>4029.6</v>
      </c>
      <c r="J197" s="56">
        <v>3441.91</v>
      </c>
      <c r="K197" s="50">
        <v>751.22</v>
      </c>
      <c r="L197" s="56">
        <v>233.99</v>
      </c>
      <c r="M197" s="50">
        <v>2333.4</v>
      </c>
      <c r="N197" s="55">
        <v>2314.1999999999998</v>
      </c>
      <c r="O197" s="55">
        <v>254.58</v>
      </c>
    </row>
    <row r="198" spans="1:15" x14ac:dyDescent="0.35">
      <c r="A198" s="91" t="s">
        <v>416</v>
      </c>
      <c r="B198" s="50">
        <v>5170.03</v>
      </c>
      <c r="C198" s="50">
        <v>4816.7</v>
      </c>
      <c r="D198" s="50">
        <v>353.33</v>
      </c>
      <c r="E198" s="82">
        <v>0</v>
      </c>
      <c r="F198" s="50">
        <v>6620.63</v>
      </c>
      <c r="G198" s="56">
        <v>2037.52</v>
      </c>
      <c r="H198" s="84">
        <v>786.27</v>
      </c>
      <c r="I198" s="50">
        <v>4138.1499999999996</v>
      </c>
      <c r="J198" s="56">
        <v>3305.11</v>
      </c>
      <c r="K198" s="50">
        <v>444.96</v>
      </c>
      <c r="L198" s="56">
        <v>244.38</v>
      </c>
      <c r="M198" s="50">
        <v>2161.9899999999998</v>
      </c>
      <c r="N198" s="55">
        <v>2409.34</v>
      </c>
      <c r="O198" s="55">
        <v>213.1</v>
      </c>
    </row>
    <row r="199" spans="1:15" x14ac:dyDescent="0.35">
      <c r="A199" s="91" t="s">
        <v>417</v>
      </c>
      <c r="B199" s="50">
        <v>5638.42</v>
      </c>
      <c r="C199" s="50">
        <v>5304.87</v>
      </c>
      <c r="D199" s="50">
        <v>333.55</v>
      </c>
      <c r="E199" s="82">
        <v>0</v>
      </c>
      <c r="F199" s="50">
        <v>7384.07</v>
      </c>
      <c r="G199" s="56">
        <v>2337.3200000000002</v>
      </c>
      <c r="H199" s="84">
        <v>1033</v>
      </c>
      <c r="I199" s="50">
        <v>4350.42</v>
      </c>
      <c r="J199" s="56">
        <v>3223.14</v>
      </c>
      <c r="K199" s="50">
        <v>696.32</v>
      </c>
      <c r="L199" s="56">
        <v>313.11</v>
      </c>
      <c r="M199" s="50">
        <v>1786.49</v>
      </c>
      <c r="N199" s="55">
        <v>2263.9899999999998</v>
      </c>
      <c r="O199" s="55">
        <v>302.55</v>
      </c>
    </row>
    <row r="200" spans="1:15" x14ac:dyDescent="0.35">
      <c r="A200" s="91" t="s">
        <v>418</v>
      </c>
      <c r="B200" s="50">
        <v>4231.5200000000004</v>
      </c>
      <c r="C200" s="50">
        <v>3907.99</v>
      </c>
      <c r="D200" s="50">
        <v>323.52</v>
      </c>
      <c r="E200" s="82">
        <v>0</v>
      </c>
      <c r="F200" s="50">
        <v>6199.88</v>
      </c>
      <c r="G200" s="56">
        <v>1506.04</v>
      </c>
      <c r="H200" s="84">
        <v>1755.33</v>
      </c>
      <c r="I200" s="50">
        <v>3958.22</v>
      </c>
      <c r="J200" s="56">
        <v>2457.65</v>
      </c>
      <c r="K200" s="50">
        <v>735.62</v>
      </c>
      <c r="L200" s="56">
        <v>282.02</v>
      </c>
      <c r="M200" s="50">
        <v>1968.64</v>
      </c>
      <c r="N200" s="55">
        <v>2167.4899999999998</v>
      </c>
      <c r="O200" s="55">
        <v>250.99</v>
      </c>
    </row>
    <row r="201" spans="1:15" x14ac:dyDescent="0.35">
      <c r="A201" s="91" t="s">
        <v>419</v>
      </c>
      <c r="B201" s="50">
        <v>4614.7299999999996</v>
      </c>
      <c r="C201" s="50">
        <v>4290.8999999999996</v>
      </c>
      <c r="D201" s="50">
        <v>323.83</v>
      </c>
      <c r="E201" s="82">
        <v>0</v>
      </c>
      <c r="F201" s="50">
        <v>6235.43</v>
      </c>
      <c r="G201" s="56">
        <v>1887.48</v>
      </c>
      <c r="H201" s="84">
        <v>1068.53</v>
      </c>
      <c r="I201" s="50">
        <v>3801.83</v>
      </c>
      <c r="J201" s="56">
        <v>2596.17</v>
      </c>
      <c r="K201" s="50">
        <v>546.12</v>
      </c>
      <c r="L201" s="56">
        <v>367.38</v>
      </c>
      <c r="M201" s="50">
        <v>1865.56</v>
      </c>
      <c r="N201" s="55">
        <v>2181.4299999999998</v>
      </c>
      <c r="O201" s="55">
        <v>233.94</v>
      </c>
    </row>
    <row r="202" spans="1:15" x14ac:dyDescent="0.35">
      <c r="A202" s="91" t="s">
        <v>420</v>
      </c>
      <c r="B202" s="50">
        <v>4828.1099999999997</v>
      </c>
      <c r="C202" s="50">
        <v>4504.53</v>
      </c>
      <c r="D202" s="50">
        <v>323.58</v>
      </c>
      <c r="E202" s="82">
        <v>0</v>
      </c>
      <c r="F202" s="50">
        <v>6724.07</v>
      </c>
      <c r="G202" s="56">
        <v>1791.85</v>
      </c>
      <c r="H202" s="84">
        <v>1463.58</v>
      </c>
      <c r="I202" s="50">
        <v>4492.95</v>
      </c>
      <c r="J202" s="56">
        <v>2996.99</v>
      </c>
      <c r="K202" s="50">
        <v>439.27</v>
      </c>
      <c r="L202" s="56">
        <v>307.07</v>
      </c>
      <c r="M202" s="50">
        <v>2053.9899999999998</v>
      </c>
      <c r="N202" s="55">
        <v>2218.5700000000002</v>
      </c>
      <c r="O202" s="55">
        <v>250.02</v>
      </c>
    </row>
    <row r="203" spans="1:15" x14ac:dyDescent="0.35">
      <c r="A203" s="91" t="s">
        <v>421</v>
      </c>
      <c r="B203" s="50">
        <v>4410.92</v>
      </c>
      <c r="C203" s="50">
        <v>4113.82</v>
      </c>
      <c r="D203" s="50">
        <v>297.10000000000002</v>
      </c>
      <c r="E203" s="82">
        <v>0</v>
      </c>
      <c r="F203" s="50">
        <v>6746.5</v>
      </c>
      <c r="G203" s="56">
        <v>2391.4</v>
      </c>
      <c r="H203" s="84">
        <v>758.64</v>
      </c>
      <c r="I203" s="50">
        <v>3615.4</v>
      </c>
      <c r="J203" s="56">
        <v>2312.0700000000002</v>
      </c>
      <c r="K203" s="50">
        <v>739.71</v>
      </c>
      <c r="L203" s="56">
        <v>340.51</v>
      </c>
      <c r="M203" s="50">
        <v>1630.35</v>
      </c>
      <c r="N203" s="55">
        <v>2574.2399999999998</v>
      </c>
      <c r="O203" s="55">
        <v>182.15</v>
      </c>
    </row>
    <row r="204" spans="1:15" x14ac:dyDescent="0.35">
      <c r="A204" s="91" t="s">
        <v>422</v>
      </c>
      <c r="B204" s="50">
        <v>4183.58</v>
      </c>
      <c r="C204" s="50">
        <v>3909.24</v>
      </c>
      <c r="D204" s="50">
        <v>274.35000000000002</v>
      </c>
      <c r="E204" s="82">
        <v>0</v>
      </c>
      <c r="F204" s="50">
        <v>6629.96</v>
      </c>
      <c r="G204" s="56">
        <v>2029.37</v>
      </c>
      <c r="H204" s="84">
        <v>1422.81</v>
      </c>
      <c r="I204" s="50">
        <v>4087.5</v>
      </c>
      <c r="J204" s="56">
        <v>2026.85</v>
      </c>
      <c r="K204" s="50">
        <v>513.08000000000004</v>
      </c>
      <c r="L204" s="56">
        <v>295.58999999999997</v>
      </c>
      <c r="M204" s="50">
        <v>1715.51</v>
      </c>
      <c r="N204" s="55">
        <v>2570.84</v>
      </c>
      <c r="O204" s="55">
        <v>323.91000000000003</v>
      </c>
    </row>
    <row r="205" spans="1:15" x14ac:dyDescent="0.35">
      <c r="A205" s="91" t="s">
        <v>423</v>
      </c>
      <c r="B205" s="50">
        <v>4118.28</v>
      </c>
      <c r="C205" s="50">
        <v>3864.97</v>
      </c>
      <c r="D205" s="50">
        <v>253.3</v>
      </c>
      <c r="E205" s="82">
        <v>0</v>
      </c>
      <c r="F205" s="50">
        <v>6971.18</v>
      </c>
      <c r="G205" s="56">
        <v>1683.73</v>
      </c>
      <c r="H205" s="84">
        <v>2000.39</v>
      </c>
      <c r="I205" s="50">
        <v>4512.0200000000004</v>
      </c>
      <c r="J205" s="56">
        <v>2276.5100000000002</v>
      </c>
      <c r="K205" s="50">
        <v>775.43</v>
      </c>
      <c r="L205" s="56">
        <v>343.32</v>
      </c>
      <c r="M205" s="50">
        <v>1760.61</v>
      </c>
      <c r="N205" s="55">
        <v>2427.84</v>
      </c>
      <c r="O205" s="55">
        <v>329.76</v>
      </c>
    </row>
    <row r="206" spans="1:15" x14ac:dyDescent="0.35">
      <c r="A206" s="91" t="s">
        <v>424</v>
      </c>
      <c r="B206" s="50">
        <v>3309.67</v>
      </c>
      <c r="C206" s="50">
        <v>3097.93</v>
      </c>
      <c r="D206" s="50">
        <v>211.73</v>
      </c>
      <c r="E206" s="82">
        <v>0</v>
      </c>
      <c r="F206" s="50">
        <v>7211.38</v>
      </c>
      <c r="G206" s="56">
        <v>1785.47</v>
      </c>
      <c r="H206" s="84">
        <v>2937.81</v>
      </c>
      <c r="I206" s="50">
        <v>4850.3100000000004</v>
      </c>
      <c r="J206" s="56">
        <v>1527.76</v>
      </c>
      <c r="K206" s="50">
        <v>575.6</v>
      </c>
      <c r="L206" s="56">
        <v>282.91000000000003</v>
      </c>
      <c r="M206" s="50">
        <v>1592.22</v>
      </c>
      <c r="N206" s="55">
        <v>2269.65</v>
      </c>
      <c r="O206" s="55">
        <v>289.88</v>
      </c>
    </row>
    <row r="207" spans="1:15" x14ac:dyDescent="0.35">
      <c r="A207" s="91" t="s">
        <v>425</v>
      </c>
      <c r="B207" s="50">
        <v>3688.61</v>
      </c>
      <c r="C207" s="50">
        <v>3481.97</v>
      </c>
      <c r="D207" s="50">
        <v>206.64</v>
      </c>
      <c r="E207" s="82">
        <v>0</v>
      </c>
      <c r="F207" s="50">
        <v>6520.74</v>
      </c>
      <c r="G207" s="56">
        <v>1937.84</v>
      </c>
      <c r="H207" s="84">
        <v>1661.79</v>
      </c>
      <c r="I207" s="50">
        <v>3935.67</v>
      </c>
      <c r="J207" s="56">
        <v>2164.17</v>
      </c>
      <c r="K207" s="50">
        <v>647.23</v>
      </c>
      <c r="L207" s="56">
        <v>444.9</v>
      </c>
      <c r="M207" s="50">
        <v>1947.71</v>
      </c>
      <c r="N207" s="55">
        <v>2259.75</v>
      </c>
      <c r="O207" s="55">
        <v>267.83999999999997</v>
      </c>
    </row>
    <row r="208" spans="1:15" x14ac:dyDescent="0.35">
      <c r="A208" s="91" t="s">
        <v>426</v>
      </c>
      <c r="B208" s="50">
        <v>4308.5600000000004</v>
      </c>
      <c r="C208" s="50">
        <v>4016.93</v>
      </c>
      <c r="D208" s="50">
        <v>291.63</v>
      </c>
      <c r="E208" s="82">
        <v>0</v>
      </c>
      <c r="F208" s="50">
        <v>6553.08</v>
      </c>
      <c r="G208" s="56">
        <v>1494.94</v>
      </c>
      <c r="H208" s="84">
        <v>2092.4499999999998</v>
      </c>
      <c r="I208" s="50">
        <v>4538.51</v>
      </c>
      <c r="J208" s="56">
        <v>2534.62</v>
      </c>
      <c r="K208" s="50">
        <v>519.63</v>
      </c>
      <c r="L208" s="56">
        <v>260.39</v>
      </c>
      <c r="M208" s="50">
        <v>2155.2600000000002</v>
      </c>
      <c r="N208" s="55">
        <v>2325.9299999999998</v>
      </c>
      <c r="O208" s="55">
        <v>253.58</v>
      </c>
    </row>
    <row r="209" spans="1:15" x14ac:dyDescent="0.35">
      <c r="A209" s="91" t="s">
        <v>427</v>
      </c>
      <c r="B209" s="50">
        <v>4318.6400000000003</v>
      </c>
      <c r="C209" s="50">
        <v>4038.73</v>
      </c>
      <c r="D209" s="50">
        <v>279.91000000000003</v>
      </c>
      <c r="E209" s="82">
        <v>0</v>
      </c>
      <c r="F209" s="50">
        <v>6443.25</v>
      </c>
      <c r="G209" s="56">
        <v>1361.65</v>
      </c>
      <c r="H209" s="84">
        <v>2672.14</v>
      </c>
      <c r="I209" s="50">
        <v>4622.09</v>
      </c>
      <c r="J209" s="56">
        <v>2400.7199999999998</v>
      </c>
      <c r="K209" s="50">
        <v>459.5</v>
      </c>
      <c r="L209" s="56">
        <v>303.99</v>
      </c>
      <c r="M209" s="50">
        <v>2381.83</v>
      </c>
      <c r="N209" s="55">
        <v>2086.5700000000002</v>
      </c>
      <c r="O209" s="55">
        <v>183.3</v>
      </c>
    </row>
    <row r="210" spans="1:15" x14ac:dyDescent="0.35">
      <c r="A210" s="91" t="s">
        <v>428</v>
      </c>
      <c r="B210" s="50">
        <v>4321.3900000000003</v>
      </c>
      <c r="C210" s="50">
        <v>4039.19</v>
      </c>
      <c r="D210" s="50">
        <v>282.19</v>
      </c>
      <c r="E210" s="82">
        <v>0</v>
      </c>
      <c r="F210" s="50">
        <v>6126.08</v>
      </c>
      <c r="G210" s="56">
        <v>1446.22</v>
      </c>
      <c r="H210" s="84">
        <v>456.32</v>
      </c>
      <c r="I210" s="50">
        <v>4188.76</v>
      </c>
      <c r="J210" s="56">
        <v>3199.75</v>
      </c>
      <c r="K210" s="50">
        <v>491.1</v>
      </c>
      <c r="L210" s="56">
        <v>367.09</v>
      </c>
      <c r="M210" s="50">
        <v>1797.4</v>
      </c>
      <c r="N210" s="55">
        <v>2454.1</v>
      </c>
      <c r="O210" s="55">
        <v>261.66000000000003</v>
      </c>
    </row>
    <row r="211" spans="1:15" x14ac:dyDescent="0.35">
      <c r="A211" s="91" t="s">
        <v>429</v>
      </c>
      <c r="B211" s="50">
        <v>4397.22</v>
      </c>
      <c r="C211" s="50">
        <v>4100.7</v>
      </c>
      <c r="D211" s="50">
        <v>296.52</v>
      </c>
      <c r="E211" s="82">
        <v>0</v>
      </c>
      <c r="F211" s="50">
        <v>6850.05</v>
      </c>
      <c r="G211" s="56">
        <v>1082.3599999999999</v>
      </c>
      <c r="H211" s="84">
        <v>1932.51</v>
      </c>
      <c r="I211" s="50">
        <v>5344.38</v>
      </c>
      <c r="J211" s="56">
        <v>2904.15</v>
      </c>
      <c r="K211" s="50">
        <v>423.3</v>
      </c>
      <c r="L211" s="56">
        <v>153.76</v>
      </c>
      <c r="M211" s="50">
        <v>1831.11</v>
      </c>
      <c r="N211" s="55">
        <v>2608.38</v>
      </c>
      <c r="O211" s="55">
        <v>235.58</v>
      </c>
    </row>
    <row r="212" spans="1:15" x14ac:dyDescent="0.35">
      <c r="A212" s="91" t="s">
        <v>430</v>
      </c>
      <c r="B212" s="50">
        <v>4003.63</v>
      </c>
      <c r="C212" s="50">
        <v>3748.97</v>
      </c>
      <c r="D212" s="50">
        <v>254.66</v>
      </c>
      <c r="E212" s="82">
        <v>0</v>
      </c>
      <c r="F212" s="50">
        <v>6707.65</v>
      </c>
      <c r="G212" s="56">
        <v>1909.79</v>
      </c>
      <c r="H212" s="84">
        <v>1691.95</v>
      </c>
      <c r="I212" s="50">
        <v>4308.32</v>
      </c>
      <c r="J212" s="56">
        <v>2189.3000000000002</v>
      </c>
      <c r="K212" s="50">
        <v>489.54</v>
      </c>
      <c r="L212" s="56">
        <v>108.65</v>
      </c>
      <c r="M212" s="50">
        <v>1873.72</v>
      </c>
      <c r="N212" s="55">
        <v>2681.68</v>
      </c>
      <c r="O212" s="55">
        <v>190.93</v>
      </c>
    </row>
    <row r="213" spans="1:15" x14ac:dyDescent="0.35">
      <c r="A213" s="91" t="s">
        <v>431</v>
      </c>
      <c r="B213" s="50">
        <v>4203</v>
      </c>
      <c r="C213" s="50">
        <v>3914.15</v>
      </c>
      <c r="D213" s="50">
        <v>288.85000000000002</v>
      </c>
      <c r="E213" s="82">
        <v>0</v>
      </c>
      <c r="F213" s="50">
        <v>6725.91</v>
      </c>
      <c r="G213" s="56">
        <v>1716.55</v>
      </c>
      <c r="H213" s="84">
        <v>1581.06</v>
      </c>
      <c r="I213" s="50">
        <v>4437.16</v>
      </c>
      <c r="J213" s="56">
        <v>2501.65</v>
      </c>
      <c r="K213" s="50">
        <v>572.20000000000005</v>
      </c>
      <c r="L213" s="56">
        <v>69.44</v>
      </c>
      <c r="M213" s="50">
        <v>1830.69</v>
      </c>
      <c r="N213" s="55">
        <v>2687.9</v>
      </c>
      <c r="O213" s="55">
        <v>227.52</v>
      </c>
    </row>
    <row r="214" spans="1:15" x14ac:dyDescent="0.35">
      <c r="A214" s="91" t="s">
        <v>432</v>
      </c>
      <c r="B214" s="50">
        <v>4057.79</v>
      </c>
      <c r="C214" s="50">
        <v>3792.82</v>
      </c>
      <c r="D214" s="50">
        <v>264.97000000000003</v>
      </c>
      <c r="E214" s="82">
        <v>0</v>
      </c>
      <c r="F214" s="50">
        <v>6952.95</v>
      </c>
      <c r="G214" s="56">
        <v>1388.94</v>
      </c>
      <c r="H214" s="84">
        <v>2292.2800000000002</v>
      </c>
      <c r="I214" s="50">
        <v>5018.54</v>
      </c>
      <c r="J214" s="56">
        <v>2263.19</v>
      </c>
      <c r="K214" s="50">
        <v>545.46</v>
      </c>
      <c r="L214" s="56">
        <v>98.55</v>
      </c>
      <c r="M214" s="50">
        <v>1720.52</v>
      </c>
      <c r="N214" s="55">
        <v>2630.51</v>
      </c>
      <c r="O214" s="55">
        <v>193.6</v>
      </c>
    </row>
    <row r="215" spans="1:15" x14ac:dyDescent="0.35">
      <c r="A215" s="91" t="s">
        <v>433</v>
      </c>
      <c r="B215" s="50">
        <v>3852.21</v>
      </c>
      <c r="C215" s="50">
        <v>3617.68</v>
      </c>
      <c r="D215" s="50">
        <v>234.53</v>
      </c>
      <c r="E215" s="82">
        <v>0</v>
      </c>
      <c r="F215" s="50">
        <v>6757.83</v>
      </c>
      <c r="G215" s="56">
        <v>1045.51</v>
      </c>
      <c r="H215" s="84">
        <v>1630.54</v>
      </c>
      <c r="I215" s="50">
        <v>5173.7</v>
      </c>
      <c r="J215" s="56">
        <v>2656.2</v>
      </c>
      <c r="K215" s="50">
        <v>538.62</v>
      </c>
      <c r="L215" s="56">
        <v>58.59</v>
      </c>
      <c r="M215" s="50">
        <v>1573.02</v>
      </c>
      <c r="N215" s="55">
        <v>2939.99</v>
      </c>
      <c r="O215" s="55">
        <v>217.12</v>
      </c>
    </row>
    <row r="216" spans="1:15" x14ac:dyDescent="0.35">
      <c r="A216" s="91" t="s">
        <v>434</v>
      </c>
      <c r="B216" s="50">
        <v>3901.67</v>
      </c>
      <c r="C216" s="50">
        <v>3700.5</v>
      </c>
      <c r="D216" s="50">
        <v>201.18</v>
      </c>
      <c r="E216" s="82">
        <v>0</v>
      </c>
      <c r="F216" s="50">
        <v>5846.72</v>
      </c>
      <c r="G216" s="56">
        <v>919.13</v>
      </c>
      <c r="H216" s="84">
        <v>1655.24</v>
      </c>
      <c r="I216" s="50">
        <v>4437.2299999999996</v>
      </c>
      <c r="J216" s="56">
        <v>2820.13</v>
      </c>
      <c r="K216" s="50">
        <v>490.37</v>
      </c>
      <c r="L216" s="56">
        <v>79.959999999999994</v>
      </c>
      <c r="M216" s="50">
        <v>2247.83</v>
      </c>
      <c r="N216" s="55">
        <v>2620.09</v>
      </c>
      <c r="O216" s="55">
        <v>234.54</v>
      </c>
    </row>
    <row r="217" spans="1:15" x14ac:dyDescent="0.35">
      <c r="A217" s="91" t="s">
        <v>435</v>
      </c>
      <c r="B217" s="50">
        <v>4004.36</v>
      </c>
      <c r="C217" s="50">
        <v>3821.38</v>
      </c>
      <c r="D217" s="50">
        <v>182.98</v>
      </c>
      <c r="E217" s="82">
        <v>0</v>
      </c>
      <c r="F217" s="50">
        <v>6848.34</v>
      </c>
      <c r="G217" s="56">
        <v>1461.37</v>
      </c>
      <c r="H217" s="84">
        <v>1690.54</v>
      </c>
      <c r="I217" s="50">
        <v>4942.45</v>
      </c>
      <c r="J217" s="56">
        <v>2787.54</v>
      </c>
      <c r="K217" s="50">
        <v>444.52</v>
      </c>
      <c r="L217" s="56">
        <v>107.57</v>
      </c>
      <c r="M217" s="50">
        <v>1990.08</v>
      </c>
      <c r="N217" s="55">
        <v>2791.41</v>
      </c>
      <c r="O217" s="55">
        <v>220.78</v>
      </c>
    </row>
    <row r="218" spans="1:15" x14ac:dyDescent="0.35">
      <c r="A218" s="91" t="s">
        <v>436</v>
      </c>
      <c r="B218" s="50">
        <v>3322.83</v>
      </c>
      <c r="C218" s="50">
        <v>3187.74</v>
      </c>
      <c r="D218" s="50">
        <v>135.09</v>
      </c>
      <c r="E218" s="82">
        <v>0</v>
      </c>
      <c r="F218" s="50">
        <v>6479.12</v>
      </c>
      <c r="G218" s="56">
        <v>1185.67</v>
      </c>
      <c r="H218" s="84">
        <v>2537.21</v>
      </c>
      <c r="I218" s="50">
        <v>4875.29</v>
      </c>
      <c r="J218" s="56">
        <v>2076.2399999999998</v>
      </c>
      <c r="K218" s="50">
        <v>418.17</v>
      </c>
      <c r="L218" s="56">
        <v>178.87</v>
      </c>
      <c r="M218" s="50">
        <v>2074.87</v>
      </c>
      <c r="N218" s="55">
        <v>2576</v>
      </c>
      <c r="O218" s="55">
        <v>231.22</v>
      </c>
    </row>
    <row r="219" spans="1:15" x14ac:dyDescent="0.35">
      <c r="A219" s="91" t="s">
        <v>437</v>
      </c>
      <c r="B219" s="50">
        <v>2423.88</v>
      </c>
      <c r="C219" s="50">
        <v>2352.06</v>
      </c>
      <c r="D219" s="50">
        <v>71.819999999999993</v>
      </c>
      <c r="E219" s="82">
        <v>0</v>
      </c>
      <c r="F219" s="50">
        <v>5163.8500000000004</v>
      </c>
      <c r="G219" s="56">
        <v>766.2</v>
      </c>
      <c r="H219" s="84">
        <v>2790.71</v>
      </c>
      <c r="I219" s="50">
        <v>4004.9</v>
      </c>
      <c r="J219" s="56">
        <v>1928.5</v>
      </c>
      <c r="K219" s="50">
        <v>392.75</v>
      </c>
      <c r="L219" s="56">
        <v>57.23</v>
      </c>
      <c r="M219" s="50">
        <v>2574.5500000000002</v>
      </c>
      <c r="N219" s="55">
        <v>2195.77</v>
      </c>
      <c r="O219" s="55">
        <v>246.26</v>
      </c>
    </row>
    <row r="220" spans="1:15" x14ac:dyDescent="0.35">
      <c r="A220" s="91" t="s">
        <v>438</v>
      </c>
      <c r="B220" s="50">
        <v>2896.37</v>
      </c>
      <c r="C220" s="50">
        <v>2738.42</v>
      </c>
      <c r="D220" s="50">
        <v>157.94999999999999</v>
      </c>
      <c r="E220" s="82">
        <v>0</v>
      </c>
      <c r="F220" s="50">
        <v>4986.1499999999996</v>
      </c>
      <c r="G220" s="56">
        <v>749.58</v>
      </c>
      <c r="H220" s="84">
        <v>2914.08</v>
      </c>
      <c r="I220" s="50">
        <v>3996.41</v>
      </c>
      <c r="J220" s="56">
        <v>2044</v>
      </c>
      <c r="K220" s="50">
        <v>240.15</v>
      </c>
      <c r="L220" s="56">
        <v>72.099999999999994</v>
      </c>
      <c r="M220" s="50">
        <v>2849.73</v>
      </c>
      <c r="N220" s="55">
        <v>2056.12</v>
      </c>
      <c r="O220" s="55">
        <v>238.25</v>
      </c>
    </row>
    <row r="221" spans="1:15" x14ac:dyDescent="0.35">
      <c r="A221" s="91" t="s">
        <v>439</v>
      </c>
      <c r="B221" s="50">
        <v>3554.97</v>
      </c>
      <c r="C221" s="50">
        <v>3360</v>
      </c>
      <c r="D221" s="50">
        <v>194.97</v>
      </c>
      <c r="E221" s="82">
        <v>0</v>
      </c>
      <c r="F221" s="50">
        <v>5425.29</v>
      </c>
      <c r="G221" s="56">
        <v>775.75</v>
      </c>
      <c r="H221" s="84">
        <v>3451.74</v>
      </c>
      <c r="I221" s="50">
        <v>4402.92</v>
      </c>
      <c r="J221" s="56">
        <v>2273.4899999999998</v>
      </c>
      <c r="K221" s="50">
        <v>246.62</v>
      </c>
      <c r="L221" s="56">
        <v>35.42</v>
      </c>
      <c r="M221" s="50">
        <v>2764.75</v>
      </c>
      <c r="N221" s="55">
        <v>1653.64</v>
      </c>
      <c r="O221" s="55">
        <v>202</v>
      </c>
    </row>
    <row r="222" spans="1:15" x14ac:dyDescent="0.35">
      <c r="A222" s="91" t="s">
        <v>440</v>
      </c>
      <c r="B222" s="50">
        <v>3942.86</v>
      </c>
      <c r="C222" s="50">
        <v>3717.96</v>
      </c>
      <c r="D222" s="50">
        <v>224.9</v>
      </c>
      <c r="E222" s="82">
        <v>0</v>
      </c>
      <c r="F222" s="50">
        <v>5552.97</v>
      </c>
      <c r="G222" s="56">
        <v>820.25</v>
      </c>
      <c r="H222" s="84">
        <v>1663.98</v>
      </c>
      <c r="I222" s="50">
        <v>4398.97</v>
      </c>
      <c r="J222" s="56">
        <v>3381.91</v>
      </c>
      <c r="K222" s="50">
        <v>333.75</v>
      </c>
      <c r="L222" s="56">
        <v>99.77</v>
      </c>
      <c r="M222" s="50">
        <v>2875.8</v>
      </c>
      <c r="N222" s="55">
        <v>2462.86</v>
      </c>
      <c r="O222" s="55">
        <v>225.5</v>
      </c>
    </row>
    <row r="223" spans="1:15" x14ac:dyDescent="0.35">
      <c r="A223" s="91" t="s">
        <v>441</v>
      </c>
      <c r="B223" s="50">
        <v>3949.44</v>
      </c>
      <c r="C223" s="50">
        <v>3725.02</v>
      </c>
      <c r="D223" s="50">
        <v>188.24</v>
      </c>
      <c r="E223" s="56">
        <v>36.18</v>
      </c>
      <c r="F223" s="50">
        <v>5214.32</v>
      </c>
      <c r="G223" s="56">
        <v>918.72</v>
      </c>
      <c r="H223" s="84">
        <v>1183.01</v>
      </c>
      <c r="I223" s="50">
        <v>3700.34</v>
      </c>
      <c r="J223" s="56">
        <v>2772.89</v>
      </c>
      <c r="K223" s="50">
        <v>595.26</v>
      </c>
      <c r="L223" s="56">
        <v>172.57</v>
      </c>
      <c r="M223" s="50">
        <v>2271.3000000000002</v>
      </c>
      <c r="N223" s="55">
        <v>2438.4299999999998</v>
      </c>
      <c r="O223" s="55">
        <v>246.84</v>
      </c>
    </row>
    <row r="224" spans="1:15" x14ac:dyDescent="0.35">
      <c r="A224" s="91" t="s">
        <v>442</v>
      </c>
      <c r="B224" s="50">
        <v>3262.62</v>
      </c>
      <c r="C224" s="50">
        <v>3001.96</v>
      </c>
      <c r="D224" s="50">
        <v>215.15</v>
      </c>
      <c r="E224" s="56">
        <v>45.52</v>
      </c>
      <c r="F224" s="50">
        <v>5954.4</v>
      </c>
      <c r="G224" s="56">
        <v>796.82</v>
      </c>
      <c r="H224" s="84">
        <v>1956.54</v>
      </c>
      <c r="I224" s="50">
        <v>4663.4399999999996</v>
      </c>
      <c r="J224" s="56">
        <v>2927.84</v>
      </c>
      <c r="K224" s="50">
        <v>494.14</v>
      </c>
      <c r="L224" s="56">
        <v>122.54</v>
      </c>
      <c r="M224" s="50">
        <v>2140.3200000000002</v>
      </c>
      <c r="N224" s="55">
        <v>2290.9699999999998</v>
      </c>
      <c r="O224" s="55">
        <v>145.41999999999999</v>
      </c>
    </row>
    <row r="225" spans="1:15" x14ac:dyDescent="0.35">
      <c r="A225" s="91" t="s">
        <v>443</v>
      </c>
      <c r="B225" s="50">
        <v>3506.05</v>
      </c>
      <c r="C225" s="50">
        <v>3279.37</v>
      </c>
      <c r="D225" s="50">
        <v>190.73</v>
      </c>
      <c r="E225" s="56">
        <v>35.950000000000003</v>
      </c>
      <c r="F225" s="50">
        <v>6071.09</v>
      </c>
      <c r="G225" s="56">
        <v>1013.73</v>
      </c>
      <c r="H225" s="84">
        <v>1945.87</v>
      </c>
      <c r="I225" s="50">
        <v>4516.3500000000004</v>
      </c>
      <c r="J225" s="56">
        <v>2588.87</v>
      </c>
      <c r="K225" s="50">
        <v>541.01</v>
      </c>
      <c r="L225" s="56">
        <v>100.86</v>
      </c>
      <c r="M225" s="50">
        <v>1858.43</v>
      </c>
      <c r="N225" s="55">
        <v>2280.19</v>
      </c>
      <c r="O225" s="55">
        <v>236.54</v>
      </c>
    </row>
    <row r="226" spans="1:15" x14ac:dyDescent="0.35">
      <c r="A226" s="91" t="s">
        <v>444</v>
      </c>
      <c r="B226" s="50">
        <v>3480.92</v>
      </c>
      <c r="C226" s="50">
        <v>3239.53</v>
      </c>
      <c r="D226" s="50">
        <v>210.2</v>
      </c>
      <c r="E226" s="56">
        <v>31.19</v>
      </c>
      <c r="F226" s="50">
        <v>6207.73</v>
      </c>
      <c r="G226" s="56">
        <v>787.74</v>
      </c>
      <c r="H226" s="84">
        <v>2750.27</v>
      </c>
      <c r="I226" s="50">
        <v>4932.2299999999996</v>
      </c>
      <c r="J226" s="56">
        <v>2403.7199999999998</v>
      </c>
      <c r="K226" s="50">
        <v>487.76</v>
      </c>
      <c r="L226" s="56">
        <v>87.62</v>
      </c>
      <c r="M226" s="50">
        <v>2145.5700000000002</v>
      </c>
      <c r="N226" s="55">
        <v>2323.9499999999998</v>
      </c>
      <c r="O226" s="55">
        <v>267.39999999999998</v>
      </c>
    </row>
    <row r="227" spans="1:15" x14ac:dyDescent="0.35">
      <c r="A227" s="91" t="s">
        <v>445</v>
      </c>
      <c r="B227" s="50">
        <v>3737.79</v>
      </c>
      <c r="C227" s="50">
        <v>3450.25</v>
      </c>
      <c r="D227" s="50">
        <v>255.57</v>
      </c>
      <c r="E227" s="56">
        <v>31.98</v>
      </c>
      <c r="F227" s="50">
        <v>6161.4</v>
      </c>
      <c r="G227" s="56">
        <v>833.32</v>
      </c>
      <c r="H227" s="84">
        <v>1949.87</v>
      </c>
      <c r="I227" s="50">
        <v>4872.74</v>
      </c>
      <c r="J227" s="56">
        <v>3093.65</v>
      </c>
      <c r="K227" s="50">
        <v>455.35</v>
      </c>
      <c r="L227" s="56">
        <v>196.34</v>
      </c>
      <c r="M227" s="50">
        <v>2355.2800000000002</v>
      </c>
      <c r="N227" s="55">
        <v>2443.5100000000002</v>
      </c>
      <c r="O227" s="55">
        <v>272.08</v>
      </c>
    </row>
    <row r="228" spans="1:15" x14ac:dyDescent="0.35">
      <c r="A228" s="91" t="s">
        <v>446</v>
      </c>
      <c r="B228" s="50">
        <v>3277.48</v>
      </c>
      <c r="C228" s="50">
        <v>3038.92</v>
      </c>
      <c r="D228" s="50">
        <v>202.48</v>
      </c>
      <c r="E228" s="56">
        <v>36.08</v>
      </c>
      <c r="F228" s="50">
        <v>6139.71</v>
      </c>
      <c r="G228" s="56">
        <v>543.30999999999995</v>
      </c>
      <c r="H228" s="84">
        <v>2813.84</v>
      </c>
      <c r="I228" s="50">
        <v>4968.13</v>
      </c>
      <c r="J228" s="56">
        <v>2789.65</v>
      </c>
      <c r="K228" s="50">
        <v>628.27</v>
      </c>
      <c r="L228" s="56">
        <v>78.42</v>
      </c>
      <c r="M228" s="50">
        <v>2342.6</v>
      </c>
      <c r="N228" s="55">
        <v>2257.09</v>
      </c>
      <c r="O228" s="55">
        <v>261.97000000000003</v>
      </c>
    </row>
    <row r="229" spans="1:15" x14ac:dyDescent="0.35">
      <c r="A229" s="91" t="s">
        <v>447</v>
      </c>
      <c r="B229" s="50">
        <v>3432.56</v>
      </c>
      <c r="C229" s="50">
        <v>3183.52</v>
      </c>
      <c r="D229" s="50">
        <v>215.09</v>
      </c>
      <c r="E229" s="56">
        <v>33.950000000000003</v>
      </c>
      <c r="F229" s="50">
        <v>6074.84</v>
      </c>
      <c r="G229" s="56">
        <v>904.92</v>
      </c>
      <c r="H229" s="84">
        <v>2147.92</v>
      </c>
      <c r="I229" s="50">
        <v>4646.32</v>
      </c>
      <c r="J229" s="56">
        <v>2420.81</v>
      </c>
      <c r="K229" s="50">
        <v>523.6</v>
      </c>
      <c r="L229" s="56">
        <v>147.11000000000001</v>
      </c>
      <c r="M229" s="50">
        <v>1918.52</v>
      </c>
      <c r="N229" s="55">
        <v>2372.59</v>
      </c>
      <c r="O229" s="55">
        <v>250.74</v>
      </c>
    </row>
    <row r="230" spans="1:15" x14ac:dyDescent="0.35">
      <c r="A230" s="91" t="s">
        <v>448</v>
      </c>
      <c r="B230" s="50">
        <v>2732.57</v>
      </c>
      <c r="C230" s="50">
        <v>2540.77</v>
      </c>
      <c r="D230" s="50">
        <v>156.16999999999999</v>
      </c>
      <c r="E230" s="56">
        <v>35.630000000000003</v>
      </c>
      <c r="F230" s="50">
        <v>6033.47</v>
      </c>
      <c r="G230" s="56">
        <v>751.77</v>
      </c>
      <c r="H230" s="84">
        <v>3015.17</v>
      </c>
      <c r="I230" s="50">
        <v>4674.16</v>
      </c>
      <c r="J230" s="56">
        <v>2176.64</v>
      </c>
      <c r="K230" s="50">
        <v>607.54</v>
      </c>
      <c r="L230" s="56">
        <v>140.08000000000001</v>
      </c>
      <c r="M230" s="50">
        <v>2311.77</v>
      </c>
      <c r="N230" s="55">
        <v>2261.58</v>
      </c>
      <c r="O230" s="55">
        <v>263.44</v>
      </c>
    </row>
    <row r="231" spans="1:15" x14ac:dyDescent="0.35">
      <c r="A231" s="91" t="s">
        <v>449</v>
      </c>
      <c r="B231" s="50">
        <v>3053.57</v>
      </c>
      <c r="C231" s="50">
        <v>2922.55</v>
      </c>
      <c r="D231" s="50">
        <v>90.01</v>
      </c>
      <c r="E231" s="56">
        <v>41.01</v>
      </c>
      <c r="F231" s="50">
        <v>5354.37</v>
      </c>
      <c r="G231" s="56">
        <v>660.6</v>
      </c>
      <c r="H231" s="84">
        <v>2550.11</v>
      </c>
      <c r="I231" s="50">
        <v>4212.42</v>
      </c>
      <c r="J231" s="56">
        <v>2430.67</v>
      </c>
      <c r="K231" s="50">
        <v>481.36</v>
      </c>
      <c r="L231" s="56">
        <v>136.74</v>
      </c>
      <c r="M231" s="50">
        <v>2507.91</v>
      </c>
      <c r="N231" s="55">
        <v>2084.16</v>
      </c>
      <c r="O231" s="55">
        <v>217.6</v>
      </c>
    </row>
    <row r="232" spans="1:15" x14ac:dyDescent="0.35">
      <c r="A232" s="91" t="s">
        <v>450</v>
      </c>
      <c r="B232" s="50">
        <v>3160.51</v>
      </c>
      <c r="C232" s="50">
        <v>2951.03</v>
      </c>
      <c r="D232" s="50">
        <v>169.27</v>
      </c>
      <c r="E232" s="56">
        <v>40.21</v>
      </c>
      <c r="F232" s="50">
        <v>5358.96</v>
      </c>
      <c r="G232" s="56">
        <v>1100.42</v>
      </c>
      <c r="H232" s="84">
        <v>3096.87</v>
      </c>
      <c r="I232" s="50">
        <v>3661</v>
      </c>
      <c r="J232" s="56">
        <v>2221.9299999999998</v>
      </c>
      <c r="K232" s="50">
        <v>597.54999999999995</v>
      </c>
      <c r="L232" s="56">
        <v>61.68</v>
      </c>
      <c r="M232" s="50">
        <v>3045.69</v>
      </c>
      <c r="N232" s="55">
        <v>1923.75</v>
      </c>
      <c r="O232" s="55">
        <v>199.52</v>
      </c>
    </row>
    <row r="233" spans="1:15" x14ac:dyDescent="0.35">
      <c r="A233" s="91" t="s">
        <v>451</v>
      </c>
      <c r="B233" s="50">
        <v>3443.5</v>
      </c>
      <c r="C233" s="50">
        <v>3259.5</v>
      </c>
      <c r="D233" s="50">
        <v>135.38999999999999</v>
      </c>
      <c r="E233" s="56">
        <v>48.62</v>
      </c>
      <c r="F233" s="50">
        <v>4731.03</v>
      </c>
      <c r="G233" s="56">
        <v>619.78</v>
      </c>
      <c r="H233" s="84">
        <v>2404.7199999999998</v>
      </c>
      <c r="I233" s="50">
        <v>3563.12</v>
      </c>
      <c r="J233" s="56">
        <v>2804.89</v>
      </c>
      <c r="K233" s="50">
        <v>548.12</v>
      </c>
      <c r="L233" s="56">
        <v>101.54</v>
      </c>
      <c r="M233" s="50">
        <v>3170.68</v>
      </c>
      <c r="N233" s="55">
        <v>1970.77</v>
      </c>
      <c r="O233" s="55">
        <v>176.31</v>
      </c>
    </row>
    <row r="234" spans="1:15" x14ac:dyDescent="0.35">
      <c r="A234" s="91" t="s">
        <v>452</v>
      </c>
      <c r="B234" s="50">
        <v>4063.78</v>
      </c>
      <c r="C234" s="50">
        <v>3863.95</v>
      </c>
      <c r="D234" s="50">
        <v>161.75</v>
      </c>
      <c r="E234" s="56">
        <v>38.090000000000003</v>
      </c>
      <c r="F234" s="50">
        <v>5103.17</v>
      </c>
      <c r="G234" s="56">
        <v>506.64</v>
      </c>
      <c r="H234" s="84">
        <v>1555.23</v>
      </c>
      <c r="I234" s="50">
        <v>4059.64</v>
      </c>
      <c r="J234" s="56">
        <v>3038.09</v>
      </c>
      <c r="K234" s="50">
        <v>536.89</v>
      </c>
      <c r="L234" s="56">
        <v>90.01</v>
      </c>
      <c r="M234" s="50">
        <v>2349.4899999999998</v>
      </c>
      <c r="N234" s="55">
        <v>2262.69</v>
      </c>
      <c r="O234" s="55">
        <v>182.06</v>
      </c>
    </row>
    <row r="235" spans="1:15" x14ac:dyDescent="0.35">
      <c r="A235" s="91" t="s">
        <v>453</v>
      </c>
      <c r="B235" s="50">
        <v>3590.45</v>
      </c>
      <c r="C235" s="50">
        <v>3326.33</v>
      </c>
      <c r="D235" s="50">
        <v>222.24</v>
      </c>
      <c r="E235" s="56">
        <v>41.88</v>
      </c>
      <c r="F235" s="50">
        <v>5205.1899999999996</v>
      </c>
      <c r="G235" s="56">
        <v>716.27</v>
      </c>
      <c r="H235" s="84">
        <v>1863.77</v>
      </c>
      <c r="I235" s="50">
        <v>4005.74</v>
      </c>
      <c r="J235" s="56">
        <v>2291.0300000000002</v>
      </c>
      <c r="K235" s="50">
        <v>483.17</v>
      </c>
      <c r="L235" s="56">
        <v>71.680000000000007</v>
      </c>
      <c r="M235" s="50">
        <v>2074.0500000000002</v>
      </c>
      <c r="N235" s="55">
        <v>2336.4899999999998</v>
      </c>
      <c r="O235" s="55">
        <v>209.52</v>
      </c>
    </row>
    <row r="236" spans="1:15" x14ac:dyDescent="0.35">
      <c r="A236" s="91" t="s">
        <v>454</v>
      </c>
      <c r="B236" s="50">
        <v>3646.94</v>
      </c>
      <c r="C236" s="50">
        <v>3382.19</v>
      </c>
      <c r="D236" s="50">
        <v>229.13</v>
      </c>
      <c r="E236" s="56">
        <v>35.619999999999997</v>
      </c>
      <c r="F236" s="50">
        <v>5241.4799999999996</v>
      </c>
      <c r="G236" s="56">
        <v>1035.6099999999999</v>
      </c>
      <c r="H236" s="84">
        <v>2204.4299999999998</v>
      </c>
      <c r="I236" s="50">
        <v>3779.13</v>
      </c>
      <c r="J236" s="56">
        <v>2845.85</v>
      </c>
      <c r="K236" s="50">
        <v>426.73</v>
      </c>
      <c r="L236" s="56">
        <v>55.01</v>
      </c>
      <c r="M236" s="50">
        <v>2639.45</v>
      </c>
      <c r="N236" s="55">
        <v>1740.03</v>
      </c>
      <c r="O236" s="55">
        <v>254.85</v>
      </c>
    </row>
    <row r="237" spans="1:15" x14ac:dyDescent="0.35">
      <c r="A237" s="91" t="s">
        <v>455</v>
      </c>
      <c r="B237" s="50">
        <v>3926.53</v>
      </c>
      <c r="C237" s="50">
        <v>3660.37</v>
      </c>
      <c r="D237" s="50">
        <v>231.95</v>
      </c>
      <c r="E237" s="56">
        <v>34.22</v>
      </c>
      <c r="F237" s="50">
        <v>5366.07</v>
      </c>
      <c r="G237" s="56">
        <v>1042.9000000000001</v>
      </c>
      <c r="H237" s="84">
        <v>1604.29</v>
      </c>
      <c r="I237" s="50">
        <v>3834</v>
      </c>
      <c r="J237" s="56">
        <v>2643.59</v>
      </c>
      <c r="K237" s="50">
        <v>489.17</v>
      </c>
      <c r="L237" s="56">
        <v>94.02</v>
      </c>
      <c r="M237" s="50">
        <v>2295.1999999999998</v>
      </c>
      <c r="N237" s="55">
        <v>2276.46</v>
      </c>
      <c r="O237" s="55">
        <v>233.81</v>
      </c>
    </row>
    <row r="238" spans="1:15" x14ac:dyDescent="0.35">
      <c r="A238" s="91" t="s">
        <v>456</v>
      </c>
      <c r="B238" s="50">
        <v>3460.24</v>
      </c>
      <c r="C238" s="50">
        <v>3189.89</v>
      </c>
      <c r="D238" s="50">
        <v>243.94</v>
      </c>
      <c r="E238" s="56">
        <v>26.42</v>
      </c>
      <c r="F238" s="50">
        <v>5193.93</v>
      </c>
      <c r="G238" s="56">
        <v>871.61</v>
      </c>
      <c r="H238" s="84">
        <v>2071.44</v>
      </c>
      <c r="I238" s="50">
        <v>3955.48</v>
      </c>
      <c r="J238" s="56">
        <v>2704.98</v>
      </c>
      <c r="K238" s="50">
        <v>366.83</v>
      </c>
      <c r="L238" s="56">
        <v>74.67</v>
      </c>
      <c r="M238" s="50">
        <v>2452.34</v>
      </c>
      <c r="N238" s="55">
        <v>1923.57</v>
      </c>
      <c r="O238" s="55">
        <v>223.6</v>
      </c>
    </row>
    <row r="239" spans="1:15" x14ac:dyDescent="0.35">
      <c r="A239" s="91" t="s">
        <v>457</v>
      </c>
      <c r="B239" s="50">
        <v>3752.54</v>
      </c>
      <c r="C239" s="50">
        <v>3510.85</v>
      </c>
      <c r="D239" s="50">
        <v>219.54</v>
      </c>
      <c r="E239" s="56">
        <v>22.14</v>
      </c>
      <c r="F239" s="50">
        <v>4771.97</v>
      </c>
      <c r="G239" s="56">
        <v>753.77</v>
      </c>
      <c r="H239" s="84">
        <v>1758.65</v>
      </c>
      <c r="I239" s="50">
        <v>3716.13</v>
      </c>
      <c r="J239" s="56">
        <v>2394.08</v>
      </c>
      <c r="K239" s="50">
        <v>302.06</v>
      </c>
      <c r="L239" s="56">
        <v>88.15</v>
      </c>
      <c r="M239" s="50">
        <v>2254.42</v>
      </c>
      <c r="N239" s="55">
        <v>2031.74</v>
      </c>
      <c r="O239" s="55">
        <v>204.4</v>
      </c>
    </row>
    <row r="240" spans="1:15" x14ac:dyDescent="0.35">
      <c r="A240" s="91" t="s">
        <v>458</v>
      </c>
      <c r="B240" s="50">
        <v>3145.09</v>
      </c>
      <c r="C240" s="50">
        <v>2933.74</v>
      </c>
      <c r="D240" s="50">
        <v>180.47</v>
      </c>
      <c r="E240" s="56">
        <v>30.88</v>
      </c>
      <c r="F240" s="50">
        <v>5236.6499999999996</v>
      </c>
      <c r="G240" s="56">
        <v>1095.9100000000001</v>
      </c>
      <c r="H240" s="84">
        <v>2835.85</v>
      </c>
      <c r="I240" s="50">
        <v>3667.95</v>
      </c>
      <c r="J240" s="56">
        <v>2065.12</v>
      </c>
      <c r="K240" s="50">
        <v>472.79</v>
      </c>
      <c r="L240" s="56">
        <v>119.46</v>
      </c>
      <c r="M240" s="50">
        <v>2720.69</v>
      </c>
      <c r="N240" s="55">
        <v>1841</v>
      </c>
      <c r="O240" s="55">
        <v>239.08</v>
      </c>
    </row>
    <row r="241" spans="1:15" x14ac:dyDescent="0.35">
      <c r="A241" s="91" t="s">
        <v>459</v>
      </c>
      <c r="B241" s="50">
        <v>3074.06</v>
      </c>
      <c r="C241" s="50">
        <v>2829.95</v>
      </c>
      <c r="D241" s="50">
        <v>210.04</v>
      </c>
      <c r="E241" s="56">
        <v>34.06</v>
      </c>
      <c r="F241" s="50">
        <v>5421.39</v>
      </c>
      <c r="G241" s="56">
        <v>950.34</v>
      </c>
      <c r="H241" s="84">
        <v>2347.2600000000002</v>
      </c>
      <c r="I241" s="50">
        <v>4109.0600000000004</v>
      </c>
      <c r="J241" s="56">
        <v>2781.93</v>
      </c>
      <c r="K241" s="50">
        <v>361.99</v>
      </c>
      <c r="L241" s="56">
        <v>41.96</v>
      </c>
      <c r="M241" s="50">
        <v>2482.2800000000002</v>
      </c>
      <c r="N241" s="55">
        <v>1782.18</v>
      </c>
      <c r="O241" s="55">
        <v>235.98</v>
      </c>
    </row>
    <row r="242" spans="1:15" x14ac:dyDescent="0.35">
      <c r="A242" s="91" t="s">
        <v>460</v>
      </c>
      <c r="B242" s="50">
        <v>2096.4699999999998</v>
      </c>
      <c r="C242" s="50">
        <v>1907.55</v>
      </c>
      <c r="D242" s="50">
        <v>155.80000000000001</v>
      </c>
      <c r="E242" s="56">
        <v>33.119999999999997</v>
      </c>
      <c r="F242" s="50">
        <v>5479.57</v>
      </c>
      <c r="G242" s="56">
        <v>333.74</v>
      </c>
      <c r="H242" s="84">
        <v>4614.74</v>
      </c>
      <c r="I242" s="50">
        <v>4726.93</v>
      </c>
      <c r="J242" s="56">
        <v>1410.93</v>
      </c>
      <c r="K242" s="50">
        <v>418.9</v>
      </c>
      <c r="L242" s="56">
        <v>97.77</v>
      </c>
      <c r="M242" s="50">
        <v>2649.49</v>
      </c>
      <c r="N242" s="55">
        <v>1671.88</v>
      </c>
      <c r="O242" s="55">
        <v>234.49</v>
      </c>
    </row>
    <row r="243" spans="1:15" x14ac:dyDescent="0.35">
      <c r="A243" s="91" t="s">
        <v>461</v>
      </c>
      <c r="B243" s="50">
        <v>3125.16</v>
      </c>
      <c r="C243" s="50">
        <v>2954.12</v>
      </c>
      <c r="D243" s="50">
        <v>137.09</v>
      </c>
      <c r="E243" s="56">
        <v>33.96</v>
      </c>
      <c r="F243" s="50">
        <v>5038.55</v>
      </c>
      <c r="G243" s="56">
        <v>691.47</v>
      </c>
      <c r="H243" s="84">
        <v>2542.6999999999998</v>
      </c>
      <c r="I243" s="50">
        <v>3994.99</v>
      </c>
      <c r="J243" s="56">
        <v>2440.71</v>
      </c>
      <c r="K243" s="50">
        <v>352.09</v>
      </c>
      <c r="L243" s="56">
        <v>132.9</v>
      </c>
      <c r="M243" s="50">
        <v>2527.41</v>
      </c>
      <c r="N243" s="55">
        <v>1758.17</v>
      </c>
      <c r="O243" s="55">
        <v>224.66</v>
      </c>
    </row>
    <row r="244" spans="1:15" x14ac:dyDescent="0.35">
      <c r="A244" s="91" t="s">
        <v>462</v>
      </c>
      <c r="B244" s="50">
        <v>3450.26</v>
      </c>
      <c r="C244" s="50">
        <v>3239.86</v>
      </c>
      <c r="D244" s="50">
        <v>170.81</v>
      </c>
      <c r="E244" s="56">
        <v>39.6</v>
      </c>
      <c r="F244" s="50">
        <v>5092.83</v>
      </c>
      <c r="G244" s="56">
        <v>636.69000000000005</v>
      </c>
      <c r="H244" s="84">
        <v>2232.23</v>
      </c>
      <c r="I244" s="50">
        <v>4066.19</v>
      </c>
      <c r="J244" s="56">
        <v>2858.19</v>
      </c>
      <c r="K244" s="50">
        <v>389.95</v>
      </c>
      <c r="L244" s="56">
        <v>73.17</v>
      </c>
      <c r="M244" s="50">
        <v>2498.61</v>
      </c>
      <c r="N244" s="55">
        <v>1791.15</v>
      </c>
      <c r="O244" s="55">
        <v>236.32</v>
      </c>
    </row>
    <row r="245" spans="1:15" x14ac:dyDescent="0.35">
      <c r="A245" s="91" t="s">
        <v>463</v>
      </c>
      <c r="B245" s="50">
        <v>3398.24</v>
      </c>
      <c r="C245" s="50">
        <v>3139.19</v>
      </c>
      <c r="D245" s="50">
        <v>223.11</v>
      </c>
      <c r="E245" s="56">
        <v>35.94</v>
      </c>
      <c r="F245" s="50">
        <v>5270.04</v>
      </c>
      <c r="G245" s="56">
        <v>673</v>
      </c>
      <c r="H245" s="84">
        <v>2729.05</v>
      </c>
      <c r="I245" s="50">
        <v>4220.18</v>
      </c>
      <c r="J245" s="56">
        <v>2561.92</v>
      </c>
      <c r="K245" s="50">
        <v>376.87</v>
      </c>
      <c r="L245" s="56">
        <v>72.91</v>
      </c>
      <c r="M245" s="50">
        <v>2396.89</v>
      </c>
      <c r="N245" s="55">
        <v>1630.06</v>
      </c>
      <c r="O245" s="55">
        <v>255.64</v>
      </c>
    </row>
    <row r="246" spans="1:15" x14ac:dyDescent="0.35">
      <c r="A246" s="91" t="s">
        <v>464</v>
      </c>
      <c r="B246" s="50">
        <v>3661.77</v>
      </c>
      <c r="C246" s="50">
        <v>3400.23</v>
      </c>
      <c r="D246" s="50">
        <v>229.54</v>
      </c>
      <c r="E246" s="56">
        <v>32</v>
      </c>
      <c r="F246" s="50">
        <v>6317.09</v>
      </c>
      <c r="G246" s="56">
        <v>1195.9000000000001</v>
      </c>
      <c r="H246" s="84">
        <v>2600.39</v>
      </c>
      <c r="I246" s="50">
        <v>4814.3599999999997</v>
      </c>
      <c r="J246" s="56">
        <v>2811.01</v>
      </c>
      <c r="K246" s="50">
        <v>306.83</v>
      </c>
      <c r="L246" s="56">
        <v>137.87</v>
      </c>
      <c r="M246" s="50">
        <v>2393.59</v>
      </c>
      <c r="N246" s="55">
        <v>1965.52</v>
      </c>
      <c r="O246" s="55">
        <v>271.70999999999998</v>
      </c>
    </row>
    <row r="247" spans="1:15" x14ac:dyDescent="0.35">
      <c r="A247" s="91" t="s">
        <v>465</v>
      </c>
      <c r="B247" s="50">
        <v>3836.88</v>
      </c>
      <c r="C247" s="50">
        <v>3585.18</v>
      </c>
      <c r="D247" s="50">
        <v>220.3</v>
      </c>
      <c r="E247" s="56">
        <v>31.41</v>
      </c>
      <c r="F247" s="50">
        <v>4365.3599999999997</v>
      </c>
      <c r="G247" s="56">
        <v>455.23</v>
      </c>
      <c r="H247" s="84">
        <v>1814.76</v>
      </c>
      <c r="I247" s="50">
        <v>3513.61</v>
      </c>
      <c r="J247" s="56">
        <v>2546.61</v>
      </c>
      <c r="K247" s="50">
        <v>396.51</v>
      </c>
      <c r="L247" s="56">
        <v>90.01</v>
      </c>
      <c r="M247" s="50">
        <v>2471.94</v>
      </c>
      <c r="N247" s="55">
        <v>1930.68</v>
      </c>
      <c r="O247" s="55">
        <v>170.44</v>
      </c>
    </row>
    <row r="248" spans="1:15" x14ac:dyDescent="0.35">
      <c r="A248" s="91" t="s">
        <v>466</v>
      </c>
      <c r="B248" s="50">
        <v>3242.62</v>
      </c>
      <c r="C248" s="50">
        <v>3042.58</v>
      </c>
      <c r="D248" s="50">
        <v>166.85</v>
      </c>
      <c r="E248" s="56">
        <v>33.19</v>
      </c>
      <c r="F248" s="50">
        <v>4742.5200000000004</v>
      </c>
      <c r="G248" s="56">
        <v>1131.27</v>
      </c>
      <c r="H248" s="84">
        <v>2500.9299999999998</v>
      </c>
      <c r="I248" s="50">
        <v>3281.4</v>
      </c>
      <c r="J248" s="56">
        <v>2228.9699999999998</v>
      </c>
      <c r="K248" s="50">
        <v>329.85</v>
      </c>
      <c r="L248" s="56">
        <v>119.51</v>
      </c>
      <c r="M248" s="50">
        <v>2844.66</v>
      </c>
      <c r="N248" s="55">
        <v>1606.51</v>
      </c>
      <c r="O248" s="55">
        <v>187.25</v>
      </c>
    </row>
    <row r="249" spans="1:15" x14ac:dyDescent="0.35">
      <c r="A249" s="91" t="s">
        <v>467</v>
      </c>
      <c r="B249" s="50">
        <v>3756.12</v>
      </c>
      <c r="C249" s="50">
        <v>3534.85</v>
      </c>
      <c r="D249" s="50">
        <v>189.94</v>
      </c>
      <c r="E249" s="56">
        <v>31.32</v>
      </c>
      <c r="F249" s="50">
        <v>5566.93</v>
      </c>
      <c r="G249" s="56">
        <v>1051.25</v>
      </c>
      <c r="H249" s="84">
        <v>2319.19</v>
      </c>
      <c r="I249" s="50">
        <v>4157.43</v>
      </c>
      <c r="J249" s="56">
        <v>2836.18</v>
      </c>
      <c r="K249" s="50">
        <v>358.25</v>
      </c>
      <c r="L249" s="56">
        <v>274.58999999999997</v>
      </c>
      <c r="M249" s="50">
        <v>2415.1</v>
      </c>
      <c r="N249" s="55">
        <v>1500.81</v>
      </c>
      <c r="O249" s="55">
        <v>193.53</v>
      </c>
    </row>
    <row r="250" spans="1:15" x14ac:dyDescent="0.35">
      <c r="A250" s="91" t="s">
        <v>468</v>
      </c>
      <c r="B250" s="50">
        <v>3989.27</v>
      </c>
      <c r="C250" s="50">
        <v>3762.05</v>
      </c>
      <c r="D250" s="50">
        <v>202.37</v>
      </c>
      <c r="E250" s="56">
        <v>24.85</v>
      </c>
      <c r="F250" s="50">
        <v>5020.41</v>
      </c>
      <c r="G250" s="56">
        <v>705.83</v>
      </c>
      <c r="H250" s="84">
        <v>3128.71</v>
      </c>
      <c r="I250" s="50">
        <v>4032.7</v>
      </c>
      <c r="J250" s="56">
        <v>2272.16</v>
      </c>
      <c r="K250" s="50">
        <v>281.88</v>
      </c>
      <c r="L250" s="56">
        <v>120.22</v>
      </c>
      <c r="M250" s="50">
        <v>2957.88</v>
      </c>
      <c r="N250" s="55">
        <v>1751.36</v>
      </c>
      <c r="O250" s="55">
        <v>221.21</v>
      </c>
    </row>
    <row r="251" spans="1:15" x14ac:dyDescent="0.35">
      <c r="A251" s="91" t="s">
        <v>469</v>
      </c>
      <c r="B251" s="50">
        <v>4417.54</v>
      </c>
      <c r="C251" s="50">
        <v>4134.1499999999996</v>
      </c>
      <c r="D251" s="50">
        <v>251.78</v>
      </c>
      <c r="E251" s="56">
        <v>31.6</v>
      </c>
      <c r="F251" s="50">
        <v>4232.51</v>
      </c>
      <c r="G251" s="56">
        <v>909.51</v>
      </c>
      <c r="H251" s="84">
        <v>656.17</v>
      </c>
      <c r="I251" s="50">
        <v>3023.35</v>
      </c>
      <c r="J251" s="56">
        <v>3339.18</v>
      </c>
      <c r="K251" s="50">
        <v>299.64</v>
      </c>
      <c r="L251" s="56">
        <v>151.27000000000001</v>
      </c>
      <c r="M251" s="50">
        <v>2595.77</v>
      </c>
      <c r="N251" s="55">
        <v>1772.14</v>
      </c>
      <c r="O251" s="55">
        <v>236.24</v>
      </c>
    </row>
    <row r="252" spans="1:15" x14ac:dyDescent="0.35">
      <c r="A252" s="91" t="s">
        <v>470</v>
      </c>
      <c r="B252" s="50">
        <v>3734.22</v>
      </c>
      <c r="C252" s="50">
        <v>3467.41</v>
      </c>
      <c r="D252" s="50">
        <v>234.92</v>
      </c>
      <c r="E252" s="56">
        <v>31.9</v>
      </c>
      <c r="F252" s="50">
        <v>4809.93</v>
      </c>
      <c r="G252" s="56">
        <v>412.7</v>
      </c>
      <c r="H252" s="84">
        <v>2210.79</v>
      </c>
      <c r="I252" s="50">
        <v>3875.02</v>
      </c>
      <c r="J252" s="56">
        <v>3234.92</v>
      </c>
      <c r="K252" s="50">
        <v>522.21</v>
      </c>
      <c r="L252" s="56">
        <v>191.35</v>
      </c>
      <c r="M252" s="50">
        <v>2928.15</v>
      </c>
      <c r="N252" s="55">
        <v>1688.33</v>
      </c>
      <c r="O252" s="55">
        <v>240.88</v>
      </c>
    </row>
    <row r="253" spans="1:15" x14ac:dyDescent="0.35">
      <c r="A253" s="91" t="s">
        <v>471</v>
      </c>
      <c r="B253" s="50">
        <v>3641.46</v>
      </c>
      <c r="C253" s="50">
        <v>3382.91</v>
      </c>
      <c r="D253" s="50">
        <v>220.65</v>
      </c>
      <c r="E253" s="56">
        <v>37.9</v>
      </c>
      <c r="F253" s="50">
        <v>5124.71</v>
      </c>
      <c r="G253" s="56">
        <v>1284.83</v>
      </c>
      <c r="H253" s="84">
        <v>1527.18</v>
      </c>
      <c r="I253" s="50">
        <v>3369.31</v>
      </c>
      <c r="J253" s="56">
        <v>2506.23</v>
      </c>
      <c r="K253" s="50">
        <v>470.57</v>
      </c>
      <c r="L253" s="56">
        <v>235.92</v>
      </c>
      <c r="M253" s="50">
        <v>2362.06</v>
      </c>
      <c r="N253" s="55">
        <v>1932.61</v>
      </c>
      <c r="O253" s="55">
        <v>222.64</v>
      </c>
    </row>
    <row r="254" spans="1:15" x14ac:dyDescent="0.35">
      <c r="A254" s="91" t="s">
        <v>472</v>
      </c>
      <c r="B254" s="50">
        <v>3408.91</v>
      </c>
      <c r="C254" s="50">
        <v>3204.58</v>
      </c>
      <c r="D254" s="50">
        <v>165.78</v>
      </c>
      <c r="E254" s="56">
        <v>38.549999999999997</v>
      </c>
      <c r="F254" s="50">
        <v>5639.31</v>
      </c>
      <c r="G254" s="56">
        <v>671.37</v>
      </c>
      <c r="H254" s="84">
        <v>2918.37</v>
      </c>
      <c r="I254" s="50">
        <v>4440.1400000000003</v>
      </c>
      <c r="J254" s="56">
        <v>2473.27</v>
      </c>
      <c r="K254" s="50">
        <v>527.79999999999995</v>
      </c>
      <c r="L254" s="56">
        <v>181.59</v>
      </c>
      <c r="M254" s="50">
        <v>2823.96</v>
      </c>
      <c r="N254" s="55">
        <v>2218.67</v>
      </c>
      <c r="O254" s="55">
        <v>230.36</v>
      </c>
    </row>
    <row r="255" spans="1:15" x14ac:dyDescent="0.35">
      <c r="A255" s="91" t="s">
        <v>473</v>
      </c>
      <c r="B255" s="50">
        <v>3464.64</v>
      </c>
      <c r="C255" s="50">
        <v>3307.83</v>
      </c>
      <c r="D255" s="50">
        <v>121.12</v>
      </c>
      <c r="E255" s="56">
        <v>35.69</v>
      </c>
      <c r="F255" s="50">
        <v>5189.8999999999996</v>
      </c>
      <c r="G255" s="56">
        <v>1018.66</v>
      </c>
      <c r="H255" s="84">
        <v>2459.21</v>
      </c>
      <c r="I255" s="50">
        <v>3586.41</v>
      </c>
      <c r="J255" s="56">
        <v>2299.16</v>
      </c>
      <c r="K255" s="50">
        <v>584.82000000000005</v>
      </c>
      <c r="L255" s="56">
        <v>212.09</v>
      </c>
      <c r="M255" s="50">
        <v>2908.09</v>
      </c>
      <c r="N255" s="55">
        <v>2108.86</v>
      </c>
      <c r="O255" s="55">
        <v>233.81</v>
      </c>
    </row>
    <row r="256" spans="1:15" x14ac:dyDescent="0.35">
      <c r="A256" s="91" t="s">
        <v>474</v>
      </c>
      <c r="B256" s="50">
        <v>3982.57</v>
      </c>
      <c r="C256" s="50">
        <v>3779.74</v>
      </c>
      <c r="D256" s="50">
        <v>166.53</v>
      </c>
      <c r="E256" s="56">
        <v>36.31</v>
      </c>
      <c r="F256" s="50">
        <v>6172.07</v>
      </c>
      <c r="G256" s="56">
        <v>926</v>
      </c>
      <c r="H256" s="84">
        <v>2694.56</v>
      </c>
      <c r="I256" s="50">
        <v>4643.0200000000004</v>
      </c>
      <c r="J256" s="56">
        <v>2856.82</v>
      </c>
      <c r="K256" s="50">
        <v>603.04999999999995</v>
      </c>
      <c r="L256" s="56">
        <v>169.39</v>
      </c>
      <c r="M256" s="50">
        <v>2713</v>
      </c>
      <c r="N256" s="55">
        <v>2238.29</v>
      </c>
      <c r="O256" s="55">
        <v>205.82</v>
      </c>
    </row>
    <row r="257" spans="1:15" x14ac:dyDescent="0.35">
      <c r="A257" s="91" t="s">
        <v>475</v>
      </c>
      <c r="B257" s="50">
        <v>3969.08</v>
      </c>
      <c r="C257" s="50">
        <v>3679.29</v>
      </c>
      <c r="D257" s="50">
        <v>253.88</v>
      </c>
      <c r="E257" s="56">
        <v>35.9</v>
      </c>
      <c r="F257" s="50">
        <v>5200.05</v>
      </c>
      <c r="G257" s="56">
        <v>1045</v>
      </c>
      <c r="H257" s="84">
        <v>2371.71</v>
      </c>
      <c r="I257" s="50">
        <v>3741.23</v>
      </c>
      <c r="J257" s="56">
        <v>2387.4299999999998</v>
      </c>
      <c r="K257" s="50">
        <v>413.82</v>
      </c>
      <c r="L257" s="56">
        <v>58.9</v>
      </c>
      <c r="M257" s="50">
        <v>2777.02</v>
      </c>
      <c r="N257" s="55">
        <v>2114.0300000000002</v>
      </c>
      <c r="O257" s="55">
        <v>180.74</v>
      </c>
    </row>
    <row r="258" spans="1:15" x14ac:dyDescent="0.35">
      <c r="A258" s="91" t="s">
        <v>476</v>
      </c>
      <c r="B258" s="50">
        <v>4254.8100000000004</v>
      </c>
      <c r="C258" s="50">
        <v>3945.31</v>
      </c>
      <c r="D258" s="50">
        <v>267.74</v>
      </c>
      <c r="E258" s="56">
        <v>41.76</v>
      </c>
      <c r="F258" s="50">
        <v>4945.9799999999996</v>
      </c>
      <c r="G258" s="56">
        <v>799</v>
      </c>
      <c r="H258" s="84">
        <v>1651.56</v>
      </c>
      <c r="I258" s="50">
        <v>3617.2</v>
      </c>
      <c r="J258" s="56">
        <v>2838.88</v>
      </c>
      <c r="K258" s="50">
        <v>529.78</v>
      </c>
      <c r="L258" s="56">
        <v>84.77</v>
      </c>
      <c r="M258" s="50">
        <v>2492.19</v>
      </c>
      <c r="N258" s="55">
        <v>2063.96</v>
      </c>
      <c r="O258" s="55">
        <v>186.41</v>
      </c>
    </row>
    <row r="259" spans="1:15" x14ac:dyDescent="0.35">
      <c r="A259" s="91" t="s">
        <v>477</v>
      </c>
      <c r="B259" s="50">
        <v>4336.4399999999996</v>
      </c>
      <c r="C259" s="50">
        <v>4025.07</v>
      </c>
      <c r="D259" s="50">
        <v>271.47000000000003</v>
      </c>
      <c r="E259" s="56">
        <v>39.9</v>
      </c>
      <c r="F259" s="50">
        <v>5413.38</v>
      </c>
      <c r="G259" s="56">
        <v>671.52</v>
      </c>
      <c r="H259" s="84">
        <v>1582.47</v>
      </c>
      <c r="I259" s="50">
        <v>4201.6400000000003</v>
      </c>
      <c r="J259" s="56">
        <v>3241.1</v>
      </c>
      <c r="K259" s="50">
        <v>540.22</v>
      </c>
      <c r="L259" s="56">
        <v>246.53</v>
      </c>
      <c r="M259" s="50">
        <v>2436.6</v>
      </c>
      <c r="N259" s="55">
        <v>2108.37</v>
      </c>
      <c r="O259" s="55">
        <v>171.34</v>
      </c>
    </row>
    <row r="260" spans="1:15" x14ac:dyDescent="0.35">
      <c r="A260" s="91" t="s">
        <v>478</v>
      </c>
      <c r="B260" s="50">
        <v>4107.5</v>
      </c>
      <c r="C260" s="50">
        <v>3822.57</v>
      </c>
      <c r="D260" s="50">
        <v>250.73</v>
      </c>
      <c r="E260" s="56">
        <v>34.200000000000003</v>
      </c>
      <c r="F260" s="50">
        <v>4346.62</v>
      </c>
      <c r="G260" s="56">
        <v>1082.24</v>
      </c>
      <c r="H260" s="84">
        <v>1496.72</v>
      </c>
      <c r="I260" s="50">
        <v>2782.09</v>
      </c>
      <c r="J260" s="56">
        <v>3046.69</v>
      </c>
      <c r="K260" s="50">
        <v>482.29</v>
      </c>
      <c r="L260" s="56">
        <v>178.15</v>
      </c>
      <c r="M260" s="50">
        <v>3376.13</v>
      </c>
      <c r="N260" s="55">
        <v>1918.94</v>
      </c>
      <c r="O260" s="55">
        <v>160.91</v>
      </c>
    </row>
    <row r="261" spans="1:15" x14ac:dyDescent="0.35">
      <c r="A261" s="91" t="s">
        <v>479</v>
      </c>
      <c r="B261" s="50">
        <v>4271.84</v>
      </c>
      <c r="C261" s="50">
        <v>3968.29</v>
      </c>
      <c r="D261" s="50">
        <v>261.47000000000003</v>
      </c>
      <c r="E261" s="56">
        <v>42.08</v>
      </c>
      <c r="F261" s="50">
        <v>4795.54</v>
      </c>
      <c r="G261" s="56">
        <v>1323.2</v>
      </c>
      <c r="H261" s="84">
        <v>1221.5899999999999</v>
      </c>
      <c r="I261" s="50">
        <v>2857.19</v>
      </c>
      <c r="J261" s="56">
        <v>3172.03</v>
      </c>
      <c r="K261" s="50">
        <v>615.14</v>
      </c>
      <c r="L261" s="56">
        <v>205.44</v>
      </c>
      <c r="M261" s="50">
        <v>3033.9</v>
      </c>
      <c r="N261" s="55">
        <v>1907.16</v>
      </c>
      <c r="O261" s="55">
        <v>205.61</v>
      </c>
    </row>
    <row r="262" spans="1:15" x14ac:dyDescent="0.35">
      <c r="A262" s="91" t="s">
        <v>480</v>
      </c>
      <c r="B262" s="50">
        <v>4152.08</v>
      </c>
      <c r="C262" s="50">
        <v>3851.19</v>
      </c>
      <c r="D262" s="50">
        <v>260.89</v>
      </c>
      <c r="E262" s="56">
        <v>39.99</v>
      </c>
      <c r="F262" s="50">
        <v>4534.8900000000003</v>
      </c>
      <c r="G262" s="56">
        <v>326.11</v>
      </c>
      <c r="H262" s="84">
        <v>1959.08</v>
      </c>
      <c r="I262" s="50">
        <v>3596.88</v>
      </c>
      <c r="J262" s="56">
        <v>3125.96</v>
      </c>
      <c r="K262" s="50">
        <v>611.9</v>
      </c>
      <c r="L262" s="56">
        <v>234.44</v>
      </c>
      <c r="M262" s="50">
        <v>3138.09</v>
      </c>
      <c r="N262" s="55">
        <v>2027.4</v>
      </c>
      <c r="O262" s="55">
        <v>224.18</v>
      </c>
    </row>
    <row r="263" spans="1:15" x14ac:dyDescent="0.35">
      <c r="A263" s="91" t="s">
        <v>481</v>
      </c>
      <c r="B263" s="50">
        <v>4298.1000000000004</v>
      </c>
      <c r="C263" s="50">
        <v>3994.96</v>
      </c>
      <c r="D263" s="50">
        <v>269.19</v>
      </c>
      <c r="E263" s="56">
        <v>33.950000000000003</v>
      </c>
      <c r="F263" s="50">
        <v>5655.37</v>
      </c>
      <c r="G263" s="56">
        <v>1383.98</v>
      </c>
      <c r="H263" s="84">
        <v>2334.06</v>
      </c>
      <c r="I263" s="50">
        <v>3636.14</v>
      </c>
      <c r="J263" s="56">
        <v>2543.27</v>
      </c>
      <c r="K263" s="50">
        <v>635.25</v>
      </c>
      <c r="L263" s="56">
        <v>116.83</v>
      </c>
      <c r="M263" s="50">
        <v>2724.21</v>
      </c>
      <c r="N263" s="55">
        <v>2001.45</v>
      </c>
      <c r="O263" s="55">
        <v>237.26</v>
      </c>
    </row>
    <row r="264" spans="1:15" x14ac:dyDescent="0.35">
      <c r="A264" s="91" t="s">
        <v>482</v>
      </c>
      <c r="B264" s="50">
        <v>3759.7</v>
      </c>
      <c r="C264" s="50">
        <v>3501.23</v>
      </c>
      <c r="D264" s="50">
        <v>227.33</v>
      </c>
      <c r="E264" s="56">
        <v>31.13</v>
      </c>
      <c r="F264" s="50">
        <v>4630.25</v>
      </c>
      <c r="G264" s="56">
        <v>1264.0899999999999</v>
      </c>
      <c r="H264" s="84">
        <v>2521.73</v>
      </c>
      <c r="I264" s="50">
        <v>2939.39</v>
      </c>
      <c r="J264" s="56">
        <v>1874.28</v>
      </c>
      <c r="K264" s="50">
        <v>426.77</v>
      </c>
      <c r="L264" s="56">
        <v>81.349999999999994</v>
      </c>
      <c r="M264" s="50">
        <v>3332.72</v>
      </c>
      <c r="N264" s="55">
        <v>2221.52</v>
      </c>
      <c r="O264" s="55">
        <v>265.13</v>
      </c>
    </row>
    <row r="265" spans="1:15" x14ac:dyDescent="0.35">
      <c r="A265" s="91" t="s">
        <v>483</v>
      </c>
      <c r="B265" s="50">
        <v>4260.74</v>
      </c>
      <c r="C265" s="50">
        <v>3947.87</v>
      </c>
      <c r="D265" s="50">
        <v>280.74</v>
      </c>
      <c r="E265" s="56">
        <v>32.130000000000003</v>
      </c>
      <c r="F265" s="50">
        <v>4683.1000000000004</v>
      </c>
      <c r="G265" s="56">
        <v>1142.78</v>
      </c>
      <c r="H265" s="84">
        <v>805.39</v>
      </c>
      <c r="I265" s="50">
        <v>2865.52</v>
      </c>
      <c r="J265" s="56">
        <v>3281.64</v>
      </c>
      <c r="K265" s="50">
        <v>674.8</v>
      </c>
      <c r="L265" s="56">
        <v>122.96</v>
      </c>
      <c r="M265" s="50">
        <v>2760.08</v>
      </c>
      <c r="N265" s="55">
        <v>2090.41</v>
      </c>
      <c r="O265" s="55">
        <v>248.76</v>
      </c>
    </row>
    <row r="266" spans="1:15" x14ac:dyDescent="0.35">
      <c r="A266" s="91" t="s">
        <v>484</v>
      </c>
      <c r="B266" s="50">
        <v>3652.63</v>
      </c>
      <c r="C266" s="50">
        <v>3389.14</v>
      </c>
      <c r="D266" s="50">
        <v>226.89</v>
      </c>
      <c r="E266" s="56">
        <v>36.590000000000003</v>
      </c>
      <c r="F266" s="50">
        <v>5644.47</v>
      </c>
      <c r="G266" s="56">
        <v>973.89</v>
      </c>
      <c r="H266" s="84">
        <v>3232.03</v>
      </c>
      <c r="I266" s="50">
        <v>4190.74</v>
      </c>
      <c r="J266" s="56">
        <v>2364.46</v>
      </c>
      <c r="K266" s="50">
        <v>479.83</v>
      </c>
      <c r="L266" s="56">
        <v>88.3</v>
      </c>
      <c r="M266" s="50">
        <v>2974.58</v>
      </c>
      <c r="N266" s="55">
        <v>1960.37</v>
      </c>
      <c r="O266" s="55">
        <v>272</v>
      </c>
    </row>
    <row r="267" spans="1:15" x14ac:dyDescent="0.35">
      <c r="A267" s="91" t="s">
        <v>485</v>
      </c>
      <c r="B267" s="50">
        <v>3463.28</v>
      </c>
      <c r="C267" s="50">
        <v>3222.6</v>
      </c>
      <c r="D267" s="50">
        <v>209.41</v>
      </c>
      <c r="E267" s="56">
        <v>31.26</v>
      </c>
      <c r="F267" s="50">
        <v>5062.43</v>
      </c>
      <c r="G267" s="56">
        <v>945.23</v>
      </c>
      <c r="H267" s="84">
        <v>2548.21</v>
      </c>
      <c r="I267" s="50">
        <v>3617.4</v>
      </c>
      <c r="J267" s="56">
        <v>2284.73</v>
      </c>
      <c r="K267" s="50">
        <v>499.8</v>
      </c>
      <c r="L267" s="56">
        <v>82.48</v>
      </c>
      <c r="M267" s="50">
        <v>2900.59</v>
      </c>
      <c r="N267" s="55">
        <v>2102.37</v>
      </c>
      <c r="O267" s="55">
        <v>241.94</v>
      </c>
    </row>
    <row r="268" spans="1:15" x14ac:dyDescent="0.35">
      <c r="A268" s="91" t="s">
        <v>486</v>
      </c>
      <c r="B268" s="50">
        <v>3367.74</v>
      </c>
      <c r="C268" s="50">
        <v>3039.47</v>
      </c>
      <c r="D268" s="50">
        <v>293.10000000000002</v>
      </c>
      <c r="E268" s="56">
        <v>35.17</v>
      </c>
      <c r="F268" s="50">
        <v>5012.71</v>
      </c>
      <c r="G268" s="56">
        <v>866.89</v>
      </c>
      <c r="H268" s="84">
        <v>2769.94</v>
      </c>
      <c r="I268" s="50">
        <v>3637.09</v>
      </c>
      <c r="J268" s="56">
        <v>2346.29</v>
      </c>
      <c r="K268" s="50">
        <v>508.73</v>
      </c>
      <c r="L268" s="56">
        <v>94.7</v>
      </c>
      <c r="M268" s="50">
        <v>2897.01</v>
      </c>
      <c r="N268" s="55">
        <v>1831.9</v>
      </c>
      <c r="O268" s="55">
        <v>220.23</v>
      </c>
    </row>
    <row r="269" spans="1:15" x14ac:dyDescent="0.35">
      <c r="A269" s="91" t="s">
        <v>487</v>
      </c>
      <c r="B269" s="50">
        <v>4012.94</v>
      </c>
      <c r="C269" s="50">
        <v>3681.87</v>
      </c>
      <c r="D269" s="50">
        <v>297.24</v>
      </c>
      <c r="E269" s="56">
        <v>33.840000000000003</v>
      </c>
      <c r="F269" s="50">
        <v>5422.78</v>
      </c>
      <c r="G269" s="56">
        <v>952.97</v>
      </c>
      <c r="H269" s="84">
        <v>2086.36</v>
      </c>
      <c r="I269" s="50">
        <v>4001.06</v>
      </c>
      <c r="J269" s="56">
        <v>3014.5</v>
      </c>
      <c r="K269" s="50">
        <v>468.74</v>
      </c>
      <c r="L269" s="56">
        <v>74.63</v>
      </c>
      <c r="M269" s="50">
        <v>2643.63</v>
      </c>
      <c r="N269" s="55">
        <v>1937.95</v>
      </c>
      <c r="O269" s="55">
        <v>204.23</v>
      </c>
    </row>
    <row r="270" spans="1:15" x14ac:dyDescent="0.35">
      <c r="A270" s="91" t="s">
        <v>488</v>
      </c>
      <c r="B270" s="50">
        <v>4189.08</v>
      </c>
      <c r="C270" s="50">
        <v>3861.57</v>
      </c>
      <c r="D270" s="50">
        <v>290.26</v>
      </c>
      <c r="E270" s="56">
        <v>37.25</v>
      </c>
      <c r="F270" s="50">
        <v>4963.12</v>
      </c>
      <c r="G270" s="56">
        <v>442.67</v>
      </c>
      <c r="H270" s="84">
        <v>2254.14</v>
      </c>
      <c r="I270" s="50">
        <v>4080.67</v>
      </c>
      <c r="J270" s="56">
        <v>2951.63</v>
      </c>
      <c r="K270" s="50">
        <v>439.78</v>
      </c>
      <c r="L270" s="56">
        <v>83.39</v>
      </c>
      <c r="M270" s="50">
        <v>2924.88</v>
      </c>
      <c r="N270" s="55">
        <v>2156.15</v>
      </c>
      <c r="O270" s="55">
        <v>207.49</v>
      </c>
    </row>
    <row r="271" spans="1:15" x14ac:dyDescent="0.35">
      <c r="A271" s="91" t="s">
        <v>489</v>
      </c>
      <c r="B271" s="50">
        <v>4226.1099999999997</v>
      </c>
      <c r="C271" s="50">
        <v>3892.39</v>
      </c>
      <c r="D271" s="50">
        <v>295.97000000000003</v>
      </c>
      <c r="E271" s="56">
        <v>37.76</v>
      </c>
      <c r="F271" s="50">
        <v>5066.28</v>
      </c>
      <c r="G271" s="56">
        <v>1262.1099999999999</v>
      </c>
      <c r="H271" s="84">
        <v>1570.21</v>
      </c>
      <c r="I271" s="50">
        <v>3369.32</v>
      </c>
      <c r="J271" s="56">
        <v>3128.95</v>
      </c>
      <c r="K271" s="50">
        <v>434.84</v>
      </c>
      <c r="L271" s="56">
        <v>65.61</v>
      </c>
      <c r="M271" s="50">
        <v>2911.64</v>
      </c>
      <c r="N271" s="55">
        <v>1951.02</v>
      </c>
      <c r="O271" s="55">
        <v>169.32</v>
      </c>
    </row>
    <row r="272" spans="1:15" x14ac:dyDescent="0.35">
      <c r="A272" s="91" t="s">
        <v>490</v>
      </c>
      <c r="B272" s="50">
        <v>3746.11</v>
      </c>
      <c r="C272" s="50">
        <v>3425.38</v>
      </c>
      <c r="D272" s="50">
        <v>283.54000000000002</v>
      </c>
      <c r="E272" s="56">
        <v>37.19</v>
      </c>
      <c r="F272" s="50">
        <v>4520.6000000000004</v>
      </c>
      <c r="G272" s="56">
        <v>348.99</v>
      </c>
      <c r="H272" s="84">
        <v>2134.2800000000002</v>
      </c>
      <c r="I272" s="50">
        <v>3711.78</v>
      </c>
      <c r="J272" s="56">
        <v>2991.11</v>
      </c>
      <c r="K272" s="50">
        <v>459.83</v>
      </c>
      <c r="L272" s="56">
        <v>160</v>
      </c>
      <c r="M272" s="50">
        <v>3026.4</v>
      </c>
      <c r="N272" s="55">
        <v>1912.62</v>
      </c>
      <c r="O272" s="55">
        <v>154.97999999999999</v>
      </c>
    </row>
    <row r="273" spans="1:15" x14ac:dyDescent="0.35">
      <c r="A273" s="91" t="s">
        <v>491</v>
      </c>
      <c r="B273" s="50">
        <v>4154.6099999999997</v>
      </c>
      <c r="C273" s="50">
        <v>3782.35</v>
      </c>
      <c r="D273" s="50">
        <v>331.5</v>
      </c>
      <c r="E273" s="56">
        <v>40.770000000000003</v>
      </c>
      <c r="F273" s="50">
        <v>5118.6400000000003</v>
      </c>
      <c r="G273" s="56">
        <v>618.11</v>
      </c>
      <c r="H273" s="84">
        <v>1944.31</v>
      </c>
      <c r="I273" s="50">
        <v>3908.46</v>
      </c>
      <c r="J273" s="56">
        <v>3350.13</v>
      </c>
      <c r="K273" s="50">
        <v>592.08000000000004</v>
      </c>
      <c r="L273" s="56">
        <v>127.75</v>
      </c>
      <c r="M273" s="50">
        <v>2707.57</v>
      </c>
      <c r="N273" s="55">
        <v>1785.92</v>
      </c>
      <c r="O273" s="55">
        <v>186.61</v>
      </c>
    </row>
    <row r="274" spans="1:15" x14ac:dyDescent="0.35">
      <c r="A274" s="91" t="s">
        <v>492</v>
      </c>
      <c r="B274" s="50">
        <v>3890.35</v>
      </c>
      <c r="C274" s="50">
        <v>3550.79</v>
      </c>
      <c r="D274" s="50">
        <v>299.55</v>
      </c>
      <c r="E274" s="56">
        <v>40.01</v>
      </c>
      <c r="F274" s="50">
        <v>5056.74</v>
      </c>
      <c r="G274" s="56">
        <v>669.85</v>
      </c>
      <c r="H274" s="84">
        <v>2726.05</v>
      </c>
      <c r="I274" s="50">
        <v>3713.62</v>
      </c>
      <c r="J274" s="56">
        <v>2624.39</v>
      </c>
      <c r="K274" s="50">
        <v>673.28</v>
      </c>
      <c r="L274" s="56">
        <v>101.71</v>
      </c>
      <c r="M274" s="50">
        <v>2967.51</v>
      </c>
      <c r="N274" s="55">
        <v>1902.25</v>
      </c>
      <c r="O274" s="55">
        <v>203.95</v>
      </c>
    </row>
    <row r="275" spans="1:15" x14ac:dyDescent="0.35">
      <c r="A275" s="91" t="s">
        <v>493</v>
      </c>
      <c r="B275" s="50">
        <v>4103.62</v>
      </c>
      <c r="C275" s="50">
        <v>3726.7</v>
      </c>
      <c r="D275" s="50">
        <v>342.73</v>
      </c>
      <c r="E275" s="56">
        <v>34.19</v>
      </c>
      <c r="F275" s="50">
        <v>4977.8100000000004</v>
      </c>
      <c r="G275" s="56">
        <v>237.44</v>
      </c>
      <c r="H275" s="84">
        <v>1531.94</v>
      </c>
      <c r="I275" s="50">
        <v>4176.96</v>
      </c>
      <c r="J275" s="56">
        <v>3619.92</v>
      </c>
      <c r="K275" s="50">
        <v>563.41</v>
      </c>
      <c r="L275" s="56">
        <v>110.44</v>
      </c>
      <c r="M275" s="50">
        <v>2528.4899999999998</v>
      </c>
      <c r="N275" s="55">
        <v>2006.55</v>
      </c>
      <c r="O275" s="55">
        <v>177.47</v>
      </c>
    </row>
    <row r="276" spans="1:15" x14ac:dyDescent="0.35">
      <c r="A276" s="91" t="s">
        <v>494</v>
      </c>
      <c r="B276" s="50">
        <v>3967.48</v>
      </c>
      <c r="C276" s="50">
        <v>3640.3</v>
      </c>
      <c r="D276" s="50">
        <v>298.10000000000002</v>
      </c>
      <c r="E276" s="56">
        <v>29.09</v>
      </c>
      <c r="F276" s="50">
        <v>5161.47</v>
      </c>
      <c r="G276" s="56">
        <v>585.4</v>
      </c>
      <c r="H276" s="84">
        <v>2181.4</v>
      </c>
      <c r="I276" s="50">
        <v>3829.44</v>
      </c>
      <c r="J276" s="56">
        <v>3122.6</v>
      </c>
      <c r="K276" s="50">
        <v>746.62</v>
      </c>
      <c r="L276" s="56">
        <v>113.24</v>
      </c>
      <c r="M276" s="50">
        <v>2737.59</v>
      </c>
      <c r="N276" s="55">
        <v>1896.43</v>
      </c>
      <c r="O276" s="55">
        <v>236.57</v>
      </c>
    </row>
    <row r="277" spans="1:15" x14ac:dyDescent="0.35">
      <c r="A277" s="91" t="s">
        <v>495</v>
      </c>
      <c r="B277" s="50">
        <v>4005.55</v>
      </c>
      <c r="C277" s="50">
        <v>3658.06</v>
      </c>
      <c r="D277" s="50">
        <v>318.16000000000003</v>
      </c>
      <c r="E277" s="56">
        <v>29.33</v>
      </c>
      <c r="F277" s="50">
        <v>5407.73</v>
      </c>
      <c r="G277" s="56">
        <v>353.19</v>
      </c>
      <c r="H277" s="84">
        <v>2051.0100000000002</v>
      </c>
      <c r="I277" s="50">
        <v>4466.49</v>
      </c>
      <c r="J277" s="56">
        <v>3696.64</v>
      </c>
      <c r="K277" s="50">
        <v>588.04999999999995</v>
      </c>
      <c r="L277" s="56">
        <v>124.83</v>
      </c>
      <c r="M277" s="50">
        <v>2738.72</v>
      </c>
      <c r="N277" s="55">
        <v>1920.78</v>
      </c>
      <c r="O277" s="55">
        <v>230.7</v>
      </c>
    </row>
    <row r="278" spans="1:15" x14ac:dyDescent="0.35">
      <c r="A278" s="91" t="s">
        <v>496</v>
      </c>
      <c r="B278" s="50">
        <v>3599.91</v>
      </c>
      <c r="C278" s="50">
        <v>3352.37</v>
      </c>
      <c r="D278" s="50">
        <v>212.65</v>
      </c>
      <c r="E278" s="56">
        <v>34.89</v>
      </c>
      <c r="F278" s="50">
        <v>5046.8</v>
      </c>
      <c r="G278" s="56">
        <v>553.1</v>
      </c>
      <c r="H278" s="84">
        <v>2786.7</v>
      </c>
      <c r="I278" s="50">
        <v>4040</v>
      </c>
      <c r="J278" s="56">
        <v>2401.29</v>
      </c>
      <c r="K278" s="50">
        <v>453.7</v>
      </c>
      <c r="L278" s="56">
        <v>122.24</v>
      </c>
      <c r="M278" s="50">
        <v>2711.43</v>
      </c>
      <c r="N278" s="55">
        <v>1894.91</v>
      </c>
      <c r="O278" s="55">
        <v>248.23</v>
      </c>
    </row>
    <row r="279" spans="1:15" x14ac:dyDescent="0.35">
      <c r="A279" s="91" t="s">
        <v>497</v>
      </c>
      <c r="B279" s="50">
        <v>3718.92</v>
      </c>
      <c r="C279" s="50">
        <v>3449.23</v>
      </c>
      <c r="D279" s="50">
        <v>233.53</v>
      </c>
      <c r="E279" s="56">
        <v>36.15</v>
      </c>
      <c r="F279" s="50">
        <v>5048.8599999999997</v>
      </c>
      <c r="G279" s="56">
        <v>606.15</v>
      </c>
      <c r="H279" s="84">
        <v>2212.83</v>
      </c>
      <c r="I279" s="50">
        <v>3879.1</v>
      </c>
      <c r="J279" s="56">
        <v>3096.95</v>
      </c>
      <c r="K279" s="50">
        <v>563.62</v>
      </c>
      <c r="L279" s="56">
        <v>193.87</v>
      </c>
      <c r="M279" s="50">
        <v>3038.77</v>
      </c>
      <c r="N279" s="55">
        <v>1977.84</v>
      </c>
      <c r="O279" s="55">
        <v>249.98</v>
      </c>
    </row>
    <row r="280" spans="1:15" x14ac:dyDescent="0.35">
      <c r="A280" s="91" t="s">
        <v>498</v>
      </c>
      <c r="B280" s="50">
        <v>4150.33</v>
      </c>
      <c r="C280" s="50">
        <v>3786.52</v>
      </c>
      <c r="D280" s="50">
        <v>332.49</v>
      </c>
      <c r="E280" s="56">
        <v>31.32</v>
      </c>
      <c r="F280" s="50">
        <v>5221.6099999999997</v>
      </c>
      <c r="G280" s="56">
        <v>814.17</v>
      </c>
      <c r="H280" s="84">
        <v>2196.69</v>
      </c>
      <c r="I280" s="50">
        <v>3959.46</v>
      </c>
      <c r="J280" s="56">
        <v>3023.13</v>
      </c>
      <c r="K280" s="50">
        <v>447.98</v>
      </c>
      <c r="L280" s="56">
        <v>132.03</v>
      </c>
      <c r="M280" s="50">
        <v>2938.16</v>
      </c>
      <c r="N280" s="55">
        <v>1993.74</v>
      </c>
      <c r="O280" s="55">
        <v>203.37</v>
      </c>
    </row>
    <row r="281" spans="1:15" x14ac:dyDescent="0.35">
      <c r="A281" s="91" t="s">
        <v>499</v>
      </c>
      <c r="B281" s="50">
        <v>4153.0200000000004</v>
      </c>
      <c r="C281" s="50">
        <v>3842.15</v>
      </c>
      <c r="D281" s="50">
        <v>282.62</v>
      </c>
      <c r="E281" s="56">
        <v>28.25</v>
      </c>
      <c r="F281" s="50">
        <v>5180.67</v>
      </c>
      <c r="G281" s="56">
        <v>819.17</v>
      </c>
      <c r="H281" s="84">
        <v>2566.42</v>
      </c>
      <c r="I281" s="50">
        <v>3863.02</v>
      </c>
      <c r="J281" s="56">
        <v>3106.35</v>
      </c>
      <c r="K281" s="50">
        <v>498.47</v>
      </c>
      <c r="L281" s="56">
        <v>96.48</v>
      </c>
      <c r="M281" s="50">
        <v>3261.11</v>
      </c>
      <c r="N281" s="55">
        <v>1853.35</v>
      </c>
      <c r="O281" s="55">
        <v>208.22</v>
      </c>
    </row>
    <row r="282" spans="1:15" x14ac:dyDescent="0.35">
      <c r="A282" s="91" t="s">
        <v>500</v>
      </c>
      <c r="B282" s="50">
        <v>3333.29</v>
      </c>
      <c r="C282" s="50">
        <v>3078.46</v>
      </c>
      <c r="D282" s="50">
        <v>214.82</v>
      </c>
      <c r="E282" s="56">
        <v>40.01</v>
      </c>
      <c r="F282" s="50">
        <v>4891.4399999999996</v>
      </c>
      <c r="G282" s="56">
        <v>540.16999999999996</v>
      </c>
      <c r="H282" s="84">
        <v>2575.9</v>
      </c>
      <c r="I282" s="50">
        <v>3705.92</v>
      </c>
      <c r="J282" s="56">
        <v>2701.27</v>
      </c>
      <c r="K282" s="50">
        <v>645.35</v>
      </c>
      <c r="L282" s="56">
        <v>107.91</v>
      </c>
      <c r="M282" s="50">
        <v>3066.84</v>
      </c>
      <c r="N282" s="55">
        <v>2033.03</v>
      </c>
      <c r="O282" s="55">
        <v>181.42</v>
      </c>
    </row>
    <row r="283" spans="1:15" x14ac:dyDescent="0.35">
      <c r="A283" s="91" t="s">
        <v>501</v>
      </c>
      <c r="B283" s="50">
        <v>4602.47</v>
      </c>
      <c r="C283" s="50">
        <v>4243.5</v>
      </c>
      <c r="D283" s="50">
        <v>321.39</v>
      </c>
      <c r="E283" s="56">
        <v>37.590000000000003</v>
      </c>
      <c r="F283" s="50">
        <v>4964.6499999999996</v>
      </c>
      <c r="G283" s="56">
        <v>409.09</v>
      </c>
      <c r="H283" s="84">
        <v>1599.98</v>
      </c>
      <c r="I283" s="50">
        <v>4077.23</v>
      </c>
      <c r="J283" s="56">
        <v>3724.17</v>
      </c>
      <c r="K283" s="50">
        <v>478.33</v>
      </c>
      <c r="L283" s="56">
        <v>81.19</v>
      </c>
      <c r="M283" s="50">
        <v>2926.6</v>
      </c>
      <c r="N283" s="55">
        <v>2076.8200000000002</v>
      </c>
      <c r="O283" s="55">
        <v>200.4</v>
      </c>
    </row>
    <row r="284" spans="1:15" x14ac:dyDescent="0.35">
      <c r="A284" s="91" t="s">
        <v>502</v>
      </c>
      <c r="B284" s="50">
        <v>4100.3</v>
      </c>
      <c r="C284" s="50">
        <v>3800.75</v>
      </c>
      <c r="D284" s="50">
        <v>269.06</v>
      </c>
      <c r="E284" s="56">
        <v>30.49</v>
      </c>
      <c r="F284" s="50">
        <v>3370.12</v>
      </c>
      <c r="G284" s="56">
        <v>641.04999999999995</v>
      </c>
      <c r="H284" s="84">
        <v>1373.97</v>
      </c>
      <c r="I284" s="50">
        <v>2104.0100000000002</v>
      </c>
      <c r="J284" s="56">
        <v>3398.32</v>
      </c>
      <c r="K284" s="50">
        <v>625.05999999999995</v>
      </c>
      <c r="L284" s="56">
        <v>77.22</v>
      </c>
      <c r="M284" s="50">
        <v>3545.73</v>
      </c>
      <c r="N284" s="55">
        <v>1425.3</v>
      </c>
      <c r="O284" s="55">
        <v>148.4</v>
      </c>
    </row>
    <row r="285" spans="1:15" x14ac:dyDescent="0.35">
      <c r="A285" s="91" t="s">
        <v>503</v>
      </c>
      <c r="B285" s="50">
        <v>4148.55</v>
      </c>
      <c r="C285" s="50">
        <v>3821.17</v>
      </c>
      <c r="D285" s="50">
        <v>295.36</v>
      </c>
      <c r="E285" s="56">
        <v>32.020000000000003</v>
      </c>
      <c r="F285" s="50">
        <v>4554.53</v>
      </c>
      <c r="G285" s="56">
        <v>573.62</v>
      </c>
      <c r="H285" s="84">
        <v>1436.29</v>
      </c>
      <c r="I285" s="50">
        <v>3470.68</v>
      </c>
      <c r="J285" s="56">
        <v>3503.43</v>
      </c>
      <c r="K285" s="50">
        <v>510.23</v>
      </c>
      <c r="L285" s="56">
        <v>83.68</v>
      </c>
      <c r="M285" s="50">
        <v>2772.38</v>
      </c>
      <c r="N285" s="55">
        <v>1729.9</v>
      </c>
      <c r="O285" s="55">
        <v>200.96</v>
      </c>
    </row>
    <row r="286" spans="1:15" x14ac:dyDescent="0.35">
      <c r="A286" s="91" t="s">
        <v>504</v>
      </c>
      <c r="B286" s="50">
        <v>4470.8100000000004</v>
      </c>
      <c r="C286" s="50">
        <v>4136.95</v>
      </c>
      <c r="D286" s="50">
        <v>300.93</v>
      </c>
      <c r="E286" s="56">
        <v>32.93</v>
      </c>
      <c r="F286" s="50">
        <v>4629.0600000000004</v>
      </c>
      <c r="G286" s="56">
        <v>319.52999999999997</v>
      </c>
      <c r="H286" s="84">
        <v>1793.82</v>
      </c>
      <c r="I286" s="50">
        <v>3846.58</v>
      </c>
      <c r="J286" s="56">
        <v>3504.72</v>
      </c>
      <c r="K286" s="50">
        <v>462.95</v>
      </c>
      <c r="L286" s="56">
        <v>146.80000000000001</v>
      </c>
      <c r="M286" s="50">
        <v>3185.65</v>
      </c>
      <c r="N286" s="55">
        <v>2049.84</v>
      </c>
      <c r="O286" s="55">
        <v>186.85</v>
      </c>
    </row>
    <row r="287" spans="1:15" x14ac:dyDescent="0.35">
      <c r="A287" s="91" t="s">
        <v>505</v>
      </c>
      <c r="B287" s="50">
        <v>4414.6099999999997</v>
      </c>
      <c r="C287" s="50">
        <v>4097.9399999999996</v>
      </c>
      <c r="D287" s="50">
        <v>284.54000000000002</v>
      </c>
      <c r="E287" s="56">
        <v>32.130000000000003</v>
      </c>
      <c r="F287" s="50">
        <v>4796.9399999999996</v>
      </c>
      <c r="G287" s="56">
        <v>285.7</v>
      </c>
      <c r="H287" s="84">
        <v>1839.59</v>
      </c>
      <c r="I287" s="50">
        <v>3911.1</v>
      </c>
      <c r="J287" s="56">
        <v>3606.59</v>
      </c>
      <c r="K287" s="50">
        <v>600.15</v>
      </c>
      <c r="L287" s="56">
        <v>128.1</v>
      </c>
      <c r="M287" s="50">
        <v>2903.07</v>
      </c>
      <c r="N287" s="55">
        <v>1840.03</v>
      </c>
      <c r="O287" s="55">
        <v>210.43</v>
      </c>
    </row>
    <row r="288" spans="1:15" x14ac:dyDescent="0.35">
      <c r="A288" s="91" t="s">
        <v>506</v>
      </c>
      <c r="B288" s="50">
        <v>4613.54</v>
      </c>
      <c r="C288" s="50">
        <v>4327.24</v>
      </c>
      <c r="D288" s="50">
        <v>252.6</v>
      </c>
      <c r="E288" s="56">
        <v>33.700000000000003</v>
      </c>
      <c r="F288" s="50">
        <v>4880.97</v>
      </c>
      <c r="G288" s="56">
        <v>397.92</v>
      </c>
      <c r="H288" s="84">
        <v>1820.39</v>
      </c>
      <c r="I288" s="50">
        <v>3990.02</v>
      </c>
      <c r="J288" s="56">
        <v>3789.62</v>
      </c>
      <c r="K288" s="50">
        <v>493.04</v>
      </c>
      <c r="L288" s="56">
        <v>200.7</v>
      </c>
      <c r="M288" s="50">
        <v>3037.17</v>
      </c>
      <c r="N288" s="55">
        <v>1709.52</v>
      </c>
      <c r="O288" s="55">
        <v>220.36</v>
      </c>
    </row>
    <row r="289" spans="1:15" x14ac:dyDescent="0.35">
      <c r="A289" s="91" t="s">
        <v>507</v>
      </c>
      <c r="B289" s="50">
        <v>3840.09</v>
      </c>
      <c r="C289" s="50">
        <v>3514.34</v>
      </c>
      <c r="D289" s="50">
        <v>297.33999999999997</v>
      </c>
      <c r="E289" s="56">
        <v>28.42</v>
      </c>
      <c r="F289" s="50">
        <v>4977.82</v>
      </c>
      <c r="G289" s="56">
        <v>738.35</v>
      </c>
      <c r="H289" s="84">
        <v>2305.2600000000002</v>
      </c>
      <c r="I289" s="50">
        <v>3651.48</v>
      </c>
      <c r="J289" s="56">
        <v>2938.76</v>
      </c>
      <c r="K289" s="50">
        <v>588</v>
      </c>
      <c r="L289" s="56">
        <v>206.42</v>
      </c>
      <c r="M289" s="50">
        <v>3086.01</v>
      </c>
      <c r="N289" s="55">
        <v>1875.04</v>
      </c>
      <c r="O289" s="55">
        <v>238.64</v>
      </c>
    </row>
    <row r="290" spans="1:15" x14ac:dyDescent="0.35">
      <c r="A290" s="91" t="s">
        <v>508</v>
      </c>
      <c r="B290" s="50">
        <v>3995.08</v>
      </c>
      <c r="C290" s="50">
        <v>3736.81</v>
      </c>
      <c r="D290" s="50">
        <v>221.33</v>
      </c>
      <c r="E290" s="56">
        <v>36.94</v>
      </c>
      <c r="F290" s="50">
        <v>5301.14</v>
      </c>
      <c r="G290" s="56">
        <v>464.15</v>
      </c>
      <c r="H290" s="84">
        <v>1976.86</v>
      </c>
      <c r="I290" s="50">
        <v>4212</v>
      </c>
      <c r="J290" s="56">
        <v>3424.63</v>
      </c>
      <c r="K290" s="50">
        <v>624.99</v>
      </c>
      <c r="L290" s="56">
        <v>131.85</v>
      </c>
      <c r="M290" s="50">
        <v>2841.77</v>
      </c>
      <c r="N290" s="55">
        <v>2145.42</v>
      </c>
      <c r="O290" s="55">
        <v>234.02</v>
      </c>
    </row>
    <row r="291" spans="1:15" x14ac:dyDescent="0.35">
      <c r="A291" s="91" t="s">
        <v>509</v>
      </c>
      <c r="B291" s="50">
        <v>3815.28</v>
      </c>
      <c r="C291" s="50">
        <v>3543.05</v>
      </c>
      <c r="D291" s="50">
        <v>238.84</v>
      </c>
      <c r="E291" s="56">
        <v>33.39</v>
      </c>
      <c r="F291" s="50">
        <v>5365.42</v>
      </c>
      <c r="G291" s="56">
        <v>745.69</v>
      </c>
      <c r="H291" s="84">
        <v>2013.43</v>
      </c>
      <c r="I291" s="50">
        <v>4002.21</v>
      </c>
      <c r="J291" s="56">
        <v>3302.9</v>
      </c>
      <c r="K291" s="50">
        <v>617.52</v>
      </c>
      <c r="L291" s="56">
        <v>108.47</v>
      </c>
      <c r="M291" s="50">
        <v>2749.64</v>
      </c>
      <c r="N291" s="55">
        <v>1944.57</v>
      </c>
      <c r="O291" s="55">
        <v>235.31</v>
      </c>
    </row>
    <row r="292" spans="1:15" x14ac:dyDescent="0.35">
      <c r="A292" s="91" t="s">
        <v>510</v>
      </c>
      <c r="B292" s="50">
        <v>4549.99</v>
      </c>
      <c r="C292" s="50">
        <v>4253.3599999999997</v>
      </c>
      <c r="D292" s="50">
        <v>278.89</v>
      </c>
      <c r="E292" s="56">
        <v>17.75</v>
      </c>
      <c r="F292" s="50">
        <v>5003.84</v>
      </c>
      <c r="G292" s="56">
        <v>404.1</v>
      </c>
      <c r="H292" s="84">
        <v>1113.74</v>
      </c>
      <c r="I292" s="50">
        <v>4071.13</v>
      </c>
      <c r="J292" s="56">
        <v>3671.54</v>
      </c>
      <c r="K292" s="50">
        <v>528.6</v>
      </c>
      <c r="L292" s="56">
        <v>299.25</v>
      </c>
      <c r="M292" s="50">
        <v>2404.08</v>
      </c>
      <c r="N292" s="55">
        <v>1919.28</v>
      </c>
      <c r="O292" s="55">
        <v>175.23</v>
      </c>
    </row>
    <row r="293" spans="1:15" x14ac:dyDescent="0.35">
      <c r="A293" s="91" t="s">
        <v>511</v>
      </c>
      <c r="B293" s="50">
        <v>4376</v>
      </c>
      <c r="C293" s="50">
        <v>4068.08</v>
      </c>
      <c r="D293" s="50">
        <v>290.54000000000002</v>
      </c>
      <c r="E293" s="56">
        <v>17.39</v>
      </c>
      <c r="F293" s="50">
        <v>4982.99</v>
      </c>
      <c r="G293" s="56">
        <v>619.59</v>
      </c>
      <c r="H293" s="84">
        <v>1569.63</v>
      </c>
      <c r="I293" s="50">
        <v>3887.93</v>
      </c>
      <c r="J293" s="56">
        <v>3710.9</v>
      </c>
      <c r="K293" s="50">
        <v>475.47</v>
      </c>
      <c r="L293" s="56">
        <v>239.42</v>
      </c>
      <c r="M293" s="50">
        <v>2881.06</v>
      </c>
      <c r="N293" s="55">
        <v>1724.51</v>
      </c>
      <c r="O293" s="55">
        <v>186.16</v>
      </c>
    </row>
    <row r="294" spans="1:15" x14ac:dyDescent="0.35">
      <c r="A294" s="91" t="s">
        <v>512</v>
      </c>
      <c r="B294" s="50">
        <v>4623.99</v>
      </c>
      <c r="C294" s="50">
        <v>4305.13</v>
      </c>
      <c r="D294" s="50">
        <v>288.42</v>
      </c>
      <c r="E294" s="56">
        <v>30.43</v>
      </c>
      <c r="F294" s="50">
        <v>5385.89</v>
      </c>
      <c r="G294" s="56">
        <v>346.65</v>
      </c>
      <c r="H294" s="84">
        <v>1910</v>
      </c>
      <c r="I294" s="50">
        <v>4425.8900000000003</v>
      </c>
      <c r="J294" s="56">
        <v>4006.55</v>
      </c>
      <c r="K294" s="50">
        <v>613.35</v>
      </c>
      <c r="L294" s="56">
        <v>222.68</v>
      </c>
      <c r="M294" s="50">
        <v>2902.33</v>
      </c>
      <c r="N294" s="55">
        <v>1802.35</v>
      </c>
      <c r="O294" s="55">
        <v>211.25</v>
      </c>
    </row>
    <row r="295" spans="1:15" x14ac:dyDescent="0.35">
      <c r="A295" s="91" t="s">
        <v>513</v>
      </c>
      <c r="B295" s="50">
        <v>4640.08</v>
      </c>
      <c r="C295" s="50">
        <v>4309.72</v>
      </c>
      <c r="D295" s="50">
        <v>297.64</v>
      </c>
      <c r="E295" s="56">
        <v>32.72</v>
      </c>
      <c r="F295" s="50">
        <v>5561.83</v>
      </c>
      <c r="G295" s="56">
        <v>617.51</v>
      </c>
      <c r="H295" s="84">
        <v>1816.88</v>
      </c>
      <c r="I295" s="50">
        <v>4430.43</v>
      </c>
      <c r="J295" s="56">
        <v>3717.23</v>
      </c>
      <c r="K295" s="50">
        <v>513.89</v>
      </c>
      <c r="L295" s="56">
        <v>85.55</v>
      </c>
      <c r="M295" s="50">
        <v>2656.02</v>
      </c>
      <c r="N295" s="55">
        <v>1980.68</v>
      </c>
      <c r="O295" s="55">
        <v>179.05</v>
      </c>
    </row>
    <row r="296" spans="1:15" x14ac:dyDescent="0.35">
      <c r="A296" s="91" t="s">
        <v>514</v>
      </c>
      <c r="B296" s="50">
        <v>4414.92</v>
      </c>
      <c r="C296" s="50">
        <v>4128.13</v>
      </c>
      <c r="D296" s="50">
        <v>252.68</v>
      </c>
      <c r="E296" s="56">
        <v>34.11</v>
      </c>
      <c r="F296" s="50">
        <v>4383.51</v>
      </c>
      <c r="G296" s="56">
        <v>512.15</v>
      </c>
      <c r="H296" s="84">
        <v>1233.18</v>
      </c>
      <c r="I296" s="50">
        <v>3285.94</v>
      </c>
      <c r="J296" s="56">
        <v>3512.96</v>
      </c>
      <c r="K296" s="50">
        <v>585.41999999999996</v>
      </c>
      <c r="L296" s="56">
        <v>182.76</v>
      </c>
      <c r="M296" s="50">
        <v>2679.41</v>
      </c>
      <c r="N296" s="55">
        <v>1621.88</v>
      </c>
      <c r="O296" s="55">
        <v>165.05</v>
      </c>
    </row>
    <row r="297" spans="1:15" x14ac:dyDescent="0.35">
      <c r="A297" s="91" t="s">
        <v>515</v>
      </c>
      <c r="B297" s="50">
        <v>4825.29</v>
      </c>
      <c r="C297" s="50">
        <v>4490.75</v>
      </c>
      <c r="D297" s="50">
        <v>298.11</v>
      </c>
      <c r="E297" s="56">
        <v>36.43</v>
      </c>
      <c r="F297" s="50">
        <v>5138.26</v>
      </c>
      <c r="G297" s="56">
        <v>976.88</v>
      </c>
      <c r="H297" s="84">
        <v>1239.6099999999999</v>
      </c>
      <c r="I297" s="50">
        <v>3633.16</v>
      </c>
      <c r="J297" s="56">
        <v>3630.06</v>
      </c>
      <c r="K297" s="50">
        <v>528.22</v>
      </c>
      <c r="L297" s="56">
        <v>58.38</v>
      </c>
      <c r="M297" s="50">
        <v>2373.44</v>
      </c>
      <c r="N297" s="55">
        <v>1606.76</v>
      </c>
      <c r="O297" s="55">
        <v>170.68</v>
      </c>
    </row>
    <row r="298" spans="1:15" x14ac:dyDescent="0.35">
      <c r="A298" s="91" t="s">
        <v>516</v>
      </c>
      <c r="B298" s="50">
        <v>4396.67</v>
      </c>
      <c r="C298" s="50">
        <v>4073.2</v>
      </c>
      <c r="D298" s="50">
        <v>299.76</v>
      </c>
      <c r="E298" s="56">
        <v>23.71</v>
      </c>
      <c r="F298" s="50">
        <v>4821.37</v>
      </c>
      <c r="G298" s="56">
        <v>227.73</v>
      </c>
      <c r="H298" s="84">
        <v>2238.4299999999998</v>
      </c>
      <c r="I298" s="50">
        <v>4044.8</v>
      </c>
      <c r="J298" s="56">
        <v>3826.67</v>
      </c>
      <c r="K298" s="50">
        <v>548.84</v>
      </c>
      <c r="L298" s="56">
        <v>154.79</v>
      </c>
      <c r="M298" s="50">
        <v>3195.1</v>
      </c>
      <c r="N298" s="55">
        <v>1568.85</v>
      </c>
      <c r="O298" s="55">
        <v>186.82</v>
      </c>
    </row>
    <row r="299" spans="1:15" x14ac:dyDescent="0.35">
      <c r="A299" s="91" t="s">
        <v>517</v>
      </c>
      <c r="B299" s="50">
        <v>4574.57</v>
      </c>
      <c r="C299" s="50">
        <v>4254.7700000000004</v>
      </c>
      <c r="D299" s="50">
        <v>297.01</v>
      </c>
      <c r="E299" s="56">
        <v>22.79</v>
      </c>
      <c r="F299" s="50">
        <v>4845.49</v>
      </c>
      <c r="G299" s="56">
        <v>724.95</v>
      </c>
      <c r="H299" s="84">
        <v>818.58</v>
      </c>
      <c r="I299" s="50">
        <v>3591.24</v>
      </c>
      <c r="J299" s="56">
        <v>3896.01</v>
      </c>
      <c r="K299" s="50">
        <v>529.30999999999995</v>
      </c>
      <c r="L299" s="56">
        <v>207.87</v>
      </c>
      <c r="M299" s="50">
        <v>2547.41</v>
      </c>
      <c r="N299" s="55">
        <v>1745.49</v>
      </c>
      <c r="O299" s="55">
        <v>222.48</v>
      </c>
    </row>
    <row r="300" spans="1:15" x14ac:dyDescent="0.35">
      <c r="A300" s="91" t="s">
        <v>518</v>
      </c>
      <c r="B300" s="50">
        <v>4188.07</v>
      </c>
      <c r="C300" s="50">
        <v>3936.72</v>
      </c>
      <c r="D300" s="50">
        <v>227</v>
      </c>
      <c r="E300" s="56">
        <v>24.35</v>
      </c>
      <c r="F300" s="50">
        <v>4457.68</v>
      </c>
      <c r="G300" s="56">
        <v>116.2</v>
      </c>
      <c r="H300" s="84">
        <v>1965.72</v>
      </c>
      <c r="I300" s="50">
        <v>3897.4</v>
      </c>
      <c r="J300" s="56">
        <v>3740.22</v>
      </c>
      <c r="K300" s="50">
        <v>444.09</v>
      </c>
      <c r="L300" s="56">
        <v>181.83</v>
      </c>
      <c r="M300" s="50">
        <v>2992.66</v>
      </c>
      <c r="N300" s="55">
        <v>1446.37</v>
      </c>
      <c r="O300" s="55">
        <v>209.52</v>
      </c>
    </row>
    <row r="301" spans="1:15" x14ac:dyDescent="0.35">
      <c r="A301" s="91" t="s">
        <v>519</v>
      </c>
      <c r="B301" s="50">
        <v>4304.3</v>
      </c>
      <c r="C301" s="50">
        <v>3997.18</v>
      </c>
      <c r="D301" s="50">
        <v>269.91000000000003</v>
      </c>
      <c r="E301" s="56">
        <v>37.21</v>
      </c>
      <c r="F301" s="50">
        <v>4774.12</v>
      </c>
      <c r="G301" s="56">
        <v>796.08</v>
      </c>
      <c r="H301" s="84">
        <v>1455.23</v>
      </c>
      <c r="I301" s="50">
        <v>3439.07</v>
      </c>
      <c r="J301" s="56">
        <v>3611.66</v>
      </c>
      <c r="K301" s="50">
        <v>538.96</v>
      </c>
      <c r="L301" s="56">
        <v>210.9</v>
      </c>
      <c r="M301" s="50">
        <v>2954.31</v>
      </c>
      <c r="N301" s="55">
        <v>1654.57</v>
      </c>
      <c r="O301" s="55">
        <v>222</v>
      </c>
    </row>
    <row r="302" spans="1:15" x14ac:dyDescent="0.35">
      <c r="A302" s="91" t="s">
        <v>520</v>
      </c>
      <c r="B302" s="50">
        <v>3838.33</v>
      </c>
      <c r="C302" s="50">
        <v>3589.07</v>
      </c>
      <c r="D302" s="50">
        <v>212.51</v>
      </c>
      <c r="E302" s="56">
        <v>36.75</v>
      </c>
      <c r="F302" s="50">
        <v>5105.59</v>
      </c>
      <c r="G302" s="56">
        <v>637.84</v>
      </c>
      <c r="H302" s="84">
        <v>2234.56</v>
      </c>
      <c r="I302" s="50">
        <v>4026.6</v>
      </c>
      <c r="J302" s="56">
        <v>3044.45</v>
      </c>
      <c r="K302" s="50">
        <v>441.16</v>
      </c>
      <c r="L302" s="56">
        <v>285.16000000000003</v>
      </c>
      <c r="M302" s="50">
        <v>2631.77</v>
      </c>
      <c r="N302" s="55">
        <v>1535.36</v>
      </c>
      <c r="O302" s="55">
        <v>165.05</v>
      </c>
    </row>
    <row r="303" spans="1:15" x14ac:dyDescent="0.35">
      <c r="A303" s="91" t="s">
        <v>521</v>
      </c>
      <c r="B303" s="50">
        <v>4419.33</v>
      </c>
      <c r="C303" s="50">
        <v>4169.12</v>
      </c>
      <c r="D303" s="50">
        <v>223.95</v>
      </c>
      <c r="E303" s="56">
        <v>26.27</v>
      </c>
      <c r="F303" s="50">
        <v>4636.62</v>
      </c>
      <c r="G303" s="56">
        <v>627.23</v>
      </c>
      <c r="H303" s="84">
        <v>1148.53</v>
      </c>
      <c r="I303" s="50">
        <v>3423</v>
      </c>
      <c r="J303" s="56">
        <v>3712.86</v>
      </c>
      <c r="K303" s="50">
        <v>586.39</v>
      </c>
      <c r="L303" s="56">
        <v>182.14</v>
      </c>
      <c r="M303" s="50">
        <v>2601.2399999999998</v>
      </c>
      <c r="N303" s="55">
        <v>1567.11</v>
      </c>
      <c r="O303" s="55">
        <v>201.25</v>
      </c>
    </row>
    <row r="304" spans="1:15" x14ac:dyDescent="0.35">
      <c r="A304" s="91" t="s">
        <v>522</v>
      </c>
      <c r="B304" s="50">
        <v>4268.83</v>
      </c>
      <c r="C304" s="50">
        <v>4004.4</v>
      </c>
      <c r="D304" s="50">
        <v>234.81</v>
      </c>
      <c r="E304" s="56">
        <v>29.62</v>
      </c>
      <c r="F304" s="50">
        <v>5300.53</v>
      </c>
      <c r="G304" s="56">
        <v>499.12</v>
      </c>
      <c r="H304" s="84">
        <v>2143.4699999999998</v>
      </c>
      <c r="I304" s="50">
        <v>4298.95</v>
      </c>
      <c r="J304" s="56">
        <v>3263.63</v>
      </c>
      <c r="K304" s="50">
        <v>502.46</v>
      </c>
      <c r="L304" s="56">
        <v>205.18</v>
      </c>
      <c r="M304" s="50">
        <v>2689.02</v>
      </c>
      <c r="N304" s="55">
        <v>1878.15</v>
      </c>
      <c r="O304" s="55">
        <v>188.18</v>
      </c>
    </row>
    <row r="305" spans="1:15" x14ac:dyDescent="0.35">
      <c r="A305" s="91" t="s">
        <v>523</v>
      </c>
      <c r="B305" s="50">
        <v>4462.5</v>
      </c>
      <c r="C305" s="50">
        <v>4164.38</v>
      </c>
      <c r="D305" s="50">
        <v>267.95999999999998</v>
      </c>
      <c r="E305" s="56">
        <v>30.16</v>
      </c>
      <c r="F305" s="50">
        <v>4770.6000000000004</v>
      </c>
      <c r="G305" s="56">
        <v>605.53</v>
      </c>
      <c r="H305" s="84">
        <v>1384.92</v>
      </c>
      <c r="I305" s="50">
        <v>3801.52</v>
      </c>
      <c r="J305" s="56">
        <v>3798.48</v>
      </c>
      <c r="K305" s="50">
        <v>363.54</v>
      </c>
      <c r="L305" s="56">
        <v>174.23</v>
      </c>
      <c r="M305" s="50">
        <v>3029.1</v>
      </c>
      <c r="N305" s="55">
        <v>1836.54</v>
      </c>
      <c r="O305" s="55">
        <v>181.96</v>
      </c>
    </row>
    <row r="306" spans="1:15" x14ac:dyDescent="0.35">
      <c r="A306" s="91" t="s">
        <v>524</v>
      </c>
      <c r="B306" s="50">
        <v>4523.3</v>
      </c>
      <c r="C306" s="50">
        <v>4226.66</v>
      </c>
      <c r="D306" s="50">
        <v>262.93</v>
      </c>
      <c r="E306" s="56">
        <v>33.71</v>
      </c>
      <c r="F306" s="50">
        <v>5347.14</v>
      </c>
      <c r="G306" s="56">
        <v>1252.6300000000001</v>
      </c>
      <c r="H306" s="84">
        <v>1486.77</v>
      </c>
      <c r="I306" s="50">
        <v>3741.24</v>
      </c>
      <c r="J306" s="56">
        <v>3088.42</v>
      </c>
      <c r="K306" s="50">
        <v>353.27</v>
      </c>
      <c r="L306" s="56">
        <v>167.95</v>
      </c>
      <c r="M306" s="50">
        <v>2701.04</v>
      </c>
      <c r="N306" s="55">
        <v>2052.41</v>
      </c>
      <c r="O306" s="55">
        <v>185.39</v>
      </c>
    </row>
    <row r="307" spans="1:15" x14ac:dyDescent="0.35">
      <c r="A307" s="91" t="s">
        <v>525</v>
      </c>
      <c r="B307" s="50">
        <v>4700.05</v>
      </c>
      <c r="C307" s="50">
        <v>4387.29</v>
      </c>
      <c r="D307" s="50">
        <v>271.20999999999998</v>
      </c>
      <c r="E307" s="56">
        <v>41.55</v>
      </c>
      <c r="F307" s="50">
        <v>5157.6400000000003</v>
      </c>
      <c r="G307" s="56">
        <v>1019.71</v>
      </c>
      <c r="H307" s="84">
        <v>1346.66</v>
      </c>
      <c r="I307" s="50">
        <v>3988.43</v>
      </c>
      <c r="J307" s="56">
        <v>3542.36</v>
      </c>
      <c r="K307" s="50">
        <v>149.5</v>
      </c>
      <c r="L307" s="56">
        <v>137.5</v>
      </c>
      <c r="M307" s="50">
        <v>2651.9</v>
      </c>
      <c r="N307" s="55">
        <v>1763.32</v>
      </c>
      <c r="O307" s="55">
        <v>155.19999999999999</v>
      </c>
    </row>
    <row r="308" spans="1:15" x14ac:dyDescent="0.35">
      <c r="A308" s="91" t="s">
        <v>526</v>
      </c>
      <c r="B308" s="50">
        <v>4330.07</v>
      </c>
      <c r="C308" s="50">
        <v>4022.23</v>
      </c>
      <c r="D308" s="50">
        <v>269.93</v>
      </c>
      <c r="E308" s="56">
        <v>37.909999999999997</v>
      </c>
      <c r="F308" s="50">
        <v>4271.4799999999996</v>
      </c>
      <c r="G308" s="56">
        <v>422.35</v>
      </c>
      <c r="H308" s="84">
        <v>1284.08</v>
      </c>
      <c r="I308" s="50">
        <v>3724.18</v>
      </c>
      <c r="J308" s="56">
        <v>3552.84</v>
      </c>
      <c r="K308" s="50">
        <v>124.95</v>
      </c>
      <c r="L308" s="56">
        <v>140.32</v>
      </c>
      <c r="M308" s="50">
        <v>2595.39</v>
      </c>
      <c r="N308" s="55">
        <v>1467.28</v>
      </c>
      <c r="O308" s="55">
        <v>148.62</v>
      </c>
    </row>
    <row r="309" spans="1:15" x14ac:dyDescent="0.35">
      <c r="A309" s="91" t="s">
        <v>527</v>
      </c>
      <c r="B309" s="50">
        <v>4211.2</v>
      </c>
      <c r="C309" s="50">
        <v>3895.48</v>
      </c>
      <c r="D309" s="50">
        <v>276.77999999999997</v>
      </c>
      <c r="E309" s="56">
        <v>38.94</v>
      </c>
      <c r="F309" s="50">
        <v>4790.76</v>
      </c>
      <c r="G309" s="56">
        <v>1102.68</v>
      </c>
      <c r="H309" s="84">
        <v>1212.2</v>
      </c>
      <c r="I309" s="50">
        <v>3467.86</v>
      </c>
      <c r="J309" s="56">
        <v>2935.78</v>
      </c>
      <c r="K309" s="50">
        <v>220.22</v>
      </c>
      <c r="L309" s="56">
        <v>371.33</v>
      </c>
      <c r="M309" s="50">
        <v>2653.83</v>
      </c>
      <c r="N309" s="55">
        <v>1822.62</v>
      </c>
      <c r="O309" s="55">
        <v>145.9</v>
      </c>
    </row>
    <row r="310" spans="1:15" x14ac:dyDescent="0.35">
      <c r="A310" s="91" t="s">
        <v>528</v>
      </c>
      <c r="B310" s="50">
        <v>4531.7299999999996</v>
      </c>
      <c r="C310" s="50">
        <v>4193.38</v>
      </c>
      <c r="D310" s="50">
        <v>306.01</v>
      </c>
      <c r="E310" s="56">
        <v>32.340000000000003</v>
      </c>
      <c r="F310" s="50">
        <v>3296.07</v>
      </c>
      <c r="G310" s="56">
        <v>540.69000000000005</v>
      </c>
      <c r="H310" s="84">
        <v>-20.82</v>
      </c>
      <c r="I310" s="50">
        <v>2535.46</v>
      </c>
      <c r="J310" s="56">
        <v>3350.39</v>
      </c>
      <c r="K310" s="50">
        <v>219.92</v>
      </c>
      <c r="L310" s="56">
        <v>156.58000000000001</v>
      </c>
      <c r="M310" s="50">
        <v>2405.77</v>
      </c>
      <c r="N310" s="55">
        <v>1675</v>
      </c>
      <c r="O310" s="55">
        <v>145.91999999999999</v>
      </c>
    </row>
    <row r="311" spans="1:15" x14ac:dyDescent="0.35">
      <c r="A311" s="91" t="s">
        <v>529</v>
      </c>
      <c r="B311" s="50">
        <v>4238.34</v>
      </c>
      <c r="C311" s="50">
        <v>3912.77</v>
      </c>
      <c r="D311" s="50">
        <v>293.45999999999998</v>
      </c>
      <c r="E311" s="56">
        <v>32.11</v>
      </c>
      <c r="F311" s="50">
        <v>3689.87</v>
      </c>
      <c r="G311" s="56">
        <v>1148.8800000000001</v>
      </c>
      <c r="H311" s="84">
        <v>-1540.99</v>
      </c>
      <c r="I311" s="50">
        <v>2388.0300000000002</v>
      </c>
      <c r="J311" s="56">
        <v>3058.66</v>
      </c>
      <c r="K311" s="50">
        <v>152.97</v>
      </c>
      <c r="L311" s="56">
        <v>232.48</v>
      </c>
      <c r="M311" s="50">
        <v>1113.31</v>
      </c>
      <c r="N311" s="55">
        <v>1904.15</v>
      </c>
      <c r="O311" s="55">
        <v>162.1</v>
      </c>
    </row>
    <row r="312" spans="1:15" x14ac:dyDescent="0.35">
      <c r="A312" s="91" t="s">
        <v>530</v>
      </c>
      <c r="B312" s="50">
        <v>4254.75</v>
      </c>
      <c r="C312" s="50">
        <v>3956.53</v>
      </c>
      <c r="D312" s="50">
        <v>286.39999999999998</v>
      </c>
      <c r="E312" s="56">
        <v>11.82</v>
      </c>
      <c r="F312" s="50">
        <v>3310.09</v>
      </c>
      <c r="G312" s="56">
        <v>756.03</v>
      </c>
      <c r="H312" s="84">
        <v>-261.27</v>
      </c>
      <c r="I312" s="50">
        <v>2421.9</v>
      </c>
      <c r="J312" s="56">
        <v>3053.18</v>
      </c>
      <c r="K312" s="50">
        <v>132.16999999999999</v>
      </c>
      <c r="L312" s="56">
        <v>98.02</v>
      </c>
      <c r="M312" s="50">
        <v>1649.94</v>
      </c>
      <c r="N312" s="55">
        <v>1314.06</v>
      </c>
      <c r="O312" s="55">
        <v>137.59</v>
      </c>
    </row>
    <row r="313" spans="1:15" x14ac:dyDescent="0.35">
      <c r="A313" s="91" t="s">
        <v>531</v>
      </c>
      <c r="B313" s="50">
        <v>4133.4799999999996</v>
      </c>
      <c r="C313" s="50">
        <v>3814.47</v>
      </c>
      <c r="D313" s="50">
        <v>308.51</v>
      </c>
      <c r="E313" s="56">
        <v>10.51</v>
      </c>
      <c r="F313" s="50">
        <v>3735.31</v>
      </c>
      <c r="G313" s="56">
        <v>462.96</v>
      </c>
      <c r="H313" s="84">
        <v>125.19</v>
      </c>
      <c r="I313" s="50">
        <v>3096.59</v>
      </c>
      <c r="J313" s="56">
        <v>3390.76</v>
      </c>
      <c r="K313" s="50">
        <v>175.76</v>
      </c>
      <c r="L313" s="56">
        <v>90.82</v>
      </c>
      <c r="M313" s="50">
        <v>1693.15</v>
      </c>
      <c r="N313" s="55">
        <v>1358.73</v>
      </c>
      <c r="O313" s="55">
        <v>156.75</v>
      </c>
    </row>
    <row r="314" spans="1:15" x14ac:dyDescent="0.35">
      <c r="A314" s="91" t="s">
        <v>532</v>
      </c>
      <c r="B314" s="50">
        <v>3492.23</v>
      </c>
      <c r="C314" s="50">
        <v>3238.44</v>
      </c>
      <c r="D314" s="50">
        <v>228.47</v>
      </c>
      <c r="E314" s="56">
        <v>25.32</v>
      </c>
      <c r="F314" s="50">
        <v>3503.13</v>
      </c>
      <c r="G314" s="56">
        <v>324.56</v>
      </c>
      <c r="H314" s="84">
        <v>545.09</v>
      </c>
      <c r="I314" s="50">
        <v>2913.92</v>
      </c>
      <c r="J314" s="56">
        <v>3221.36</v>
      </c>
      <c r="K314" s="50">
        <v>264.64999999999998</v>
      </c>
      <c r="L314" s="56">
        <v>109.26</v>
      </c>
      <c r="M314" s="50">
        <v>1974.6</v>
      </c>
      <c r="N314" s="55">
        <v>1277.46</v>
      </c>
      <c r="O314" s="55">
        <v>157.19</v>
      </c>
    </row>
    <row r="315" spans="1:15" x14ac:dyDescent="0.35">
      <c r="A315" s="91" t="s">
        <v>533</v>
      </c>
      <c r="B315" s="50">
        <v>3466.43</v>
      </c>
      <c r="C315" s="50">
        <v>3235.72</v>
      </c>
      <c r="D315" s="50">
        <v>198.07</v>
      </c>
      <c r="E315" s="56">
        <v>32.630000000000003</v>
      </c>
      <c r="F315" s="50">
        <v>3793.64</v>
      </c>
      <c r="G315" s="56">
        <v>422.76</v>
      </c>
      <c r="H315" s="84">
        <v>1011.7</v>
      </c>
      <c r="I315" s="50">
        <v>3061.94</v>
      </c>
      <c r="J315" s="56">
        <v>2795.97</v>
      </c>
      <c r="K315" s="50">
        <v>308.94</v>
      </c>
      <c r="L315" s="56">
        <v>36.94</v>
      </c>
      <c r="M315" s="50">
        <v>1835.14</v>
      </c>
      <c r="N315" s="55">
        <v>1361.41</v>
      </c>
      <c r="O315" s="55">
        <v>169.06</v>
      </c>
    </row>
    <row r="316" spans="1:15" x14ac:dyDescent="0.35">
      <c r="A316" s="91" t="s">
        <v>534</v>
      </c>
      <c r="B316" s="50">
        <v>3947.93</v>
      </c>
      <c r="C316" s="50">
        <v>3573.24</v>
      </c>
      <c r="D316" s="50">
        <v>334.7</v>
      </c>
      <c r="E316" s="56">
        <v>39.99</v>
      </c>
      <c r="F316" s="50">
        <v>4180.46</v>
      </c>
      <c r="G316" s="56">
        <v>634.12</v>
      </c>
      <c r="H316" s="84">
        <v>1314.33</v>
      </c>
      <c r="I316" s="50">
        <v>3220.65</v>
      </c>
      <c r="J316" s="56">
        <v>3066.63</v>
      </c>
      <c r="K316" s="50">
        <v>325.69</v>
      </c>
      <c r="L316" s="56">
        <v>40.26</v>
      </c>
      <c r="M316" s="50">
        <v>2294.42</v>
      </c>
      <c r="N316" s="55">
        <v>1419.55</v>
      </c>
      <c r="O316" s="55">
        <v>165.09</v>
      </c>
    </row>
    <row r="317" spans="1:15" x14ac:dyDescent="0.35">
      <c r="A317" s="91" t="s">
        <v>535</v>
      </c>
      <c r="B317" s="50">
        <v>3729.46</v>
      </c>
      <c r="C317" s="50">
        <v>3433.77</v>
      </c>
      <c r="D317" s="50">
        <v>258.99</v>
      </c>
      <c r="E317" s="56">
        <v>36.69</v>
      </c>
      <c r="F317" s="50">
        <v>4197.7</v>
      </c>
      <c r="G317" s="56">
        <v>876.3</v>
      </c>
      <c r="H317" s="84">
        <v>460.39</v>
      </c>
      <c r="I317" s="50">
        <v>3063.71</v>
      </c>
      <c r="J317" s="56">
        <v>3126.07</v>
      </c>
      <c r="K317" s="50">
        <v>257.69</v>
      </c>
      <c r="L317" s="56">
        <v>87.54</v>
      </c>
      <c r="M317" s="50">
        <v>1945.7</v>
      </c>
      <c r="N317" s="55">
        <v>1593.1</v>
      </c>
      <c r="O317" s="55">
        <v>183.12</v>
      </c>
    </row>
    <row r="318" spans="1:15" x14ac:dyDescent="0.35">
      <c r="A318" s="91" t="s">
        <v>536</v>
      </c>
      <c r="B318" s="50">
        <v>4325.83</v>
      </c>
      <c r="C318" s="50">
        <v>3994.73</v>
      </c>
      <c r="D318" s="50">
        <v>294.66000000000003</v>
      </c>
      <c r="E318" s="56">
        <v>36.44</v>
      </c>
      <c r="F318" s="50">
        <v>3947.58</v>
      </c>
      <c r="G318" s="56">
        <v>589.25</v>
      </c>
      <c r="H318" s="84">
        <v>495.41</v>
      </c>
      <c r="I318" s="50">
        <v>3082.58</v>
      </c>
      <c r="J318" s="56">
        <v>3193.84</v>
      </c>
      <c r="K318" s="50">
        <v>275.75</v>
      </c>
      <c r="L318" s="56">
        <v>67.7</v>
      </c>
      <c r="M318" s="50">
        <v>2054.04</v>
      </c>
      <c r="N318" s="55">
        <v>1655.43</v>
      </c>
      <c r="O318" s="55">
        <v>146.76</v>
      </c>
    </row>
    <row r="319" spans="1:15" x14ac:dyDescent="0.35">
      <c r="A319" s="91" t="s">
        <v>537</v>
      </c>
      <c r="B319" s="50">
        <v>4100.78</v>
      </c>
      <c r="C319" s="50">
        <v>3809.99</v>
      </c>
      <c r="D319" s="50">
        <v>262.27</v>
      </c>
      <c r="E319" s="56">
        <v>28.52</v>
      </c>
      <c r="F319" s="50">
        <v>3690.6</v>
      </c>
      <c r="G319" s="56">
        <v>862.56</v>
      </c>
      <c r="H319" s="84">
        <v>-49.75</v>
      </c>
      <c r="I319" s="50">
        <v>2587.11</v>
      </c>
      <c r="J319" s="56">
        <v>3103.48</v>
      </c>
      <c r="K319" s="50">
        <v>240.93</v>
      </c>
      <c r="L319" s="56">
        <v>95.58</v>
      </c>
      <c r="M319" s="50">
        <v>1736.31</v>
      </c>
      <c r="N319" s="55">
        <v>1415.04</v>
      </c>
      <c r="O319" s="55">
        <v>134.28</v>
      </c>
    </row>
    <row r="320" spans="1:15" x14ac:dyDescent="0.35">
      <c r="A320" s="91" t="s">
        <v>538</v>
      </c>
      <c r="B320" s="50">
        <v>3478.48</v>
      </c>
      <c r="C320" s="50">
        <v>3212.29</v>
      </c>
      <c r="D320" s="50">
        <v>240.91</v>
      </c>
      <c r="E320" s="56">
        <v>25.27</v>
      </c>
      <c r="F320" s="50">
        <v>2487.15</v>
      </c>
      <c r="G320" s="56">
        <v>710.28</v>
      </c>
      <c r="H320" s="84">
        <v>-565.41</v>
      </c>
      <c r="I320" s="50">
        <v>1579.04</v>
      </c>
      <c r="J320" s="56">
        <v>2761.88</v>
      </c>
      <c r="K320" s="50">
        <v>197.84</v>
      </c>
      <c r="L320" s="56">
        <v>92.44</v>
      </c>
      <c r="M320" s="50">
        <v>1776.57</v>
      </c>
      <c r="N320" s="55">
        <v>1264.53</v>
      </c>
      <c r="O320" s="55">
        <v>137.28</v>
      </c>
    </row>
    <row r="321" spans="1:15" x14ac:dyDescent="0.35">
      <c r="A321" s="91" t="s">
        <v>539</v>
      </c>
      <c r="B321" s="50">
        <v>4119.13</v>
      </c>
      <c r="C321" s="50">
        <v>3809.38</v>
      </c>
      <c r="D321" s="50">
        <v>278.02</v>
      </c>
      <c r="E321" s="56">
        <v>31.74</v>
      </c>
      <c r="F321" s="50">
        <v>3427.89</v>
      </c>
      <c r="G321" s="56">
        <v>710.48</v>
      </c>
      <c r="H321" s="84">
        <v>-119.82</v>
      </c>
      <c r="I321" s="50">
        <v>2423.84</v>
      </c>
      <c r="J321" s="56">
        <v>3073.52</v>
      </c>
      <c r="K321" s="50">
        <v>293.57</v>
      </c>
      <c r="L321" s="56">
        <v>117.7</v>
      </c>
      <c r="M321" s="50">
        <v>1593.47</v>
      </c>
      <c r="N321" s="55">
        <v>1239.48</v>
      </c>
      <c r="O321" s="55">
        <v>139.80000000000001</v>
      </c>
    </row>
    <row r="322" spans="1:15" x14ac:dyDescent="0.35">
      <c r="A322" s="91" t="s">
        <v>540</v>
      </c>
      <c r="B322" s="50">
        <v>3036.32</v>
      </c>
      <c r="C322" s="50">
        <v>2832.52</v>
      </c>
      <c r="D322" s="50">
        <v>174.78</v>
      </c>
      <c r="E322" s="56">
        <v>29.02</v>
      </c>
      <c r="F322" s="50">
        <v>3989.58</v>
      </c>
      <c r="G322" s="56">
        <v>629.09</v>
      </c>
      <c r="H322" s="84">
        <v>1271.4000000000001</v>
      </c>
      <c r="I322" s="50">
        <v>3086.94</v>
      </c>
      <c r="J322" s="56">
        <v>2624.51</v>
      </c>
      <c r="K322" s="50">
        <v>273.54000000000002</v>
      </c>
      <c r="L322" s="56">
        <v>183.17</v>
      </c>
      <c r="M322" s="50">
        <v>1963.46</v>
      </c>
      <c r="N322" s="55">
        <v>1244.8699999999999</v>
      </c>
      <c r="O322" s="55">
        <v>149.91999999999999</v>
      </c>
    </row>
    <row r="323" spans="1:15" x14ac:dyDescent="0.35">
      <c r="A323" s="91" t="s">
        <v>541</v>
      </c>
      <c r="B323" s="50">
        <v>3249.6</v>
      </c>
      <c r="C323" s="50">
        <v>3056.55</v>
      </c>
      <c r="D323" s="50">
        <v>169.2</v>
      </c>
      <c r="E323" s="56">
        <v>23.85</v>
      </c>
      <c r="F323" s="50">
        <v>4655.4399999999996</v>
      </c>
      <c r="G323" s="56">
        <v>737.73</v>
      </c>
      <c r="H323" s="84">
        <v>2171.4</v>
      </c>
      <c r="I323" s="50">
        <v>3624.98</v>
      </c>
      <c r="J323" s="56">
        <v>2252.6999999999998</v>
      </c>
      <c r="K323" s="50">
        <v>292.72000000000003</v>
      </c>
      <c r="L323" s="56">
        <v>190.01</v>
      </c>
      <c r="M323" s="50">
        <v>2097.52</v>
      </c>
      <c r="N323" s="55">
        <v>1401.11</v>
      </c>
      <c r="O323" s="55">
        <v>166.88</v>
      </c>
    </row>
    <row r="324" spans="1:15" x14ac:dyDescent="0.35">
      <c r="A324" s="91" t="s">
        <v>542</v>
      </c>
      <c r="B324" s="50">
        <v>2597.4899999999998</v>
      </c>
      <c r="C324" s="50">
        <v>2478.79</v>
      </c>
      <c r="D324" s="50">
        <v>96.49</v>
      </c>
      <c r="E324" s="56">
        <v>22.2</v>
      </c>
      <c r="F324" s="50">
        <v>4079.7</v>
      </c>
      <c r="G324" s="56">
        <v>535.28</v>
      </c>
      <c r="H324" s="84">
        <v>1617.28</v>
      </c>
      <c r="I324" s="50">
        <v>3092.4</v>
      </c>
      <c r="J324" s="56">
        <v>2130.06</v>
      </c>
      <c r="K324" s="50">
        <v>452.02</v>
      </c>
      <c r="L324" s="56">
        <v>168.76</v>
      </c>
      <c r="M324" s="50">
        <v>1910.79</v>
      </c>
      <c r="N324" s="55">
        <v>1539.12</v>
      </c>
      <c r="O324" s="55">
        <v>178.84</v>
      </c>
    </row>
    <row r="325" spans="1:15" x14ac:dyDescent="0.35">
      <c r="A325" s="91" t="s">
        <v>543</v>
      </c>
      <c r="B325" s="50">
        <v>3300.76</v>
      </c>
      <c r="C325" s="50">
        <v>3094.16</v>
      </c>
      <c r="D325" s="50">
        <v>181.91</v>
      </c>
      <c r="E325" s="56">
        <v>24.68</v>
      </c>
      <c r="F325" s="50">
        <v>4589.3599999999997</v>
      </c>
      <c r="G325" s="56">
        <v>598.36</v>
      </c>
      <c r="H325" s="84">
        <v>1570.11</v>
      </c>
      <c r="I325" s="50">
        <v>3592.59</v>
      </c>
      <c r="J325" s="56">
        <v>2471.7399999999998</v>
      </c>
      <c r="K325" s="50">
        <v>398.41</v>
      </c>
      <c r="L325" s="56">
        <v>182.23</v>
      </c>
      <c r="M325" s="50">
        <v>1984.45</v>
      </c>
      <c r="N325" s="55">
        <v>1751.38</v>
      </c>
      <c r="O325" s="55">
        <v>177.1</v>
      </c>
    </row>
    <row r="326" spans="1:15" x14ac:dyDescent="0.35">
      <c r="A326" s="91" t="s">
        <v>575</v>
      </c>
      <c r="B326" s="50">
        <v>3536.84</v>
      </c>
      <c r="C326" s="50">
        <v>3282.57</v>
      </c>
      <c r="D326" s="50">
        <v>233.62</v>
      </c>
      <c r="E326" s="56">
        <v>20.65</v>
      </c>
      <c r="F326" s="50">
        <v>4235.99</v>
      </c>
      <c r="G326" s="56">
        <v>617.37</v>
      </c>
      <c r="H326" s="84">
        <v>988.92</v>
      </c>
      <c r="I326" s="50">
        <v>3340.58</v>
      </c>
      <c r="J326" s="56">
        <v>2841</v>
      </c>
      <c r="K326" s="50">
        <v>278.04000000000002</v>
      </c>
      <c r="L326" s="56">
        <v>112.47</v>
      </c>
      <c r="M326" s="50">
        <v>2041.84</v>
      </c>
      <c r="N326" s="55">
        <v>1718.06</v>
      </c>
      <c r="O326" s="55">
        <v>195.28</v>
      </c>
    </row>
    <row r="327" spans="1:15" x14ac:dyDescent="0.35">
      <c r="A327" s="91" t="s">
        <v>576</v>
      </c>
      <c r="B327" s="50">
        <v>3431.45</v>
      </c>
      <c r="C327" s="50">
        <v>3154.98</v>
      </c>
      <c r="D327" s="50">
        <v>253.36</v>
      </c>
      <c r="E327" s="56">
        <v>23.12</v>
      </c>
      <c r="F327" s="50">
        <v>3930.67</v>
      </c>
      <c r="G327" s="56">
        <v>251.02</v>
      </c>
      <c r="H327" s="84">
        <v>1613.45</v>
      </c>
      <c r="I327" s="50">
        <v>3430.86</v>
      </c>
      <c r="J327" s="56">
        <v>2782.67</v>
      </c>
      <c r="K327" s="50">
        <v>248.8</v>
      </c>
      <c r="L327" s="56">
        <v>68.739999999999995</v>
      </c>
      <c r="M327" s="50">
        <v>2318.46</v>
      </c>
      <c r="N327" s="55">
        <v>1533.26</v>
      </c>
      <c r="O327" s="55">
        <v>174.19</v>
      </c>
    </row>
    <row r="328" spans="1:15" x14ac:dyDescent="0.35">
      <c r="A328" s="100" t="s">
        <v>578</v>
      </c>
      <c r="B328" s="50">
        <v>3612.94</v>
      </c>
      <c r="C328" s="50">
        <v>3337.69</v>
      </c>
      <c r="D328" s="50">
        <v>249.48</v>
      </c>
      <c r="E328" s="56">
        <v>25.77</v>
      </c>
      <c r="F328" s="50">
        <v>4415.13</v>
      </c>
      <c r="G328" s="56">
        <v>633.94000000000005</v>
      </c>
      <c r="H328" s="84">
        <v>1693.03</v>
      </c>
      <c r="I328" s="50">
        <v>3391.14</v>
      </c>
      <c r="J328" s="56">
        <v>3068.8</v>
      </c>
      <c r="K328" s="50">
        <v>390.05</v>
      </c>
      <c r="L328" s="56">
        <v>197.58</v>
      </c>
      <c r="M328" s="50">
        <v>2669.3</v>
      </c>
      <c r="N328" s="55">
        <v>1491.08</v>
      </c>
      <c r="O328" s="55">
        <v>177.19</v>
      </c>
    </row>
    <row r="329" spans="1:15" x14ac:dyDescent="0.35">
      <c r="A329" s="100" t="s">
        <v>579</v>
      </c>
      <c r="B329" s="50">
        <v>3221.97</v>
      </c>
      <c r="C329" s="50">
        <v>2962.51</v>
      </c>
      <c r="D329" s="50">
        <v>239.46</v>
      </c>
      <c r="E329" s="56">
        <v>19.989999999999998</v>
      </c>
      <c r="F329" s="50">
        <v>4180.6899999999996</v>
      </c>
      <c r="G329" s="56">
        <v>88.23</v>
      </c>
      <c r="H329" s="84">
        <v>1842.68</v>
      </c>
      <c r="I329" s="50">
        <v>3793.32</v>
      </c>
      <c r="J329" s="56">
        <v>2820.45</v>
      </c>
      <c r="K329" s="50">
        <v>299.14</v>
      </c>
      <c r="L329" s="56">
        <v>125.01</v>
      </c>
      <c r="M329" s="50">
        <v>2454.1</v>
      </c>
      <c r="N329" s="55">
        <v>1758.41</v>
      </c>
      <c r="O329" s="55">
        <v>131.06</v>
      </c>
    </row>
    <row r="330" spans="1:15" x14ac:dyDescent="0.35">
      <c r="A330" s="100" t="s">
        <v>584</v>
      </c>
      <c r="B330" s="50">
        <v>3476.71</v>
      </c>
      <c r="C330" s="50">
        <v>3207.07</v>
      </c>
      <c r="D330" s="50">
        <v>245.71</v>
      </c>
      <c r="E330" s="56">
        <v>23.93</v>
      </c>
      <c r="F330" s="50">
        <v>4935.25</v>
      </c>
      <c r="G330" s="56">
        <v>511.73</v>
      </c>
      <c r="H330" s="84">
        <v>2046.38</v>
      </c>
      <c r="I330" s="50">
        <v>4118.01</v>
      </c>
      <c r="J330" s="56">
        <v>2754.39</v>
      </c>
      <c r="K330" s="50">
        <v>305.51</v>
      </c>
      <c r="L330" s="56">
        <v>262.58</v>
      </c>
      <c r="M330" s="50">
        <v>2534.02</v>
      </c>
      <c r="N330" s="55">
        <v>1894.19</v>
      </c>
      <c r="O330" s="55">
        <v>167</v>
      </c>
    </row>
    <row r="331" spans="1:15" x14ac:dyDescent="0.35">
      <c r="A331" s="100" t="s">
        <v>596</v>
      </c>
      <c r="B331" s="109">
        <v>3589.67</v>
      </c>
      <c r="C331" s="109">
        <v>3313.92</v>
      </c>
      <c r="D331" s="109">
        <v>249.15</v>
      </c>
      <c r="E331" s="110">
        <v>26.6</v>
      </c>
      <c r="F331" s="50">
        <v>4295.97</v>
      </c>
      <c r="G331" s="56">
        <v>631.08000000000004</v>
      </c>
      <c r="H331" s="84">
        <v>471.97</v>
      </c>
      <c r="I331" s="50">
        <v>3321.81</v>
      </c>
      <c r="J331" s="56">
        <v>2883.55</v>
      </c>
      <c r="K331" s="50">
        <v>343.08</v>
      </c>
      <c r="L331" s="56">
        <v>223.86</v>
      </c>
      <c r="M331" s="50">
        <v>1823.17</v>
      </c>
      <c r="N331" s="55">
        <v>1908.68</v>
      </c>
      <c r="O331" s="55">
        <v>131.47999999999999</v>
      </c>
    </row>
    <row r="332" spans="1:15" x14ac:dyDescent="0.35">
      <c r="A332" s="100" t="s">
        <v>597</v>
      </c>
      <c r="B332" s="109">
        <v>3336.69</v>
      </c>
      <c r="C332" s="109">
        <v>3078.88</v>
      </c>
      <c r="D332" s="109">
        <v>235.35</v>
      </c>
      <c r="E332" s="110">
        <v>22.46</v>
      </c>
      <c r="F332" s="50">
        <v>4323.33</v>
      </c>
      <c r="G332" s="56">
        <v>776.74</v>
      </c>
      <c r="H332" s="84">
        <v>2034.96</v>
      </c>
      <c r="I332" s="50">
        <v>3197.78</v>
      </c>
      <c r="J332" s="56">
        <v>1994.67</v>
      </c>
      <c r="K332" s="50">
        <v>348.81</v>
      </c>
      <c r="L332" s="56">
        <v>98.6</v>
      </c>
      <c r="M332" s="50">
        <v>2224.85</v>
      </c>
      <c r="N332" s="55">
        <v>1643.22</v>
      </c>
      <c r="O332" s="55">
        <v>122.42</v>
      </c>
    </row>
    <row r="333" spans="1:15" x14ac:dyDescent="0.35">
      <c r="A333" s="102" t="s">
        <v>599</v>
      </c>
      <c r="B333" s="109">
        <v>3508.95</v>
      </c>
      <c r="C333" s="109">
        <v>3225.48</v>
      </c>
      <c r="D333" s="109">
        <v>258.85000000000002</v>
      </c>
      <c r="E333" s="110">
        <v>24.62</v>
      </c>
      <c r="F333" s="50">
        <v>5224.24</v>
      </c>
      <c r="G333" s="56">
        <v>543.76</v>
      </c>
      <c r="H333" s="84">
        <v>1382.4</v>
      </c>
      <c r="I333" s="50">
        <v>4332.57</v>
      </c>
      <c r="J333" s="56">
        <v>3269.57</v>
      </c>
      <c r="K333" s="50">
        <v>347.92</v>
      </c>
      <c r="L333" s="56">
        <v>157.71</v>
      </c>
      <c r="M333" s="50">
        <v>1862.18</v>
      </c>
      <c r="N333" s="55">
        <v>1732.99</v>
      </c>
      <c r="O333" s="55">
        <v>135.11000000000001</v>
      </c>
    </row>
    <row r="334" spans="1:15" x14ac:dyDescent="0.35">
      <c r="A334" s="102" t="s">
        <v>600</v>
      </c>
      <c r="B334" s="109">
        <v>3358.3</v>
      </c>
      <c r="C334" s="109">
        <v>3093.78</v>
      </c>
      <c r="D334" s="109">
        <v>238.62</v>
      </c>
      <c r="E334" s="110">
        <v>25.9</v>
      </c>
      <c r="F334" s="50">
        <v>4451.3</v>
      </c>
      <c r="G334" s="56">
        <v>978.25</v>
      </c>
      <c r="H334" s="84">
        <v>2166.15</v>
      </c>
      <c r="I334" s="50">
        <v>3176.54</v>
      </c>
      <c r="J334" s="56">
        <v>2077.92</v>
      </c>
      <c r="K334" s="50">
        <v>296.51</v>
      </c>
      <c r="L334" s="56">
        <v>100.51</v>
      </c>
      <c r="M334" s="50">
        <v>2576.62</v>
      </c>
      <c r="N334" s="55">
        <v>1705.08</v>
      </c>
      <c r="O334" s="55">
        <v>169.75</v>
      </c>
    </row>
    <row r="335" spans="1:15" x14ac:dyDescent="0.35">
      <c r="A335" s="102" t="s">
        <v>601</v>
      </c>
      <c r="B335" s="109">
        <v>3320.94</v>
      </c>
      <c r="C335" s="109">
        <v>3048.91</v>
      </c>
      <c r="D335" s="109">
        <v>247.66</v>
      </c>
      <c r="E335" s="110">
        <v>24.36</v>
      </c>
      <c r="F335" s="50">
        <v>4687.71</v>
      </c>
      <c r="G335" s="56">
        <v>396.42</v>
      </c>
      <c r="H335" s="84">
        <v>1763.6</v>
      </c>
      <c r="I335" s="50">
        <v>3923.53</v>
      </c>
      <c r="J335" s="56">
        <v>2695.33</v>
      </c>
      <c r="K335" s="50">
        <v>367.76</v>
      </c>
      <c r="L335" s="56">
        <v>182.38</v>
      </c>
      <c r="M335" s="50">
        <v>2220.9</v>
      </c>
      <c r="N335" s="55">
        <v>1870.89</v>
      </c>
      <c r="O335" s="55">
        <v>187.72</v>
      </c>
    </row>
    <row r="336" spans="1:15" x14ac:dyDescent="0.35">
      <c r="A336" s="102" t="s">
        <v>604</v>
      </c>
      <c r="B336" s="109">
        <v>2998.29</v>
      </c>
      <c r="C336" s="109">
        <v>2756.15</v>
      </c>
      <c r="D336" s="109">
        <v>224.99</v>
      </c>
      <c r="E336" s="110">
        <v>17.149999999999999</v>
      </c>
      <c r="F336" s="50">
        <v>4373.09</v>
      </c>
      <c r="G336" s="56">
        <v>928.37</v>
      </c>
      <c r="H336" s="84">
        <v>2076.85</v>
      </c>
      <c r="I336" s="50">
        <v>3244.63</v>
      </c>
      <c r="J336" s="56">
        <v>2171.94</v>
      </c>
      <c r="K336" s="50">
        <v>200.1</v>
      </c>
      <c r="L336" s="56">
        <v>126.89</v>
      </c>
      <c r="M336" s="50">
        <v>2526.79</v>
      </c>
      <c r="N336" s="55">
        <v>1595.83</v>
      </c>
      <c r="O336" s="55">
        <v>189.97</v>
      </c>
    </row>
    <row r="337" spans="1:16" x14ac:dyDescent="0.35">
      <c r="A337" s="102" t="s">
        <v>605</v>
      </c>
      <c r="B337" s="109">
        <v>3462.49</v>
      </c>
      <c r="C337" s="109">
        <v>3203.16</v>
      </c>
      <c r="D337" s="109">
        <v>234.08</v>
      </c>
      <c r="E337" s="110">
        <v>25.26</v>
      </c>
      <c r="F337" s="50">
        <v>4692.21</v>
      </c>
      <c r="G337" s="56">
        <v>793.37</v>
      </c>
      <c r="H337" s="84">
        <v>2387.3000000000002</v>
      </c>
      <c r="I337" s="50">
        <v>3613.24</v>
      </c>
      <c r="J337" s="56">
        <v>2334.9699999999998</v>
      </c>
      <c r="K337" s="50">
        <v>285.58999999999997</v>
      </c>
      <c r="L337" s="56">
        <v>137.93</v>
      </c>
      <c r="M337" s="50">
        <v>2785.8</v>
      </c>
      <c r="N337" s="55">
        <v>1824.43</v>
      </c>
      <c r="O337" s="55">
        <v>222.61</v>
      </c>
    </row>
    <row r="338" spans="1:16" x14ac:dyDescent="0.35">
      <c r="A338" s="102" t="s">
        <v>606</v>
      </c>
      <c r="B338" s="109">
        <v>2570.4</v>
      </c>
      <c r="C338" s="109">
        <v>2334.86</v>
      </c>
      <c r="D338" s="109">
        <v>211.34</v>
      </c>
      <c r="E338" s="110">
        <v>24.21</v>
      </c>
      <c r="F338" s="50">
        <v>4302.01</v>
      </c>
      <c r="G338" s="56">
        <v>608.28</v>
      </c>
      <c r="H338" s="84">
        <v>2461.7399999999998</v>
      </c>
      <c r="I338" s="50">
        <v>3543.29</v>
      </c>
      <c r="J338" s="56">
        <v>1813.16</v>
      </c>
      <c r="K338" s="50">
        <v>150.43</v>
      </c>
      <c r="L338" s="56">
        <v>144.29</v>
      </c>
      <c r="M338" s="50">
        <v>2687.38</v>
      </c>
      <c r="N338" s="55">
        <v>1961.91</v>
      </c>
      <c r="O338" s="55">
        <v>195.42</v>
      </c>
    </row>
    <row r="339" spans="1:16" x14ac:dyDescent="0.35">
      <c r="A339" s="102" t="s">
        <v>608</v>
      </c>
      <c r="B339" s="109">
        <v>2589.9699999999998</v>
      </c>
      <c r="C339" s="109">
        <v>2340.44</v>
      </c>
      <c r="D339" s="109">
        <v>225.43</v>
      </c>
      <c r="E339" s="110">
        <v>24.1</v>
      </c>
      <c r="F339" s="50">
        <v>4597.07</v>
      </c>
      <c r="G339" s="56">
        <v>227.69</v>
      </c>
      <c r="H339" s="84">
        <v>2873.24</v>
      </c>
      <c r="I339" s="50">
        <v>4139.71</v>
      </c>
      <c r="J339" s="56">
        <v>2056.9299999999998</v>
      </c>
      <c r="K339" s="50">
        <v>229.67</v>
      </c>
      <c r="L339" s="56">
        <v>156.71</v>
      </c>
      <c r="M339" s="50">
        <v>2378.56</v>
      </c>
      <c r="N339" s="55">
        <v>1661.07</v>
      </c>
      <c r="O339" s="55">
        <v>164.46</v>
      </c>
    </row>
    <row r="340" spans="1:16" x14ac:dyDescent="0.35">
      <c r="A340" s="102" t="s">
        <v>609</v>
      </c>
      <c r="B340" s="109">
        <v>3038.23</v>
      </c>
      <c r="C340" s="109">
        <v>2777.04</v>
      </c>
      <c r="D340" s="109">
        <v>234.7</v>
      </c>
      <c r="E340" s="110">
        <v>26.49</v>
      </c>
      <c r="F340" s="50">
        <v>4207.38</v>
      </c>
      <c r="G340" s="56">
        <v>590.1</v>
      </c>
      <c r="H340" s="84">
        <v>1403.24</v>
      </c>
      <c r="I340" s="50">
        <v>3225.71</v>
      </c>
      <c r="J340" s="56">
        <v>2586.63</v>
      </c>
      <c r="K340" s="50">
        <v>391.57</v>
      </c>
      <c r="L340" s="56">
        <v>262.98</v>
      </c>
      <c r="M340" s="50">
        <v>2442.5100000000002</v>
      </c>
      <c r="N340" s="55">
        <v>1806.93</v>
      </c>
      <c r="O340" s="55">
        <v>149.44</v>
      </c>
    </row>
    <row r="341" spans="1:16" x14ac:dyDescent="0.35">
      <c r="A341" s="102" t="s">
        <v>610</v>
      </c>
      <c r="B341" s="109">
        <v>3235.68</v>
      </c>
      <c r="C341" s="109">
        <v>2991.01</v>
      </c>
      <c r="D341" s="109">
        <v>231.02</v>
      </c>
      <c r="E341" s="110">
        <v>13.65</v>
      </c>
      <c r="F341" s="50">
        <v>4075.63</v>
      </c>
      <c r="G341" s="56">
        <v>528.4</v>
      </c>
      <c r="H341" s="84">
        <v>1964.61</v>
      </c>
      <c r="I341" s="50">
        <v>3322.43</v>
      </c>
      <c r="J341" s="56">
        <v>2297.9899999999998</v>
      </c>
      <c r="K341" s="50">
        <v>224.8</v>
      </c>
      <c r="L341" s="56">
        <v>304.20999999999998</v>
      </c>
      <c r="M341" s="50">
        <v>2550.7199999999998</v>
      </c>
      <c r="N341" s="55">
        <v>1531.14</v>
      </c>
      <c r="O341" s="55">
        <v>136.13999999999999</v>
      </c>
    </row>
    <row r="342" spans="1:16" x14ac:dyDescent="0.35">
      <c r="A342" s="102" t="s">
        <v>624</v>
      </c>
      <c r="B342" s="109">
        <v>3027.18</v>
      </c>
      <c r="C342" s="109">
        <v>2771.3</v>
      </c>
      <c r="D342" s="109">
        <v>226.09</v>
      </c>
      <c r="E342" s="110">
        <v>29.8</v>
      </c>
      <c r="F342" s="50">
        <v>4691.3</v>
      </c>
      <c r="G342" s="56">
        <v>320.81</v>
      </c>
      <c r="H342" s="84">
        <v>2330.5</v>
      </c>
      <c r="I342" s="50">
        <v>4059.68</v>
      </c>
      <c r="J342" s="56">
        <v>2421.23</v>
      </c>
      <c r="K342" s="50">
        <v>310.82</v>
      </c>
      <c r="L342" s="56">
        <v>428.8</v>
      </c>
      <c r="M342" s="50">
        <v>2638.59</v>
      </c>
      <c r="N342" s="55">
        <v>1828.56</v>
      </c>
      <c r="O342" s="55">
        <v>150.75</v>
      </c>
    </row>
    <row r="343" spans="1:16" x14ac:dyDescent="0.35">
      <c r="A343" s="102" t="s">
        <v>625</v>
      </c>
      <c r="B343" s="50">
        <v>2898.73</v>
      </c>
      <c r="C343" s="50">
        <v>2655.32</v>
      </c>
      <c r="D343" s="50">
        <v>210.52</v>
      </c>
      <c r="E343" s="56">
        <v>32.89</v>
      </c>
      <c r="F343" s="50">
        <v>4392.5</v>
      </c>
      <c r="G343" s="56">
        <v>183.67</v>
      </c>
      <c r="H343" s="84">
        <v>2772.07</v>
      </c>
      <c r="I343" s="50">
        <v>3988.77</v>
      </c>
      <c r="J343" s="56">
        <v>2087.65</v>
      </c>
      <c r="K343" s="50">
        <v>220.07</v>
      </c>
      <c r="L343" s="56">
        <v>62.28</v>
      </c>
      <c r="M343" s="50">
        <v>2434.92</v>
      </c>
      <c r="N343" s="50">
        <v>1721.75</v>
      </c>
      <c r="O343" s="55">
        <v>150.49</v>
      </c>
    </row>
    <row r="344" spans="1:16" x14ac:dyDescent="0.35">
      <c r="A344" s="102" t="s">
        <v>626</v>
      </c>
      <c r="B344" s="50">
        <v>3108.38</v>
      </c>
      <c r="C344" s="50">
        <v>2897.86</v>
      </c>
      <c r="D344" s="50">
        <v>178.61</v>
      </c>
      <c r="E344" s="56">
        <v>31.91</v>
      </c>
      <c r="F344" s="50">
        <v>3782.47</v>
      </c>
      <c r="G344" s="56">
        <v>197.26</v>
      </c>
      <c r="H344" s="84">
        <v>2158.06</v>
      </c>
      <c r="I344" s="50">
        <v>3243.19</v>
      </c>
      <c r="J344" s="56">
        <v>2368.42</v>
      </c>
      <c r="K344" s="50">
        <v>342.02</v>
      </c>
      <c r="L344" s="56">
        <v>118.19</v>
      </c>
      <c r="M344" s="50">
        <v>2511.88</v>
      </c>
      <c r="N344" s="50">
        <v>1452.42</v>
      </c>
      <c r="O344" s="55">
        <v>116.87</v>
      </c>
    </row>
    <row r="345" spans="1:16" x14ac:dyDescent="0.35">
      <c r="A345" s="102" t="s">
        <v>629</v>
      </c>
      <c r="B345" s="50">
        <v>3208.85</v>
      </c>
      <c r="C345" s="50">
        <v>2963.84</v>
      </c>
      <c r="D345" s="50">
        <v>211.64</v>
      </c>
      <c r="E345" s="56">
        <v>33.369999999999997</v>
      </c>
      <c r="F345" s="50">
        <v>4350.87</v>
      </c>
      <c r="G345" s="56">
        <v>286.83999999999997</v>
      </c>
      <c r="H345" s="84">
        <v>1716.67</v>
      </c>
      <c r="I345" s="50">
        <v>3698.07</v>
      </c>
      <c r="J345" s="56">
        <v>2517.8200000000002</v>
      </c>
      <c r="K345" s="50">
        <v>365.95</v>
      </c>
      <c r="L345" s="56">
        <v>163.44999999999999</v>
      </c>
      <c r="M345" s="50">
        <v>2248.9899999999998</v>
      </c>
      <c r="N345" s="50">
        <v>1915.08</v>
      </c>
      <c r="O345" s="55">
        <v>150</v>
      </c>
    </row>
    <row r="346" spans="1:16" x14ac:dyDescent="0.35">
      <c r="A346" s="102" t="s">
        <v>631</v>
      </c>
      <c r="B346" s="50">
        <v>2832.62</v>
      </c>
      <c r="C346" s="50">
        <v>2620.59</v>
      </c>
      <c r="D346" s="50">
        <v>191.31</v>
      </c>
      <c r="E346" s="56">
        <v>20.72</v>
      </c>
      <c r="F346" s="50">
        <v>4008.54</v>
      </c>
      <c r="G346" s="56">
        <v>143.43</v>
      </c>
      <c r="H346" s="84">
        <v>2947.62</v>
      </c>
      <c r="I346" s="50">
        <v>3606.33</v>
      </c>
      <c r="J346" s="56">
        <v>1832.77</v>
      </c>
      <c r="K346" s="50">
        <v>258.79000000000002</v>
      </c>
      <c r="L346" s="56">
        <v>202.87</v>
      </c>
      <c r="M346" s="50">
        <v>2633.4</v>
      </c>
      <c r="N346" s="50">
        <v>1515.26</v>
      </c>
      <c r="O346" s="50">
        <v>151.63999999999999</v>
      </c>
    </row>
    <row r="347" spans="1:16" x14ac:dyDescent="0.35">
      <c r="A347" s="102" t="s">
        <v>632</v>
      </c>
      <c r="B347" s="50">
        <v>2983.3</v>
      </c>
      <c r="C347" s="50">
        <v>2757.45</v>
      </c>
      <c r="D347" s="50">
        <v>204.01</v>
      </c>
      <c r="E347" s="56">
        <v>21.83</v>
      </c>
      <c r="F347" s="50">
        <v>4210.05</v>
      </c>
      <c r="G347" s="56">
        <v>171.81</v>
      </c>
      <c r="H347" s="84">
        <v>2185.6999999999998</v>
      </c>
      <c r="I347" s="50">
        <v>3853.09</v>
      </c>
      <c r="J347" s="56">
        <v>2122.92</v>
      </c>
      <c r="K347" s="50">
        <v>185.16</v>
      </c>
      <c r="L347" s="56">
        <v>255.86</v>
      </c>
      <c r="M347" s="50">
        <v>2235.44</v>
      </c>
      <c r="N347" s="50">
        <v>1709.2</v>
      </c>
      <c r="O347" s="50">
        <v>176.35</v>
      </c>
    </row>
    <row r="348" spans="1:16" x14ac:dyDescent="0.35">
      <c r="A348" s="102" t="s">
        <v>641</v>
      </c>
      <c r="B348" s="50">
        <v>2651.34</v>
      </c>
      <c r="C348" s="50">
        <v>2453.35</v>
      </c>
      <c r="D348" s="50">
        <v>180.75</v>
      </c>
      <c r="E348" s="56">
        <v>17.239999999999998</v>
      </c>
      <c r="F348" s="50">
        <v>3364.72</v>
      </c>
      <c r="G348" s="56">
        <v>253.39</v>
      </c>
      <c r="H348" s="84">
        <v>2222.73</v>
      </c>
      <c r="I348" s="50">
        <v>2929.35</v>
      </c>
      <c r="J348" s="56">
        <v>2034.77</v>
      </c>
      <c r="K348" s="50">
        <v>181.98</v>
      </c>
      <c r="L348" s="56">
        <v>213.94</v>
      </c>
      <c r="M348" s="50">
        <v>2677.43</v>
      </c>
      <c r="N348" s="50">
        <v>1317.32</v>
      </c>
      <c r="O348" s="50">
        <v>188.7</v>
      </c>
    </row>
    <row r="349" spans="1:16" x14ac:dyDescent="0.35">
      <c r="A349" s="102" t="s">
        <v>642</v>
      </c>
      <c r="B349" s="50">
        <v>2840.29</v>
      </c>
      <c r="C349" s="50">
        <v>2620.17</v>
      </c>
      <c r="D349" s="50">
        <v>196.39</v>
      </c>
      <c r="E349" s="56">
        <v>23.74</v>
      </c>
      <c r="F349" s="50">
        <v>4646.72</v>
      </c>
      <c r="G349" s="56">
        <v>316.02999999999997</v>
      </c>
      <c r="H349" s="84">
        <v>2584.4899999999998</v>
      </c>
      <c r="I349" s="50">
        <v>4045.24</v>
      </c>
      <c r="J349" s="56">
        <v>2402.4899999999998</v>
      </c>
      <c r="K349" s="50">
        <v>285.45</v>
      </c>
      <c r="L349" s="56">
        <v>166.74</v>
      </c>
      <c r="M349" s="50">
        <v>2602.0300000000002</v>
      </c>
      <c r="N349" s="50">
        <v>1779</v>
      </c>
      <c r="O349" s="50">
        <v>189.03</v>
      </c>
      <c r="P349" s="121"/>
    </row>
    <row r="350" spans="1:16" x14ac:dyDescent="0.35">
      <c r="A350" s="102" t="s">
        <v>643</v>
      </c>
      <c r="B350" s="50">
        <v>2478.2800000000002</v>
      </c>
      <c r="C350" s="50">
        <v>2291.54</v>
      </c>
      <c r="D350" s="50">
        <v>162.65</v>
      </c>
      <c r="E350" s="56">
        <v>24.09</v>
      </c>
      <c r="F350" s="50">
        <v>4419.93</v>
      </c>
      <c r="G350" s="56">
        <v>279.95</v>
      </c>
      <c r="H350" s="84">
        <v>3124.36</v>
      </c>
      <c r="I350" s="50">
        <v>3609.11</v>
      </c>
      <c r="J350" s="56">
        <v>1924</v>
      </c>
      <c r="K350" s="50">
        <v>530.87</v>
      </c>
      <c r="L350" s="56">
        <v>220.12</v>
      </c>
      <c r="M350" s="50">
        <v>2675.88</v>
      </c>
      <c r="N350" s="50">
        <v>1547.38</v>
      </c>
      <c r="O350" s="50">
        <v>194.38</v>
      </c>
    </row>
    <row r="351" spans="1:16" x14ac:dyDescent="0.35">
      <c r="A351" s="102" t="s">
        <v>645</v>
      </c>
      <c r="B351" s="50">
        <v>2472.63</v>
      </c>
      <c r="C351" s="50">
        <v>2269.0100000000002</v>
      </c>
      <c r="D351" s="50">
        <v>181.58</v>
      </c>
      <c r="E351" s="56">
        <v>22.05</v>
      </c>
      <c r="F351" s="50">
        <v>3846.53</v>
      </c>
      <c r="G351" s="56">
        <v>326.02999999999997</v>
      </c>
      <c r="H351" s="84">
        <v>2665.25</v>
      </c>
      <c r="I351" s="50">
        <v>3111.02</v>
      </c>
      <c r="J351" s="56">
        <v>1800.55</v>
      </c>
      <c r="K351" s="50">
        <v>409.48</v>
      </c>
      <c r="L351" s="56">
        <v>289.44</v>
      </c>
      <c r="M351" s="50">
        <v>2719.92</v>
      </c>
      <c r="N351" s="50">
        <v>1485.18</v>
      </c>
      <c r="O351" s="50">
        <v>183.91</v>
      </c>
    </row>
    <row r="352" spans="1:16" x14ac:dyDescent="0.35">
      <c r="A352" s="102" t="s">
        <v>648</v>
      </c>
      <c r="B352" s="50">
        <v>2699.55</v>
      </c>
      <c r="C352" s="50">
        <v>2481.16</v>
      </c>
      <c r="D352" s="50">
        <v>191.2</v>
      </c>
      <c r="E352" s="56">
        <v>27.19</v>
      </c>
      <c r="F352" s="50">
        <v>3866.03</v>
      </c>
      <c r="G352" s="56">
        <v>530.62</v>
      </c>
      <c r="H352" s="84">
        <v>2525.9499999999998</v>
      </c>
      <c r="I352" s="50">
        <v>3009.89</v>
      </c>
      <c r="J352" s="56">
        <v>2263.5500000000002</v>
      </c>
      <c r="K352" s="50">
        <v>325.52</v>
      </c>
      <c r="L352" s="56">
        <v>255.81</v>
      </c>
      <c r="M352" s="50">
        <v>2943.33</v>
      </c>
      <c r="N352" s="50">
        <v>1233.44</v>
      </c>
      <c r="O352" s="50">
        <v>171.37</v>
      </c>
    </row>
    <row r="353" spans="1:15" x14ac:dyDescent="0.35">
      <c r="A353" s="102" t="s">
        <v>649</v>
      </c>
      <c r="B353" s="50">
        <v>2786.49</v>
      </c>
      <c r="C353" s="50">
        <v>2590.3000000000002</v>
      </c>
      <c r="D353" s="50">
        <v>167.42</v>
      </c>
      <c r="E353" s="56">
        <v>28.77</v>
      </c>
      <c r="F353" s="50">
        <v>3822.56</v>
      </c>
      <c r="G353" s="56">
        <v>481.96</v>
      </c>
      <c r="H353" s="84">
        <v>2460.9299999999998</v>
      </c>
      <c r="I353" s="50">
        <v>2975.15</v>
      </c>
      <c r="J353" s="56">
        <v>2009.03</v>
      </c>
      <c r="K353" s="50">
        <v>365.45</v>
      </c>
      <c r="L353" s="56">
        <v>118.9</v>
      </c>
      <c r="M353" s="50">
        <v>2647.3</v>
      </c>
      <c r="N353" s="50">
        <v>1399.04</v>
      </c>
      <c r="O353" s="50">
        <v>145.15</v>
      </c>
    </row>
    <row r="354" spans="1:15" x14ac:dyDescent="0.35">
      <c r="A354" s="102" t="s">
        <v>665</v>
      </c>
      <c r="B354" s="50">
        <v>2794.15</v>
      </c>
      <c r="C354" s="50">
        <v>2586.23</v>
      </c>
      <c r="D354" s="50">
        <v>182.96</v>
      </c>
      <c r="E354" s="56">
        <v>24.96</v>
      </c>
      <c r="F354" s="50">
        <v>4495.3</v>
      </c>
      <c r="G354" s="56">
        <v>399.06</v>
      </c>
      <c r="H354" s="84">
        <v>2444.86</v>
      </c>
      <c r="I354" s="50">
        <v>3869.3</v>
      </c>
      <c r="J354" s="56">
        <v>2076.14</v>
      </c>
      <c r="K354" s="50">
        <v>226.94</v>
      </c>
      <c r="L354" s="56">
        <v>146.28</v>
      </c>
      <c r="M354" s="50">
        <v>2422.46</v>
      </c>
      <c r="N354" s="50">
        <v>1851.43</v>
      </c>
      <c r="O354" s="50">
        <v>125.16</v>
      </c>
    </row>
    <row r="355" spans="1:15" x14ac:dyDescent="0.35">
      <c r="A355" s="102" t="s">
        <v>677</v>
      </c>
      <c r="B355" s="50">
        <v>2563.11</v>
      </c>
      <c r="C355" s="50">
        <v>2378.91</v>
      </c>
      <c r="D355" s="50">
        <v>158.09</v>
      </c>
      <c r="E355" s="56">
        <v>26.1</v>
      </c>
      <c r="F355" s="50">
        <v>3852.17</v>
      </c>
      <c r="G355" s="56">
        <v>586.22</v>
      </c>
      <c r="H355" s="84">
        <v>2157.63</v>
      </c>
      <c r="I355" s="50">
        <v>3000.89</v>
      </c>
      <c r="J355" s="56">
        <v>1978.08</v>
      </c>
      <c r="K355" s="50">
        <v>265.06</v>
      </c>
      <c r="L355" s="56">
        <v>109.26</v>
      </c>
      <c r="M355" s="50">
        <v>2597.34</v>
      </c>
      <c r="N355" s="50">
        <v>1618.32</v>
      </c>
      <c r="O355" s="50">
        <v>138.51</v>
      </c>
    </row>
    <row r="356" spans="1:15" x14ac:dyDescent="0.35">
      <c r="A356" s="102" t="s">
        <v>679</v>
      </c>
      <c r="B356" s="50">
        <v>2533.0700000000002</v>
      </c>
      <c r="C356" s="50">
        <v>2305.9299999999998</v>
      </c>
      <c r="D356" s="50">
        <v>203.43</v>
      </c>
      <c r="E356" s="56">
        <v>23.72</v>
      </c>
      <c r="F356" s="50">
        <v>4134.29</v>
      </c>
      <c r="G356" s="56">
        <v>662.29</v>
      </c>
      <c r="H356" s="84">
        <v>2732.94</v>
      </c>
      <c r="I356" s="50">
        <v>3201.83</v>
      </c>
      <c r="J356" s="56">
        <v>1457.48</v>
      </c>
      <c r="K356" s="50">
        <v>270.16000000000003</v>
      </c>
      <c r="L356" s="56">
        <v>121.79</v>
      </c>
      <c r="M356" s="50">
        <v>2430.84</v>
      </c>
      <c r="N356" s="50">
        <v>1590.63</v>
      </c>
      <c r="O356" s="50">
        <v>115.19</v>
      </c>
    </row>
    <row r="357" spans="1:15" x14ac:dyDescent="0.35">
      <c r="A357" s="102" t="s">
        <v>682</v>
      </c>
      <c r="B357" s="50">
        <v>2930.73</v>
      </c>
      <c r="C357" s="50">
        <v>2696.92</v>
      </c>
      <c r="D357" s="50">
        <v>201.31</v>
      </c>
      <c r="E357" s="56">
        <v>32.5</v>
      </c>
      <c r="F357" s="50">
        <v>4295.0600000000004</v>
      </c>
      <c r="G357" s="56">
        <v>393.27</v>
      </c>
      <c r="H357" s="84">
        <v>2238.6</v>
      </c>
      <c r="I357" s="50">
        <v>3492.29</v>
      </c>
      <c r="J357" s="56">
        <v>2191.5</v>
      </c>
      <c r="K357" s="50">
        <v>409.49</v>
      </c>
      <c r="L357" s="56">
        <v>153.31</v>
      </c>
      <c r="M357" s="50">
        <v>2474.59</v>
      </c>
      <c r="N357" s="50">
        <v>1792.96</v>
      </c>
      <c r="O357" s="50">
        <v>137.11000000000001</v>
      </c>
    </row>
    <row r="358" spans="1:15" x14ac:dyDescent="0.35">
      <c r="A358" s="102" t="s">
        <v>683</v>
      </c>
      <c r="B358" s="50">
        <v>2652.18</v>
      </c>
      <c r="C358" s="50">
        <v>2413.1799999999998</v>
      </c>
      <c r="D358" s="50">
        <v>209.29</v>
      </c>
      <c r="E358" s="56">
        <v>29.71</v>
      </c>
      <c r="F358" s="50">
        <v>4168.68</v>
      </c>
      <c r="G358" s="56">
        <v>359.96</v>
      </c>
      <c r="H358" s="84">
        <v>2525.4</v>
      </c>
      <c r="I358" s="50">
        <v>3473.53</v>
      </c>
      <c r="J358" s="56">
        <v>2286.42</v>
      </c>
      <c r="K358" s="50">
        <v>335.19</v>
      </c>
      <c r="L358" s="56">
        <v>137.87</v>
      </c>
      <c r="M358" s="50">
        <v>2750.51</v>
      </c>
      <c r="N358" s="50">
        <v>1609.55</v>
      </c>
      <c r="O358" s="50">
        <v>161.77000000000001</v>
      </c>
    </row>
    <row r="359" spans="1:15" x14ac:dyDescent="0.35">
      <c r="B359" s="103"/>
      <c r="C359" s="106"/>
      <c r="D359" s="103"/>
      <c r="E359" s="103"/>
      <c r="F359" s="103"/>
      <c r="G359" s="103"/>
      <c r="H359" s="103"/>
      <c r="I359" s="103"/>
      <c r="J359" s="103"/>
      <c r="K359" s="103"/>
      <c r="L359" s="103"/>
      <c r="M359" s="103"/>
      <c r="N359" s="103"/>
      <c r="O359" s="103"/>
    </row>
    <row r="360" spans="1:15" x14ac:dyDescent="0.35">
      <c r="B360" s="103"/>
      <c r="C360" s="103"/>
      <c r="D360" s="103"/>
      <c r="E360" s="103"/>
      <c r="F360" s="103"/>
      <c r="G360" s="103"/>
      <c r="H360" s="103"/>
      <c r="I360" s="103"/>
      <c r="J360" s="103"/>
      <c r="K360" s="103"/>
      <c r="L360" s="103"/>
      <c r="M360" s="103"/>
      <c r="N360" s="103"/>
      <c r="O360" s="103"/>
    </row>
    <row r="361" spans="1:15" x14ac:dyDescent="0.35">
      <c r="B361" s="106"/>
      <c r="C361" s="106"/>
      <c r="D361" s="106"/>
      <c r="E361" s="106"/>
      <c r="F361" s="103"/>
      <c r="G361" s="103"/>
      <c r="H361" s="103"/>
      <c r="I361" s="103"/>
      <c r="J361" s="103"/>
      <c r="K361" s="103"/>
      <c r="L361" s="103"/>
      <c r="M361" s="103"/>
      <c r="N361" s="103"/>
      <c r="O361" s="103"/>
    </row>
    <row r="362" spans="1:15" x14ac:dyDescent="0.35">
      <c r="B362" s="103"/>
      <c r="C362" s="103"/>
      <c r="D362" s="103"/>
      <c r="E362" s="103"/>
      <c r="F362" s="103"/>
      <c r="G362" s="103"/>
      <c r="H362" s="103"/>
      <c r="I362" s="103"/>
      <c r="J362" s="103"/>
      <c r="K362" s="103"/>
      <c r="L362" s="103"/>
      <c r="M362" s="103"/>
      <c r="N362" s="103"/>
      <c r="O362" s="103"/>
    </row>
    <row r="363" spans="1:15" x14ac:dyDescent="0.35">
      <c r="B363" s="103"/>
      <c r="C363" s="103"/>
      <c r="D363" s="103"/>
      <c r="E363" s="103"/>
      <c r="F363" s="103"/>
      <c r="G363" s="103"/>
      <c r="H363" s="103"/>
      <c r="I363" s="103"/>
      <c r="J363" s="103"/>
      <c r="K363" s="103"/>
      <c r="L363" s="103"/>
      <c r="M363" s="103"/>
      <c r="N363" s="103"/>
      <c r="O363" s="103"/>
    </row>
    <row r="364" spans="1:15" x14ac:dyDescent="0.35">
      <c r="B364" s="103"/>
      <c r="C364" s="103"/>
      <c r="D364" s="103"/>
      <c r="E364" s="103"/>
      <c r="F364" s="103"/>
      <c r="G364" s="103"/>
      <c r="H364" s="103"/>
      <c r="I364" s="103"/>
      <c r="J364" s="103"/>
      <c r="K364" s="103"/>
      <c r="L364" s="103"/>
      <c r="M364" s="103"/>
      <c r="N364" s="103"/>
      <c r="O364" s="103"/>
    </row>
    <row r="365" spans="1:15" x14ac:dyDescent="0.35">
      <c r="B365" s="103"/>
      <c r="C365" s="103"/>
      <c r="D365" s="103"/>
      <c r="E365" s="103"/>
      <c r="F365" s="103"/>
      <c r="G365" s="103"/>
      <c r="H365" s="103"/>
      <c r="I365" s="103"/>
      <c r="J365" s="103"/>
      <c r="K365" s="103"/>
      <c r="L365" s="103"/>
      <c r="M365" s="103"/>
      <c r="N365" s="103"/>
      <c r="O365" s="103"/>
    </row>
    <row r="366" spans="1:15" x14ac:dyDescent="0.35">
      <c r="B366" s="103"/>
      <c r="C366" s="103"/>
      <c r="D366" s="103"/>
      <c r="E366" s="103"/>
      <c r="F366" s="103"/>
      <c r="G366" s="103"/>
      <c r="H366" s="103"/>
      <c r="I366" s="103"/>
      <c r="J366" s="103"/>
      <c r="K366" s="103"/>
      <c r="L366" s="103"/>
      <c r="M366" s="103"/>
      <c r="N366" s="103"/>
      <c r="O366" s="103"/>
    </row>
    <row r="367" spans="1:15" x14ac:dyDescent="0.35">
      <c r="B367" s="103"/>
      <c r="C367" s="103"/>
      <c r="D367" s="103"/>
      <c r="E367" s="103"/>
      <c r="F367" s="103"/>
      <c r="G367" s="103"/>
      <c r="H367" s="103"/>
      <c r="I367" s="103"/>
      <c r="J367" s="103"/>
      <c r="K367" s="103"/>
      <c r="L367" s="103"/>
      <c r="M367" s="103"/>
      <c r="N367" s="103"/>
      <c r="O367" s="103"/>
    </row>
    <row r="368" spans="1:15" x14ac:dyDescent="0.35">
      <c r="B368" s="103"/>
      <c r="C368" s="103"/>
      <c r="D368" s="103"/>
      <c r="E368" s="103"/>
      <c r="F368" s="103"/>
      <c r="G368" s="103"/>
      <c r="H368" s="103"/>
      <c r="I368" s="103"/>
      <c r="J368" s="103"/>
      <c r="K368" s="103"/>
      <c r="L368" s="103"/>
      <c r="M368" s="103"/>
      <c r="N368" s="103"/>
      <c r="O368" s="103"/>
    </row>
    <row r="369" spans="2:15" x14ac:dyDescent="0.35">
      <c r="B369" s="103"/>
      <c r="C369" s="103"/>
      <c r="D369" s="103"/>
      <c r="E369" s="103"/>
      <c r="F369" s="103"/>
      <c r="G369" s="103"/>
      <c r="H369" s="103"/>
      <c r="I369" s="103"/>
      <c r="J369" s="103"/>
      <c r="K369" s="103"/>
      <c r="L369" s="103"/>
      <c r="M369" s="103"/>
      <c r="N369" s="103"/>
      <c r="O369" s="103"/>
    </row>
    <row r="370" spans="2:15" x14ac:dyDescent="0.35">
      <c r="B370" s="103"/>
      <c r="C370" s="103"/>
      <c r="D370" s="103"/>
      <c r="E370" s="103"/>
      <c r="F370" s="103"/>
      <c r="G370" s="103"/>
      <c r="H370" s="103"/>
      <c r="I370" s="103"/>
      <c r="J370" s="103"/>
      <c r="K370" s="103"/>
      <c r="L370" s="103"/>
      <c r="M370" s="103"/>
      <c r="N370" s="103"/>
      <c r="O370" s="103"/>
    </row>
    <row r="371" spans="2:15" x14ac:dyDescent="0.35">
      <c r="B371" s="103"/>
      <c r="C371" s="103"/>
      <c r="D371" s="103"/>
      <c r="E371" s="103"/>
      <c r="F371" s="103"/>
      <c r="G371" s="103"/>
      <c r="H371" s="103"/>
      <c r="I371" s="103"/>
      <c r="J371" s="103"/>
      <c r="K371" s="103"/>
      <c r="L371" s="103"/>
      <c r="M371" s="103"/>
      <c r="N371" s="103"/>
      <c r="O371" s="103"/>
    </row>
    <row r="372" spans="2:15" x14ac:dyDescent="0.35">
      <c r="B372" s="103"/>
      <c r="C372" s="103"/>
      <c r="D372" s="103"/>
      <c r="E372" s="103"/>
      <c r="F372" s="103"/>
      <c r="G372" s="103"/>
      <c r="H372" s="103"/>
      <c r="I372" s="103"/>
      <c r="J372" s="103"/>
      <c r="K372" s="103"/>
      <c r="L372" s="103"/>
      <c r="M372" s="103"/>
      <c r="N372" s="103"/>
      <c r="O372" s="103"/>
    </row>
    <row r="373" spans="2:15" x14ac:dyDescent="0.35">
      <c r="B373" s="103"/>
      <c r="C373" s="103"/>
      <c r="D373" s="103"/>
      <c r="E373" s="103"/>
      <c r="F373" s="103"/>
      <c r="G373" s="103"/>
      <c r="H373" s="103"/>
      <c r="I373" s="103"/>
      <c r="J373" s="103"/>
      <c r="K373" s="103"/>
      <c r="L373" s="103"/>
      <c r="M373" s="103"/>
      <c r="N373" s="103"/>
      <c r="O373" s="103"/>
    </row>
    <row r="1048554" spans="2:2" x14ac:dyDescent="0.35">
      <c r="B1048554" s="103"/>
    </row>
  </sheetData>
  <phoneticPr fontId="24" type="noConversion"/>
  <pageMargins left="0.75" right="0.75" top="1" bottom="1" header="0.5" footer="0.5"/>
  <pageSetup paperSize="9" scale="73" fitToHeight="2"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 Sheet</vt:lpstr>
      <vt:lpstr>Contents</vt:lpstr>
      <vt:lpstr>Notes</vt:lpstr>
      <vt:lpstr>Commentary</vt:lpstr>
      <vt:lpstr>Main Table</vt:lpstr>
      <vt:lpstr>calculation_hide</vt:lpstr>
      <vt:lpstr>Annual</vt:lpstr>
      <vt:lpstr>Quarter</vt:lpstr>
      <vt:lpstr>Month</vt:lpstr>
      <vt:lpstr>Annual!Print_Area</vt:lpstr>
      <vt:lpstr>'Main Table'!Print_Area</vt:lpstr>
      <vt:lpstr>Month!Print_Area</vt:lpstr>
      <vt:lpstr>Quarter!Print_Area</vt:lpstr>
      <vt:lpstr>Annual!Print_Titles</vt:lpstr>
      <vt:lpstr>t13full</vt:lpstr>
      <vt:lpstr>t13short</vt:lpstr>
      <vt:lpstr>table_13_full</vt:lpstr>
      <vt:lpstr>table_13_short</vt:lpstr>
      <vt:lpstr>TABLE_3.2_no_footnotes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oil production, refinery receipts, imports and exports</dc:title>
  <dc:creator>energy.stats@beis.gov.uk</dc:creator>
  <cp:keywords>oil production, refinery receipts, imports, exports</cp:keywords>
  <cp:lastModifiedBy>Harris, Kevin (Energy Security)</cp:lastModifiedBy>
  <dcterms:created xsi:type="dcterms:W3CDTF">2021-09-22T14:14:43Z</dcterms:created>
  <dcterms:modified xsi:type="dcterms:W3CDTF">2024-06-24T10:16:31Z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