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Publications\Energy Trends\Tables\Oil and Oil Products\"/>
    </mc:Choice>
  </mc:AlternateContent>
  <xr:revisionPtr revIDLastSave="0" documentId="13_ncr:1_{947D7E01-D9DD-49B2-857E-4861D612987E}" xr6:coauthVersionLast="47" xr6:coauthVersionMax="47" xr10:uidLastSave="{00000000-0000-0000-0000-000000000000}"/>
  <bookViews>
    <workbookView xWindow="-110" yWindow="-110" windowWidth="19420" windowHeight="10420" tabRatio="863" xr2:uid="{0412523E-2BAC-4B33-8AF3-7FFAED876296}"/>
  </bookViews>
  <sheets>
    <sheet name="Cover Sheet" sheetId="1" r:id="rId1"/>
    <sheet name="Contents" sheetId="13" r:id="rId2"/>
    <sheet name="Notes" sheetId="3" r:id="rId3"/>
    <sheet name="Commentary" sheetId="4" r:id="rId4"/>
    <sheet name="Main Table" sheetId="14" r:id="rId5"/>
    <sheet name="Annual" sheetId="15" r:id="rId6"/>
    <sheet name="Quarter" sheetId="16" r:id="rId7"/>
    <sheet name="Calculation" sheetId="17" state="hidden" r:id="rId8"/>
  </sheets>
  <externalReferences>
    <externalReference r:id="rId9"/>
  </externalReferences>
  <definedNames>
    <definedName name="INPUT_BOX" localSheetId="1">#REF!</definedName>
    <definedName name="INPUT_BOX">#REF!</definedName>
    <definedName name="_xlnm.Print_Area" localSheetId="4">'Main Table'!$A$1:$O$28</definedName>
    <definedName name="_xlnm.Print_Area" localSheetId="6">Quarter!$A$1:$AB$29</definedName>
    <definedName name="Table_3a_only">#REF!</definedName>
    <definedName name="Table_3b_only">'[1]3.3 Annual Balance'!$B$4:$S$29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" i="15" l="1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Y7" i="15" l="1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27" i="15"/>
  <c r="X28" i="15"/>
  <c r="X29" i="15"/>
  <c r="X6" i="15"/>
  <c r="G5" i="17"/>
  <c r="F5" i="17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F28" i="17" l="1"/>
  <c r="F31" i="17"/>
  <c r="G28" i="17"/>
  <c r="G31" i="17"/>
  <c r="F22" i="17"/>
  <c r="F14" i="17"/>
  <c r="F26" i="17"/>
  <c r="G26" i="17"/>
  <c r="F30" i="17"/>
  <c r="F6" i="17"/>
  <c r="F10" i="17"/>
  <c r="G10" i="17"/>
  <c r="G14" i="17"/>
  <c r="G30" i="17"/>
  <c r="F18" i="17"/>
  <c r="G18" i="17"/>
  <c r="G6" i="17"/>
  <c r="G22" i="17"/>
  <c r="F9" i="17"/>
  <c r="F13" i="17"/>
  <c r="F17" i="17"/>
  <c r="F21" i="17"/>
  <c r="F25" i="17"/>
  <c r="F29" i="17"/>
  <c r="G9" i="17"/>
  <c r="G13" i="17"/>
  <c r="G17" i="17"/>
  <c r="G21" i="17"/>
  <c r="G25" i="17"/>
  <c r="G29" i="17"/>
  <c r="F7" i="17"/>
  <c r="F11" i="17"/>
  <c r="F15" i="17"/>
  <c r="F19" i="17"/>
  <c r="F23" i="17"/>
  <c r="F27" i="17"/>
  <c r="G7" i="17"/>
  <c r="G11" i="17"/>
  <c r="G15" i="17"/>
  <c r="G19" i="17"/>
  <c r="G23" i="17"/>
  <c r="G27" i="17"/>
  <c r="F8" i="17"/>
  <c r="F12" i="17"/>
  <c r="F16" i="17"/>
  <c r="F20" i="17"/>
  <c r="F24" i="17"/>
  <c r="G8" i="17"/>
  <c r="G12" i="17"/>
  <c r="G16" i="17"/>
  <c r="G20" i="17"/>
  <c r="G24" i="17"/>
  <c r="C18" i="14"/>
  <c r="C10" i="14"/>
  <c r="B25" i="14"/>
  <c r="C19" i="14"/>
  <c r="C22" i="14"/>
  <c r="C23" i="14"/>
  <c r="B5" i="14"/>
  <c r="B20" i="14"/>
  <c r="C28" i="14"/>
  <c r="C6" i="14"/>
  <c r="B24" i="14"/>
  <c r="C7" i="14"/>
  <c r="C9" i="14"/>
  <c r="C24" i="14"/>
  <c r="C25" i="14"/>
  <c r="B26" i="14"/>
  <c r="B9" i="14"/>
  <c r="C14" i="14"/>
  <c r="C20" i="14"/>
  <c r="B27" i="14"/>
  <c r="B7" i="14"/>
  <c r="C15" i="14"/>
  <c r="C5" i="14"/>
  <c r="B19" i="14"/>
  <c r="B12" i="14"/>
  <c r="B6" i="14"/>
  <c r="B28" i="14"/>
  <c r="B14" i="14"/>
  <c r="B16" i="14"/>
  <c r="C16" i="14"/>
  <c r="C17" i="14"/>
  <c r="B13" i="14"/>
  <c r="B10" i="14"/>
  <c r="C21" i="14"/>
  <c r="C11" i="14"/>
  <c r="C13" i="14"/>
  <c r="B8" i="14"/>
  <c r="B11" i="14"/>
  <c r="B18" i="14"/>
  <c r="C26" i="14"/>
  <c r="B17" i="14"/>
  <c r="B15" i="14"/>
  <c r="B21" i="14"/>
  <c r="C27" i="14"/>
  <c r="C8" i="14"/>
  <c r="B22" i="14"/>
  <c r="C12" i="14"/>
  <c r="B23" i="14"/>
  <c r="D5" i="14" l="1"/>
  <c r="D10" i="14"/>
  <c r="D9" i="14"/>
  <c r="D26" i="14"/>
  <c r="D24" i="14"/>
  <c r="D8" i="14"/>
  <c r="D16" i="14"/>
  <c r="D28" i="14"/>
  <c r="D18" i="14"/>
  <c r="D14" i="14"/>
  <c r="D25" i="14"/>
  <c r="D23" i="14"/>
  <c r="D6" i="14"/>
  <c r="D17" i="14"/>
  <c r="D13" i="14"/>
  <c r="D19" i="14"/>
  <c r="D15" i="14"/>
  <c r="D21" i="14"/>
  <c r="D11" i="14"/>
  <c r="D27" i="14"/>
  <c r="D22" i="14"/>
  <c r="D7" i="14"/>
  <c r="F47" i="17" l="1"/>
  <c r="F63" i="17"/>
  <c r="F48" i="17"/>
  <c r="F52" i="17"/>
  <c r="F42" i="17"/>
  <c r="F60" i="17"/>
  <c r="F50" i="17"/>
  <c r="F56" i="17"/>
  <c r="F59" i="17"/>
  <c r="F43" i="17"/>
  <c r="F45" i="17"/>
  <c r="F61" i="17"/>
  <c r="F65" i="17"/>
  <c r="F64" i="17"/>
  <c r="F62" i="17"/>
  <c r="F49" i="17"/>
  <c r="F46" i="17"/>
  <c r="F54" i="17"/>
  <c r="F53" i="17"/>
  <c r="F44" i="17"/>
  <c r="F58" i="17"/>
  <c r="F51" i="17"/>
  <c r="F55" i="17"/>
  <c r="F57" i="17"/>
  <c r="G39" i="17"/>
  <c r="G41" i="17" s="1"/>
  <c r="F41" i="17"/>
  <c r="F40" i="17"/>
  <c r="E26" i="14"/>
  <c r="E18" i="14"/>
  <c r="E17" i="14"/>
  <c r="E24" i="14"/>
  <c r="E19" i="14"/>
  <c r="E6" i="14"/>
  <c r="E5" i="14"/>
  <c r="E28" i="14"/>
  <c r="E21" i="14"/>
  <c r="E8" i="14"/>
  <c r="E10" i="14"/>
  <c r="E16" i="14"/>
  <c r="E13" i="14"/>
  <c r="E9" i="14"/>
  <c r="E22" i="14"/>
  <c r="E15" i="14"/>
  <c r="E25" i="14"/>
  <c r="E7" i="14"/>
  <c r="E11" i="14"/>
  <c r="E23" i="14"/>
  <c r="E27" i="14"/>
  <c r="E12" i="14"/>
  <c r="E20" i="14"/>
  <c r="E14" i="14"/>
  <c r="H39" i="17" l="1"/>
  <c r="G63" i="17"/>
  <c r="G56" i="17"/>
  <c r="G47" i="17"/>
  <c r="G46" i="17"/>
  <c r="G65" i="17"/>
  <c r="G54" i="17"/>
  <c r="G52" i="17"/>
  <c r="G55" i="17"/>
  <c r="G50" i="17"/>
  <c r="G64" i="17"/>
  <c r="G53" i="17"/>
  <c r="G45" i="17"/>
  <c r="G60" i="17"/>
  <c r="G51" i="17"/>
  <c r="G62" i="17"/>
  <c r="G43" i="17"/>
  <c r="G42" i="17"/>
  <c r="G57" i="17"/>
  <c r="G58" i="17"/>
  <c r="G61" i="17"/>
  <c r="G49" i="17"/>
  <c r="G59" i="17"/>
  <c r="G44" i="17"/>
  <c r="G40" i="17"/>
  <c r="G48" i="17"/>
  <c r="F20" i="14"/>
  <c r="F10" i="14"/>
  <c r="F16" i="14"/>
  <c r="F5" i="14"/>
  <c r="F7" i="14"/>
  <c r="F18" i="14"/>
  <c r="F15" i="14"/>
  <c r="F27" i="14"/>
  <c r="F19" i="14"/>
  <c r="F8" i="14"/>
  <c r="F26" i="14"/>
  <c r="F24" i="14"/>
  <c r="F21" i="14"/>
  <c r="F13" i="14"/>
  <c r="F17" i="14"/>
  <c r="F11" i="14"/>
  <c r="F6" i="14"/>
  <c r="F22" i="14"/>
  <c r="F9" i="14"/>
  <c r="F23" i="14"/>
  <c r="F12" i="14"/>
  <c r="F14" i="14"/>
  <c r="F25" i="14"/>
  <c r="F28" i="14"/>
  <c r="I39" i="17" l="1"/>
  <c r="H62" i="17"/>
  <c r="H65" i="17"/>
  <c r="H44" i="17"/>
  <c r="H54" i="17"/>
  <c r="H49" i="17"/>
  <c r="H56" i="17"/>
  <c r="H42" i="17"/>
  <c r="H59" i="17"/>
  <c r="H45" i="17"/>
  <c r="H63" i="17"/>
  <c r="H51" i="17"/>
  <c r="H60" i="17"/>
  <c r="H57" i="17"/>
  <c r="H64" i="17"/>
  <c r="H53" i="17"/>
  <c r="H50" i="17"/>
  <c r="H58" i="17"/>
  <c r="H52" i="17"/>
  <c r="H55" i="17"/>
  <c r="H47" i="17"/>
  <c r="H46" i="17"/>
  <c r="H43" i="17"/>
  <c r="H48" i="17"/>
  <c r="H61" i="17"/>
  <c r="H40" i="17"/>
  <c r="H41" i="17"/>
  <c r="G24" i="14"/>
  <c r="G22" i="14"/>
  <c r="G14" i="14"/>
  <c r="G25" i="14"/>
  <c r="G28" i="14"/>
  <c r="G27" i="14"/>
  <c r="G8" i="14"/>
  <c r="G17" i="14"/>
  <c r="G10" i="14"/>
  <c r="G18" i="14"/>
  <c r="G21" i="14"/>
  <c r="G19" i="14"/>
  <c r="G26" i="14"/>
  <c r="G15" i="14"/>
  <c r="G13" i="14"/>
  <c r="G7" i="14"/>
  <c r="G6" i="14"/>
  <c r="G23" i="14"/>
  <c r="G9" i="14"/>
  <c r="G16" i="14"/>
  <c r="G12" i="14"/>
  <c r="G20" i="14"/>
  <c r="G5" i="14"/>
  <c r="G11" i="14"/>
  <c r="J39" i="17" l="1"/>
  <c r="I60" i="17"/>
  <c r="I62" i="17"/>
  <c r="I64" i="17"/>
  <c r="I44" i="17"/>
  <c r="I51" i="17"/>
  <c r="I53" i="17"/>
  <c r="I48" i="17"/>
  <c r="I54" i="17"/>
  <c r="I59" i="17"/>
  <c r="I52" i="17"/>
  <c r="I55" i="17"/>
  <c r="I45" i="17"/>
  <c r="I42" i="17"/>
  <c r="I49" i="17"/>
  <c r="I58" i="17"/>
  <c r="I43" i="17"/>
  <c r="I63" i="17"/>
  <c r="I65" i="17"/>
  <c r="I46" i="17"/>
  <c r="I50" i="17"/>
  <c r="I57" i="17"/>
  <c r="I47" i="17"/>
  <c r="I61" i="17"/>
  <c r="I56" i="17"/>
  <c r="I41" i="17"/>
  <c r="I40" i="17"/>
  <c r="H25" i="14"/>
  <c r="H17" i="14"/>
  <c r="H10" i="14"/>
  <c r="H18" i="14"/>
  <c r="H8" i="14"/>
  <c r="H23" i="14"/>
  <c r="H28" i="14"/>
  <c r="H19" i="14"/>
  <c r="H6" i="14"/>
  <c r="H7" i="14"/>
  <c r="H9" i="14"/>
  <c r="H27" i="14"/>
  <c r="H12" i="14"/>
  <c r="H26" i="14"/>
  <c r="H15" i="14"/>
  <c r="H16" i="14"/>
  <c r="H22" i="14"/>
  <c r="H13" i="14"/>
  <c r="H14" i="14"/>
  <c r="H20" i="14"/>
  <c r="H21" i="14"/>
  <c r="H5" i="14"/>
  <c r="H24" i="14"/>
  <c r="H11" i="14"/>
  <c r="K39" i="17" l="1"/>
  <c r="J47" i="17"/>
  <c r="J50" i="17"/>
  <c r="J49" i="17"/>
  <c r="J65" i="17"/>
  <c r="J53" i="17"/>
  <c r="J55" i="17"/>
  <c r="J43" i="17"/>
  <c r="J61" i="17"/>
  <c r="J57" i="17"/>
  <c r="J60" i="17"/>
  <c r="J59" i="17"/>
  <c r="J51" i="17"/>
  <c r="J56" i="17"/>
  <c r="J54" i="17"/>
  <c r="J64" i="17"/>
  <c r="J44" i="17"/>
  <c r="J58" i="17"/>
  <c r="J63" i="17"/>
  <c r="J62" i="17"/>
  <c r="J45" i="17"/>
  <c r="J42" i="17"/>
  <c r="J46" i="17"/>
  <c r="J52" i="17"/>
  <c r="J48" i="17"/>
  <c r="J41" i="17"/>
  <c r="J40" i="17"/>
  <c r="I10" i="14"/>
  <c r="I12" i="14"/>
  <c r="I25" i="14"/>
  <c r="I13" i="14"/>
  <c r="I18" i="14"/>
  <c r="I23" i="14"/>
  <c r="I24" i="14"/>
  <c r="I7" i="14"/>
  <c r="I26" i="14"/>
  <c r="I20" i="14"/>
  <c r="I11" i="14"/>
  <c r="I19" i="14"/>
  <c r="I14" i="14"/>
  <c r="I28" i="14"/>
  <c r="I21" i="14"/>
  <c r="I6" i="14"/>
  <c r="I8" i="14"/>
  <c r="I17" i="14"/>
  <c r="I22" i="14"/>
  <c r="I16" i="14"/>
  <c r="I5" i="14"/>
  <c r="I9" i="14"/>
  <c r="I27" i="14"/>
  <c r="I15" i="14"/>
  <c r="L39" i="17" l="1"/>
  <c r="K63" i="17"/>
  <c r="K54" i="17"/>
  <c r="K45" i="17"/>
  <c r="K61" i="17"/>
  <c r="K50" i="17"/>
  <c r="K47" i="17"/>
  <c r="K49" i="17"/>
  <c r="K53" i="17"/>
  <c r="K58" i="17"/>
  <c r="K44" i="17"/>
  <c r="K42" i="17"/>
  <c r="K52" i="17"/>
  <c r="K64" i="17"/>
  <c r="K56" i="17"/>
  <c r="K59" i="17"/>
  <c r="K51" i="17"/>
  <c r="K55" i="17"/>
  <c r="K46" i="17"/>
  <c r="K65" i="17"/>
  <c r="K57" i="17"/>
  <c r="K62" i="17"/>
  <c r="K43" i="17"/>
  <c r="K60" i="17"/>
  <c r="K48" i="17"/>
  <c r="K40" i="17"/>
  <c r="K41" i="17"/>
  <c r="J26" i="14"/>
  <c r="J11" i="14"/>
  <c r="J24" i="14"/>
  <c r="J10" i="14"/>
  <c r="J7" i="14"/>
  <c r="J8" i="14"/>
  <c r="J15" i="14"/>
  <c r="J19" i="14"/>
  <c r="J21" i="14"/>
  <c r="J17" i="14"/>
  <c r="J18" i="14"/>
  <c r="J16" i="14"/>
  <c r="J20" i="14"/>
  <c r="J14" i="14"/>
  <c r="J9" i="14"/>
  <c r="J5" i="14"/>
  <c r="J13" i="14"/>
  <c r="J27" i="14"/>
  <c r="J6" i="14"/>
  <c r="J23" i="14"/>
  <c r="J28" i="14"/>
  <c r="J25" i="14"/>
  <c r="J22" i="14"/>
  <c r="J12" i="14"/>
  <c r="M39" i="17" l="1"/>
  <c r="L57" i="17"/>
  <c r="L49" i="17"/>
  <c r="L50" i="17"/>
  <c r="L45" i="17"/>
  <c r="L47" i="17"/>
  <c r="L56" i="17"/>
  <c r="L63" i="17"/>
  <c r="L42" i="17"/>
  <c r="L58" i="17"/>
  <c r="L51" i="17"/>
  <c r="L64" i="17"/>
  <c r="L60" i="17"/>
  <c r="L61" i="17"/>
  <c r="L48" i="17"/>
  <c r="L62" i="17"/>
  <c r="L59" i="17"/>
  <c r="L65" i="17"/>
  <c r="L53" i="17"/>
  <c r="L54" i="17"/>
  <c r="L44" i="17"/>
  <c r="L55" i="17"/>
  <c r="L46" i="17"/>
  <c r="L52" i="17"/>
  <c r="L43" i="17"/>
  <c r="L40" i="17"/>
  <c r="L41" i="17"/>
  <c r="K12" i="14"/>
  <c r="K7" i="14"/>
  <c r="K19" i="14"/>
  <c r="K22" i="14"/>
  <c r="K13" i="14"/>
  <c r="K23" i="14"/>
  <c r="K16" i="14"/>
  <c r="K8" i="14"/>
  <c r="K6" i="14"/>
  <c r="K11" i="14"/>
  <c r="K17" i="14"/>
  <c r="K18" i="14"/>
  <c r="K27" i="14"/>
  <c r="K14" i="14"/>
  <c r="K9" i="14"/>
  <c r="K21" i="14"/>
  <c r="K5" i="14"/>
  <c r="K20" i="14"/>
  <c r="K28" i="14"/>
  <c r="K10" i="14"/>
  <c r="K24" i="14"/>
  <c r="K26" i="14"/>
  <c r="K15" i="14"/>
  <c r="K25" i="14"/>
  <c r="N39" i="17" l="1"/>
  <c r="M47" i="17"/>
  <c r="M50" i="17"/>
  <c r="M54" i="17"/>
  <c r="M55" i="17"/>
  <c r="M42" i="17"/>
  <c r="M58" i="17"/>
  <c r="M49" i="17"/>
  <c r="M59" i="17"/>
  <c r="M61" i="17"/>
  <c r="M52" i="17"/>
  <c r="M56" i="17"/>
  <c r="M57" i="17"/>
  <c r="M64" i="17"/>
  <c r="M43" i="17"/>
  <c r="M48" i="17"/>
  <c r="M44" i="17"/>
  <c r="M60" i="17"/>
  <c r="M63" i="17"/>
  <c r="M51" i="17"/>
  <c r="M62" i="17"/>
  <c r="M65" i="17"/>
  <c r="M46" i="17"/>
  <c r="M53" i="17"/>
  <c r="M45" i="17"/>
  <c r="M40" i="17"/>
  <c r="M41" i="17"/>
  <c r="L15" i="14"/>
  <c r="L23" i="14"/>
  <c r="L13" i="14"/>
  <c r="L22" i="14"/>
  <c r="L25" i="14"/>
  <c r="L17" i="14"/>
  <c r="L20" i="14"/>
  <c r="L10" i="14"/>
  <c r="L14" i="14"/>
  <c r="L8" i="14"/>
  <c r="L6" i="14"/>
  <c r="L24" i="14"/>
  <c r="L26" i="14"/>
  <c r="L18" i="14"/>
  <c r="L19" i="14"/>
  <c r="L7" i="14"/>
  <c r="L5" i="14"/>
  <c r="L28" i="14"/>
  <c r="L21" i="14"/>
  <c r="L9" i="14"/>
  <c r="L16" i="14"/>
  <c r="L27" i="14"/>
  <c r="L11" i="14"/>
  <c r="L12" i="14"/>
  <c r="N9" i="14" l="1"/>
  <c r="N53" i="17"/>
  <c r="N55" i="17"/>
  <c r="N46" i="17"/>
  <c r="N48" i="17"/>
  <c r="N64" i="17"/>
  <c r="N54" i="17"/>
  <c r="N42" i="17"/>
  <c r="N58" i="17"/>
  <c r="N56" i="17"/>
  <c r="N49" i="17"/>
  <c r="N43" i="17"/>
  <c r="N45" i="17"/>
  <c r="N44" i="17"/>
  <c r="N51" i="17"/>
  <c r="N62" i="17"/>
  <c r="N50" i="17"/>
  <c r="N57" i="17"/>
  <c r="N59" i="17"/>
  <c r="N61" i="17"/>
  <c r="N52" i="17"/>
  <c r="N63" i="17"/>
  <c r="N65" i="17"/>
  <c r="N47" i="17"/>
  <c r="N60" i="17"/>
  <c r="N41" i="17"/>
  <c r="N40" i="17"/>
  <c r="M21" i="14"/>
  <c r="M9" i="14"/>
  <c r="M23" i="14"/>
  <c r="M18" i="14"/>
  <c r="M22" i="14"/>
  <c r="M8" i="14"/>
  <c r="M6" i="14"/>
  <c r="M20" i="14"/>
  <c r="M7" i="14"/>
  <c r="M17" i="14"/>
  <c r="M24" i="14"/>
  <c r="M26" i="14"/>
  <c r="M19" i="14"/>
  <c r="M16" i="14"/>
  <c r="M11" i="14"/>
  <c r="M28" i="14"/>
  <c r="M13" i="14"/>
  <c r="M14" i="14"/>
  <c r="M12" i="14"/>
  <c r="M15" i="14"/>
  <c r="M5" i="14"/>
  <c r="M10" i="14"/>
  <c r="M27" i="14"/>
  <c r="M25" i="14"/>
  <c r="N22" i="14" l="1"/>
  <c r="N27" i="14"/>
  <c r="N16" i="14"/>
  <c r="N28" i="14"/>
  <c r="N23" i="14"/>
  <c r="N11" i="14"/>
  <c r="N15" i="14"/>
  <c r="N7" i="14"/>
  <c r="N18" i="14"/>
  <c r="N19" i="14"/>
  <c r="N5" i="14"/>
  <c r="N6" i="14"/>
  <c r="N21" i="14"/>
  <c r="N24" i="14"/>
  <c r="N17" i="14"/>
  <c r="N26" i="14"/>
  <c r="N14" i="14"/>
  <c r="N10" i="14"/>
  <c r="N8" i="14"/>
  <c r="N25" i="14"/>
  <c r="N13" i="14"/>
</calcChain>
</file>

<file path=xl/sharedStrings.xml><?xml version="1.0" encoding="utf-8"?>
<sst xmlns="http://schemas.openxmlformats.org/spreadsheetml/2006/main" count="349" uniqueCount="250">
  <si>
    <t xml:space="preserve">Publication dates </t>
  </si>
  <si>
    <t>Data period</t>
  </si>
  <si>
    <t xml:space="preserve">Revisions </t>
  </si>
  <si>
    <t xml:space="preserve">Further information </t>
  </si>
  <si>
    <t xml:space="preserve">The data tables and accompanying cover sheet, contents, and commentary have been edited to meet legal accessibility regulations 
To provide feedback please contact </t>
  </si>
  <si>
    <t>Some cells in the tables refer to notes which can be found in the notes worksheet
Note markers are presented in square brackets, for example [Note 1]</t>
  </si>
  <si>
    <t xml:space="preserve">Time periods used in this workbook refer to calendar quarters, i.e. quarter 1 represents January to March, quarter 2 April to June, quarter 3 July to September and quarter 4 October to December, and calendar years i.e. January to December </t>
  </si>
  <si>
    <t xml:space="preserve">Links to additional further information in cells below </t>
  </si>
  <si>
    <t>Energy trends publication (opens in a new window)</t>
  </si>
  <si>
    <t>Energy statistics revisions policy (opens in a new window)</t>
  </si>
  <si>
    <t xml:space="preserve">Contact details </t>
  </si>
  <si>
    <t xml:space="preserve">Statistical enquiries </t>
  </si>
  <si>
    <t xml:space="preserve">Media enquiries </t>
  </si>
  <si>
    <t>020 7215 1000</t>
  </si>
  <si>
    <t>Commentary</t>
  </si>
  <si>
    <t>Contents</t>
  </si>
  <si>
    <t>Cover Sheet</t>
  </si>
  <si>
    <t>Description</t>
  </si>
  <si>
    <t xml:space="preserve">This table includes a list of worksheets in this workbook with links to those worksheets </t>
  </si>
  <si>
    <t>This worksheet contains one table</t>
  </si>
  <si>
    <t>Note 4</t>
  </si>
  <si>
    <t xml:space="preserve">Note 3 </t>
  </si>
  <si>
    <t>Note 2</t>
  </si>
  <si>
    <t>Note 1</t>
  </si>
  <si>
    <t xml:space="preserve">Note </t>
  </si>
  <si>
    <t xml:space="preserve">This worksheet contains one table 
</t>
  </si>
  <si>
    <t>Notes</t>
  </si>
  <si>
    <t xml:space="preserve">In the latest quarter </t>
  </si>
  <si>
    <t>Marine bunkers</t>
  </si>
  <si>
    <t>Total supply</t>
  </si>
  <si>
    <t>Transformation</t>
  </si>
  <si>
    <t>Electricity generation</t>
  </si>
  <si>
    <t>Heat generation</t>
  </si>
  <si>
    <t>Energy industry use</t>
  </si>
  <si>
    <t>Final Consumption</t>
  </si>
  <si>
    <t>Iron &amp; steel</t>
  </si>
  <si>
    <t>Other industries</t>
  </si>
  <si>
    <t>Transport</t>
  </si>
  <si>
    <t>Domestic</t>
  </si>
  <si>
    <t>Other final users</t>
  </si>
  <si>
    <t>Non energy use</t>
  </si>
  <si>
    <t>Primary supply</t>
  </si>
  <si>
    <t>Year</t>
  </si>
  <si>
    <t>Quarter!</t>
  </si>
  <si>
    <t>Quarter</t>
  </si>
  <si>
    <t xml:space="preserve">   Marine bunkers</t>
  </si>
  <si>
    <t>TRANSFORMATION</t>
  </si>
  <si>
    <t xml:space="preserve">   Electricity generation</t>
  </si>
  <si>
    <t xml:space="preserve">   Heat generation</t>
  </si>
  <si>
    <t xml:space="preserve">   Blast furnaces</t>
  </si>
  <si>
    <t>FINAL CONSUMPTION</t>
  </si>
  <si>
    <t xml:space="preserve">   Iron &amp; steel</t>
  </si>
  <si>
    <t xml:space="preserve">   Other industries</t>
  </si>
  <si>
    <t xml:space="preserve">   Transport</t>
  </si>
  <si>
    <t xml:space="preserve">   Domestic</t>
  </si>
  <si>
    <t xml:space="preserve">   Non energy use</t>
  </si>
  <si>
    <t xml:space="preserve">Supply and use of petroleum products </t>
  </si>
  <si>
    <t>Crude oil and oil products methodology note (opens in a new window)</t>
  </si>
  <si>
    <t>Worksheet description</t>
  </si>
  <si>
    <t>Link</t>
  </si>
  <si>
    <t>Main table</t>
  </si>
  <si>
    <t>Annual</t>
  </si>
  <si>
    <t>Some cells refer to notes which can be found on the notes worksheet</t>
  </si>
  <si>
    <t>Note 5</t>
  </si>
  <si>
    <t>Note 6</t>
  </si>
  <si>
    <t>Includes refinery production and petroleum gases extracted as products during the production of oil and gas.</t>
  </si>
  <si>
    <t>Supply and use of petroleum products, thousand tonnes, main table</t>
  </si>
  <si>
    <t xml:space="preserve">Supply and use of petroleum products, thousand tonnes, annual data </t>
  </si>
  <si>
    <t xml:space="preserve">Supply and use of petroleum products, thousand tonnes, quarterly data </t>
  </si>
  <si>
    <t>Cover sheet</t>
  </si>
  <si>
    <t xml:space="preserve">Notes </t>
  </si>
  <si>
    <t>Total demand</t>
  </si>
  <si>
    <t>Other Transformation</t>
  </si>
  <si>
    <t>Petroleum Refineries</t>
  </si>
  <si>
    <t>Blast Furnaces</t>
  </si>
  <si>
    <t>Others</t>
  </si>
  <si>
    <t>Annual!</t>
  </si>
  <si>
    <r>
      <t xml:space="preserve">   Indigenous production</t>
    </r>
    <r>
      <rPr>
        <vertAlign val="superscript"/>
        <sz val="6"/>
        <rFont val="MS Sans Serif"/>
        <family val="2"/>
      </rPr>
      <t xml:space="preserve"> 2</t>
    </r>
  </si>
  <si>
    <r>
      <t xml:space="preserve">   Imports</t>
    </r>
    <r>
      <rPr>
        <vertAlign val="superscript"/>
        <sz val="6"/>
        <rFont val="MS Sans Serif"/>
        <family val="2"/>
      </rPr>
      <t>3</t>
    </r>
  </si>
  <si>
    <r>
      <t xml:space="preserve">   Exports</t>
    </r>
    <r>
      <rPr>
        <vertAlign val="superscript"/>
        <sz val="6"/>
        <rFont val="MS Sans Serif"/>
        <family val="2"/>
      </rPr>
      <t>3</t>
    </r>
  </si>
  <si>
    <r>
      <t xml:space="preserve">   Stock change</t>
    </r>
    <r>
      <rPr>
        <vertAlign val="superscript"/>
        <sz val="6"/>
        <rFont val="MS Sans Serif"/>
        <family val="2"/>
      </rPr>
      <t>4</t>
    </r>
  </si>
  <si>
    <r>
      <t xml:space="preserve">   Transfers</t>
    </r>
    <r>
      <rPr>
        <vertAlign val="superscript"/>
        <sz val="6"/>
        <rFont val="MS Sans Serif"/>
        <family val="2"/>
      </rPr>
      <t>5</t>
    </r>
  </si>
  <si>
    <r>
      <t>Statistical difference</t>
    </r>
    <r>
      <rPr>
        <vertAlign val="superscript"/>
        <sz val="6"/>
        <rFont val="MS Sans Serif"/>
        <family val="2"/>
      </rPr>
      <t>6</t>
    </r>
  </si>
  <si>
    <t>Primary demand</t>
  </si>
  <si>
    <t xml:space="preserve">   Petrolem Refineries</t>
  </si>
  <si>
    <t xml:space="preserve">   Blast Furnaces</t>
  </si>
  <si>
    <t xml:space="preserve">   Others</t>
  </si>
  <si>
    <t>Other final user</t>
  </si>
  <si>
    <t xml:space="preserve">Year </t>
  </si>
  <si>
    <t xml:space="preserve">   Other Final Users</t>
  </si>
  <si>
    <t>Table 3.2 Supply and use of petroleum products (thousand tonnes)</t>
  </si>
  <si>
    <t>Annual per cent change</t>
  </si>
  <si>
    <t>2019 
2nd quarter</t>
  </si>
  <si>
    <t>2019 
3rd quarter</t>
  </si>
  <si>
    <t>2019 
4th quarter</t>
  </si>
  <si>
    <t>2020 
1st quarter</t>
  </si>
  <si>
    <t>2020 
2nd quarter</t>
  </si>
  <si>
    <t>2020 
3rd quarter</t>
  </si>
  <si>
    <t>2020 
4th quarter</t>
  </si>
  <si>
    <t>2021 
1st quarter</t>
  </si>
  <si>
    <t>2021 
2nd quarter</t>
  </si>
  <si>
    <t>Quarterly per cent change
[note 1]</t>
  </si>
  <si>
    <t>Indigenous production [note 2]</t>
  </si>
  <si>
    <t>Imports [note 3]</t>
  </si>
  <si>
    <t>Exports [note 3]</t>
  </si>
  <si>
    <t>Stock change [note 4]</t>
  </si>
  <si>
    <t>Transfers [note 5]</t>
  </si>
  <si>
    <t>Statistical difference [note 6]</t>
  </si>
  <si>
    <t>1999 
1st quarter</t>
  </si>
  <si>
    <t>1999 
2nd quarter</t>
  </si>
  <si>
    <t>1999 
3rd quarter</t>
  </si>
  <si>
    <t>1999 
4th quarter</t>
  </si>
  <si>
    <t>2000 
1st quarter</t>
  </si>
  <si>
    <t>2000 
2nd quarter</t>
  </si>
  <si>
    <t>2000 
3rd quarter</t>
  </si>
  <si>
    <t>2000 
4th quarter</t>
  </si>
  <si>
    <t>2001 
1st quarter</t>
  </si>
  <si>
    <t>2001 
2nd quarter</t>
  </si>
  <si>
    <t>2001 
3rd quarter</t>
  </si>
  <si>
    <t>2001 
4th quarter</t>
  </si>
  <si>
    <t>2002 
1st quarter</t>
  </si>
  <si>
    <t>2002 
2nd quarter</t>
  </si>
  <si>
    <t>2002 
3rd quarter</t>
  </si>
  <si>
    <t>2002 
4th quarter</t>
  </si>
  <si>
    <t>2003 
1st quarter</t>
  </si>
  <si>
    <t>2003 
2nd quarter</t>
  </si>
  <si>
    <t>2003 
3rd quarter</t>
  </si>
  <si>
    <t>2003 
4th quarter</t>
  </si>
  <si>
    <t>2004 
1st quarter</t>
  </si>
  <si>
    <t>2004 
2nd quarter</t>
  </si>
  <si>
    <t>2004 
3rd quarter</t>
  </si>
  <si>
    <t>2004 
4th quarter</t>
  </si>
  <si>
    <t>2005 
1st quarter</t>
  </si>
  <si>
    <t>2005 
2nd quarter</t>
  </si>
  <si>
    <t>2005 
3rd quarter</t>
  </si>
  <si>
    <t>2005 
4th quarter</t>
  </si>
  <si>
    <t>2006 
1st quarter</t>
  </si>
  <si>
    <t>2006 
2nd quarter</t>
  </si>
  <si>
    <t>2006 
3rd quarter</t>
  </si>
  <si>
    <t>2006 
4th quarter</t>
  </si>
  <si>
    <t>2007 
1st quarter</t>
  </si>
  <si>
    <t>2007 
2nd quarter</t>
  </si>
  <si>
    <t>2007 
3rd quarter</t>
  </si>
  <si>
    <t>2007 
4th quarter</t>
  </si>
  <si>
    <t>2008 
1st quarter</t>
  </si>
  <si>
    <t>2008 
2nd quarter</t>
  </si>
  <si>
    <t>2008 
3rd quarter</t>
  </si>
  <si>
    <t>2008 
4th quarter</t>
  </si>
  <si>
    <t>2009 
1st quarter</t>
  </si>
  <si>
    <t>2009 
2nd quarter</t>
  </si>
  <si>
    <t>2009 
3rd quarter</t>
  </si>
  <si>
    <t>2009 
4th quarter</t>
  </si>
  <si>
    <t>2010 
1st quarter</t>
  </si>
  <si>
    <t>2010 
2nd quarter</t>
  </si>
  <si>
    <t>2010 
3rd quarter</t>
  </si>
  <si>
    <t>2010 
4th quarter</t>
  </si>
  <si>
    <t>2011 
1st quarter</t>
  </si>
  <si>
    <t>2011 
2nd quarter</t>
  </si>
  <si>
    <t>2011 
3rd quarter</t>
  </si>
  <si>
    <t>2011 
4th quarter</t>
  </si>
  <si>
    <t>2012 
1st quarter</t>
  </si>
  <si>
    <t>2012 
2nd quarter</t>
  </si>
  <si>
    <t>2012 
3rd quarter</t>
  </si>
  <si>
    <t>2012 
4th quarter</t>
  </si>
  <si>
    <t>2013 
1st quarter</t>
  </si>
  <si>
    <t>2013 
2nd quarter</t>
  </si>
  <si>
    <t>2013 
3rd quarter</t>
  </si>
  <si>
    <t>2013 
4th quarter</t>
  </si>
  <si>
    <t>2014 
1st quarter</t>
  </si>
  <si>
    <t>2014 
2nd quarter</t>
  </si>
  <si>
    <t>2014 
3rd quarter</t>
  </si>
  <si>
    <t>2014 
4th quarter</t>
  </si>
  <si>
    <t>2015 
1st quarter</t>
  </si>
  <si>
    <t>2015 
2nd quarter</t>
  </si>
  <si>
    <t>2015 
3rd quarter</t>
  </si>
  <si>
    <t>2015 
4th quarter</t>
  </si>
  <si>
    <t>2016 
1st quarter</t>
  </si>
  <si>
    <t>2016 
2nd quarter</t>
  </si>
  <si>
    <t>2016 
3rd quarter</t>
  </si>
  <si>
    <t>2016 
4th quarter</t>
  </si>
  <si>
    <t>2017 
1st quarter</t>
  </si>
  <si>
    <t>2017 
2nd quarter</t>
  </si>
  <si>
    <t>2017 
3rd quarter</t>
  </si>
  <si>
    <t>2017 
4th quarter</t>
  </si>
  <si>
    <t>2018 
1st quarter</t>
  </si>
  <si>
    <t>2018 
2nd quarter</t>
  </si>
  <si>
    <t>2018 
3rd quarter</t>
  </si>
  <si>
    <t>2018 
4th quarter</t>
  </si>
  <si>
    <t>2019 
1st quarter</t>
  </si>
  <si>
    <t>Freeze panes are active on this sheet, to turn off freeze panes select 'view' then 'freeze panes' then 'unfreeze panes' or use [Alt W, F] </t>
  </si>
  <si>
    <t xml:space="preserve">This table contains supplementary information supporting supply and use of petroleum products  data which are referred to in the tables presented in this workbook </t>
  </si>
  <si>
    <t>Column1</t>
  </si>
  <si>
    <t>2019</t>
  </si>
  <si>
    <t>2020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</si>
  <si>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</si>
  <si>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</si>
  <si>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</si>
  <si>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</si>
  <si>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</si>
  <si>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</si>
  <si>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</si>
  <si>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</si>
  <si>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</si>
  <si>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</si>
  <si>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</si>
  <si>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</si>
  <si>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</si>
  <si>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</si>
  <si>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</si>
  <si>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</si>
  <si>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</si>
  <si>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</si>
  <si>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</si>
  <si>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</si>
  <si>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Percentage change between the most recent quarter and the same quarter in the previous year; (+) represents a positive per cent change greater than 100 per cent. </t>
  </si>
  <si>
    <t>Foreign trade recorded by the petroleum industry and may differ from figures published in Overseas Trade Statistics.</t>
  </si>
  <si>
    <t xml:space="preserve">Positive (+) stock change is equal to a stock draw, negative (-) stock change is equal to a stock build. </t>
  </si>
  <si>
    <t>Mostly transfers from product to feedstock</t>
  </si>
  <si>
    <t>Total supply minus total demand</t>
  </si>
  <si>
    <t>2021 
3rd quarter</t>
  </si>
  <si>
    <t>2021 
4th quarter</t>
  </si>
  <si>
    <t>Glossary and acronyms, DUKES Annex B (opens in a new window)</t>
  </si>
  <si>
    <t>2022 
1st quarter</t>
  </si>
  <si>
    <t>2021</t>
  </si>
  <si>
    <t>2022
2nd quarter</t>
  </si>
  <si>
    <t xml:space="preserve">This spreadsheet forms part of the National Statistics publication Energy Trends produced by the Department for Energy Security &amp; Net Zero (DESNZ). 
The data presented is on UK supply and use of petroleum products; quarterly data are published in arrears in thousand tonnes. </t>
  </si>
  <si>
    <t>2022
3rd quarter</t>
  </si>
  <si>
    <t>2022
4th quarter</t>
  </si>
  <si>
    <t>newsdesk@energysecurity.gov.uk</t>
  </si>
  <si>
    <t>2023 
1st quarter</t>
  </si>
  <si>
    <t>energy.stats@energysecurity.gov.uk</t>
  </si>
  <si>
    <t>2022</t>
  </si>
  <si>
    <t>2023
1st quarter</t>
  </si>
  <si>
    <t>2023
2nd quarter</t>
  </si>
  <si>
    <t>Alasdair Campbell</t>
  </si>
  <si>
    <t>07511 164 502</t>
  </si>
  <si>
    <t>oil.statistics@energysecurity.gov.uk</t>
  </si>
  <si>
    <t>2023
3rd quarter</t>
  </si>
  <si>
    <t>2023 [provisional]</t>
  </si>
  <si>
    <r>
      <t xml:space="preserve">This spreadsheet contains quarterly and annual data including </t>
    </r>
    <r>
      <rPr>
        <b/>
        <sz val="12"/>
        <color theme="1"/>
        <rFont val="Calibri"/>
        <family val="2"/>
        <scheme val="minor"/>
      </rPr>
      <t>new data for January to March 2024</t>
    </r>
  </si>
  <si>
    <t>2023
4th quarter</t>
  </si>
  <si>
    <t>2024
1st Quarter [provisional]</t>
  </si>
  <si>
    <t>2024
1st quarter [provisional]</t>
  </si>
  <si>
    <t>Production recovers from post-pandemic low of Q4 2023, but remains down on last year</t>
  </si>
  <si>
    <t>Net imports up by a fifth</t>
  </si>
  <si>
    <t>Exports of petroleum were marginally down by 1.7 per cent on Quarter 1 2023. To compensate for reduced production, imports increased by 4.3 per cent, leading to net imports of 2.5 million tonnes, a one-fifth increase.</t>
  </si>
  <si>
    <t>See Table 3.4 for a breakdown by oil products.</t>
  </si>
  <si>
    <t>The revisions period is January to December 2023.
Revisions are due to updates from data suppliers or the receipt of data replacing estimates unless otherwise stated</t>
  </si>
  <si>
    <t>In Quarter 1 2024, refinery production increased by one million tonnes compared to the post-pandemic low of 12 million tonnes seen in Quarter 4 2023. Refineries resumed normal activities after maintenance, but production was 4.4 per cent down on Quarter 1 2023. Demand was stable on the same period last year, bar non-energy use hitting a quarterly record low of 913 thousand tonnes.</t>
  </si>
  <si>
    <r>
      <t xml:space="preserve">These data were published on </t>
    </r>
    <r>
      <rPr>
        <b/>
        <sz val="12"/>
        <rFont val="Calibri"/>
        <family val="2"/>
        <scheme val="minor"/>
      </rPr>
      <t>Thursday 27th June 2024</t>
    </r>
    <r>
      <rPr>
        <sz val="12"/>
        <rFont val="Calibri"/>
        <family val="2"/>
        <scheme val="minor"/>
      </rPr>
      <t xml:space="preserve">
The next publication date is </t>
    </r>
    <r>
      <rPr>
        <b/>
        <sz val="12"/>
        <rFont val="Calibri"/>
        <family val="2"/>
        <scheme val="minor"/>
      </rPr>
      <t>Tuesday 30th July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</si>
</sst>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;\-#,##0.0"/>
    <numFmt numFmtId="166" formatCode="#,###&quot;-r&quot;\ ;\-#,###&quot;-r&quot;;&quot;-r &quot;"/>
  </numFmts>
  <fonts count="24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perscript"/>
      <sz val="6"/>
      <name val="MS Sans Serif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rgb="FF0000FF"/>
      <name val="Calibri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Protection="0">
      <alignment vertical="center"/>
    </xf>
    <xf numFmtId="0" fontId="3" fillId="0" borderId="0" applyNumberFormat="0" applyFill="0" applyProtection="0"/>
    <xf numFmtId="0" fontId="7" fillId="0" borderId="0" applyNumberFormat="0" applyFill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 wrapText="1"/>
    </xf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 applyAlignment="1">
      <alignment vertical="center" wrapText="1"/>
    </xf>
    <xf numFmtId="0" fontId="2" fillId="0" borderId="0" xfId="5">
      <alignment vertical="center" wrapText="1"/>
    </xf>
    <xf numFmtId="0" fontId="2" fillId="0" borderId="0" xfId="5" applyAlignment="1">
      <alignment vertical="center"/>
    </xf>
    <xf numFmtId="0" fontId="3" fillId="0" borderId="0" xfId="2" applyAlignment="1">
      <alignment wrapText="1"/>
    </xf>
    <xf numFmtId="0" fontId="4" fillId="0" borderId="0" xfId="5" applyFont="1" applyAlignment="1">
      <alignment vertical="center"/>
    </xf>
    <xf numFmtId="0" fontId="3" fillId="0" borderId="0" xfId="2"/>
    <xf numFmtId="0" fontId="6" fillId="0" borderId="0" xfId="4" applyAlignment="1" applyProtection="1">
      <alignment vertical="center" wrapText="1"/>
    </xf>
    <xf numFmtId="0" fontId="7" fillId="0" borderId="0" xfId="3"/>
    <xf numFmtId="0" fontId="6" fillId="0" borderId="0" xfId="4" applyAlignment="1" applyProtection="1">
      <alignment vertical="center"/>
    </xf>
    <xf numFmtId="0" fontId="2" fillId="0" borderId="0" xfId="5" applyAlignment="1">
      <alignment wrapText="1"/>
    </xf>
    <xf numFmtId="0" fontId="3" fillId="0" borderId="0" xfId="2" applyFill="1"/>
    <xf numFmtId="0" fontId="1" fillId="0" borderId="0" xfId="1">
      <alignment vertical="center"/>
    </xf>
    <xf numFmtId="0" fontId="15" fillId="0" borderId="0" xfId="11"/>
    <xf numFmtId="0" fontId="10" fillId="3" borderId="11" xfId="11" applyFont="1" applyFill="1" applyBorder="1"/>
    <xf numFmtId="0" fontId="10" fillId="3" borderId="6" xfId="11" applyFont="1" applyFill="1" applyBorder="1"/>
    <xf numFmtId="0" fontId="15" fillId="3" borderId="12" xfId="11" applyFill="1" applyBorder="1"/>
    <xf numFmtId="0" fontId="15" fillId="3" borderId="7" xfId="11" applyFill="1" applyBorder="1"/>
    <xf numFmtId="0" fontId="9" fillId="0" borderId="0" xfId="11" applyFont="1"/>
    <xf numFmtId="0" fontId="15" fillId="0" borderId="8" xfId="11" applyBorder="1"/>
    <xf numFmtId="3" fontId="13" fillId="2" borderId="0" xfId="11" applyNumberFormat="1" applyFont="1" applyFill="1" applyAlignment="1">
      <alignment horizontal="left"/>
    </xf>
    <xf numFmtId="3" fontId="13" fillId="2" borderId="2" xfId="11" applyNumberFormat="1" applyFont="1" applyFill="1" applyBorder="1" applyAlignment="1">
      <alignment horizontal="left"/>
    </xf>
    <xf numFmtId="3" fontId="14" fillId="2" borderId="1" xfId="11" applyNumberFormat="1" applyFont="1" applyFill="1" applyBorder="1" applyAlignment="1">
      <alignment horizontal="left"/>
    </xf>
    <xf numFmtId="3" fontId="14" fillId="2" borderId="2" xfId="11" applyNumberFormat="1" applyFont="1" applyFill="1" applyBorder="1" applyAlignment="1">
      <alignment horizontal="left"/>
    </xf>
    <xf numFmtId="3" fontId="14" fillId="2" borderId="0" xfId="11" applyNumberFormat="1" applyFont="1" applyFill="1" applyAlignment="1">
      <alignment horizontal="left"/>
    </xf>
    <xf numFmtId="3" fontId="13" fillId="2" borderId="1" xfId="11" applyNumberFormat="1" applyFont="1" applyFill="1" applyBorder="1" applyAlignment="1">
      <alignment horizontal="left"/>
    </xf>
    <xf numFmtId="3" fontId="13" fillId="0" borderId="0" xfId="11" applyNumberFormat="1" applyFont="1" applyAlignment="1">
      <alignment horizontal="left"/>
    </xf>
    <xf numFmtId="3" fontId="2" fillId="0" borderId="0" xfId="5" applyNumberFormat="1">
      <alignment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4" borderId="8" xfId="5" applyFont="1" applyFill="1" applyBorder="1" applyAlignment="1">
      <alignment horizontal="center" vertical="center" wrapText="1"/>
    </xf>
    <xf numFmtId="0" fontId="2" fillId="0" borderId="13" xfId="5" applyBorder="1">
      <alignment vertical="center" wrapText="1"/>
    </xf>
    <xf numFmtId="0" fontId="2" fillId="0" borderId="9" xfId="5" applyBorder="1">
      <alignment vertical="center" wrapText="1"/>
    </xf>
    <xf numFmtId="0" fontId="2" fillId="0" borderId="10" xfId="5" applyBorder="1">
      <alignment vertical="center" wrapText="1"/>
    </xf>
    <xf numFmtId="0" fontId="5" fillId="0" borderId="13" xfId="5" applyFont="1" applyBorder="1">
      <alignment vertical="center" wrapText="1"/>
    </xf>
    <xf numFmtId="0" fontId="5" fillId="0" borderId="10" xfId="5" applyFont="1" applyBorder="1">
      <alignment vertical="center" wrapText="1"/>
    </xf>
    <xf numFmtId="37" fontId="2" fillId="0" borderId="0" xfId="5" applyNumberFormat="1">
      <alignment vertical="center" wrapText="1"/>
    </xf>
    <xf numFmtId="37" fontId="2" fillId="0" borderId="2" xfId="5" applyNumberFormat="1" applyBorder="1">
      <alignment vertical="center" wrapText="1"/>
    </xf>
    <xf numFmtId="0" fontId="18" fillId="0" borderId="0" xfId="5" applyFont="1">
      <alignment vertical="center" wrapText="1"/>
    </xf>
    <xf numFmtId="0" fontId="19" fillId="0" borderId="0" xfId="5" applyFont="1">
      <alignment vertical="center" wrapText="1"/>
    </xf>
    <xf numFmtId="2" fontId="2" fillId="0" borderId="0" xfId="5" applyNumberFormat="1">
      <alignment vertical="center" wrapText="1"/>
    </xf>
    <xf numFmtId="9" fontId="2" fillId="0" borderId="0" xfId="14" applyFont="1" applyAlignment="1">
      <alignment vertical="center" wrapText="1"/>
    </xf>
    <xf numFmtId="0" fontId="7" fillId="0" borderId="0" xfId="3" applyAlignment="1">
      <alignment wrapText="1"/>
    </xf>
    <xf numFmtId="2" fontId="2" fillId="0" borderId="0" xfId="14" applyNumberFormat="1" applyFont="1" applyAlignment="1">
      <alignment vertical="center" wrapText="1"/>
    </xf>
    <xf numFmtId="37" fontId="2" fillId="0" borderId="0" xfId="5" applyNumberFormat="1" applyAlignment="1">
      <alignment vertical="center"/>
    </xf>
    <xf numFmtId="0" fontId="19" fillId="0" borderId="0" xfId="3" applyFont="1" applyAlignment="1">
      <alignment wrapText="1"/>
    </xf>
    <xf numFmtId="0" fontId="21" fillId="5" borderId="0" xfId="15" applyFill="1" applyAlignment="1">
      <alignment vertical="center" wrapText="1"/>
    </xf>
    <xf numFmtId="37" fontId="2" fillId="0" borderId="14" xfId="5" applyNumberFormat="1" applyBorder="1">
      <alignment vertical="center" wrapText="1"/>
    </xf>
    <xf numFmtId="37" fontId="2" fillId="0" borderId="3" xfId="5" applyNumberFormat="1" applyBorder="1">
      <alignment vertical="center" wrapText="1"/>
    </xf>
    <xf numFmtId="0" fontId="21" fillId="5" borderId="0" xfId="4" applyFont="1" applyFill="1" applyAlignment="1" applyProtection="1">
      <alignment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4" borderId="13" xfId="5" applyFont="1" applyFill="1" applyBorder="1" applyAlignment="1">
      <alignment horizontal="center" vertical="center" wrapText="1"/>
    </xf>
    <xf numFmtId="164" fontId="2" fillId="0" borderId="0" xfId="14" applyNumberFormat="1" applyFont="1" applyAlignment="1">
      <alignment vertical="center" wrapText="1"/>
    </xf>
    <xf numFmtId="10" fontId="2" fillId="0" borderId="0" xfId="14" applyNumberFormat="1" applyFont="1" applyAlignment="1">
      <alignment vertical="center" wrapText="1"/>
    </xf>
    <xf numFmtId="0" fontId="22" fillId="0" borderId="0" xfId="3" applyFont="1" applyAlignment="1">
      <alignment wrapText="1"/>
    </xf>
    <xf numFmtId="3" fontId="2" fillId="0" borderId="14" xfId="5" applyNumberFormat="1" applyBorder="1">
      <alignment vertical="center" wrapText="1"/>
    </xf>
    <xf numFmtId="3" fontId="2" fillId="0" borderId="1" xfId="5" applyNumberFormat="1" applyBorder="1">
      <alignment vertical="center" wrapText="1"/>
    </xf>
    <xf numFmtId="3" fontId="2" fillId="0" borderId="18" xfId="5" applyNumberFormat="1" applyBorder="1">
      <alignment vertical="center" wrapText="1"/>
    </xf>
    <xf numFmtId="3" fontId="2" fillId="0" borderId="15" xfId="5" applyNumberFormat="1" applyBorder="1">
      <alignment vertical="center" wrapText="1"/>
    </xf>
    <xf numFmtId="3" fontId="2" fillId="0" borderId="3" xfId="5" applyNumberFormat="1" applyBorder="1">
      <alignment vertical="center" wrapText="1"/>
    </xf>
    <xf numFmtId="3" fontId="2" fillId="0" borderId="2" xfId="5" applyNumberFormat="1" applyBorder="1">
      <alignment vertical="center" wrapText="1"/>
    </xf>
    <xf numFmtId="3" fontId="2" fillId="0" borderId="16" xfId="5" applyNumberFormat="1" applyBorder="1">
      <alignment vertical="center" wrapText="1"/>
    </xf>
    <xf numFmtId="0" fontId="15" fillId="6" borderId="0" xfId="11" applyFill="1"/>
    <xf numFmtId="37" fontId="2" fillId="0" borderId="1" xfId="5" applyNumberFormat="1" applyBorder="1">
      <alignment vertical="center" wrapText="1"/>
    </xf>
    <xf numFmtId="37" fontId="5" fillId="0" borderId="1" xfId="5" applyNumberFormat="1" applyFont="1" applyBorder="1">
      <alignment vertical="center" wrapText="1"/>
    </xf>
    <xf numFmtId="37" fontId="5" fillId="0" borderId="2" xfId="5" applyNumberFormat="1" applyFont="1" applyBorder="1">
      <alignment vertical="center" wrapText="1"/>
    </xf>
    <xf numFmtId="165" fontId="2" fillId="4" borderId="13" xfId="5" applyNumberFormat="1" applyFill="1" applyBorder="1">
      <alignment vertical="center" wrapText="1"/>
    </xf>
    <xf numFmtId="165" fontId="2" fillId="4" borderId="9" xfId="5" applyNumberFormat="1" applyFill="1" applyBorder="1">
      <alignment vertical="center" wrapText="1"/>
    </xf>
    <xf numFmtId="165" fontId="5" fillId="4" borderId="13" xfId="5" applyNumberFormat="1" applyFont="1" applyFill="1" applyBorder="1">
      <alignment vertical="center" wrapText="1"/>
    </xf>
    <xf numFmtId="165" fontId="5" fillId="4" borderId="10" xfId="5" applyNumberFormat="1" applyFont="1" applyFill="1" applyBorder="1">
      <alignment vertical="center" wrapText="1"/>
    </xf>
    <xf numFmtId="165" fontId="2" fillId="4" borderId="10" xfId="5" applyNumberFormat="1" applyFill="1" applyBorder="1">
      <alignment vertical="center" wrapText="1"/>
    </xf>
    <xf numFmtId="165" fontId="2" fillId="4" borderId="14" xfId="5" applyNumberFormat="1" applyFill="1" applyBorder="1">
      <alignment vertical="center" wrapText="1"/>
    </xf>
    <xf numFmtId="165" fontId="19" fillId="4" borderId="9" xfId="16" applyNumberFormat="1" applyFont="1" applyFill="1" applyBorder="1" applyAlignment="1">
      <alignment horizontal="right" vertical="center"/>
    </xf>
    <xf numFmtId="9" fontId="2" fillId="0" borderId="0" xfId="14" applyFont="1" applyAlignment="1">
      <alignment vertical="center"/>
    </xf>
    <xf numFmtId="3" fontId="2" fillId="7" borderId="0" xfId="5" applyNumberFormat="1" applyFill="1">
      <alignment vertical="center" wrapText="1"/>
    </xf>
    <xf numFmtId="0" fontId="6" fillId="5" borderId="0" xfId="4" applyFill="1" applyAlignment="1" applyProtection="1">
      <alignment vertical="center" wrapText="1"/>
    </xf>
    <xf numFmtId="37" fontId="2" fillId="0" borderId="15" xfId="5" applyNumberFormat="1" applyBorder="1">
      <alignment vertical="center" wrapText="1"/>
    </xf>
    <xf numFmtId="0" fontId="5" fillId="0" borderId="17" xfId="5" applyFont="1" applyBorder="1" applyAlignment="1">
      <alignment horizontal="center" vertical="center" wrapText="1"/>
    </xf>
    <xf numFmtId="166" fontId="2" fillId="0" borderId="0" xfId="14" applyNumberFormat="1" applyFont="1" applyAlignment="1">
      <alignment vertical="center" wrapText="1"/>
    </xf>
    <xf numFmtId="166" fontId="2" fillId="0" borderId="0" xfId="5" applyNumberFormat="1" applyAlignment="1">
      <alignment vertical="center"/>
    </xf>
  </cellXfs>
  <cellStyles count="17">
    <cellStyle name="Comma" xfId="16" builtinId="3"/>
    <cellStyle name="Comma 2" xfId="7" xr:uid="{C022CCCB-5D29-465E-BBB5-B401B54F8153}"/>
    <cellStyle name="Comma 3" xfId="13" xr:uid="{9142AC0C-E108-4E7D-99AE-7BF58C3CCCD3}"/>
    <cellStyle name="Heading 1" xfId="1" builtinId="16"/>
    <cellStyle name="Heading 2" xfId="2" builtinId="17"/>
    <cellStyle name="Heading 3" xfId="3" builtinId="18"/>
    <cellStyle name="Hyperlink" xfId="4" builtinId="8"/>
    <cellStyle name="Hyperlink 2" xfId="9" xr:uid="{6AD5EEFE-93D1-4E04-8FCC-9FE2B83BD4C2}"/>
    <cellStyle name="Hyperlink 2 2" xfId="10" xr:uid="{76B389B1-FC9E-4215-B25F-524C0AD87911}"/>
    <cellStyle name="Hyperlink 2 3" xfId="15" xr:uid="{43BCDB85-6A70-4C29-AE52-72161E218931}"/>
    <cellStyle name="Normal" xfId="0" builtinId="0"/>
    <cellStyle name="Normal 2" xfId="6" xr:uid="{F8856932-983C-45EF-B519-29ACEC184DDB}"/>
    <cellStyle name="Normal 2 2" xfId="11" xr:uid="{F3A6C341-EADE-4D63-9FB5-0DAC6A7782C3}"/>
    <cellStyle name="Normal 4" xfId="5" xr:uid="{C0251386-D038-42BD-8AD3-469FC6459F02}"/>
    <cellStyle name="Percent" xfId="14" builtinId="5"/>
    <cellStyle name="Percent 2" xfId="8" xr:uid="{D31F9320-B424-4C75-8BF8-0AAC7D8875E1}"/>
    <cellStyle name="Percent 3" xfId="12" xr:uid="{A2C7E3F8-63D8-4603-A06B-BDF9D3100C87}"/>
  </cellStyles>
  <dxfs count="151">
    <dxf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</dxf>
    <dxf>
      <numFmt numFmtId="3" formatCode="#,##0"/>
      <border diagonalUp="0" diagonalDown="0" outline="0">
        <left/>
        <right style="thin">
          <color indexed="64"/>
        </right>
      </border>
    </dxf>
    <dxf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 outline="0">
        <left style="thin">
          <color indexed="64"/>
        </left>
        <right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5" formatCode="#,##0;\-#,##0"/>
      <border diagonalUp="0" diagonalDown="0">
        <right style="thin">
          <color indexed="64"/>
        </right>
        <top/>
        <bottom/>
        <vertical/>
        <horizontal/>
      </border>
    </dxf>
    <dxf>
      <numFmt numFmtId="5" formatCode="#,##0;\-#,##0"/>
      <border diagonalUp="0" diagonalDown="0">
        <left/>
        <right style="thin">
          <color indexed="64"/>
        </right>
        <vertical/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  <border diagonalUp="0" diagonalDown="0">
        <left style="thin">
          <color indexed="64"/>
        </left>
        <right/>
        <vertic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65" formatCode="#,##0.0;\-#,##0.0"/>
      <fill>
        <patternFill patternType="solid">
          <fgColor indexed="64"/>
          <bgColor theme="0" tint="-4.9989318521683403E-2"/>
        </patternFill>
      </fill>
    </dxf>
    <dxf>
      <numFmt numFmtId="5" formatCode="#,##0;\-#,##0"/>
      <border outline="0">
        <right style="thin">
          <color indexed="64"/>
        </right>
      </border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5" formatCode="#,##0;\-#,##0"/>
    </dxf>
    <dxf>
      <numFmt numFmtId="165" formatCode="#,##0.0;\-#,##0.0"/>
      <fill>
        <patternFill patternType="solid">
          <fgColor indexed="64"/>
          <bgColor theme="0" tint="-4.9989318521683403E-2"/>
        </patternFill>
      </fill>
    </dxf>
    <dxf>
      <numFmt numFmtId="5" formatCode="#,##0;\-#,##0"/>
      <border outline="0">
        <left/>
        <right style="thin">
          <color indexed="64"/>
        </right>
      </border>
    </dxf>
    <dxf>
      <numFmt numFmtId="5" formatCode="#,##0;\-#,##0"/>
    </dxf>
    <dxf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ghusr04\epad01$\epa3b\DORS\Data%20Processing%20for%20OUTPUTS\Trends\Quarterly%20tables\Tables%20with%20Gas%20Oil%20changes\3_3supplyanduseofpetroleumann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_3_Annual_Balance19"/>
      <sheetName val="3_3_Annual_Balance1"/>
      <sheetName val="3_3_Annual_Balance"/>
      <sheetName val="3_3_Annual_Balance2"/>
      <sheetName val="3_3_Annual_Balance3"/>
      <sheetName val="3_3_Annual_Balance5"/>
      <sheetName val="3_3_Annual_Balance4"/>
      <sheetName val="3_3_Annual_Balance6"/>
      <sheetName val="3_3_Annual_Balance8"/>
      <sheetName val="3_3_Annual_Balance7"/>
      <sheetName val="3_3_Annual_Balance9"/>
      <sheetName val="3_3_Annual_Balance10"/>
      <sheetName val="3_3_Annual_Balance11"/>
      <sheetName val="3_3_Annual_Balance12"/>
      <sheetName val="3_3_Annual_Balance13"/>
      <sheetName val="3_3_Annual_Balance14"/>
      <sheetName val="3_3_Annual_Balance15"/>
      <sheetName val="3_3_Annual_Balance16"/>
      <sheetName val="3_3_Annual_Balance17"/>
      <sheetName val="3_3_Annual_Balance18"/>
      <sheetName val="3_3_Annual_Balance28"/>
      <sheetName val="3_3_Annual_Balance20"/>
      <sheetName val="3_3_Annual_Balance21"/>
      <sheetName val="3_3_Annual_Balance22"/>
      <sheetName val="3_3_Annual_Balance23"/>
      <sheetName val="3_3_Annual_Balance24"/>
      <sheetName val="3_3_Annual_Balance25"/>
      <sheetName val="3_3_Annual_Balance26"/>
      <sheetName val="3_3_Annual_Balance27"/>
      <sheetName val="3_3_Annual_Balance31"/>
      <sheetName val="3_3_Annual_Balance29"/>
      <sheetName val="3_3_Annual_Balance30"/>
      <sheetName val="3_3_Annual_Balance32"/>
      <sheetName val="3_3_Annual_Balance33"/>
      <sheetName val="3_3_Annual_Balance34"/>
      <sheetName val="3_3_Annual_Balance35"/>
      <sheetName val="3_3_Annual_Balance38"/>
      <sheetName val="3_3_Annual_Balance36"/>
      <sheetName val="3_3_Annual_Balance37"/>
      <sheetName val="3_3_Annual_Balance41"/>
      <sheetName val="3_3_Annual_Balance39"/>
      <sheetName val="3_3_Annual_Balance40"/>
      <sheetName val="3_3_Annual_Balance42"/>
      <sheetName val="3_3_Annual_Balance44"/>
      <sheetName val="3_3_Annual_Balance43"/>
      <sheetName val="3_3_Annual_Balance45"/>
      <sheetName val="3.3 Annual Balance"/>
      <sheetName val="3_3_Annual_Balance46"/>
      <sheetName val="3_3_Annual_Balance47"/>
      <sheetName val="3_3_Annual_Balance48"/>
      <sheetName val="3_3_Annual_Balance49"/>
      <sheetName val="3_3_Annual_Balance50"/>
      <sheetName val="3_3_Annual_Balance51"/>
      <sheetName val="3_3_Annual_Balance52"/>
      <sheetName val="3_3_Annual_Balance53"/>
      <sheetName val="3_3_Annual_Balance54"/>
      <sheetName val="3_3_Annual_Balance55"/>
      <sheetName val="3_3_Annual_Balance56"/>
      <sheetName val="3_3_Annual_Balance64"/>
      <sheetName val="3_3_Annual_Balance61"/>
      <sheetName val="3_3_Annual_Balance58"/>
      <sheetName val="3_3_Annual_Balance57"/>
      <sheetName val="3_3_Annual_Balance59"/>
      <sheetName val="3_3_Annual_Balance60"/>
      <sheetName val="3_3_Annual_Balance62"/>
      <sheetName val="3_3_Annual_Balance63"/>
      <sheetName val="3_3_Annual_Balance65"/>
      <sheetName val="3_3_Annual_Balance66"/>
      <sheetName val="3_3_Annual_Balance69"/>
      <sheetName val="3_3_Annual_Balance67"/>
      <sheetName val="3_3_Annual_Balance68"/>
      <sheetName val="3_3_Annual_Balance70"/>
      <sheetName val="3_3_Annual_Balance71"/>
      <sheetName val="3_3_Annual_Balance72"/>
      <sheetName val="3_3_Annual_Balance75"/>
      <sheetName val="3_3_Annual_Balance73"/>
      <sheetName val="3_3_Annual_Balance74"/>
      <sheetName val="3_3_Annual_Balance76"/>
      <sheetName val="3_3_Annual_Balance77"/>
    </sheetNames>
    <sheetDataSet>
      <sheetData sheetId="0"/>
      <sheetData sheetId="1"/>
      <sheetData sheetId="2">
        <row r="4">
          <cell r="C4">
            <v>1999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C4">
            <v>1999</v>
          </cell>
          <cell r="L4">
            <v>2000</v>
          </cell>
        </row>
        <row r="5">
          <cell r="C5" t="str">
            <v>Total Petroleum Products</v>
          </cell>
          <cell r="D5" t="str">
            <v>Motor spirit</v>
          </cell>
          <cell r="E5" t="str">
            <v>Gas diesel Oil1</v>
          </cell>
          <cell r="F5" t="str">
            <v>Aviation turbine fuel</v>
          </cell>
          <cell r="G5" t="str">
            <v>Fuel oils</v>
          </cell>
          <cell r="H5" t="str">
            <v>Petroleum gases2</v>
          </cell>
          <cell r="I5" t="str">
            <v>Burning oil</v>
          </cell>
          <cell r="J5" t="str">
            <v>Other products3</v>
          </cell>
          <cell r="L5" t="str">
            <v>Total Petroleum Products</v>
          </cell>
          <cell r="M5" t="str">
            <v>Motor spirit</v>
          </cell>
          <cell r="N5" t="str">
            <v>Gas diesel Oil(1)</v>
          </cell>
          <cell r="O5" t="str">
            <v>Aviation turbine fuel</v>
          </cell>
          <cell r="P5" t="str">
            <v>Fuel oils</v>
          </cell>
          <cell r="Q5" t="str">
            <v>Petroleum gases(2)</v>
          </cell>
          <cell r="R5" t="str">
            <v>Burning oil</v>
          </cell>
          <cell r="S5" t="str">
            <v>Other products(3)</v>
          </cell>
        </row>
        <row r="6">
          <cell r="B6" t="str">
            <v>SUPPLY</v>
          </cell>
        </row>
        <row r="7">
          <cell r="B7" t="str">
            <v xml:space="preserve">   Indigenous Production</v>
          </cell>
        </row>
        <row r="8">
          <cell r="B8" t="str">
            <v xml:space="preserve">   Imports4</v>
          </cell>
        </row>
        <row r="9">
          <cell r="B9" t="str">
            <v xml:space="preserve">   Exports4</v>
          </cell>
        </row>
        <row r="10">
          <cell r="B10" t="str">
            <v xml:space="preserve">   Marine bunkers</v>
          </cell>
        </row>
        <row r="11">
          <cell r="B11" t="str">
            <v xml:space="preserve">   Stock change5</v>
          </cell>
        </row>
        <row r="12">
          <cell r="B12" t="str">
            <v xml:space="preserve">   Transfers6</v>
          </cell>
        </row>
        <row r="13">
          <cell r="B13" t="str">
            <v>Primary supply</v>
          </cell>
        </row>
        <row r="14">
          <cell r="B14" t="str">
            <v>Statistical difference7</v>
          </cell>
        </row>
        <row r="15">
          <cell r="B15" t="str">
            <v xml:space="preserve">Primary demand </v>
          </cell>
        </row>
        <row r="16">
          <cell r="B16" t="str">
            <v>TRANSFORMATION</v>
          </cell>
        </row>
        <row r="17">
          <cell r="B17" t="str">
            <v xml:space="preserve">   Electricity generation</v>
          </cell>
        </row>
        <row r="18">
          <cell r="B18" t="str">
            <v xml:space="preserve">   Petroleum refineries</v>
          </cell>
        </row>
        <row r="19">
          <cell r="B19" t="str">
            <v xml:space="preserve">   Coke manufacture</v>
          </cell>
        </row>
        <row r="20">
          <cell r="B20" t="str">
            <v xml:space="preserve">   Blast furnaces</v>
          </cell>
        </row>
        <row r="21">
          <cell r="B21" t="str">
            <v xml:space="preserve">   Patent fuel manufacture</v>
          </cell>
        </row>
        <row r="22">
          <cell r="B22" t="str">
            <v>Energy industry use</v>
          </cell>
        </row>
        <row r="23">
          <cell r="B23" t="str">
            <v>FINAL CONSUMPTION</v>
          </cell>
        </row>
        <row r="24">
          <cell r="B24" t="str">
            <v xml:space="preserve">   Iron &amp; steel</v>
          </cell>
        </row>
        <row r="25">
          <cell r="B25" t="str">
            <v xml:space="preserve">   Other industries</v>
          </cell>
        </row>
        <row r="26">
          <cell r="B26" t="str">
            <v xml:space="preserve">   Transport</v>
          </cell>
        </row>
        <row r="27">
          <cell r="B27" t="str">
            <v xml:space="preserve">   Domestic</v>
          </cell>
        </row>
        <row r="28">
          <cell r="B28" t="str">
            <v xml:space="preserve">   Other final users</v>
          </cell>
        </row>
        <row r="29">
          <cell r="B29" t="str">
            <v xml:space="preserve">   Non energy use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0E8C483-8672-4031-B4CB-0AF230ED9F22}" name="Contents5" displayName="Contents5" ref="A4:B11" totalsRowShown="0" dataDxfId="150" headerRowCellStyle="Heading 2" dataCellStyle="Hyperlink">
  <tableColumns count="2">
    <tableColumn id="1" xr3:uid="{B199774E-78B8-48AD-AD29-0514CB21383B}" name="Worksheet description" dataDxfId="149" dataCellStyle="Normal 4"/>
    <tableColumn id="2" xr3:uid="{1662E2EE-CE0D-4D99-A706-04C34ECF5123}" name="Link" dataDxfId="14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60B0EB-7143-4E7C-9678-C0FF782B5755}" name="Notes" displayName="Notes" ref="A4:B10" totalsRowShown="0" headerRowCellStyle="Heading 2">
  <tableColumns count="2">
    <tableColumn id="1" xr3:uid="{78CED3D1-3326-4B98-A7D9-0AD5792C445E}" name="Note " dataCellStyle="Normal 4"/>
    <tableColumn id="2" xr3:uid="{D7D741AD-FAD9-458E-AC6E-92046E3B30EB}" name="Description" dataDxfId="147" dataCellStyle="Normal 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E76E9A-B4B2-4E4A-A233-191C57E37C02}" name="Table3.2_supply_and_use_of_petroleum_products_main_table_thousand_tonnes" displayName="Table3.2_supply_and_use_of_petroleum_products_main_table_thousand_tonnes" ref="A4:N28" totalsRowShown="0" headerRowDxfId="146" tableBorderDxfId="145" headerRowCellStyle="Normal 4" dataCellStyle="Normal 4">
  <tableColumns count="14">
    <tableColumn id="1" xr3:uid="{887D498E-7FEE-4F72-B431-DB09F4E0A4AE}" name="Column1" dataDxfId="144" dataCellStyle="Normal 4"/>
    <tableColumn id="2" xr3:uid="{946FAC99-F73C-412A-A2B7-53F8B8F8779D}" name="2022" dataDxfId="143" dataCellStyle="Normal 4">
      <calculatedColumnFormula>INDIRECT(Calculation!F8,FALSE)</calculatedColumnFormula>
    </tableColumn>
    <tableColumn id="3" xr3:uid="{BDD7C598-E321-43D1-957C-B647EFDBCAD3}" name="2023 [provisional]" dataDxfId="142" dataCellStyle="Normal 4">
      <calculatedColumnFormula>INDIRECT(Calculation!G8,FALSE)</calculatedColumnFormula>
    </tableColumn>
    <tableColumn id="4" xr3:uid="{B84A1986-475D-499A-820B-4C8AF9B44CE9}" name="Annual per cent change" dataDxfId="141" dataCellStyle="Normal 4">
      <calculatedColumnFormula>(C5-B5)/B5*100</calculatedColumnFormula>
    </tableColumn>
    <tableColumn id="6" xr3:uid="{79620AF9-F9E0-4823-B975-04070AE264CE}" name="2022 _x000a_1st quarter" dataDxfId="140" dataCellStyle="Normal 4">
      <calculatedColumnFormula>INDIRECT(Calculation!F42,FALSE)</calculatedColumnFormula>
    </tableColumn>
    <tableColumn id="7" xr3:uid="{31357AD0-DB59-44BF-BA6A-06E2ABD088CE}" name="2022_x000a_2nd quarter" dataDxfId="139" dataCellStyle="Normal 4">
      <calculatedColumnFormula>INDIRECT(Calculation!G42,FALSE)</calculatedColumnFormula>
    </tableColumn>
    <tableColumn id="8" xr3:uid="{B5A80CF1-09BC-4386-9D23-68E489B07259}" name="2022_x000a_3rd quarter" dataDxfId="138" dataCellStyle="Normal 4">
      <calculatedColumnFormula>INDIRECT(Calculation!H42,FALSE)</calculatedColumnFormula>
    </tableColumn>
    <tableColumn id="9" xr3:uid="{687B79FB-09E4-409D-9E38-7EAAD92BF9D4}" name="2022_x000a_4th quarter" dataDxfId="137" dataCellStyle="Normal 4">
      <calculatedColumnFormula>INDIRECT(Calculation!I42,FALSE)</calculatedColumnFormula>
    </tableColumn>
    <tableColumn id="10" xr3:uid="{8EC1F1D5-0FAB-411D-94A1-AF13325263C8}" name="2023 _x000a_1st quarter" dataDxfId="136" dataCellStyle="Normal 4">
      <calculatedColumnFormula>INDIRECT(Calculation!J42,FALSE)</calculatedColumnFormula>
    </tableColumn>
    <tableColumn id="11" xr3:uid="{9C9C23C5-57CA-4FAF-9E25-1946D4614252}" name="2023_x000a_2nd quarter" dataDxfId="135" dataCellStyle="Normal 4">
      <calculatedColumnFormula>INDIRECT(Calculation!K42,FALSE)</calculatedColumnFormula>
    </tableColumn>
    <tableColumn id="12" xr3:uid="{4F7BCA46-A453-48A4-B57F-2B77D84CC0B1}" name="2023_x000a_3rd quarter" dataDxfId="134" dataCellStyle="Normal 4">
      <calculatedColumnFormula>INDIRECT(Calculation!L42,FALSE)</calculatedColumnFormula>
    </tableColumn>
    <tableColumn id="13" xr3:uid="{C8040DB4-A08C-43C5-B4F6-CCE4C714B36F}" name="2023_x000a_4th quarter" dataDxfId="133" dataCellStyle="Normal 4">
      <calculatedColumnFormula>INDIRECT(Calculation!M42,FALSE)</calculatedColumnFormula>
    </tableColumn>
    <tableColumn id="15" xr3:uid="{07C0A41C-1200-4E5E-97AC-ABA7C9A20AF8}" name="2024_x000a_1st quarter [provisional]" dataDxfId="132" dataCellStyle="Normal 4">
      <calculatedColumnFormula>INDIRECT(Calculation!N42,FALSE)</calculatedColumnFormula>
    </tableColumn>
    <tableColumn id="14" xr3:uid="{D8972901-32CA-41F6-98C9-96C505A5D40C}" name="Quarterly per cent change_x000a_[note 1]" dataDxfId="131" dataCellStyle="Normal 4">
      <calculatedColumnFormula>+(M5-I5)/I5*100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0B1C78-6F14-4CC7-9876-7E198E6D3121}" name="Table3.2_supply_and_use_of_petroleum_products_annual_data_thousand_tonnes" displayName="Table3.2_supply_and_use_of_petroleum_products_annual_data_thousand_tonnes" ref="A5:Z29" totalsRowShown="0" headerRowDxfId="130" tableBorderDxfId="129" headerRowCellStyle="Normal 4" dataCellStyle="Normal 4">
  <tableColumns count="26">
    <tableColumn id="1" xr3:uid="{1BBE8CC6-E410-4A73-BBDD-DA3B3A5D7898}" name="Column1" dataDxfId="128" dataCellStyle="Normal 4"/>
    <tableColumn id="2" xr3:uid="{923AC271-4551-4946-847F-1BA4EDAC24A2}" name="1999" dataDxfId="127" dataCellStyle="Normal 4">
      <calculatedColumnFormula>SUM(Quarter!B6:E6)</calculatedColumnFormula>
    </tableColumn>
    <tableColumn id="3" xr3:uid="{9F0D16FE-68CD-4B82-90E2-D760533124DC}" name="2000" dataDxfId="126" dataCellStyle="Normal 4">
      <calculatedColumnFormula>SUM(Quarter!F6:I6)</calculatedColumnFormula>
    </tableColumn>
    <tableColumn id="4" xr3:uid="{2D844B4A-01A2-4DA6-A802-075AE14F27D4}" name="2001" dataDxfId="125" dataCellStyle="Normal 4">
      <calculatedColumnFormula>SUM(Quarter!J6:M6)</calculatedColumnFormula>
    </tableColumn>
    <tableColumn id="5" xr3:uid="{F744F00E-403C-4B9D-B146-2C2892E0F9D9}" name="2002" dataDxfId="124" dataCellStyle="Normal 4">
      <calculatedColumnFormula>SUM(Quarter!N6:Q6)</calculatedColumnFormula>
    </tableColumn>
    <tableColumn id="6" xr3:uid="{52019038-CD11-48EB-ADCD-9F0F55693F62}" name="2003" dataDxfId="123" dataCellStyle="Normal 4">
      <calculatedColumnFormula>SUM(Quarter!R6:U6)</calculatedColumnFormula>
    </tableColumn>
    <tableColumn id="7" xr3:uid="{83A2C74C-98E6-40A9-AC9D-757743546003}" name="2004" dataDxfId="122" dataCellStyle="Normal 4">
      <calculatedColumnFormula>SUM(Quarter!V6:Y6)</calculatedColumnFormula>
    </tableColumn>
    <tableColumn id="8" xr3:uid="{25A098FB-5A55-4A8F-9CC8-737229E90F92}" name="2005" dataDxfId="121" dataCellStyle="Normal 4">
      <calculatedColumnFormula>SUM(Quarter!Z6:AC6)</calculatedColumnFormula>
    </tableColumn>
    <tableColumn id="9" xr3:uid="{8F70BBE0-3601-476C-A16C-B9DB30F8DEAC}" name="2006" dataDxfId="120" dataCellStyle="Normal 4">
      <calculatedColumnFormula>SUM(Quarter!AD6:AG6)</calculatedColumnFormula>
    </tableColumn>
    <tableColumn id="10" xr3:uid="{0CC7DAFF-44BE-45CF-8B5D-53D6A2C2A729}" name="2007" dataDxfId="119" dataCellStyle="Normal 4">
      <calculatedColumnFormula>SUM(Quarter!AH6:AK6)</calculatedColumnFormula>
    </tableColumn>
    <tableColumn id="11" xr3:uid="{C856FEC4-2942-4F5B-A4CC-7A757D34CA72}" name="2008" dataDxfId="118" dataCellStyle="Normal 4">
      <calculatedColumnFormula>SUM(Quarter!AL6:AO6)</calculatedColumnFormula>
    </tableColumn>
    <tableColumn id="12" xr3:uid="{57FF2162-F6AB-417C-839A-6F455E362237}" name="2009" dataDxfId="117" dataCellStyle="Normal 4">
      <calculatedColumnFormula>SUM(Quarter!AP6:AS6)</calculatedColumnFormula>
    </tableColumn>
    <tableColumn id="13" xr3:uid="{51850326-AD8B-4905-AEF1-ECABE0E478D8}" name="2010" dataDxfId="116" dataCellStyle="Normal 4">
      <calculatedColumnFormula>SUM(Quarter!AT6:AW6)</calculatedColumnFormula>
    </tableColumn>
    <tableColumn id="14" xr3:uid="{9C79E295-0BF3-4563-9288-6D1830CBFE15}" name="2011" dataDxfId="115" dataCellStyle="Normal 4">
      <calculatedColumnFormula>SUM(Quarter!AX6:BA6)</calculatedColumnFormula>
    </tableColumn>
    <tableColumn id="15" xr3:uid="{B184B26C-6C16-4F2D-9EFC-CE29E3E7F2C9}" name="2012" dataDxfId="114" dataCellStyle="Normal 4">
      <calculatedColumnFormula>SUM(Quarter!BB6:BE6)</calculatedColumnFormula>
    </tableColumn>
    <tableColumn id="16" xr3:uid="{9BA30DBD-6E84-426A-A7F7-7F9E1AC47584}" name="2013" dataDxfId="113" dataCellStyle="Normal 4">
      <calculatedColumnFormula>SUM(Quarter!BF6:BI6)</calculatedColumnFormula>
    </tableColumn>
    <tableColumn id="17" xr3:uid="{C2BA3D97-8060-4722-BBB3-05A88C01D383}" name="2014" dataDxfId="112" dataCellStyle="Normal 4">
      <calculatedColumnFormula>SUM(Quarter!BJ6:BM6)</calculatedColumnFormula>
    </tableColumn>
    <tableColumn id="18" xr3:uid="{7F611D21-A30A-4064-A805-B8DAA4E7A586}" name="2015" dataDxfId="111" dataCellStyle="Normal 4">
      <calculatedColumnFormula>SUM(Quarter!BN6:BQ6)</calculatedColumnFormula>
    </tableColumn>
    <tableColumn id="19" xr3:uid="{C09DEA17-7F94-4FBE-A102-9586CFB80D8A}" name="2016" dataDxfId="110" dataCellStyle="Normal 4">
      <calculatedColumnFormula>SUM(Quarter!BR6:BU6)</calculatedColumnFormula>
    </tableColumn>
    <tableColumn id="20" xr3:uid="{8ACF650B-452D-4CA8-9900-FEEE17511EA8}" name="2017" dataDxfId="109" dataCellStyle="Normal 4">
      <calculatedColumnFormula>SUM(Quarter!BV6:BY6)</calculatedColumnFormula>
    </tableColumn>
    <tableColumn id="21" xr3:uid="{FF01DE17-7668-4386-9DC9-CE086C48DC86}" name="2018" dataDxfId="108" dataCellStyle="Normal 4">
      <calculatedColumnFormula>SUM(Quarter!BZ6:CC6)</calculatedColumnFormula>
    </tableColumn>
    <tableColumn id="22" xr3:uid="{3B2A4EAD-B306-4DA8-A021-86C453866A50}" name="2019" dataDxfId="107" dataCellStyle="Normal 4">
      <calculatedColumnFormula>SUM(Quarter!CD6:CG6)</calculatedColumnFormula>
    </tableColumn>
    <tableColumn id="23" xr3:uid="{8D862D0C-7D60-4408-B340-7AA5BB31AEA4}" name="2020" dataDxfId="106" dataCellStyle="Normal 4">
      <calculatedColumnFormula>SUM(Quarter!CH6:CK6)</calculatedColumnFormula>
    </tableColumn>
    <tableColumn id="24" xr3:uid="{C1D5617E-C29A-44B0-AB50-65B0322AD07D}" name="2021" dataDxfId="105" dataCellStyle="Normal 4">
      <calculatedColumnFormula>SUM(Quarter!CL6:CO6)</calculatedColumnFormula>
    </tableColumn>
    <tableColumn id="25" xr3:uid="{DC4A3788-A551-4373-AF22-74B919EEC75D}" name="2022" dataDxfId="104" dataCellStyle="Normal 4">
      <calculatedColumnFormula>SUM(Quarter!CP6:CS6)</calculatedColumnFormula>
    </tableColumn>
    <tableColumn id="26" xr3:uid="{11BE082E-C909-4C38-A862-F21465906705}" name="2023 [provisional]" dataDxfId="103" dataCellStyle="Normal 4">
      <calculatedColumnFormula>SUM(Quarter!CT6:CW6)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250818-8D58-4CBB-BFEC-E2E344B43EE6}" name="Table3.2_supply_and_use_of_petroleum_products_quarterly_data_thousand_tonnes" displayName="Table3.2_supply_and_use_of_petroleum_products_quarterly_data_thousand_tonnes" ref="A5:CX29" totalsRowShown="0" headerRowDxfId="102" tableBorderDxfId="101" headerRowCellStyle="Normal 4" dataCellStyle="Normal 4">
  <tableColumns count="102">
    <tableColumn id="1" xr3:uid="{718EBF67-6A80-4959-9C68-0B506BF862F3}" name="Column1" dataDxfId="100" dataCellStyle="Normal 4"/>
    <tableColumn id="2" xr3:uid="{910A917D-0D71-4067-B286-23B716AFD75B}" name="1999 _x000a_1st quarter" dataDxfId="99" dataCellStyle="Normal 4"/>
    <tableColumn id="3" xr3:uid="{13B9D0F9-6599-407A-889A-5ABA5245800E}" name="1999 _x000a_2nd quarter" dataDxfId="98" dataCellStyle="Normal 4"/>
    <tableColumn id="4" xr3:uid="{5BCD005D-C38D-461B-9441-7DE1217D4B67}" name="1999 _x000a_3rd quarter" dataDxfId="97" dataCellStyle="Normal 4"/>
    <tableColumn id="5" xr3:uid="{5B195BF7-8367-4F12-B2A8-75D0039D408A}" name="1999 _x000a_4th quarter" dataDxfId="96" dataCellStyle="Normal 4"/>
    <tableColumn id="6" xr3:uid="{55472345-F6FF-4C19-86DE-8AB4997E0801}" name="2000 _x000a_1st quarter" dataDxfId="95" dataCellStyle="Normal 4"/>
    <tableColumn id="7" xr3:uid="{C1A7C1E9-48F9-4862-BAC4-F09CC87DEAAA}" name="2000 _x000a_2nd quarter" dataDxfId="94" dataCellStyle="Normal 4"/>
    <tableColumn id="8" xr3:uid="{ED2D32CA-3D89-47F0-A09E-633C78F517C7}" name="2000 _x000a_3rd quarter" dataDxfId="93" dataCellStyle="Normal 4"/>
    <tableColumn id="9" xr3:uid="{F8C9E938-BEA1-4A8F-A63B-43866E05EA6E}" name="2000 _x000a_4th quarter" dataDxfId="92" dataCellStyle="Normal 4"/>
    <tableColumn id="10" xr3:uid="{64B39EFB-DD86-46E5-A28B-FE366C2A177D}" name="2001 _x000a_1st quarter" dataDxfId="91" dataCellStyle="Normal 4"/>
    <tableColumn id="11" xr3:uid="{A7857DE7-7581-4A7D-A837-F6716E4D8DCC}" name="2001 _x000a_2nd quarter" dataDxfId="90" dataCellStyle="Normal 4"/>
    <tableColumn id="12" xr3:uid="{CF5F6D3E-E35F-46AB-A03B-921C49803EAD}" name="2001 _x000a_3rd quarter" dataDxfId="89" dataCellStyle="Normal 4"/>
    <tableColumn id="13" xr3:uid="{D3D54561-E580-43C9-A046-3BBEB644FA44}" name="2001 _x000a_4th quarter" dataDxfId="88" dataCellStyle="Normal 4"/>
    <tableColumn id="14" xr3:uid="{74E759D1-29A2-4E89-A49F-0D729596DC09}" name="2002 _x000a_1st quarter" dataDxfId="87" dataCellStyle="Normal 4"/>
    <tableColumn id="15" xr3:uid="{3FFF9D69-D8C6-4C5A-A5A0-B121B4C6B1E5}" name="2002 _x000a_2nd quarter" dataDxfId="86" dataCellStyle="Normal 4"/>
    <tableColumn id="16" xr3:uid="{56A2258A-FDD8-4912-B01C-1F44B2E8D831}" name="2002 _x000a_3rd quarter" dataDxfId="85" dataCellStyle="Normal 4"/>
    <tableColumn id="17" xr3:uid="{9372795D-BCCE-44F5-B576-80F78F1F0D9D}" name="2002 _x000a_4th quarter" dataDxfId="84" dataCellStyle="Normal 4"/>
    <tableColumn id="18" xr3:uid="{766E0A76-C739-4611-B2B3-223F9B35E131}" name="2003 _x000a_1st quarter" dataDxfId="83" dataCellStyle="Normal 4"/>
    <tableColumn id="19" xr3:uid="{A94DDAF2-935A-4F1F-8555-EFADE9C9E48F}" name="2003 _x000a_2nd quarter" dataDxfId="82" dataCellStyle="Normal 4"/>
    <tableColumn id="20" xr3:uid="{C6795FD3-9CBD-40F3-9924-12E2E83E6D79}" name="2003 _x000a_3rd quarter" dataDxfId="81" dataCellStyle="Normal 4"/>
    <tableColumn id="21" xr3:uid="{CB5C5424-67DD-4944-9F4D-A0550D626FCE}" name="2003 _x000a_4th quarter" dataDxfId="80" dataCellStyle="Normal 4"/>
    <tableColumn id="22" xr3:uid="{A338FC36-6B87-4256-9EC2-7914D5357ECF}" name="2004 _x000a_1st quarter" dataDxfId="79" dataCellStyle="Normal 4"/>
    <tableColumn id="23" xr3:uid="{952B2EA3-B6BD-4810-960C-BCA3EE7040CA}" name="2004 _x000a_2nd quarter" dataDxfId="78" dataCellStyle="Normal 4"/>
    <tableColumn id="24" xr3:uid="{BA769ED3-ED5B-4C82-9B15-BD66CF4D7712}" name="2004 _x000a_3rd quarter" dataDxfId="77" dataCellStyle="Normal 4"/>
    <tableColumn id="25" xr3:uid="{57A17498-37AC-4E22-B787-4EF7B495A4B8}" name="2004 _x000a_4th quarter" dataDxfId="76" dataCellStyle="Normal 4"/>
    <tableColumn id="26" xr3:uid="{1607F3FD-DA6C-49D6-8875-0AC4441E1680}" name="2005 _x000a_1st quarter" dataDxfId="75" dataCellStyle="Normal 4"/>
    <tableColumn id="27" xr3:uid="{66098535-634A-42A5-A66F-BD61AEE40350}" name="2005 _x000a_2nd quarter" dataDxfId="74" dataCellStyle="Normal 4"/>
    <tableColumn id="28" xr3:uid="{C5E2520B-3ADB-4E8E-A06D-020E6BA9D172}" name="2005 _x000a_3rd quarter" dataDxfId="73" dataCellStyle="Normal 4"/>
    <tableColumn id="29" xr3:uid="{B88B137E-E603-46AC-912A-472826C9C48B}" name="2005 _x000a_4th quarter" dataDxfId="72" dataCellStyle="Normal 4"/>
    <tableColumn id="30" xr3:uid="{CC682F0F-95E1-4D92-B2ED-036E818B718B}" name="2006 _x000a_1st quarter" dataDxfId="71" dataCellStyle="Normal 4"/>
    <tableColumn id="31" xr3:uid="{F51BDE4F-8532-4C4F-9857-62EF93E540FA}" name="2006 _x000a_2nd quarter" dataDxfId="70" dataCellStyle="Normal 4"/>
    <tableColumn id="32" xr3:uid="{D25647DB-F148-4981-8B37-FCDAD06640EE}" name="2006 _x000a_3rd quarter" dataDxfId="69" dataCellStyle="Normal 4"/>
    <tableColumn id="33" xr3:uid="{CF60EE1B-FA88-482E-8B9C-A4590E5FF268}" name="2006 _x000a_4th quarter" dataDxfId="68" dataCellStyle="Normal 4"/>
    <tableColumn id="34" xr3:uid="{925D2850-ECA2-481D-8BF7-D412E909806F}" name="2007 _x000a_1st quarter" dataDxfId="67" dataCellStyle="Normal 4"/>
    <tableColumn id="35" xr3:uid="{8ED2F145-9189-4452-8F0B-3007B5020FC1}" name="2007 _x000a_2nd quarter" dataDxfId="66" dataCellStyle="Normal 4"/>
    <tableColumn id="36" xr3:uid="{05B2C89D-E9B6-4CDA-A19C-70B22AE12E6D}" name="2007 _x000a_3rd quarter" dataDxfId="65" dataCellStyle="Normal 4"/>
    <tableColumn id="37" xr3:uid="{AB3B208F-3A7D-456F-99F4-24D7FE45E23C}" name="2007 _x000a_4th quarter" dataDxfId="64" dataCellStyle="Normal 4"/>
    <tableColumn id="38" xr3:uid="{ADBFDD23-D4B7-4690-BEB4-3730C840F855}" name="2008 _x000a_1st quarter" dataDxfId="63" dataCellStyle="Normal 4"/>
    <tableColumn id="39" xr3:uid="{8115935C-9E1B-4545-8C2F-E02623A8D039}" name="2008 _x000a_2nd quarter" dataDxfId="62" dataCellStyle="Normal 4"/>
    <tableColumn id="40" xr3:uid="{7D407E63-57D1-4C73-9D3C-C62FCB8B4162}" name="2008 _x000a_3rd quarter" dataDxfId="61" dataCellStyle="Normal 4"/>
    <tableColumn id="41" xr3:uid="{BD37F112-EDA9-4AAF-A401-538D9EAB3F3C}" name="2008 _x000a_4th quarter" dataDxfId="60" dataCellStyle="Normal 4"/>
    <tableColumn id="42" xr3:uid="{397A4B5D-E501-47A7-A2F6-E330E7CBE9BE}" name="2009 _x000a_1st quarter" dataDxfId="59" dataCellStyle="Normal 4"/>
    <tableColumn id="43" xr3:uid="{34DD8BE3-743D-44D1-B58B-A02DE3CE781A}" name="2009 _x000a_2nd quarter" dataDxfId="58" dataCellStyle="Normal 4"/>
    <tableColumn id="44" xr3:uid="{F3EB589A-E570-454E-B852-21DC46541782}" name="2009 _x000a_3rd quarter" dataDxfId="57" dataCellStyle="Normal 4"/>
    <tableColumn id="45" xr3:uid="{EC5C9CA0-98F3-4C94-A83D-2749D91E6676}" name="2009 _x000a_4th quarter" dataDxfId="56" dataCellStyle="Normal 4"/>
    <tableColumn id="46" xr3:uid="{913CB8DB-FC29-4CE5-B4F6-64A06C38BC95}" name="2010 _x000a_1st quarter" dataDxfId="55" dataCellStyle="Normal 4"/>
    <tableColumn id="47" xr3:uid="{76C77FA3-A36C-4B47-B2A8-80A6D94BBA83}" name="2010 _x000a_2nd quarter" dataDxfId="54" dataCellStyle="Normal 4"/>
    <tableColumn id="48" xr3:uid="{2243133C-FD86-4AC1-893B-8B978B46EAB8}" name="2010 _x000a_3rd quarter" dataDxfId="53" dataCellStyle="Normal 4"/>
    <tableColumn id="49" xr3:uid="{E78DE0F5-C441-42DE-939D-E20741EF7DC1}" name="2010 _x000a_4th quarter" dataDxfId="52" dataCellStyle="Normal 4"/>
    <tableColumn id="50" xr3:uid="{0F143949-997C-4337-A772-B66A03A4DE53}" name="2011 _x000a_1st quarter" dataDxfId="51" dataCellStyle="Normal 4"/>
    <tableColumn id="51" xr3:uid="{E39271D4-9636-431A-9223-2C65BC0C78B4}" name="2011 _x000a_2nd quarter" dataDxfId="50" dataCellStyle="Normal 4"/>
    <tableColumn id="52" xr3:uid="{9AEB964B-2079-4F7B-9F56-314C14E66BBD}" name="2011 _x000a_3rd quarter" dataDxfId="49" dataCellStyle="Normal 4"/>
    <tableColumn id="53" xr3:uid="{ABAD0B5B-4B8F-4204-B746-600B8F390E32}" name="2011 _x000a_4th quarter" dataDxfId="48" dataCellStyle="Normal 4"/>
    <tableColumn id="54" xr3:uid="{5CA7E3EF-E6F1-4C74-B17B-934B6E21718C}" name="2012 _x000a_1st quarter" dataDxfId="47" dataCellStyle="Normal 4"/>
    <tableColumn id="55" xr3:uid="{1B5CB493-5EF6-46C7-B51C-9DDF8BE7380E}" name="2012 _x000a_2nd quarter" dataDxfId="46" dataCellStyle="Normal 4"/>
    <tableColumn id="56" xr3:uid="{60F6A779-2F8B-4E49-9DC2-2490B598A13A}" name="2012 _x000a_3rd quarter" dataDxfId="45" dataCellStyle="Normal 4"/>
    <tableColumn id="57" xr3:uid="{081CF8D8-9F82-4AAF-9029-5DD65353B69F}" name="2012 _x000a_4th quarter" dataDxfId="44" dataCellStyle="Normal 4"/>
    <tableColumn id="58" xr3:uid="{F39FB75B-93AC-4504-A967-622352666C1A}" name="2013 _x000a_1st quarter" dataDxfId="43" dataCellStyle="Normal 4"/>
    <tableColumn id="59" xr3:uid="{9AFABF4B-C41A-4A21-8119-619A9B05C289}" name="2013 _x000a_2nd quarter" dataDxfId="42" dataCellStyle="Normal 4"/>
    <tableColumn id="60" xr3:uid="{98EB2682-A5DA-4FEA-98A5-CB9A11E64723}" name="2013 _x000a_3rd quarter" dataDxfId="41" dataCellStyle="Normal 4"/>
    <tableColumn id="61" xr3:uid="{C5B018B0-9EF4-4DCC-B531-4FC5E8E06E70}" name="2013 _x000a_4th quarter" dataDxfId="40" dataCellStyle="Normal 4"/>
    <tableColumn id="62" xr3:uid="{5C0F12FA-BA0C-4374-9FBB-C9013D565AF1}" name="2014 _x000a_1st quarter" dataDxfId="39" dataCellStyle="Normal 4"/>
    <tableColumn id="63" xr3:uid="{F335224C-7735-4448-9799-E8DAACCFBA6D}" name="2014 _x000a_2nd quarter" dataDxfId="38" dataCellStyle="Normal 4"/>
    <tableColumn id="64" xr3:uid="{8AF86E3C-34B1-4117-918A-55F038C654F7}" name="2014 _x000a_3rd quarter" dataDxfId="37" dataCellStyle="Normal 4"/>
    <tableColumn id="65" xr3:uid="{FE59D043-EDDF-46F5-BE3C-1A5EB0B40082}" name="2014 _x000a_4th quarter" dataDxfId="36" dataCellStyle="Normal 4"/>
    <tableColumn id="66" xr3:uid="{031B9423-E1AD-40D8-A6A5-58E768E9A75C}" name="2015 _x000a_1st quarter" dataDxfId="35" dataCellStyle="Normal 4"/>
    <tableColumn id="67" xr3:uid="{20D14DD7-1310-4534-B794-310E7148090A}" name="2015 _x000a_2nd quarter" dataDxfId="34" dataCellStyle="Normal 4"/>
    <tableColumn id="68" xr3:uid="{5EC5C253-D495-48DD-8949-8590C701BF9A}" name="2015 _x000a_3rd quarter" dataDxfId="33" dataCellStyle="Normal 4"/>
    <tableColumn id="69" xr3:uid="{E7E85D4D-59B9-4250-BE3E-7F0746FF4074}" name="2015 _x000a_4th quarter" dataDxfId="32" dataCellStyle="Normal 4"/>
    <tableColumn id="70" xr3:uid="{0ECCA731-47C8-48B0-AAF4-9206CCE9B5D2}" name="2016 _x000a_1st quarter" dataDxfId="31" dataCellStyle="Normal 4"/>
    <tableColumn id="71" xr3:uid="{E9D4109F-55C5-432C-8D92-73AF2A513BCB}" name="2016 _x000a_2nd quarter" dataDxfId="30" dataCellStyle="Normal 4"/>
    <tableColumn id="72" xr3:uid="{864C773D-6CC1-49F2-ACE8-A0D9166645B5}" name="2016 _x000a_3rd quarter" dataDxfId="29" dataCellStyle="Normal 4"/>
    <tableColumn id="73" xr3:uid="{A84B7235-8465-4DC6-B380-2FE9FF21AF14}" name="2016 _x000a_4th quarter" dataDxfId="28" dataCellStyle="Normal 4"/>
    <tableColumn id="74" xr3:uid="{BB53A834-1968-4E17-BF92-D1363E389A31}" name="2017 _x000a_1st quarter" dataDxfId="27" dataCellStyle="Normal 4"/>
    <tableColumn id="75" xr3:uid="{8546C9BA-F655-43BD-9030-7EB5DE49DD52}" name="2017 _x000a_2nd quarter" dataDxfId="26" dataCellStyle="Normal 4"/>
    <tableColumn id="76" xr3:uid="{0ADD8AEF-5A68-44E2-A510-78020007762F}" name="2017 _x000a_3rd quarter" dataDxfId="25" dataCellStyle="Normal 4"/>
    <tableColumn id="77" xr3:uid="{9AE2A6F5-A836-420B-AF7B-1F30D3062312}" name="2017 _x000a_4th quarter" dataDxfId="24" dataCellStyle="Normal 4"/>
    <tableColumn id="78" xr3:uid="{635807C7-AEA4-4923-9F6F-2405AEEB90B4}" name="2018 _x000a_1st quarter" dataDxfId="23" dataCellStyle="Normal 4"/>
    <tableColumn id="79" xr3:uid="{4F3514FA-7480-4A1A-99AD-C6B283E87BCA}" name="2018 _x000a_2nd quarter" dataDxfId="22" dataCellStyle="Normal 4"/>
    <tableColumn id="80" xr3:uid="{6776DE2C-60B7-4B12-9AB8-24E5B5A97451}" name="2018 _x000a_3rd quarter" dataDxfId="21" dataCellStyle="Normal 4"/>
    <tableColumn id="81" xr3:uid="{11DE1679-BE30-4331-9A73-ACE72EF10BBB}" name="2018 _x000a_4th quarter" dataDxfId="20" dataCellStyle="Normal 4"/>
    <tableColumn id="82" xr3:uid="{DC7DCE72-6C8C-466A-8322-71687D69F4DD}" name="2019 _x000a_1st quarter" dataDxfId="19" dataCellStyle="Normal 4"/>
    <tableColumn id="83" xr3:uid="{A88A06B1-E9A6-4815-9389-15C583D7A641}" name="2019 _x000a_2nd quarter" dataDxfId="18" dataCellStyle="Normal 4"/>
    <tableColumn id="84" xr3:uid="{ED900962-2481-4F55-818A-5EAC09D94D2B}" name="2019 _x000a_3rd quarter" dataDxfId="17" dataCellStyle="Normal 4"/>
    <tableColumn id="85" xr3:uid="{302FE26D-5429-4340-B1A0-F47251269E65}" name="2019 _x000a_4th quarter" dataDxfId="16" dataCellStyle="Normal 4"/>
    <tableColumn id="86" xr3:uid="{0ECBC123-AAFB-402B-8F75-F4088C2E26EE}" name="2020 _x000a_1st quarter" dataDxfId="15" dataCellStyle="Normal 4"/>
    <tableColumn id="87" xr3:uid="{44BD4572-739D-4EBC-81E9-509F614EE8FD}" name="2020 _x000a_2nd quarter" dataDxfId="14" dataCellStyle="Normal 4"/>
    <tableColumn id="88" xr3:uid="{E569BDAB-AD22-4B53-9B0B-BEFCA17F934E}" name="2020 _x000a_3rd quarter" dataDxfId="13" dataCellStyle="Normal 4"/>
    <tableColumn id="89" xr3:uid="{025455FB-CC97-4BFC-8ABA-425B34F445B5}" name="2020 _x000a_4th quarter" dataDxfId="12" dataCellStyle="Normal 4"/>
    <tableColumn id="90" xr3:uid="{2F80AF9F-981B-4F73-8BB8-9DD05792171D}" name="2021 _x000a_1st quarter" dataDxfId="11" dataCellStyle="Normal 4"/>
    <tableColumn id="91" xr3:uid="{11CA5B1C-D7E5-46A8-9FED-273082301CA9}" name="2021 _x000a_2nd quarter" dataDxfId="10" dataCellStyle="Normal 4"/>
    <tableColumn id="92" xr3:uid="{723FB78D-B2F1-421C-BDE5-74A0B3F4A77B}" name="2021 _x000a_3rd quarter" dataDxfId="9" dataCellStyle="Normal 4"/>
    <tableColumn id="93" xr3:uid="{2AED9512-4F57-4EAD-8A92-074CEFA404FE}" name="2021 _x000a_4th quarter" dataDxfId="8" dataCellStyle="Normal 4"/>
    <tableColumn id="94" xr3:uid="{9ADD2C39-AAC2-459F-9520-31279C36E4AF}" name="2022 _x000a_1st quarter" dataDxfId="7" dataCellStyle="Normal 4"/>
    <tableColumn id="96" xr3:uid="{902D976C-D382-4137-96D2-69604777F559}" name="2022_x000a_2nd quarter" dataDxfId="6" dataCellStyle="Normal 4"/>
    <tableColumn id="95" xr3:uid="{E10D897F-4321-4AEC-93CF-95D3FD7CE79F}" name="2022_x000a_3rd quarter" dataDxfId="5" dataCellStyle="Normal 4"/>
    <tableColumn id="97" xr3:uid="{2EB7AEAE-A9B4-4E2E-908F-AB5BD48BF910}" name="2022_x000a_4th quarter" dataDxfId="4" dataCellStyle="Normal 4"/>
    <tableColumn id="98" xr3:uid="{9466EA61-4047-4B0A-AD6D-EE3BF7DA1A1E}" name="2023_x000a_1st quarter" dataDxfId="3" dataCellStyle="Normal 4"/>
    <tableColumn id="99" xr3:uid="{2A19D45A-3924-4892-B0E1-306A28FF753E}" name="2023_x000a_2nd quarter" dataDxfId="2" dataCellStyle="Normal 4"/>
    <tableColumn id="100" xr3:uid="{7BBF9918-786F-4E81-B1AF-C30EC78AA61C}" name="2023_x000a_3rd quarter" dataDxfId="1" dataCellStyle="Normal 4"/>
    <tableColumn id="101" xr3:uid="{97B2FC11-2CA7-477C-9A8E-82E1841284B4}" name="2023_x000a_4th quarter" dataCellStyle="Normal 4"/>
    <tableColumn id="102" xr3:uid="{BB8FA05A-CADE-42C4-9216-EE6E9DB686FF}" name="2024_x000a_1st Quarter [provisional]" dataDxfId="0" dataCellStyle="Normal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statistics/digest-of-uk-energy-statistics-dukes-2023" TargetMode="External"/><Relationship Id="rId7" Type="http://schemas.openxmlformats.org/officeDocument/2006/relationships/hyperlink" Target="mailto:oil.statistics@energysecurity.gov.uk" TargetMode="External"/><Relationship Id="rId2" Type="http://schemas.openxmlformats.org/officeDocument/2006/relationships/hyperlink" Target="https://www.gov.uk/government/publications/crude-oil-and-petroleum-products-methodology-note" TargetMode="External"/><Relationship Id="rId1" Type="http://schemas.openxmlformats.org/officeDocument/2006/relationships/hyperlink" Target="https://www.gov.uk/government/collections/energy-trends" TargetMode="External"/><Relationship Id="rId6" Type="http://schemas.openxmlformats.org/officeDocument/2006/relationships/hyperlink" Target="mailto:energy.stats@energysecurity.gov.uk" TargetMode="External"/><Relationship Id="rId5" Type="http://schemas.openxmlformats.org/officeDocument/2006/relationships/hyperlink" Target="mailto:newsdesk@energysecurity.gov.uk" TargetMode="External"/><Relationship Id="rId4" Type="http://schemas.openxmlformats.org/officeDocument/2006/relationships/hyperlink" Target="https://www.gov.uk/government/publications/desnz-standards-for-official-statistics/statistical-revisions-polic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4EB8-85AB-4B9D-9DFC-38502C6EF74A}">
  <dimension ref="A1:IW26"/>
  <sheetViews>
    <sheetView showGridLines="0" tabSelected="1" zoomScaleNormal="100" zoomScaleSheetLayoutView="100" workbookViewId="0"/>
  </sheetViews>
  <sheetFormatPr defaultColWidth="8.81640625" defaultRowHeight="15.5" x14ac:dyDescent="0.35"/>
  <cols>
    <col min="1" max="1" width="150.81640625" style="10" customWidth="1"/>
    <col min="2" max="256" width="9.1796875" style="2" customWidth="1"/>
    <col min="257" max="16384" width="8.81640625" style="2"/>
  </cols>
  <sheetData>
    <row r="1" spans="1:257" s="3" customFormat="1" ht="45" customHeight="1" x14ac:dyDescent="0.3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45" customHeight="1" x14ac:dyDescent="0.35">
      <c r="A2" s="2" t="s">
        <v>225</v>
      </c>
    </row>
    <row r="3" spans="1:257" s="5" customFormat="1" ht="30" customHeight="1" x14ac:dyDescent="0.55000000000000004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45" customHeight="1" x14ac:dyDescent="0.35">
      <c r="A4" s="39" t="s">
        <v>249</v>
      </c>
    </row>
    <row r="5" spans="1:257" s="5" customFormat="1" ht="30" customHeight="1" x14ac:dyDescent="0.55000000000000004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20.25" customHeight="1" x14ac:dyDescent="0.35">
      <c r="A6" s="2" t="s">
        <v>239</v>
      </c>
    </row>
    <row r="7" spans="1:257" s="3" customFormat="1" ht="30" customHeight="1" x14ac:dyDescent="0.55000000000000004">
      <c r="A7" s="4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45" customHeight="1" x14ac:dyDescent="0.35">
      <c r="A8" s="39" t="s">
        <v>247</v>
      </c>
    </row>
    <row r="9" spans="1:257" s="3" customFormat="1" ht="30" customHeight="1" x14ac:dyDescent="0.55000000000000004">
      <c r="A9" s="6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45" customHeight="1" x14ac:dyDescent="0.35">
      <c r="A10" s="2" t="s">
        <v>4</v>
      </c>
    </row>
    <row r="11" spans="1:257" s="3" customFormat="1" ht="20.25" customHeight="1" x14ac:dyDescent="0.35">
      <c r="A11" s="49" t="s">
        <v>230</v>
      </c>
    </row>
    <row r="12" spans="1:257" s="3" customFormat="1" ht="45" customHeight="1" x14ac:dyDescent="0.35">
      <c r="A12" s="2" t="s">
        <v>5</v>
      </c>
    </row>
    <row r="13" spans="1:257" s="3" customFormat="1" ht="45" customHeight="1" x14ac:dyDescent="0.35">
      <c r="A13" s="2" t="s">
        <v>6</v>
      </c>
    </row>
    <row r="14" spans="1:257" s="3" customFormat="1" ht="20.25" customHeight="1" x14ac:dyDescent="0.35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s="3" customFormat="1" ht="20.25" customHeight="1" x14ac:dyDescent="0.35">
      <c r="A15" s="7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20.25" customHeight="1" x14ac:dyDescent="0.35">
      <c r="A16" s="7" t="s">
        <v>57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spans="1:257" s="3" customFormat="1" ht="20.25" customHeight="1" x14ac:dyDescent="0.35">
      <c r="A17" s="46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spans="1:257" s="3" customFormat="1" ht="20.25" customHeight="1" x14ac:dyDescent="0.35">
      <c r="A18" s="7" t="s">
        <v>221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s="5" customFormat="1" ht="30" customHeight="1" x14ac:dyDescent="0.55000000000000004">
      <c r="A19" s="6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s="3" customFormat="1" ht="20.25" customHeight="1" x14ac:dyDescent="0.45">
      <c r="A20" s="8" t="s">
        <v>11</v>
      </c>
    </row>
    <row r="21" spans="1:257" s="3" customFormat="1" ht="20.25" customHeight="1" x14ac:dyDescent="0.35">
      <c r="A21" s="2" t="s">
        <v>234</v>
      </c>
    </row>
    <row r="22" spans="1:257" s="3" customFormat="1" ht="20.25" customHeight="1" x14ac:dyDescent="0.35">
      <c r="A22" s="75" t="s">
        <v>236</v>
      </c>
    </row>
    <row r="23" spans="1:257" s="3" customFormat="1" ht="20.25" customHeight="1" x14ac:dyDescent="0.35">
      <c r="A23" s="2" t="s">
        <v>235</v>
      </c>
    </row>
    <row r="24" spans="1:257" s="3" customFormat="1" ht="20.25" customHeight="1" x14ac:dyDescent="0.45">
      <c r="A24" s="8" t="s">
        <v>12</v>
      </c>
    </row>
    <row r="25" spans="1:257" s="3" customFormat="1" ht="20.25" customHeight="1" x14ac:dyDescent="0.35">
      <c r="A25" s="9" t="s">
        <v>228</v>
      </c>
    </row>
    <row r="26" spans="1:257" s="3" customFormat="1" ht="20.25" customHeight="1" x14ac:dyDescent="0.35">
      <c r="A26" s="3" t="s">
        <v>13</v>
      </c>
    </row>
  </sheetData>
  <hyperlinks>
    <hyperlink ref="A15" r:id="rId1" display="Energy trends publication (opens in a new window) " xr:uid="{8E1C658C-6850-42BE-B616-80E44B623F8E}"/>
    <hyperlink ref="A16" r:id="rId2" xr:uid="{49D132F9-2946-493C-97B7-06E9924303BE}"/>
    <hyperlink ref="A18" r:id="rId3" xr:uid="{07D9EBA2-EC2F-4BA3-B6FF-DD7B84CBB331}"/>
    <hyperlink ref="A17" r:id="rId4" xr:uid="{1F7003FA-8CEF-471A-9ED8-1BF7AC8ED3EC}"/>
    <hyperlink ref="A25" r:id="rId5" xr:uid="{9EECB9A4-A0E4-4BDE-89C0-18BD0F345F84}"/>
    <hyperlink ref="A11" r:id="rId6" xr:uid="{8BEFD11A-36E1-479B-AED6-39009D9F3AF8}"/>
    <hyperlink ref="A22" r:id="rId7" xr:uid="{2F4A5394-C73A-4C5E-A5D5-CBD472F0242F}"/>
  </hyperlinks>
  <pageMargins left="0.7" right="0.7" top="0.75" bottom="0.75" header="0.3" footer="0.3"/>
  <pageSetup paperSize="9" scale="46" orientation="portrait" verticalDpi="4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92786-D52C-4395-8056-242C424BD22D}">
  <dimension ref="A1:B11"/>
  <sheetViews>
    <sheetView showGridLines="0" zoomScaleNormal="100" zoomScaleSheetLayoutView="100" workbookViewId="0"/>
  </sheetViews>
  <sheetFormatPr defaultColWidth="9.1796875" defaultRowHeight="15" customHeight="1" x14ac:dyDescent="0.25"/>
  <cols>
    <col min="1" max="1" width="75.81640625" style="13" customWidth="1"/>
    <col min="2" max="2" width="30.81640625" style="13" customWidth="1"/>
    <col min="3" max="16384" width="9.1796875" style="13"/>
  </cols>
  <sheetData>
    <row r="1" spans="1:2" ht="45" customHeight="1" x14ac:dyDescent="0.25">
      <c r="A1" s="12" t="s">
        <v>15</v>
      </c>
    </row>
    <row r="2" spans="1:2" ht="20.25" customHeight="1" x14ac:dyDescent="0.25">
      <c r="A2" s="2" t="s">
        <v>19</v>
      </c>
    </row>
    <row r="3" spans="1:2" ht="20.25" customHeight="1" x14ac:dyDescent="0.25">
      <c r="A3" s="3" t="s">
        <v>18</v>
      </c>
    </row>
    <row r="4" spans="1:2" ht="30" customHeight="1" x14ac:dyDescent="0.55000000000000004">
      <c r="A4" s="6" t="s">
        <v>58</v>
      </c>
      <c r="B4" s="11" t="s">
        <v>59</v>
      </c>
    </row>
    <row r="5" spans="1:2" ht="20.25" customHeight="1" x14ac:dyDescent="0.25">
      <c r="A5" s="3" t="s">
        <v>69</v>
      </c>
      <c r="B5" s="9" t="s">
        <v>16</v>
      </c>
    </row>
    <row r="6" spans="1:2" ht="20.25" customHeight="1" x14ac:dyDescent="0.25">
      <c r="A6" s="3" t="s">
        <v>15</v>
      </c>
      <c r="B6" s="9" t="s">
        <v>15</v>
      </c>
    </row>
    <row r="7" spans="1:2" ht="20.25" customHeight="1" x14ac:dyDescent="0.25">
      <c r="A7" s="3" t="s">
        <v>70</v>
      </c>
      <c r="B7" s="9" t="s">
        <v>26</v>
      </c>
    </row>
    <row r="8" spans="1:2" ht="20.25" customHeight="1" x14ac:dyDescent="0.25">
      <c r="A8" s="3" t="s">
        <v>14</v>
      </c>
      <c r="B8" s="9" t="s">
        <v>14</v>
      </c>
    </row>
    <row r="9" spans="1:2" ht="20.25" customHeight="1" x14ac:dyDescent="0.25">
      <c r="A9" s="3" t="s">
        <v>66</v>
      </c>
      <c r="B9" s="9" t="s">
        <v>60</v>
      </c>
    </row>
    <row r="10" spans="1:2" ht="20.25" customHeight="1" x14ac:dyDescent="0.25">
      <c r="A10" s="3" t="s">
        <v>67</v>
      </c>
      <c r="B10" s="9" t="s">
        <v>61</v>
      </c>
    </row>
    <row r="11" spans="1:2" ht="20.25" customHeight="1" x14ac:dyDescent="0.25">
      <c r="A11" s="3" t="s">
        <v>68</v>
      </c>
      <c r="B11" s="9" t="s">
        <v>44</v>
      </c>
    </row>
  </sheetData>
  <hyperlinks>
    <hyperlink ref="B5" location="'Cover Sheet'!A1" display="Cover Sheet" xr:uid="{B2579838-AE0C-4827-BB4A-D05722CEF6B2}"/>
    <hyperlink ref="B6" location="Contents!A1" display="Contents" xr:uid="{72DCDA9C-A4F8-4F81-963B-A39882A89A05}"/>
    <hyperlink ref="B8" location="Commentary!A1" display="Commentary" xr:uid="{98964CEB-C251-4BFF-8C21-942DFCE3EDD3}"/>
    <hyperlink ref="B10" location="Annual!A1" display="Annual" xr:uid="{BB17CC81-0937-4455-881D-FDEE61F8358F}"/>
    <hyperlink ref="B11" location="Quarter!A1" display="Quarter" xr:uid="{7F9E5734-B047-4AEC-A12B-2D19EAC53771}"/>
    <hyperlink ref="B9" location="'Main Table'!A1" display="Main table" xr:uid="{475187D1-72E6-41C4-89C3-1F2F576E2FFB}"/>
    <hyperlink ref="B7" location="Notes!A1" display="Notes" xr:uid="{84931C35-911B-451E-8EBC-FC70C1161938}"/>
  </hyperlinks>
  <pageMargins left="0.7" right="0.7" top="0.75" bottom="0.75" header="0.3" footer="0.3"/>
  <pageSetup paperSize="9" scale="46" orientation="portrait" verticalDpi="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CACB-765C-4B03-B7D9-0B327C16B8BA}">
  <dimension ref="A1:B11"/>
  <sheetViews>
    <sheetView showGridLines="0" zoomScaleNormal="100" workbookViewId="0"/>
  </sheetViews>
  <sheetFormatPr defaultColWidth="9.1796875" defaultRowHeight="15.5" x14ac:dyDescent="0.35"/>
  <cols>
    <col min="1" max="1" width="10" style="2" customWidth="1"/>
    <col min="2" max="2" width="150.81640625" style="2" customWidth="1"/>
    <col min="3" max="16384" width="9.1796875" style="2"/>
  </cols>
  <sheetData>
    <row r="1" spans="1:2" ht="45" customHeight="1" x14ac:dyDescent="0.35">
      <c r="A1" s="12" t="s">
        <v>26</v>
      </c>
    </row>
    <row r="2" spans="1:2" s="3" customFormat="1" ht="20.25" customHeight="1" x14ac:dyDescent="0.35">
      <c r="A2" s="3" t="s">
        <v>25</v>
      </c>
    </row>
    <row r="3" spans="1:2" s="3" customFormat="1" ht="20.25" customHeight="1" x14ac:dyDescent="0.35">
      <c r="A3" s="3" t="s">
        <v>190</v>
      </c>
    </row>
    <row r="4" spans="1:2" s="3" customFormat="1" ht="30" customHeight="1" x14ac:dyDescent="0.55000000000000004">
      <c r="A4" s="6" t="s">
        <v>24</v>
      </c>
      <c r="B4" s="6" t="s">
        <v>17</v>
      </c>
    </row>
    <row r="5" spans="1:2" ht="28.5" customHeight="1" x14ac:dyDescent="0.35">
      <c r="A5" s="2" t="s">
        <v>23</v>
      </c>
      <c r="B5" s="2" t="s">
        <v>214</v>
      </c>
    </row>
    <row r="6" spans="1:2" ht="20.25" customHeight="1" x14ac:dyDescent="0.35">
      <c r="A6" s="2" t="s">
        <v>22</v>
      </c>
      <c r="B6" s="2" t="s">
        <v>65</v>
      </c>
    </row>
    <row r="7" spans="1:2" ht="20.25" customHeight="1" x14ac:dyDescent="0.35">
      <c r="A7" s="2" t="s">
        <v>21</v>
      </c>
      <c r="B7" s="2" t="s">
        <v>215</v>
      </c>
    </row>
    <row r="8" spans="1:2" ht="20.25" customHeight="1" x14ac:dyDescent="0.35">
      <c r="A8" s="2" t="s">
        <v>20</v>
      </c>
      <c r="B8" s="2" t="s">
        <v>216</v>
      </c>
    </row>
    <row r="9" spans="1:2" ht="20.25" customHeight="1" x14ac:dyDescent="0.35">
      <c r="A9" s="2" t="s">
        <v>63</v>
      </c>
      <c r="B9" s="2" t="s">
        <v>217</v>
      </c>
    </row>
    <row r="10" spans="1:2" ht="20.25" customHeight="1" x14ac:dyDescent="0.35">
      <c r="A10" s="2" t="s">
        <v>64</v>
      </c>
      <c r="B10" s="2" t="s">
        <v>218</v>
      </c>
    </row>
    <row r="11" spans="1:2" x14ac:dyDescent="0.35">
      <c r="A11" s="3"/>
    </row>
  </sheetData>
  <phoneticPr fontId="16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4DC0-08E5-4236-B4C3-A342EE8E8D73}">
  <dimension ref="A1:B9"/>
  <sheetViews>
    <sheetView showGridLines="0" zoomScaleNormal="100" workbookViewId="0"/>
  </sheetViews>
  <sheetFormatPr defaultColWidth="9.1796875" defaultRowHeight="15.5" x14ac:dyDescent="0.35"/>
  <cols>
    <col min="1" max="1" width="150.81640625" style="2" customWidth="1"/>
    <col min="2" max="2" width="47" style="2" customWidth="1"/>
    <col min="3" max="16384" width="9.1796875" style="2"/>
  </cols>
  <sheetData>
    <row r="1" spans="1:2" ht="28.5" x14ac:dyDescent="0.35">
      <c r="A1" s="1" t="s">
        <v>14</v>
      </c>
    </row>
    <row r="2" spans="1:2" ht="43" customHeight="1" x14ac:dyDescent="0.55000000000000004">
      <c r="A2" s="6" t="s">
        <v>27</v>
      </c>
      <c r="B2" s="6"/>
    </row>
    <row r="3" spans="1:2" ht="18.5" x14ac:dyDescent="0.45">
      <c r="A3" s="42" t="s">
        <v>243</v>
      </c>
    </row>
    <row r="4" spans="1:2" s="3" customFormat="1" ht="46.5" x14ac:dyDescent="0.35">
      <c r="A4" s="39" t="s">
        <v>248</v>
      </c>
    </row>
    <row r="5" spans="1:2" ht="30" customHeight="1" x14ac:dyDescent="0.45">
      <c r="A5" s="42" t="s">
        <v>244</v>
      </c>
    </row>
    <row r="6" spans="1:2" s="3" customFormat="1" ht="31" x14ac:dyDescent="0.35">
      <c r="A6" s="39" t="s">
        <v>245</v>
      </c>
      <c r="B6" s="79"/>
    </row>
    <row r="7" spans="1:2" ht="30" customHeight="1" x14ac:dyDescent="0.35">
      <c r="A7" s="45" t="s">
        <v>246</v>
      </c>
      <c r="B7" s="45"/>
    </row>
    <row r="8" spans="1:2" ht="21" customHeight="1" x14ac:dyDescent="0.35">
      <c r="A8" s="54"/>
    </row>
    <row r="9" spans="1:2" ht="18.5" x14ac:dyDescent="0.45">
      <c r="A9" s="42"/>
    </row>
  </sheetData>
  <phoneticPr fontId="16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4D72C-571D-4AFF-9A9C-2F995A71BED1}">
  <sheetPr codeName="Sheet2">
    <pageSetUpPr fitToPage="1"/>
  </sheetPr>
  <dimension ref="A1:R35"/>
  <sheetViews>
    <sheetView showGridLines="0" zoomScaleNormal="100" workbookViewId="0"/>
  </sheetViews>
  <sheetFormatPr defaultColWidth="9" defaultRowHeight="15.5" x14ac:dyDescent="0.35"/>
  <cols>
    <col min="1" max="1" width="33" style="2" customWidth="1"/>
    <col min="2" max="2" width="11.1796875" style="2" customWidth="1"/>
    <col min="3" max="3" width="14" style="2" customWidth="1"/>
    <col min="4" max="12" width="12.81640625" style="2" customWidth="1"/>
    <col min="13" max="14" width="14" style="2" customWidth="1"/>
    <col min="15" max="15" width="12.81640625" style="2" customWidth="1"/>
    <col min="16" max="16" width="9" style="2"/>
    <col min="17" max="17" width="9.453125" style="2" bestFit="1" customWidth="1"/>
    <col min="18" max="18" width="12.81640625" style="2" bestFit="1" customWidth="1"/>
    <col min="19" max="19" width="13.1796875" style="2" customWidth="1"/>
    <col min="20" max="240" width="9" style="2"/>
    <col min="241" max="241" width="0.1796875" style="2" customWidth="1"/>
    <col min="242" max="242" width="22.453125" style="2" customWidth="1"/>
    <col min="243" max="244" width="8.81640625" style="2" customWidth="1"/>
    <col min="245" max="245" width="8.1796875" style="2" customWidth="1"/>
    <col min="246" max="252" width="7.453125" style="2" customWidth="1"/>
    <col min="253" max="253" width="8.1796875" style="2" customWidth="1"/>
    <col min="254" max="254" width="8.453125" style="2" customWidth="1"/>
    <col min="255" max="255" width="9.453125" style="2" customWidth="1"/>
    <col min="256" max="256" width="12.453125" style="2" bestFit="1" customWidth="1"/>
    <col min="257" max="257" width="15" style="2" customWidth="1"/>
    <col min="258" max="258" width="10.453125" style="2" customWidth="1"/>
    <col min="259" max="261" width="9" style="2"/>
    <col min="262" max="262" width="9.453125" style="2" bestFit="1" customWidth="1"/>
    <col min="263" max="496" width="9" style="2"/>
    <col min="497" max="497" width="0.1796875" style="2" customWidth="1"/>
    <col min="498" max="498" width="22.453125" style="2" customWidth="1"/>
    <col min="499" max="500" width="8.81640625" style="2" customWidth="1"/>
    <col min="501" max="501" width="8.1796875" style="2" customWidth="1"/>
    <col min="502" max="508" width="7.453125" style="2" customWidth="1"/>
    <col min="509" max="509" width="8.1796875" style="2" customWidth="1"/>
    <col min="510" max="510" width="8.453125" style="2" customWidth="1"/>
    <col min="511" max="511" width="9.453125" style="2" customWidth="1"/>
    <col min="512" max="512" width="12.453125" style="2" bestFit="1" customWidth="1"/>
    <col min="513" max="513" width="15" style="2" customWidth="1"/>
    <col min="514" max="514" width="10.453125" style="2" customWidth="1"/>
    <col min="515" max="517" width="9" style="2"/>
    <col min="518" max="518" width="9.453125" style="2" bestFit="1" customWidth="1"/>
    <col min="519" max="752" width="9" style="2"/>
    <col min="753" max="753" width="0.1796875" style="2" customWidth="1"/>
    <col min="754" max="754" width="22.453125" style="2" customWidth="1"/>
    <col min="755" max="756" width="8.81640625" style="2" customWidth="1"/>
    <col min="757" max="757" width="8.1796875" style="2" customWidth="1"/>
    <col min="758" max="764" width="7.453125" style="2" customWidth="1"/>
    <col min="765" max="765" width="8.1796875" style="2" customWidth="1"/>
    <col min="766" max="766" width="8.453125" style="2" customWidth="1"/>
    <col min="767" max="767" width="9.453125" style="2" customWidth="1"/>
    <col min="768" max="768" width="12.453125" style="2" bestFit="1" customWidth="1"/>
    <col min="769" max="769" width="15" style="2" customWidth="1"/>
    <col min="770" max="770" width="10.453125" style="2" customWidth="1"/>
    <col min="771" max="773" width="9" style="2"/>
    <col min="774" max="774" width="9.453125" style="2" bestFit="1" customWidth="1"/>
    <col min="775" max="1008" width="9" style="2"/>
    <col min="1009" max="1009" width="0.1796875" style="2" customWidth="1"/>
    <col min="1010" max="1010" width="22.453125" style="2" customWidth="1"/>
    <col min="1011" max="1012" width="8.81640625" style="2" customWidth="1"/>
    <col min="1013" max="1013" width="8.1796875" style="2" customWidth="1"/>
    <col min="1014" max="1020" width="7.453125" style="2" customWidth="1"/>
    <col min="1021" max="1021" width="8.1796875" style="2" customWidth="1"/>
    <col min="1022" max="1022" width="8.453125" style="2" customWidth="1"/>
    <col min="1023" max="1023" width="9.453125" style="2" customWidth="1"/>
    <col min="1024" max="1024" width="12.453125" style="2" bestFit="1" customWidth="1"/>
    <col min="1025" max="1025" width="15" style="2" customWidth="1"/>
    <col min="1026" max="1026" width="10.453125" style="2" customWidth="1"/>
    <col min="1027" max="1029" width="9" style="2"/>
    <col min="1030" max="1030" width="9.453125" style="2" bestFit="1" customWidth="1"/>
    <col min="1031" max="1264" width="9" style="2"/>
    <col min="1265" max="1265" width="0.1796875" style="2" customWidth="1"/>
    <col min="1266" max="1266" width="22.453125" style="2" customWidth="1"/>
    <col min="1267" max="1268" width="8.81640625" style="2" customWidth="1"/>
    <col min="1269" max="1269" width="8.1796875" style="2" customWidth="1"/>
    <col min="1270" max="1276" width="7.453125" style="2" customWidth="1"/>
    <col min="1277" max="1277" width="8.1796875" style="2" customWidth="1"/>
    <col min="1278" max="1278" width="8.453125" style="2" customWidth="1"/>
    <col min="1279" max="1279" width="9.453125" style="2" customWidth="1"/>
    <col min="1280" max="1280" width="12.453125" style="2" bestFit="1" customWidth="1"/>
    <col min="1281" max="1281" width="15" style="2" customWidth="1"/>
    <col min="1282" max="1282" width="10.453125" style="2" customWidth="1"/>
    <col min="1283" max="1285" width="9" style="2"/>
    <col min="1286" max="1286" width="9.453125" style="2" bestFit="1" customWidth="1"/>
    <col min="1287" max="1520" width="9" style="2"/>
    <col min="1521" max="1521" width="0.1796875" style="2" customWidth="1"/>
    <col min="1522" max="1522" width="22.453125" style="2" customWidth="1"/>
    <col min="1523" max="1524" width="8.81640625" style="2" customWidth="1"/>
    <col min="1525" max="1525" width="8.1796875" style="2" customWidth="1"/>
    <col min="1526" max="1532" width="7.453125" style="2" customWidth="1"/>
    <col min="1533" max="1533" width="8.1796875" style="2" customWidth="1"/>
    <col min="1534" max="1534" width="8.453125" style="2" customWidth="1"/>
    <col min="1535" max="1535" width="9.453125" style="2" customWidth="1"/>
    <col min="1536" max="1536" width="12.453125" style="2" bestFit="1" customWidth="1"/>
    <col min="1537" max="1537" width="15" style="2" customWidth="1"/>
    <col min="1538" max="1538" width="10.453125" style="2" customWidth="1"/>
    <col min="1539" max="1541" width="9" style="2"/>
    <col min="1542" max="1542" width="9.453125" style="2" bestFit="1" customWidth="1"/>
    <col min="1543" max="1776" width="9" style="2"/>
    <col min="1777" max="1777" width="0.1796875" style="2" customWidth="1"/>
    <col min="1778" max="1778" width="22.453125" style="2" customWidth="1"/>
    <col min="1779" max="1780" width="8.81640625" style="2" customWidth="1"/>
    <col min="1781" max="1781" width="8.1796875" style="2" customWidth="1"/>
    <col min="1782" max="1788" width="7.453125" style="2" customWidth="1"/>
    <col min="1789" max="1789" width="8.1796875" style="2" customWidth="1"/>
    <col min="1790" max="1790" width="8.453125" style="2" customWidth="1"/>
    <col min="1791" max="1791" width="9.453125" style="2" customWidth="1"/>
    <col min="1792" max="1792" width="12.453125" style="2" bestFit="1" customWidth="1"/>
    <col min="1793" max="1793" width="15" style="2" customWidth="1"/>
    <col min="1794" max="1794" width="10.453125" style="2" customWidth="1"/>
    <col min="1795" max="1797" width="9" style="2"/>
    <col min="1798" max="1798" width="9.453125" style="2" bestFit="1" customWidth="1"/>
    <col min="1799" max="2032" width="9" style="2"/>
    <col min="2033" max="2033" width="0.1796875" style="2" customWidth="1"/>
    <col min="2034" max="2034" width="22.453125" style="2" customWidth="1"/>
    <col min="2035" max="2036" width="8.81640625" style="2" customWidth="1"/>
    <col min="2037" max="2037" width="8.1796875" style="2" customWidth="1"/>
    <col min="2038" max="2044" width="7.453125" style="2" customWidth="1"/>
    <col min="2045" max="2045" width="8.1796875" style="2" customWidth="1"/>
    <col min="2046" max="2046" width="8.453125" style="2" customWidth="1"/>
    <col min="2047" max="2047" width="9.453125" style="2" customWidth="1"/>
    <col min="2048" max="2048" width="12.453125" style="2" bestFit="1" customWidth="1"/>
    <col min="2049" max="2049" width="15" style="2" customWidth="1"/>
    <col min="2050" max="2050" width="10.453125" style="2" customWidth="1"/>
    <col min="2051" max="2053" width="9" style="2"/>
    <col min="2054" max="2054" width="9.453125" style="2" bestFit="1" customWidth="1"/>
    <col min="2055" max="2288" width="9" style="2"/>
    <col min="2289" max="2289" width="0.1796875" style="2" customWidth="1"/>
    <col min="2290" max="2290" width="22.453125" style="2" customWidth="1"/>
    <col min="2291" max="2292" width="8.81640625" style="2" customWidth="1"/>
    <col min="2293" max="2293" width="8.1796875" style="2" customWidth="1"/>
    <col min="2294" max="2300" width="7.453125" style="2" customWidth="1"/>
    <col min="2301" max="2301" width="8.1796875" style="2" customWidth="1"/>
    <col min="2302" max="2302" width="8.453125" style="2" customWidth="1"/>
    <col min="2303" max="2303" width="9.453125" style="2" customWidth="1"/>
    <col min="2304" max="2304" width="12.453125" style="2" bestFit="1" customWidth="1"/>
    <col min="2305" max="2305" width="15" style="2" customWidth="1"/>
    <col min="2306" max="2306" width="10.453125" style="2" customWidth="1"/>
    <col min="2307" max="2309" width="9" style="2"/>
    <col min="2310" max="2310" width="9.453125" style="2" bestFit="1" customWidth="1"/>
    <col min="2311" max="2544" width="9" style="2"/>
    <col min="2545" max="2545" width="0.1796875" style="2" customWidth="1"/>
    <col min="2546" max="2546" width="22.453125" style="2" customWidth="1"/>
    <col min="2547" max="2548" width="8.81640625" style="2" customWidth="1"/>
    <col min="2549" max="2549" width="8.1796875" style="2" customWidth="1"/>
    <col min="2550" max="2556" width="7.453125" style="2" customWidth="1"/>
    <col min="2557" max="2557" width="8.1796875" style="2" customWidth="1"/>
    <col min="2558" max="2558" width="8.453125" style="2" customWidth="1"/>
    <col min="2559" max="2559" width="9.453125" style="2" customWidth="1"/>
    <col min="2560" max="2560" width="12.453125" style="2" bestFit="1" customWidth="1"/>
    <col min="2561" max="2561" width="15" style="2" customWidth="1"/>
    <col min="2562" max="2562" width="10.453125" style="2" customWidth="1"/>
    <col min="2563" max="2565" width="9" style="2"/>
    <col min="2566" max="2566" width="9.453125" style="2" bestFit="1" customWidth="1"/>
    <col min="2567" max="2800" width="9" style="2"/>
    <col min="2801" max="2801" width="0.1796875" style="2" customWidth="1"/>
    <col min="2802" max="2802" width="22.453125" style="2" customWidth="1"/>
    <col min="2803" max="2804" width="8.81640625" style="2" customWidth="1"/>
    <col min="2805" max="2805" width="8.1796875" style="2" customWidth="1"/>
    <col min="2806" max="2812" width="7.453125" style="2" customWidth="1"/>
    <col min="2813" max="2813" width="8.1796875" style="2" customWidth="1"/>
    <col min="2814" max="2814" width="8.453125" style="2" customWidth="1"/>
    <col min="2815" max="2815" width="9.453125" style="2" customWidth="1"/>
    <col min="2816" max="2816" width="12.453125" style="2" bestFit="1" customWidth="1"/>
    <col min="2817" max="2817" width="15" style="2" customWidth="1"/>
    <col min="2818" max="2818" width="10.453125" style="2" customWidth="1"/>
    <col min="2819" max="2821" width="9" style="2"/>
    <col min="2822" max="2822" width="9.453125" style="2" bestFit="1" customWidth="1"/>
    <col min="2823" max="3056" width="9" style="2"/>
    <col min="3057" max="3057" width="0.1796875" style="2" customWidth="1"/>
    <col min="3058" max="3058" width="22.453125" style="2" customWidth="1"/>
    <col min="3059" max="3060" width="8.81640625" style="2" customWidth="1"/>
    <col min="3061" max="3061" width="8.1796875" style="2" customWidth="1"/>
    <col min="3062" max="3068" width="7.453125" style="2" customWidth="1"/>
    <col min="3069" max="3069" width="8.1796875" style="2" customWidth="1"/>
    <col min="3070" max="3070" width="8.453125" style="2" customWidth="1"/>
    <col min="3071" max="3071" width="9.453125" style="2" customWidth="1"/>
    <col min="3072" max="3072" width="12.453125" style="2" bestFit="1" customWidth="1"/>
    <col min="3073" max="3073" width="15" style="2" customWidth="1"/>
    <col min="3074" max="3074" width="10.453125" style="2" customWidth="1"/>
    <col min="3075" max="3077" width="9" style="2"/>
    <col min="3078" max="3078" width="9.453125" style="2" bestFit="1" customWidth="1"/>
    <col min="3079" max="3312" width="9" style="2"/>
    <col min="3313" max="3313" width="0.1796875" style="2" customWidth="1"/>
    <col min="3314" max="3314" width="22.453125" style="2" customWidth="1"/>
    <col min="3315" max="3316" width="8.81640625" style="2" customWidth="1"/>
    <col min="3317" max="3317" width="8.1796875" style="2" customWidth="1"/>
    <col min="3318" max="3324" width="7.453125" style="2" customWidth="1"/>
    <col min="3325" max="3325" width="8.1796875" style="2" customWidth="1"/>
    <col min="3326" max="3326" width="8.453125" style="2" customWidth="1"/>
    <col min="3327" max="3327" width="9.453125" style="2" customWidth="1"/>
    <col min="3328" max="3328" width="12.453125" style="2" bestFit="1" customWidth="1"/>
    <col min="3329" max="3329" width="15" style="2" customWidth="1"/>
    <col min="3330" max="3330" width="10.453125" style="2" customWidth="1"/>
    <col min="3331" max="3333" width="9" style="2"/>
    <col min="3334" max="3334" width="9.453125" style="2" bestFit="1" customWidth="1"/>
    <col min="3335" max="3568" width="9" style="2"/>
    <col min="3569" max="3569" width="0.1796875" style="2" customWidth="1"/>
    <col min="3570" max="3570" width="22.453125" style="2" customWidth="1"/>
    <col min="3571" max="3572" width="8.81640625" style="2" customWidth="1"/>
    <col min="3573" max="3573" width="8.1796875" style="2" customWidth="1"/>
    <col min="3574" max="3580" width="7.453125" style="2" customWidth="1"/>
    <col min="3581" max="3581" width="8.1796875" style="2" customWidth="1"/>
    <col min="3582" max="3582" width="8.453125" style="2" customWidth="1"/>
    <col min="3583" max="3583" width="9.453125" style="2" customWidth="1"/>
    <col min="3584" max="3584" width="12.453125" style="2" bestFit="1" customWidth="1"/>
    <col min="3585" max="3585" width="15" style="2" customWidth="1"/>
    <col min="3586" max="3586" width="10.453125" style="2" customWidth="1"/>
    <col min="3587" max="3589" width="9" style="2"/>
    <col min="3590" max="3590" width="9.453125" style="2" bestFit="1" customWidth="1"/>
    <col min="3591" max="3824" width="9" style="2"/>
    <col min="3825" max="3825" width="0.1796875" style="2" customWidth="1"/>
    <col min="3826" max="3826" width="22.453125" style="2" customWidth="1"/>
    <col min="3827" max="3828" width="8.81640625" style="2" customWidth="1"/>
    <col min="3829" max="3829" width="8.1796875" style="2" customWidth="1"/>
    <col min="3830" max="3836" width="7.453125" style="2" customWidth="1"/>
    <col min="3837" max="3837" width="8.1796875" style="2" customWidth="1"/>
    <col min="3838" max="3838" width="8.453125" style="2" customWidth="1"/>
    <col min="3839" max="3839" width="9.453125" style="2" customWidth="1"/>
    <col min="3840" max="3840" width="12.453125" style="2" bestFit="1" customWidth="1"/>
    <col min="3841" max="3841" width="15" style="2" customWidth="1"/>
    <col min="3842" max="3842" width="10.453125" style="2" customWidth="1"/>
    <col min="3843" max="3845" width="9" style="2"/>
    <col min="3846" max="3846" width="9.453125" style="2" bestFit="1" customWidth="1"/>
    <col min="3847" max="4080" width="9" style="2"/>
    <col min="4081" max="4081" width="0.1796875" style="2" customWidth="1"/>
    <col min="4082" max="4082" width="22.453125" style="2" customWidth="1"/>
    <col min="4083" max="4084" width="8.81640625" style="2" customWidth="1"/>
    <col min="4085" max="4085" width="8.1796875" style="2" customWidth="1"/>
    <col min="4086" max="4092" width="7.453125" style="2" customWidth="1"/>
    <col min="4093" max="4093" width="8.1796875" style="2" customWidth="1"/>
    <col min="4094" max="4094" width="8.453125" style="2" customWidth="1"/>
    <col min="4095" max="4095" width="9.453125" style="2" customWidth="1"/>
    <col min="4096" max="4096" width="12.453125" style="2" bestFit="1" customWidth="1"/>
    <col min="4097" max="4097" width="15" style="2" customWidth="1"/>
    <col min="4098" max="4098" width="10.453125" style="2" customWidth="1"/>
    <col min="4099" max="4101" width="9" style="2"/>
    <col min="4102" max="4102" width="9.453125" style="2" bestFit="1" customWidth="1"/>
    <col min="4103" max="4336" width="9" style="2"/>
    <col min="4337" max="4337" width="0.1796875" style="2" customWidth="1"/>
    <col min="4338" max="4338" width="22.453125" style="2" customWidth="1"/>
    <col min="4339" max="4340" width="8.81640625" style="2" customWidth="1"/>
    <col min="4341" max="4341" width="8.1796875" style="2" customWidth="1"/>
    <col min="4342" max="4348" width="7.453125" style="2" customWidth="1"/>
    <col min="4349" max="4349" width="8.1796875" style="2" customWidth="1"/>
    <col min="4350" max="4350" width="8.453125" style="2" customWidth="1"/>
    <col min="4351" max="4351" width="9.453125" style="2" customWidth="1"/>
    <col min="4352" max="4352" width="12.453125" style="2" bestFit="1" customWidth="1"/>
    <col min="4353" max="4353" width="15" style="2" customWidth="1"/>
    <col min="4354" max="4354" width="10.453125" style="2" customWidth="1"/>
    <col min="4355" max="4357" width="9" style="2"/>
    <col min="4358" max="4358" width="9.453125" style="2" bestFit="1" customWidth="1"/>
    <col min="4359" max="4592" width="9" style="2"/>
    <col min="4593" max="4593" width="0.1796875" style="2" customWidth="1"/>
    <col min="4594" max="4594" width="22.453125" style="2" customWidth="1"/>
    <col min="4595" max="4596" width="8.81640625" style="2" customWidth="1"/>
    <col min="4597" max="4597" width="8.1796875" style="2" customWidth="1"/>
    <col min="4598" max="4604" width="7.453125" style="2" customWidth="1"/>
    <col min="4605" max="4605" width="8.1796875" style="2" customWidth="1"/>
    <col min="4606" max="4606" width="8.453125" style="2" customWidth="1"/>
    <col min="4607" max="4607" width="9.453125" style="2" customWidth="1"/>
    <col min="4608" max="4608" width="12.453125" style="2" bestFit="1" customWidth="1"/>
    <col min="4609" max="4609" width="15" style="2" customWidth="1"/>
    <col min="4610" max="4610" width="10.453125" style="2" customWidth="1"/>
    <col min="4611" max="4613" width="9" style="2"/>
    <col min="4614" max="4614" width="9.453125" style="2" bestFit="1" customWidth="1"/>
    <col min="4615" max="4848" width="9" style="2"/>
    <col min="4849" max="4849" width="0.1796875" style="2" customWidth="1"/>
    <col min="4850" max="4850" width="22.453125" style="2" customWidth="1"/>
    <col min="4851" max="4852" width="8.81640625" style="2" customWidth="1"/>
    <col min="4853" max="4853" width="8.1796875" style="2" customWidth="1"/>
    <col min="4854" max="4860" width="7.453125" style="2" customWidth="1"/>
    <col min="4861" max="4861" width="8.1796875" style="2" customWidth="1"/>
    <col min="4862" max="4862" width="8.453125" style="2" customWidth="1"/>
    <col min="4863" max="4863" width="9.453125" style="2" customWidth="1"/>
    <col min="4864" max="4864" width="12.453125" style="2" bestFit="1" customWidth="1"/>
    <col min="4865" max="4865" width="15" style="2" customWidth="1"/>
    <col min="4866" max="4866" width="10.453125" style="2" customWidth="1"/>
    <col min="4867" max="4869" width="9" style="2"/>
    <col min="4870" max="4870" width="9.453125" style="2" bestFit="1" customWidth="1"/>
    <col min="4871" max="5104" width="9" style="2"/>
    <col min="5105" max="5105" width="0.1796875" style="2" customWidth="1"/>
    <col min="5106" max="5106" width="22.453125" style="2" customWidth="1"/>
    <col min="5107" max="5108" width="8.81640625" style="2" customWidth="1"/>
    <col min="5109" max="5109" width="8.1796875" style="2" customWidth="1"/>
    <col min="5110" max="5116" width="7.453125" style="2" customWidth="1"/>
    <col min="5117" max="5117" width="8.1796875" style="2" customWidth="1"/>
    <col min="5118" max="5118" width="8.453125" style="2" customWidth="1"/>
    <col min="5119" max="5119" width="9.453125" style="2" customWidth="1"/>
    <col min="5120" max="5120" width="12.453125" style="2" bestFit="1" customWidth="1"/>
    <col min="5121" max="5121" width="15" style="2" customWidth="1"/>
    <col min="5122" max="5122" width="10.453125" style="2" customWidth="1"/>
    <col min="5123" max="5125" width="9" style="2"/>
    <col min="5126" max="5126" width="9.453125" style="2" bestFit="1" customWidth="1"/>
    <col min="5127" max="5360" width="9" style="2"/>
    <col min="5361" max="5361" width="0.1796875" style="2" customWidth="1"/>
    <col min="5362" max="5362" width="22.453125" style="2" customWidth="1"/>
    <col min="5363" max="5364" width="8.81640625" style="2" customWidth="1"/>
    <col min="5365" max="5365" width="8.1796875" style="2" customWidth="1"/>
    <col min="5366" max="5372" width="7.453125" style="2" customWidth="1"/>
    <col min="5373" max="5373" width="8.1796875" style="2" customWidth="1"/>
    <col min="5374" max="5374" width="8.453125" style="2" customWidth="1"/>
    <col min="5375" max="5375" width="9.453125" style="2" customWidth="1"/>
    <col min="5376" max="5376" width="12.453125" style="2" bestFit="1" customWidth="1"/>
    <col min="5377" max="5377" width="15" style="2" customWidth="1"/>
    <col min="5378" max="5378" width="10.453125" style="2" customWidth="1"/>
    <col min="5379" max="5381" width="9" style="2"/>
    <col min="5382" max="5382" width="9.453125" style="2" bestFit="1" customWidth="1"/>
    <col min="5383" max="5616" width="9" style="2"/>
    <col min="5617" max="5617" width="0.1796875" style="2" customWidth="1"/>
    <col min="5618" max="5618" width="22.453125" style="2" customWidth="1"/>
    <col min="5619" max="5620" width="8.81640625" style="2" customWidth="1"/>
    <col min="5621" max="5621" width="8.1796875" style="2" customWidth="1"/>
    <col min="5622" max="5628" width="7.453125" style="2" customWidth="1"/>
    <col min="5629" max="5629" width="8.1796875" style="2" customWidth="1"/>
    <col min="5630" max="5630" width="8.453125" style="2" customWidth="1"/>
    <col min="5631" max="5631" width="9.453125" style="2" customWidth="1"/>
    <col min="5632" max="5632" width="12.453125" style="2" bestFit="1" customWidth="1"/>
    <col min="5633" max="5633" width="15" style="2" customWidth="1"/>
    <col min="5634" max="5634" width="10.453125" style="2" customWidth="1"/>
    <col min="5635" max="5637" width="9" style="2"/>
    <col min="5638" max="5638" width="9.453125" style="2" bestFit="1" customWidth="1"/>
    <col min="5639" max="5872" width="9" style="2"/>
    <col min="5873" max="5873" width="0.1796875" style="2" customWidth="1"/>
    <col min="5874" max="5874" width="22.453125" style="2" customWidth="1"/>
    <col min="5875" max="5876" width="8.81640625" style="2" customWidth="1"/>
    <col min="5877" max="5877" width="8.1796875" style="2" customWidth="1"/>
    <col min="5878" max="5884" width="7.453125" style="2" customWidth="1"/>
    <col min="5885" max="5885" width="8.1796875" style="2" customWidth="1"/>
    <col min="5886" max="5886" width="8.453125" style="2" customWidth="1"/>
    <col min="5887" max="5887" width="9.453125" style="2" customWidth="1"/>
    <col min="5888" max="5888" width="12.453125" style="2" bestFit="1" customWidth="1"/>
    <col min="5889" max="5889" width="15" style="2" customWidth="1"/>
    <col min="5890" max="5890" width="10.453125" style="2" customWidth="1"/>
    <col min="5891" max="5893" width="9" style="2"/>
    <col min="5894" max="5894" width="9.453125" style="2" bestFit="1" customWidth="1"/>
    <col min="5895" max="6128" width="9" style="2"/>
    <col min="6129" max="6129" width="0.1796875" style="2" customWidth="1"/>
    <col min="6130" max="6130" width="22.453125" style="2" customWidth="1"/>
    <col min="6131" max="6132" width="8.81640625" style="2" customWidth="1"/>
    <col min="6133" max="6133" width="8.1796875" style="2" customWidth="1"/>
    <col min="6134" max="6140" width="7.453125" style="2" customWidth="1"/>
    <col min="6141" max="6141" width="8.1796875" style="2" customWidth="1"/>
    <col min="6142" max="6142" width="8.453125" style="2" customWidth="1"/>
    <col min="6143" max="6143" width="9.453125" style="2" customWidth="1"/>
    <col min="6144" max="6144" width="12.453125" style="2" bestFit="1" customWidth="1"/>
    <col min="6145" max="6145" width="15" style="2" customWidth="1"/>
    <col min="6146" max="6146" width="10.453125" style="2" customWidth="1"/>
    <col min="6147" max="6149" width="9" style="2"/>
    <col min="6150" max="6150" width="9.453125" style="2" bestFit="1" customWidth="1"/>
    <col min="6151" max="6384" width="9" style="2"/>
    <col min="6385" max="6385" width="0.1796875" style="2" customWidth="1"/>
    <col min="6386" max="6386" width="22.453125" style="2" customWidth="1"/>
    <col min="6387" max="6388" width="8.81640625" style="2" customWidth="1"/>
    <col min="6389" max="6389" width="8.1796875" style="2" customWidth="1"/>
    <col min="6390" max="6396" width="7.453125" style="2" customWidth="1"/>
    <col min="6397" max="6397" width="8.1796875" style="2" customWidth="1"/>
    <col min="6398" max="6398" width="8.453125" style="2" customWidth="1"/>
    <col min="6399" max="6399" width="9.453125" style="2" customWidth="1"/>
    <col min="6400" max="6400" width="12.453125" style="2" bestFit="1" customWidth="1"/>
    <col min="6401" max="6401" width="15" style="2" customWidth="1"/>
    <col min="6402" max="6402" width="10.453125" style="2" customWidth="1"/>
    <col min="6403" max="6405" width="9" style="2"/>
    <col min="6406" max="6406" width="9.453125" style="2" bestFit="1" customWidth="1"/>
    <col min="6407" max="6640" width="9" style="2"/>
    <col min="6641" max="6641" width="0.1796875" style="2" customWidth="1"/>
    <col min="6642" max="6642" width="22.453125" style="2" customWidth="1"/>
    <col min="6643" max="6644" width="8.81640625" style="2" customWidth="1"/>
    <col min="6645" max="6645" width="8.1796875" style="2" customWidth="1"/>
    <col min="6646" max="6652" width="7.453125" style="2" customWidth="1"/>
    <col min="6653" max="6653" width="8.1796875" style="2" customWidth="1"/>
    <col min="6654" max="6654" width="8.453125" style="2" customWidth="1"/>
    <col min="6655" max="6655" width="9.453125" style="2" customWidth="1"/>
    <col min="6656" max="6656" width="12.453125" style="2" bestFit="1" customWidth="1"/>
    <col min="6657" max="6657" width="15" style="2" customWidth="1"/>
    <col min="6658" max="6658" width="10.453125" style="2" customWidth="1"/>
    <col min="6659" max="6661" width="9" style="2"/>
    <col min="6662" max="6662" width="9.453125" style="2" bestFit="1" customWidth="1"/>
    <col min="6663" max="6896" width="9" style="2"/>
    <col min="6897" max="6897" width="0.1796875" style="2" customWidth="1"/>
    <col min="6898" max="6898" width="22.453125" style="2" customWidth="1"/>
    <col min="6899" max="6900" width="8.81640625" style="2" customWidth="1"/>
    <col min="6901" max="6901" width="8.1796875" style="2" customWidth="1"/>
    <col min="6902" max="6908" width="7.453125" style="2" customWidth="1"/>
    <col min="6909" max="6909" width="8.1796875" style="2" customWidth="1"/>
    <col min="6910" max="6910" width="8.453125" style="2" customWidth="1"/>
    <col min="6911" max="6911" width="9.453125" style="2" customWidth="1"/>
    <col min="6912" max="6912" width="12.453125" style="2" bestFit="1" customWidth="1"/>
    <col min="6913" max="6913" width="15" style="2" customWidth="1"/>
    <col min="6914" max="6914" width="10.453125" style="2" customWidth="1"/>
    <col min="6915" max="6917" width="9" style="2"/>
    <col min="6918" max="6918" width="9.453125" style="2" bestFit="1" customWidth="1"/>
    <col min="6919" max="7152" width="9" style="2"/>
    <col min="7153" max="7153" width="0.1796875" style="2" customWidth="1"/>
    <col min="7154" max="7154" width="22.453125" style="2" customWidth="1"/>
    <col min="7155" max="7156" width="8.81640625" style="2" customWidth="1"/>
    <col min="7157" max="7157" width="8.1796875" style="2" customWidth="1"/>
    <col min="7158" max="7164" width="7.453125" style="2" customWidth="1"/>
    <col min="7165" max="7165" width="8.1796875" style="2" customWidth="1"/>
    <col min="7166" max="7166" width="8.453125" style="2" customWidth="1"/>
    <col min="7167" max="7167" width="9.453125" style="2" customWidth="1"/>
    <col min="7168" max="7168" width="12.453125" style="2" bestFit="1" customWidth="1"/>
    <col min="7169" max="7169" width="15" style="2" customWidth="1"/>
    <col min="7170" max="7170" width="10.453125" style="2" customWidth="1"/>
    <col min="7171" max="7173" width="9" style="2"/>
    <col min="7174" max="7174" width="9.453125" style="2" bestFit="1" customWidth="1"/>
    <col min="7175" max="7408" width="9" style="2"/>
    <col min="7409" max="7409" width="0.1796875" style="2" customWidth="1"/>
    <col min="7410" max="7410" width="22.453125" style="2" customWidth="1"/>
    <col min="7411" max="7412" width="8.81640625" style="2" customWidth="1"/>
    <col min="7413" max="7413" width="8.1796875" style="2" customWidth="1"/>
    <col min="7414" max="7420" width="7.453125" style="2" customWidth="1"/>
    <col min="7421" max="7421" width="8.1796875" style="2" customWidth="1"/>
    <col min="7422" max="7422" width="8.453125" style="2" customWidth="1"/>
    <col min="7423" max="7423" width="9.453125" style="2" customWidth="1"/>
    <col min="7424" max="7424" width="12.453125" style="2" bestFit="1" customWidth="1"/>
    <col min="7425" max="7425" width="15" style="2" customWidth="1"/>
    <col min="7426" max="7426" width="10.453125" style="2" customWidth="1"/>
    <col min="7427" max="7429" width="9" style="2"/>
    <col min="7430" max="7430" width="9.453125" style="2" bestFit="1" customWidth="1"/>
    <col min="7431" max="7664" width="9" style="2"/>
    <col min="7665" max="7665" width="0.1796875" style="2" customWidth="1"/>
    <col min="7666" max="7666" width="22.453125" style="2" customWidth="1"/>
    <col min="7667" max="7668" width="8.81640625" style="2" customWidth="1"/>
    <col min="7669" max="7669" width="8.1796875" style="2" customWidth="1"/>
    <col min="7670" max="7676" width="7.453125" style="2" customWidth="1"/>
    <col min="7677" max="7677" width="8.1796875" style="2" customWidth="1"/>
    <col min="7678" max="7678" width="8.453125" style="2" customWidth="1"/>
    <col min="7679" max="7679" width="9.453125" style="2" customWidth="1"/>
    <col min="7680" max="7680" width="12.453125" style="2" bestFit="1" customWidth="1"/>
    <col min="7681" max="7681" width="15" style="2" customWidth="1"/>
    <col min="7682" max="7682" width="10.453125" style="2" customWidth="1"/>
    <col min="7683" max="7685" width="9" style="2"/>
    <col min="7686" max="7686" width="9.453125" style="2" bestFit="1" customWidth="1"/>
    <col min="7687" max="7920" width="9" style="2"/>
    <col min="7921" max="7921" width="0.1796875" style="2" customWidth="1"/>
    <col min="7922" max="7922" width="22.453125" style="2" customWidth="1"/>
    <col min="7923" max="7924" width="8.81640625" style="2" customWidth="1"/>
    <col min="7925" max="7925" width="8.1796875" style="2" customWidth="1"/>
    <col min="7926" max="7932" width="7.453125" style="2" customWidth="1"/>
    <col min="7933" max="7933" width="8.1796875" style="2" customWidth="1"/>
    <col min="7934" max="7934" width="8.453125" style="2" customWidth="1"/>
    <col min="7935" max="7935" width="9.453125" style="2" customWidth="1"/>
    <col min="7936" max="7936" width="12.453125" style="2" bestFit="1" customWidth="1"/>
    <col min="7937" max="7937" width="15" style="2" customWidth="1"/>
    <col min="7938" max="7938" width="10.453125" style="2" customWidth="1"/>
    <col min="7939" max="7941" width="9" style="2"/>
    <col min="7942" max="7942" width="9.453125" style="2" bestFit="1" customWidth="1"/>
    <col min="7943" max="8176" width="9" style="2"/>
    <col min="8177" max="8177" width="0.1796875" style="2" customWidth="1"/>
    <col min="8178" max="8178" width="22.453125" style="2" customWidth="1"/>
    <col min="8179" max="8180" width="8.81640625" style="2" customWidth="1"/>
    <col min="8181" max="8181" width="8.1796875" style="2" customWidth="1"/>
    <col min="8182" max="8188" width="7.453125" style="2" customWidth="1"/>
    <col min="8189" max="8189" width="8.1796875" style="2" customWidth="1"/>
    <col min="8190" max="8190" width="8.453125" style="2" customWidth="1"/>
    <col min="8191" max="8191" width="9.453125" style="2" customWidth="1"/>
    <col min="8192" max="8192" width="12.453125" style="2" bestFit="1" customWidth="1"/>
    <col min="8193" max="8193" width="15" style="2" customWidth="1"/>
    <col min="8194" max="8194" width="10.453125" style="2" customWidth="1"/>
    <col min="8195" max="8197" width="9" style="2"/>
    <col min="8198" max="8198" width="9.453125" style="2" bestFit="1" customWidth="1"/>
    <col min="8199" max="8432" width="9" style="2"/>
    <col min="8433" max="8433" width="0.1796875" style="2" customWidth="1"/>
    <col min="8434" max="8434" width="22.453125" style="2" customWidth="1"/>
    <col min="8435" max="8436" width="8.81640625" style="2" customWidth="1"/>
    <col min="8437" max="8437" width="8.1796875" style="2" customWidth="1"/>
    <col min="8438" max="8444" width="7.453125" style="2" customWidth="1"/>
    <col min="8445" max="8445" width="8.1796875" style="2" customWidth="1"/>
    <col min="8446" max="8446" width="8.453125" style="2" customWidth="1"/>
    <col min="8447" max="8447" width="9.453125" style="2" customWidth="1"/>
    <col min="8448" max="8448" width="12.453125" style="2" bestFit="1" customWidth="1"/>
    <col min="8449" max="8449" width="15" style="2" customWidth="1"/>
    <col min="8450" max="8450" width="10.453125" style="2" customWidth="1"/>
    <col min="8451" max="8453" width="9" style="2"/>
    <col min="8454" max="8454" width="9.453125" style="2" bestFit="1" customWidth="1"/>
    <col min="8455" max="8688" width="9" style="2"/>
    <col min="8689" max="8689" width="0.1796875" style="2" customWidth="1"/>
    <col min="8690" max="8690" width="22.453125" style="2" customWidth="1"/>
    <col min="8691" max="8692" width="8.81640625" style="2" customWidth="1"/>
    <col min="8693" max="8693" width="8.1796875" style="2" customWidth="1"/>
    <col min="8694" max="8700" width="7.453125" style="2" customWidth="1"/>
    <col min="8701" max="8701" width="8.1796875" style="2" customWidth="1"/>
    <col min="8702" max="8702" width="8.453125" style="2" customWidth="1"/>
    <col min="8703" max="8703" width="9.453125" style="2" customWidth="1"/>
    <col min="8704" max="8704" width="12.453125" style="2" bestFit="1" customWidth="1"/>
    <col min="8705" max="8705" width="15" style="2" customWidth="1"/>
    <col min="8706" max="8706" width="10.453125" style="2" customWidth="1"/>
    <col min="8707" max="8709" width="9" style="2"/>
    <col min="8710" max="8710" width="9.453125" style="2" bestFit="1" customWidth="1"/>
    <col min="8711" max="8944" width="9" style="2"/>
    <col min="8945" max="8945" width="0.1796875" style="2" customWidth="1"/>
    <col min="8946" max="8946" width="22.453125" style="2" customWidth="1"/>
    <col min="8947" max="8948" width="8.81640625" style="2" customWidth="1"/>
    <col min="8949" max="8949" width="8.1796875" style="2" customWidth="1"/>
    <col min="8950" max="8956" width="7.453125" style="2" customWidth="1"/>
    <col min="8957" max="8957" width="8.1796875" style="2" customWidth="1"/>
    <col min="8958" max="8958" width="8.453125" style="2" customWidth="1"/>
    <col min="8959" max="8959" width="9.453125" style="2" customWidth="1"/>
    <col min="8960" max="8960" width="12.453125" style="2" bestFit="1" customWidth="1"/>
    <col min="8961" max="8961" width="15" style="2" customWidth="1"/>
    <col min="8962" max="8962" width="10.453125" style="2" customWidth="1"/>
    <col min="8963" max="8965" width="9" style="2"/>
    <col min="8966" max="8966" width="9.453125" style="2" bestFit="1" customWidth="1"/>
    <col min="8967" max="9200" width="9" style="2"/>
    <col min="9201" max="9201" width="0.1796875" style="2" customWidth="1"/>
    <col min="9202" max="9202" width="22.453125" style="2" customWidth="1"/>
    <col min="9203" max="9204" width="8.81640625" style="2" customWidth="1"/>
    <col min="9205" max="9205" width="8.1796875" style="2" customWidth="1"/>
    <col min="9206" max="9212" width="7.453125" style="2" customWidth="1"/>
    <col min="9213" max="9213" width="8.1796875" style="2" customWidth="1"/>
    <col min="9214" max="9214" width="8.453125" style="2" customWidth="1"/>
    <col min="9215" max="9215" width="9.453125" style="2" customWidth="1"/>
    <col min="9216" max="9216" width="12.453125" style="2" bestFit="1" customWidth="1"/>
    <col min="9217" max="9217" width="15" style="2" customWidth="1"/>
    <col min="9218" max="9218" width="10.453125" style="2" customWidth="1"/>
    <col min="9219" max="9221" width="9" style="2"/>
    <col min="9222" max="9222" width="9.453125" style="2" bestFit="1" customWidth="1"/>
    <col min="9223" max="9456" width="9" style="2"/>
    <col min="9457" max="9457" width="0.1796875" style="2" customWidth="1"/>
    <col min="9458" max="9458" width="22.453125" style="2" customWidth="1"/>
    <col min="9459" max="9460" width="8.81640625" style="2" customWidth="1"/>
    <col min="9461" max="9461" width="8.1796875" style="2" customWidth="1"/>
    <col min="9462" max="9468" width="7.453125" style="2" customWidth="1"/>
    <col min="9469" max="9469" width="8.1796875" style="2" customWidth="1"/>
    <col min="9470" max="9470" width="8.453125" style="2" customWidth="1"/>
    <col min="9471" max="9471" width="9.453125" style="2" customWidth="1"/>
    <col min="9472" max="9472" width="12.453125" style="2" bestFit="1" customWidth="1"/>
    <col min="9473" max="9473" width="15" style="2" customWidth="1"/>
    <col min="9474" max="9474" width="10.453125" style="2" customWidth="1"/>
    <col min="9475" max="9477" width="9" style="2"/>
    <col min="9478" max="9478" width="9.453125" style="2" bestFit="1" customWidth="1"/>
    <col min="9479" max="9712" width="9" style="2"/>
    <col min="9713" max="9713" width="0.1796875" style="2" customWidth="1"/>
    <col min="9714" max="9714" width="22.453125" style="2" customWidth="1"/>
    <col min="9715" max="9716" width="8.81640625" style="2" customWidth="1"/>
    <col min="9717" max="9717" width="8.1796875" style="2" customWidth="1"/>
    <col min="9718" max="9724" width="7.453125" style="2" customWidth="1"/>
    <col min="9725" max="9725" width="8.1796875" style="2" customWidth="1"/>
    <col min="9726" max="9726" width="8.453125" style="2" customWidth="1"/>
    <col min="9727" max="9727" width="9.453125" style="2" customWidth="1"/>
    <col min="9728" max="9728" width="12.453125" style="2" bestFit="1" customWidth="1"/>
    <col min="9729" max="9729" width="15" style="2" customWidth="1"/>
    <col min="9730" max="9730" width="10.453125" style="2" customWidth="1"/>
    <col min="9731" max="9733" width="9" style="2"/>
    <col min="9734" max="9734" width="9.453125" style="2" bestFit="1" customWidth="1"/>
    <col min="9735" max="9968" width="9" style="2"/>
    <col min="9969" max="9969" width="0.1796875" style="2" customWidth="1"/>
    <col min="9970" max="9970" width="22.453125" style="2" customWidth="1"/>
    <col min="9971" max="9972" width="8.81640625" style="2" customWidth="1"/>
    <col min="9973" max="9973" width="8.1796875" style="2" customWidth="1"/>
    <col min="9974" max="9980" width="7.453125" style="2" customWidth="1"/>
    <col min="9981" max="9981" width="8.1796875" style="2" customWidth="1"/>
    <col min="9982" max="9982" width="8.453125" style="2" customWidth="1"/>
    <col min="9983" max="9983" width="9.453125" style="2" customWidth="1"/>
    <col min="9984" max="9984" width="12.453125" style="2" bestFit="1" customWidth="1"/>
    <col min="9985" max="9985" width="15" style="2" customWidth="1"/>
    <col min="9986" max="9986" width="10.453125" style="2" customWidth="1"/>
    <col min="9987" max="9989" width="9" style="2"/>
    <col min="9990" max="9990" width="9.453125" style="2" bestFit="1" customWidth="1"/>
    <col min="9991" max="10224" width="9" style="2"/>
    <col min="10225" max="10225" width="0.1796875" style="2" customWidth="1"/>
    <col min="10226" max="10226" width="22.453125" style="2" customWidth="1"/>
    <col min="10227" max="10228" width="8.81640625" style="2" customWidth="1"/>
    <col min="10229" max="10229" width="8.1796875" style="2" customWidth="1"/>
    <col min="10230" max="10236" width="7.453125" style="2" customWidth="1"/>
    <col min="10237" max="10237" width="8.1796875" style="2" customWidth="1"/>
    <col min="10238" max="10238" width="8.453125" style="2" customWidth="1"/>
    <col min="10239" max="10239" width="9.453125" style="2" customWidth="1"/>
    <col min="10240" max="10240" width="12.453125" style="2" bestFit="1" customWidth="1"/>
    <col min="10241" max="10241" width="15" style="2" customWidth="1"/>
    <col min="10242" max="10242" width="10.453125" style="2" customWidth="1"/>
    <col min="10243" max="10245" width="9" style="2"/>
    <col min="10246" max="10246" width="9.453125" style="2" bestFit="1" customWidth="1"/>
    <col min="10247" max="10480" width="9" style="2"/>
    <col min="10481" max="10481" width="0.1796875" style="2" customWidth="1"/>
    <col min="10482" max="10482" width="22.453125" style="2" customWidth="1"/>
    <col min="10483" max="10484" width="8.81640625" style="2" customWidth="1"/>
    <col min="10485" max="10485" width="8.1796875" style="2" customWidth="1"/>
    <col min="10486" max="10492" width="7.453125" style="2" customWidth="1"/>
    <col min="10493" max="10493" width="8.1796875" style="2" customWidth="1"/>
    <col min="10494" max="10494" width="8.453125" style="2" customWidth="1"/>
    <col min="10495" max="10495" width="9.453125" style="2" customWidth="1"/>
    <col min="10496" max="10496" width="12.453125" style="2" bestFit="1" customWidth="1"/>
    <col min="10497" max="10497" width="15" style="2" customWidth="1"/>
    <col min="10498" max="10498" width="10.453125" style="2" customWidth="1"/>
    <col min="10499" max="10501" width="9" style="2"/>
    <col min="10502" max="10502" width="9.453125" style="2" bestFit="1" customWidth="1"/>
    <col min="10503" max="10736" width="9" style="2"/>
    <col min="10737" max="10737" width="0.1796875" style="2" customWidth="1"/>
    <col min="10738" max="10738" width="22.453125" style="2" customWidth="1"/>
    <col min="10739" max="10740" width="8.81640625" style="2" customWidth="1"/>
    <col min="10741" max="10741" width="8.1796875" style="2" customWidth="1"/>
    <col min="10742" max="10748" width="7.453125" style="2" customWidth="1"/>
    <col min="10749" max="10749" width="8.1796875" style="2" customWidth="1"/>
    <col min="10750" max="10750" width="8.453125" style="2" customWidth="1"/>
    <col min="10751" max="10751" width="9.453125" style="2" customWidth="1"/>
    <col min="10752" max="10752" width="12.453125" style="2" bestFit="1" customWidth="1"/>
    <col min="10753" max="10753" width="15" style="2" customWidth="1"/>
    <col min="10754" max="10754" width="10.453125" style="2" customWidth="1"/>
    <col min="10755" max="10757" width="9" style="2"/>
    <col min="10758" max="10758" width="9.453125" style="2" bestFit="1" customWidth="1"/>
    <col min="10759" max="10992" width="9" style="2"/>
    <col min="10993" max="10993" width="0.1796875" style="2" customWidth="1"/>
    <col min="10994" max="10994" width="22.453125" style="2" customWidth="1"/>
    <col min="10995" max="10996" width="8.81640625" style="2" customWidth="1"/>
    <col min="10997" max="10997" width="8.1796875" style="2" customWidth="1"/>
    <col min="10998" max="11004" width="7.453125" style="2" customWidth="1"/>
    <col min="11005" max="11005" width="8.1796875" style="2" customWidth="1"/>
    <col min="11006" max="11006" width="8.453125" style="2" customWidth="1"/>
    <col min="11007" max="11007" width="9.453125" style="2" customWidth="1"/>
    <col min="11008" max="11008" width="12.453125" style="2" bestFit="1" customWidth="1"/>
    <col min="11009" max="11009" width="15" style="2" customWidth="1"/>
    <col min="11010" max="11010" width="10.453125" style="2" customWidth="1"/>
    <col min="11011" max="11013" width="9" style="2"/>
    <col min="11014" max="11014" width="9.453125" style="2" bestFit="1" customWidth="1"/>
    <col min="11015" max="11248" width="9" style="2"/>
    <col min="11249" max="11249" width="0.1796875" style="2" customWidth="1"/>
    <col min="11250" max="11250" width="22.453125" style="2" customWidth="1"/>
    <col min="11251" max="11252" width="8.81640625" style="2" customWidth="1"/>
    <col min="11253" max="11253" width="8.1796875" style="2" customWidth="1"/>
    <col min="11254" max="11260" width="7.453125" style="2" customWidth="1"/>
    <col min="11261" max="11261" width="8.1796875" style="2" customWidth="1"/>
    <col min="11262" max="11262" width="8.453125" style="2" customWidth="1"/>
    <col min="11263" max="11263" width="9.453125" style="2" customWidth="1"/>
    <col min="11264" max="11264" width="12.453125" style="2" bestFit="1" customWidth="1"/>
    <col min="11265" max="11265" width="15" style="2" customWidth="1"/>
    <col min="11266" max="11266" width="10.453125" style="2" customWidth="1"/>
    <col min="11267" max="11269" width="9" style="2"/>
    <col min="11270" max="11270" width="9.453125" style="2" bestFit="1" customWidth="1"/>
    <col min="11271" max="11504" width="9" style="2"/>
    <col min="11505" max="11505" width="0.1796875" style="2" customWidth="1"/>
    <col min="11506" max="11506" width="22.453125" style="2" customWidth="1"/>
    <col min="11507" max="11508" width="8.81640625" style="2" customWidth="1"/>
    <col min="11509" max="11509" width="8.1796875" style="2" customWidth="1"/>
    <col min="11510" max="11516" width="7.453125" style="2" customWidth="1"/>
    <col min="11517" max="11517" width="8.1796875" style="2" customWidth="1"/>
    <col min="11518" max="11518" width="8.453125" style="2" customWidth="1"/>
    <col min="11519" max="11519" width="9.453125" style="2" customWidth="1"/>
    <col min="11520" max="11520" width="12.453125" style="2" bestFit="1" customWidth="1"/>
    <col min="11521" max="11521" width="15" style="2" customWidth="1"/>
    <col min="11522" max="11522" width="10.453125" style="2" customWidth="1"/>
    <col min="11523" max="11525" width="9" style="2"/>
    <col min="11526" max="11526" width="9.453125" style="2" bestFit="1" customWidth="1"/>
    <col min="11527" max="11760" width="9" style="2"/>
    <col min="11761" max="11761" width="0.1796875" style="2" customWidth="1"/>
    <col min="11762" max="11762" width="22.453125" style="2" customWidth="1"/>
    <col min="11763" max="11764" width="8.81640625" style="2" customWidth="1"/>
    <col min="11765" max="11765" width="8.1796875" style="2" customWidth="1"/>
    <col min="11766" max="11772" width="7.453125" style="2" customWidth="1"/>
    <col min="11773" max="11773" width="8.1796875" style="2" customWidth="1"/>
    <col min="11774" max="11774" width="8.453125" style="2" customWidth="1"/>
    <col min="11775" max="11775" width="9.453125" style="2" customWidth="1"/>
    <col min="11776" max="11776" width="12.453125" style="2" bestFit="1" customWidth="1"/>
    <col min="11777" max="11777" width="15" style="2" customWidth="1"/>
    <col min="11778" max="11778" width="10.453125" style="2" customWidth="1"/>
    <col min="11779" max="11781" width="9" style="2"/>
    <col min="11782" max="11782" width="9.453125" style="2" bestFit="1" customWidth="1"/>
    <col min="11783" max="12016" width="9" style="2"/>
    <col min="12017" max="12017" width="0.1796875" style="2" customWidth="1"/>
    <col min="12018" max="12018" width="22.453125" style="2" customWidth="1"/>
    <col min="12019" max="12020" width="8.81640625" style="2" customWidth="1"/>
    <col min="12021" max="12021" width="8.1796875" style="2" customWidth="1"/>
    <col min="12022" max="12028" width="7.453125" style="2" customWidth="1"/>
    <col min="12029" max="12029" width="8.1796875" style="2" customWidth="1"/>
    <col min="12030" max="12030" width="8.453125" style="2" customWidth="1"/>
    <col min="12031" max="12031" width="9.453125" style="2" customWidth="1"/>
    <col min="12032" max="12032" width="12.453125" style="2" bestFit="1" customWidth="1"/>
    <col min="12033" max="12033" width="15" style="2" customWidth="1"/>
    <col min="12034" max="12034" width="10.453125" style="2" customWidth="1"/>
    <col min="12035" max="12037" width="9" style="2"/>
    <col min="12038" max="12038" width="9.453125" style="2" bestFit="1" customWidth="1"/>
    <col min="12039" max="12272" width="9" style="2"/>
    <col min="12273" max="12273" width="0.1796875" style="2" customWidth="1"/>
    <col min="12274" max="12274" width="22.453125" style="2" customWidth="1"/>
    <col min="12275" max="12276" width="8.81640625" style="2" customWidth="1"/>
    <col min="12277" max="12277" width="8.1796875" style="2" customWidth="1"/>
    <col min="12278" max="12284" width="7.453125" style="2" customWidth="1"/>
    <col min="12285" max="12285" width="8.1796875" style="2" customWidth="1"/>
    <col min="12286" max="12286" width="8.453125" style="2" customWidth="1"/>
    <col min="12287" max="12287" width="9.453125" style="2" customWidth="1"/>
    <col min="12288" max="12288" width="12.453125" style="2" bestFit="1" customWidth="1"/>
    <col min="12289" max="12289" width="15" style="2" customWidth="1"/>
    <col min="12290" max="12290" width="10.453125" style="2" customWidth="1"/>
    <col min="12291" max="12293" width="9" style="2"/>
    <col min="12294" max="12294" width="9.453125" style="2" bestFit="1" customWidth="1"/>
    <col min="12295" max="12528" width="9" style="2"/>
    <col min="12529" max="12529" width="0.1796875" style="2" customWidth="1"/>
    <col min="12530" max="12530" width="22.453125" style="2" customWidth="1"/>
    <col min="12531" max="12532" width="8.81640625" style="2" customWidth="1"/>
    <col min="12533" max="12533" width="8.1796875" style="2" customWidth="1"/>
    <col min="12534" max="12540" width="7.453125" style="2" customWidth="1"/>
    <col min="12541" max="12541" width="8.1796875" style="2" customWidth="1"/>
    <col min="12542" max="12542" width="8.453125" style="2" customWidth="1"/>
    <col min="12543" max="12543" width="9.453125" style="2" customWidth="1"/>
    <col min="12544" max="12544" width="12.453125" style="2" bestFit="1" customWidth="1"/>
    <col min="12545" max="12545" width="15" style="2" customWidth="1"/>
    <col min="12546" max="12546" width="10.453125" style="2" customWidth="1"/>
    <col min="12547" max="12549" width="9" style="2"/>
    <col min="12550" max="12550" width="9.453125" style="2" bestFit="1" customWidth="1"/>
    <col min="12551" max="12784" width="9" style="2"/>
    <col min="12785" max="12785" width="0.1796875" style="2" customWidth="1"/>
    <col min="12786" max="12786" width="22.453125" style="2" customWidth="1"/>
    <col min="12787" max="12788" width="8.81640625" style="2" customWidth="1"/>
    <col min="12789" max="12789" width="8.1796875" style="2" customWidth="1"/>
    <col min="12790" max="12796" width="7.453125" style="2" customWidth="1"/>
    <col min="12797" max="12797" width="8.1796875" style="2" customWidth="1"/>
    <col min="12798" max="12798" width="8.453125" style="2" customWidth="1"/>
    <col min="12799" max="12799" width="9.453125" style="2" customWidth="1"/>
    <col min="12800" max="12800" width="12.453125" style="2" bestFit="1" customWidth="1"/>
    <col min="12801" max="12801" width="15" style="2" customWidth="1"/>
    <col min="12802" max="12802" width="10.453125" style="2" customWidth="1"/>
    <col min="12803" max="12805" width="9" style="2"/>
    <col min="12806" max="12806" width="9.453125" style="2" bestFit="1" customWidth="1"/>
    <col min="12807" max="13040" width="9" style="2"/>
    <col min="13041" max="13041" width="0.1796875" style="2" customWidth="1"/>
    <col min="13042" max="13042" width="22.453125" style="2" customWidth="1"/>
    <col min="13043" max="13044" width="8.81640625" style="2" customWidth="1"/>
    <col min="13045" max="13045" width="8.1796875" style="2" customWidth="1"/>
    <col min="13046" max="13052" width="7.453125" style="2" customWidth="1"/>
    <col min="13053" max="13053" width="8.1796875" style="2" customWidth="1"/>
    <col min="13054" max="13054" width="8.453125" style="2" customWidth="1"/>
    <col min="13055" max="13055" width="9.453125" style="2" customWidth="1"/>
    <col min="13056" max="13056" width="12.453125" style="2" bestFit="1" customWidth="1"/>
    <col min="13057" max="13057" width="15" style="2" customWidth="1"/>
    <col min="13058" max="13058" width="10.453125" style="2" customWidth="1"/>
    <col min="13059" max="13061" width="9" style="2"/>
    <col min="13062" max="13062" width="9.453125" style="2" bestFit="1" customWidth="1"/>
    <col min="13063" max="13296" width="9" style="2"/>
    <col min="13297" max="13297" width="0.1796875" style="2" customWidth="1"/>
    <col min="13298" max="13298" width="22.453125" style="2" customWidth="1"/>
    <col min="13299" max="13300" width="8.81640625" style="2" customWidth="1"/>
    <col min="13301" max="13301" width="8.1796875" style="2" customWidth="1"/>
    <col min="13302" max="13308" width="7.453125" style="2" customWidth="1"/>
    <col min="13309" max="13309" width="8.1796875" style="2" customWidth="1"/>
    <col min="13310" max="13310" width="8.453125" style="2" customWidth="1"/>
    <col min="13311" max="13311" width="9.453125" style="2" customWidth="1"/>
    <col min="13312" max="13312" width="12.453125" style="2" bestFit="1" customWidth="1"/>
    <col min="13313" max="13313" width="15" style="2" customWidth="1"/>
    <col min="13314" max="13314" width="10.453125" style="2" customWidth="1"/>
    <col min="13315" max="13317" width="9" style="2"/>
    <col min="13318" max="13318" width="9.453125" style="2" bestFit="1" customWidth="1"/>
    <col min="13319" max="13552" width="9" style="2"/>
    <col min="13553" max="13553" width="0.1796875" style="2" customWidth="1"/>
    <col min="13554" max="13554" width="22.453125" style="2" customWidth="1"/>
    <col min="13555" max="13556" width="8.81640625" style="2" customWidth="1"/>
    <col min="13557" max="13557" width="8.1796875" style="2" customWidth="1"/>
    <col min="13558" max="13564" width="7.453125" style="2" customWidth="1"/>
    <col min="13565" max="13565" width="8.1796875" style="2" customWidth="1"/>
    <col min="13566" max="13566" width="8.453125" style="2" customWidth="1"/>
    <col min="13567" max="13567" width="9.453125" style="2" customWidth="1"/>
    <col min="13568" max="13568" width="12.453125" style="2" bestFit="1" customWidth="1"/>
    <col min="13569" max="13569" width="15" style="2" customWidth="1"/>
    <col min="13570" max="13570" width="10.453125" style="2" customWidth="1"/>
    <col min="13571" max="13573" width="9" style="2"/>
    <col min="13574" max="13574" width="9.453125" style="2" bestFit="1" customWidth="1"/>
    <col min="13575" max="13808" width="9" style="2"/>
    <col min="13809" max="13809" width="0.1796875" style="2" customWidth="1"/>
    <col min="13810" max="13810" width="22.453125" style="2" customWidth="1"/>
    <col min="13811" max="13812" width="8.81640625" style="2" customWidth="1"/>
    <col min="13813" max="13813" width="8.1796875" style="2" customWidth="1"/>
    <col min="13814" max="13820" width="7.453125" style="2" customWidth="1"/>
    <col min="13821" max="13821" width="8.1796875" style="2" customWidth="1"/>
    <col min="13822" max="13822" width="8.453125" style="2" customWidth="1"/>
    <col min="13823" max="13823" width="9.453125" style="2" customWidth="1"/>
    <col min="13824" max="13824" width="12.453125" style="2" bestFit="1" customWidth="1"/>
    <col min="13825" max="13825" width="15" style="2" customWidth="1"/>
    <col min="13826" max="13826" width="10.453125" style="2" customWidth="1"/>
    <col min="13827" max="13829" width="9" style="2"/>
    <col min="13830" max="13830" width="9.453125" style="2" bestFit="1" customWidth="1"/>
    <col min="13831" max="14064" width="9" style="2"/>
    <col min="14065" max="14065" width="0.1796875" style="2" customWidth="1"/>
    <col min="14066" max="14066" width="22.453125" style="2" customWidth="1"/>
    <col min="14067" max="14068" width="8.81640625" style="2" customWidth="1"/>
    <col min="14069" max="14069" width="8.1796875" style="2" customWidth="1"/>
    <col min="14070" max="14076" width="7.453125" style="2" customWidth="1"/>
    <col min="14077" max="14077" width="8.1796875" style="2" customWidth="1"/>
    <col min="14078" max="14078" width="8.453125" style="2" customWidth="1"/>
    <col min="14079" max="14079" width="9.453125" style="2" customWidth="1"/>
    <col min="14080" max="14080" width="12.453125" style="2" bestFit="1" customWidth="1"/>
    <col min="14081" max="14081" width="15" style="2" customWidth="1"/>
    <col min="14082" max="14082" width="10.453125" style="2" customWidth="1"/>
    <col min="14083" max="14085" width="9" style="2"/>
    <col min="14086" max="14086" width="9.453125" style="2" bestFit="1" customWidth="1"/>
    <col min="14087" max="14320" width="9" style="2"/>
    <col min="14321" max="14321" width="0.1796875" style="2" customWidth="1"/>
    <col min="14322" max="14322" width="22.453125" style="2" customWidth="1"/>
    <col min="14323" max="14324" width="8.81640625" style="2" customWidth="1"/>
    <col min="14325" max="14325" width="8.1796875" style="2" customWidth="1"/>
    <col min="14326" max="14332" width="7.453125" style="2" customWidth="1"/>
    <col min="14333" max="14333" width="8.1796875" style="2" customWidth="1"/>
    <col min="14334" max="14334" width="8.453125" style="2" customWidth="1"/>
    <col min="14335" max="14335" width="9.453125" style="2" customWidth="1"/>
    <col min="14336" max="14336" width="12.453125" style="2" bestFit="1" customWidth="1"/>
    <col min="14337" max="14337" width="15" style="2" customWidth="1"/>
    <col min="14338" max="14338" width="10.453125" style="2" customWidth="1"/>
    <col min="14339" max="14341" width="9" style="2"/>
    <col min="14342" max="14342" width="9.453125" style="2" bestFit="1" customWidth="1"/>
    <col min="14343" max="14576" width="9" style="2"/>
    <col min="14577" max="14577" width="0.1796875" style="2" customWidth="1"/>
    <col min="14578" max="14578" width="22.453125" style="2" customWidth="1"/>
    <col min="14579" max="14580" width="8.81640625" style="2" customWidth="1"/>
    <col min="14581" max="14581" width="8.1796875" style="2" customWidth="1"/>
    <col min="14582" max="14588" width="7.453125" style="2" customWidth="1"/>
    <col min="14589" max="14589" width="8.1796875" style="2" customWidth="1"/>
    <col min="14590" max="14590" width="8.453125" style="2" customWidth="1"/>
    <col min="14591" max="14591" width="9.453125" style="2" customWidth="1"/>
    <col min="14592" max="14592" width="12.453125" style="2" bestFit="1" customWidth="1"/>
    <col min="14593" max="14593" width="15" style="2" customWidth="1"/>
    <col min="14594" max="14594" width="10.453125" style="2" customWidth="1"/>
    <col min="14595" max="14597" width="9" style="2"/>
    <col min="14598" max="14598" width="9.453125" style="2" bestFit="1" customWidth="1"/>
    <col min="14599" max="14832" width="9" style="2"/>
    <col min="14833" max="14833" width="0.1796875" style="2" customWidth="1"/>
    <col min="14834" max="14834" width="22.453125" style="2" customWidth="1"/>
    <col min="14835" max="14836" width="8.81640625" style="2" customWidth="1"/>
    <col min="14837" max="14837" width="8.1796875" style="2" customWidth="1"/>
    <col min="14838" max="14844" width="7.453125" style="2" customWidth="1"/>
    <col min="14845" max="14845" width="8.1796875" style="2" customWidth="1"/>
    <col min="14846" max="14846" width="8.453125" style="2" customWidth="1"/>
    <col min="14847" max="14847" width="9.453125" style="2" customWidth="1"/>
    <col min="14848" max="14848" width="12.453125" style="2" bestFit="1" customWidth="1"/>
    <col min="14849" max="14849" width="15" style="2" customWidth="1"/>
    <col min="14850" max="14850" width="10.453125" style="2" customWidth="1"/>
    <col min="14851" max="14853" width="9" style="2"/>
    <col min="14854" max="14854" width="9.453125" style="2" bestFit="1" customWidth="1"/>
    <col min="14855" max="15088" width="9" style="2"/>
    <col min="15089" max="15089" width="0.1796875" style="2" customWidth="1"/>
    <col min="15090" max="15090" width="22.453125" style="2" customWidth="1"/>
    <col min="15091" max="15092" width="8.81640625" style="2" customWidth="1"/>
    <col min="15093" max="15093" width="8.1796875" style="2" customWidth="1"/>
    <col min="15094" max="15100" width="7.453125" style="2" customWidth="1"/>
    <col min="15101" max="15101" width="8.1796875" style="2" customWidth="1"/>
    <col min="15102" max="15102" width="8.453125" style="2" customWidth="1"/>
    <col min="15103" max="15103" width="9.453125" style="2" customWidth="1"/>
    <col min="15104" max="15104" width="12.453125" style="2" bestFit="1" customWidth="1"/>
    <col min="15105" max="15105" width="15" style="2" customWidth="1"/>
    <col min="15106" max="15106" width="10.453125" style="2" customWidth="1"/>
    <col min="15107" max="15109" width="9" style="2"/>
    <col min="15110" max="15110" width="9.453125" style="2" bestFit="1" customWidth="1"/>
    <col min="15111" max="15344" width="9" style="2"/>
    <col min="15345" max="15345" width="0.1796875" style="2" customWidth="1"/>
    <col min="15346" max="15346" width="22.453125" style="2" customWidth="1"/>
    <col min="15347" max="15348" width="8.81640625" style="2" customWidth="1"/>
    <col min="15349" max="15349" width="8.1796875" style="2" customWidth="1"/>
    <col min="15350" max="15356" width="7.453125" style="2" customWidth="1"/>
    <col min="15357" max="15357" width="8.1796875" style="2" customWidth="1"/>
    <col min="15358" max="15358" width="8.453125" style="2" customWidth="1"/>
    <col min="15359" max="15359" width="9.453125" style="2" customWidth="1"/>
    <col min="15360" max="15360" width="12.453125" style="2" bestFit="1" customWidth="1"/>
    <col min="15361" max="15361" width="15" style="2" customWidth="1"/>
    <col min="15362" max="15362" width="10.453125" style="2" customWidth="1"/>
    <col min="15363" max="15365" width="9" style="2"/>
    <col min="15366" max="15366" width="9.453125" style="2" bestFit="1" customWidth="1"/>
    <col min="15367" max="15600" width="9" style="2"/>
    <col min="15601" max="15601" width="0.1796875" style="2" customWidth="1"/>
    <col min="15602" max="15602" width="22.453125" style="2" customWidth="1"/>
    <col min="15603" max="15604" width="8.81640625" style="2" customWidth="1"/>
    <col min="15605" max="15605" width="8.1796875" style="2" customWidth="1"/>
    <col min="15606" max="15612" width="7.453125" style="2" customWidth="1"/>
    <col min="15613" max="15613" width="8.1796875" style="2" customWidth="1"/>
    <col min="15614" max="15614" width="8.453125" style="2" customWidth="1"/>
    <col min="15615" max="15615" width="9.453125" style="2" customWidth="1"/>
    <col min="15616" max="15616" width="12.453125" style="2" bestFit="1" customWidth="1"/>
    <col min="15617" max="15617" width="15" style="2" customWidth="1"/>
    <col min="15618" max="15618" width="10.453125" style="2" customWidth="1"/>
    <col min="15619" max="15621" width="9" style="2"/>
    <col min="15622" max="15622" width="9.453125" style="2" bestFit="1" customWidth="1"/>
    <col min="15623" max="15856" width="9" style="2"/>
    <col min="15857" max="15857" width="0.1796875" style="2" customWidth="1"/>
    <col min="15858" max="15858" width="22.453125" style="2" customWidth="1"/>
    <col min="15859" max="15860" width="8.81640625" style="2" customWidth="1"/>
    <col min="15861" max="15861" width="8.1796875" style="2" customWidth="1"/>
    <col min="15862" max="15868" width="7.453125" style="2" customWidth="1"/>
    <col min="15869" max="15869" width="8.1796875" style="2" customWidth="1"/>
    <col min="15870" max="15870" width="8.453125" style="2" customWidth="1"/>
    <col min="15871" max="15871" width="9.453125" style="2" customWidth="1"/>
    <col min="15872" max="15872" width="12.453125" style="2" bestFit="1" customWidth="1"/>
    <col min="15873" max="15873" width="15" style="2" customWidth="1"/>
    <col min="15874" max="15874" width="10.453125" style="2" customWidth="1"/>
    <col min="15875" max="15877" width="9" style="2"/>
    <col min="15878" max="15878" width="9.453125" style="2" bestFit="1" customWidth="1"/>
    <col min="15879" max="16112" width="9" style="2"/>
    <col min="16113" max="16113" width="0.1796875" style="2" customWidth="1"/>
    <col min="16114" max="16114" width="22.453125" style="2" customWidth="1"/>
    <col min="16115" max="16116" width="8.81640625" style="2" customWidth="1"/>
    <col min="16117" max="16117" width="8.1796875" style="2" customWidth="1"/>
    <col min="16118" max="16124" width="7.453125" style="2" customWidth="1"/>
    <col min="16125" max="16125" width="8.1796875" style="2" customWidth="1"/>
    <col min="16126" max="16126" width="8.453125" style="2" customWidth="1"/>
    <col min="16127" max="16127" width="9.453125" style="2" customWidth="1"/>
    <col min="16128" max="16128" width="12.453125" style="2" bestFit="1" customWidth="1"/>
    <col min="16129" max="16129" width="15" style="2" customWidth="1"/>
    <col min="16130" max="16130" width="10.453125" style="2" customWidth="1"/>
    <col min="16131" max="16133" width="9" style="2"/>
    <col min="16134" max="16134" width="9.453125" style="2" bestFit="1" customWidth="1"/>
    <col min="16135" max="16384" width="9" style="2"/>
  </cols>
  <sheetData>
    <row r="1" spans="1:18" ht="45" customHeight="1" x14ac:dyDescent="0.35">
      <c r="A1" s="12" t="s">
        <v>90</v>
      </c>
      <c r="I1" s="36"/>
    </row>
    <row r="2" spans="1:18" s="3" customFormat="1" ht="20.25" customHeight="1" x14ac:dyDescent="0.35">
      <c r="A2" s="3" t="s">
        <v>19</v>
      </c>
      <c r="C2" s="44"/>
      <c r="I2" s="44"/>
      <c r="J2" s="44"/>
      <c r="K2" s="44"/>
      <c r="L2" s="44"/>
      <c r="M2" s="44"/>
      <c r="N2" s="73"/>
    </row>
    <row r="3" spans="1:18" s="3" customFormat="1" ht="20.25" customHeight="1" x14ac:dyDescent="0.35">
      <c r="A3" s="3" t="s">
        <v>62</v>
      </c>
      <c r="B3" s="44"/>
      <c r="C3" s="44"/>
    </row>
    <row r="4" spans="1:18" ht="70.5" customHeight="1" x14ac:dyDescent="0.35">
      <c r="A4" s="38" t="s">
        <v>191</v>
      </c>
      <c r="B4" s="28" t="s">
        <v>231</v>
      </c>
      <c r="C4" s="29" t="s">
        <v>238</v>
      </c>
      <c r="D4" s="30" t="s">
        <v>91</v>
      </c>
      <c r="E4" s="29" t="s">
        <v>222</v>
      </c>
      <c r="F4" s="29" t="s">
        <v>224</v>
      </c>
      <c r="G4" s="29" t="s">
        <v>226</v>
      </c>
      <c r="H4" s="29" t="s">
        <v>227</v>
      </c>
      <c r="I4" s="29" t="s">
        <v>229</v>
      </c>
      <c r="J4" s="29" t="s">
        <v>233</v>
      </c>
      <c r="K4" s="29" t="s">
        <v>237</v>
      </c>
      <c r="L4" s="29" t="s">
        <v>240</v>
      </c>
      <c r="M4" s="77" t="s">
        <v>242</v>
      </c>
      <c r="N4" s="51" t="s">
        <v>101</v>
      </c>
    </row>
    <row r="5" spans="1:18" ht="20.25" customHeight="1" x14ac:dyDescent="0.35">
      <c r="A5" s="31" t="s">
        <v>102</v>
      </c>
      <c r="B5" s="63">
        <f ca="1">INDIRECT(Calculation!F8,FALSE)</f>
        <v>55392.93</v>
      </c>
      <c r="C5" s="63">
        <f ca="1">INDIRECT(Calculation!G8,FALSE)</f>
        <v>51448.98</v>
      </c>
      <c r="D5" s="66">
        <f ca="1">(C5-B5)/B5*100</f>
        <v>-7.1199519505467519</v>
      </c>
      <c r="E5" s="63">
        <f ca="1">INDIRECT(Calculation!F42,FALSE)</f>
        <v>13947.41</v>
      </c>
      <c r="F5" s="63">
        <f ca="1">INDIRECT(Calculation!G42,FALSE)</f>
        <v>14083.6</v>
      </c>
      <c r="G5" s="63">
        <f ca="1">INDIRECT(Calculation!H42,FALSE)</f>
        <v>13579.05</v>
      </c>
      <c r="H5" s="63">
        <f ca="1">INDIRECT(Calculation!I42,FALSE)</f>
        <v>13782.87</v>
      </c>
      <c r="I5" s="63">
        <f ca="1">INDIRECT(Calculation!J42,FALSE)</f>
        <v>13599.04</v>
      </c>
      <c r="J5" s="63">
        <f ca="1">INDIRECT(Calculation!K42,FALSE)</f>
        <v>12880.79</v>
      </c>
      <c r="K5" s="63">
        <f ca="1">INDIRECT(Calculation!L42,FALSE)</f>
        <v>12966.66</v>
      </c>
      <c r="L5" s="63">
        <f ca="1">INDIRECT(Calculation!M42,FALSE)</f>
        <v>12002.49</v>
      </c>
      <c r="M5" s="63">
        <f ca="1">INDIRECT(Calculation!N42,FALSE)</f>
        <v>13003.74</v>
      </c>
      <c r="N5" s="66">
        <f ca="1">+(M5-I5)/I5*100</f>
        <v>-4.377514883403542</v>
      </c>
      <c r="P5" s="36"/>
      <c r="Q5" s="41"/>
      <c r="R5" s="53"/>
    </row>
    <row r="6" spans="1:18" ht="20.25" customHeight="1" x14ac:dyDescent="0.35">
      <c r="A6" s="32" t="s">
        <v>103</v>
      </c>
      <c r="B6" s="36">
        <f ca="1">INDIRECT(Calculation!F9,FALSE)</f>
        <v>28718.070000000003</v>
      </c>
      <c r="C6" s="36">
        <f ca="1">INDIRECT(Calculation!G9,FALSE)</f>
        <v>30752.989999999998</v>
      </c>
      <c r="D6" s="67">
        <f ca="1">(C6-B6)/B6*100</f>
        <v>7.0858522177848107</v>
      </c>
      <c r="E6" s="36">
        <f ca="1">INDIRECT(Calculation!F43,FALSE)</f>
        <v>5910.2</v>
      </c>
      <c r="F6" s="36">
        <f ca="1">INDIRECT(Calculation!G43,FALSE)</f>
        <v>7324.32</v>
      </c>
      <c r="G6" s="36">
        <f ca="1">INDIRECT(Calculation!H43,FALSE)</f>
        <v>7851.74</v>
      </c>
      <c r="H6" s="36">
        <f ca="1">INDIRECT(Calculation!I43,FALSE)</f>
        <v>7631.81</v>
      </c>
      <c r="I6" s="36">
        <f ca="1">INDIRECT(Calculation!J43,FALSE)</f>
        <v>7195.79</v>
      </c>
      <c r="J6" s="36">
        <f ca="1">INDIRECT(Calculation!K43,FALSE)</f>
        <v>7546.27</v>
      </c>
      <c r="K6" s="36">
        <f ca="1">INDIRECT(Calculation!L43,FALSE)</f>
        <v>7997.83</v>
      </c>
      <c r="L6" s="36">
        <f ca="1">INDIRECT(Calculation!M43,FALSE)</f>
        <v>8013.1</v>
      </c>
      <c r="M6" s="36">
        <f ca="1">INDIRECT(Calculation!N43,FALSE)</f>
        <v>7502.77</v>
      </c>
      <c r="N6" s="67">
        <f t="shared" ref="N6:N28" ca="1" si="0">+(M6-I6)/I6*100</f>
        <v>4.266105597856531</v>
      </c>
      <c r="O6" s="36"/>
      <c r="P6" s="36"/>
      <c r="Q6" s="43"/>
      <c r="R6" s="53"/>
    </row>
    <row r="7" spans="1:18" ht="20.25" customHeight="1" x14ac:dyDescent="0.35">
      <c r="A7" s="32" t="s">
        <v>104</v>
      </c>
      <c r="B7" s="36">
        <f ca="1">INDIRECT(Calculation!F10,FALSE)</f>
        <v>21070.73</v>
      </c>
      <c r="C7" s="36">
        <f ca="1">INDIRECT(Calculation!G10,FALSE)</f>
        <v>18926.489999999998</v>
      </c>
      <c r="D7" s="67">
        <f ca="1">(C7-B7)/B7*100</f>
        <v>-10.176391610542215</v>
      </c>
      <c r="E7" s="36">
        <f ca="1">INDIRECT(Calculation!F44,FALSE)</f>
        <v>5284.88</v>
      </c>
      <c r="F7" s="36">
        <f ca="1">INDIRECT(Calculation!G44,FALSE)</f>
        <v>5171.8100000000004</v>
      </c>
      <c r="G7" s="36">
        <f ca="1">INDIRECT(Calculation!H44,FALSE)</f>
        <v>5447.41</v>
      </c>
      <c r="H7" s="36">
        <f ca="1">INDIRECT(Calculation!I44,FALSE)</f>
        <v>5166.63</v>
      </c>
      <c r="I7" s="36">
        <f ca="1">INDIRECT(Calculation!J44,FALSE)</f>
        <v>5089.25</v>
      </c>
      <c r="J7" s="36">
        <f ca="1">INDIRECT(Calculation!K44,FALSE)</f>
        <v>4541.78</v>
      </c>
      <c r="K7" s="36">
        <f ca="1">INDIRECT(Calculation!L44,FALSE)</f>
        <v>4811.55</v>
      </c>
      <c r="L7" s="36">
        <f ca="1">INDIRECT(Calculation!M44,FALSE)</f>
        <v>4483.91</v>
      </c>
      <c r="M7" s="36">
        <f ca="1">INDIRECT(Calculation!N44,FALSE)</f>
        <v>5001.91</v>
      </c>
      <c r="N7" s="67">
        <f t="shared" ca="1" si="0"/>
        <v>-1.7161664292381029</v>
      </c>
      <c r="P7" s="36"/>
      <c r="Q7" s="41"/>
      <c r="R7" s="53"/>
    </row>
    <row r="8" spans="1:18" ht="20.25" customHeight="1" x14ac:dyDescent="0.35">
      <c r="A8" s="32" t="s">
        <v>28</v>
      </c>
      <c r="B8" s="36">
        <f ca="1">INDIRECT(Calculation!F11,FALSE)</f>
        <v>1955.27</v>
      </c>
      <c r="C8" s="36">
        <f ca="1">INDIRECT(Calculation!G11,FALSE)</f>
        <v>1943.0600000000002</v>
      </c>
      <c r="D8" s="67">
        <f ca="1">(C8-B8)/B8*100</f>
        <v>-0.62446618625559691</v>
      </c>
      <c r="E8" s="36">
        <f ca="1">INDIRECT(Calculation!F45,FALSE)</f>
        <v>389</v>
      </c>
      <c r="F8" s="36">
        <f ca="1">INDIRECT(Calculation!G45,FALSE)</f>
        <v>547.45000000000005</v>
      </c>
      <c r="G8" s="36">
        <f ca="1">INDIRECT(Calculation!H45,FALSE)</f>
        <v>582.49</v>
      </c>
      <c r="H8" s="36">
        <f ca="1">INDIRECT(Calculation!I45,FALSE)</f>
        <v>436.33</v>
      </c>
      <c r="I8" s="36">
        <f ca="1">INDIRECT(Calculation!J45,FALSE)</f>
        <v>417.36</v>
      </c>
      <c r="J8" s="36">
        <f ca="1">INDIRECT(Calculation!K45,FALSE)</f>
        <v>516.69000000000005</v>
      </c>
      <c r="K8" s="36">
        <f ca="1">INDIRECT(Calculation!L45,FALSE)</f>
        <v>567.33000000000004</v>
      </c>
      <c r="L8" s="36">
        <f ca="1">INDIRECT(Calculation!M45,FALSE)</f>
        <v>441.68</v>
      </c>
      <c r="M8" s="36">
        <f ca="1">INDIRECT(Calculation!N45,FALSE)</f>
        <v>390.81</v>
      </c>
      <c r="N8" s="67">
        <f t="shared" ca="1" si="0"/>
        <v>-6.3614146060954599</v>
      </c>
      <c r="P8" s="36"/>
      <c r="Q8" s="41"/>
      <c r="R8" s="53"/>
    </row>
    <row r="9" spans="1:18" ht="20.25" customHeight="1" x14ac:dyDescent="0.35">
      <c r="A9" s="32" t="s">
        <v>105</v>
      </c>
      <c r="B9" s="36">
        <f ca="1">INDIRECT(Calculation!F12,FALSE)</f>
        <v>223.4</v>
      </c>
      <c r="C9" s="36">
        <f ca="1">INDIRECT(Calculation!G12,FALSE)</f>
        <v>-11.220000000000056</v>
      </c>
      <c r="D9" s="67">
        <f t="shared" ref="D9:D10" ca="1" si="1">(C9-B9)/B9*100</f>
        <v>-105.02238137869296</v>
      </c>
      <c r="E9" s="36">
        <f ca="1">INDIRECT(Calculation!F46,FALSE)</f>
        <v>504.18</v>
      </c>
      <c r="F9" s="36">
        <f ca="1">INDIRECT(Calculation!G46,FALSE)</f>
        <v>-317.42</v>
      </c>
      <c r="G9" s="36">
        <f ca="1">INDIRECT(Calculation!H46,FALSE)</f>
        <v>-30.76</v>
      </c>
      <c r="H9" s="36">
        <f ca="1">INDIRECT(Calculation!I46,FALSE)</f>
        <v>67.400000000000006</v>
      </c>
      <c r="I9" s="36">
        <f ca="1">INDIRECT(Calculation!J46,FALSE)</f>
        <v>-84.23</v>
      </c>
      <c r="J9" s="36">
        <f ca="1">INDIRECT(Calculation!K46,FALSE)</f>
        <v>257.27999999999997</v>
      </c>
      <c r="K9" s="36">
        <f ca="1">INDIRECT(Calculation!L46,FALSE)</f>
        <v>-337.74</v>
      </c>
      <c r="L9" s="36">
        <f ca="1">INDIRECT(Calculation!M46,FALSE)</f>
        <v>153.47</v>
      </c>
      <c r="M9" s="36">
        <f ca="1">INDIRECT(Calculation!N46,FALSE)</f>
        <v>-32.42</v>
      </c>
      <c r="N9" s="72" t="str">
        <f t="shared" ref="N9" ca="1" si="2">IF((L9-H9)/H9*100&gt;99.95,"(+) ",IF(ROUND((L9-H9)/H9*100,1)=0,"- ",IF((L9-H9)/H9*100&lt;-49.5,"(-) ",(L9-H9)/H9*100)))</f>
        <v xml:space="preserve">(+) </v>
      </c>
      <c r="P9" s="36"/>
      <c r="Q9" s="41"/>
      <c r="R9" s="53"/>
    </row>
    <row r="10" spans="1:18" ht="20.25" customHeight="1" x14ac:dyDescent="0.35">
      <c r="A10" s="33" t="s">
        <v>106</v>
      </c>
      <c r="B10" s="37">
        <f ca="1">INDIRECT(Calculation!F13,FALSE)</f>
        <v>-2173.83</v>
      </c>
      <c r="C10" s="37">
        <f ca="1">INDIRECT(Calculation!G13,FALSE)</f>
        <v>-1288.3000000000002</v>
      </c>
      <c r="D10" s="67">
        <f t="shared" ca="1" si="1"/>
        <v>-40.735936112759497</v>
      </c>
      <c r="E10" s="37">
        <f ca="1">INDIRECT(Calculation!F47,FALSE)</f>
        <v>-474.09</v>
      </c>
      <c r="F10" s="37">
        <f ca="1">INDIRECT(Calculation!G47,FALSE)</f>
        <v>-401.85</v>
      </c>
      <c r="G10" s="37">
        <f ca="1">INDIRECT(Calculation!H47,FALSE)</f>
        <v>-473.6</v>
      </c>
      <c r="H10" s="37">
        <f ca="1">INDIRECT(Calculation!I47,FALSE)</f>
        <v>-824.29</v>
      </c>
      <c r="I10" s="37">
        <f ca="1">INDIRECT(Calculation!J47,FALSE)</f>
        <v>-353.09</v>
      </c>
      <c r="J10" s="37">
        <f ca="1">INDIRECT(Calculation!K47,FALSE)</f>
        <v>-469.1</v>
      </c>
      <c r="K10" s="37">
        <f ca="1">INDIRECT(Calculation!L47,FALSE)</f>
        <v>-141.37</v>
      </c>
      <c r="L10" s="37">
        <f ca="1">INDIRECT(Calculation!M47,FALSE)</f>
        <v>-324.74</v>
      </c>
      <c r="M10" s="37">
        <f ca="1">INDIRECT(Calculation!N47,FALSE)</f>
        <v>-442.95</v>
      </c>
      <c r="N10" s="67">
        <f t="shared" ca="1" si="0"/>
        <v>25.449602084454391</v>
      </c>
      <c r="P10" s="36"/>
      <c r="Q10" s="41"/>
      <c r="R10" s="53"/>
    </row>
    <row r="11" spans="1:18" ht="20.25" customHeight="1" x14ac:dyDescent="0.35">
      <c r="A11" s="34" t="s">
        <v>29</v>
      </c>
      <c r="B11" s="64">
        <f ca="1">INDIRECT(Calculation!F14,FALSE)</f>
        <v>59134.58</v>
      </c>
      <c r="C11" s="64">
        <f ca="1">INDIRECT(Calculation!G14,FALSE)</f>
        <v>60032.89</v>
      </c>
      <c r="D11" s="68">
        <f ca="1">+(C11-B11)/B11*100</f>
        <v>1.5190942423198028</v>
      </c>
      <c r="E11" s="64">
        <f ca="1">INDIRECT(Calculation!F48,FALSE)</f>
        <v>14213.81</v>
      </c>
      <c r="F11" s="64">
        <f ca="1">INDIRECT(Calculation!G48,FALSE)</f>
        <v>14969.4</v>
      </c>
      <c r="G11" s="64">
        <f ca="1">INDIRECT(Calculation!H48,FALSE)</f>
        <v>14896.53</v>
      </c>
      <c r="H11" s="64">
        <f ca="1">INDIRECT(Calculation!I48,FALSE)</f>
        <v>15054.84</v>
      </c>
      <c r="I11" s="64">
        <f ca="1">INDIRECT(Calculation!J48,FALSE)</f>
        <v>14850.9</v>
      </c>
      <c r="J11" s="64">
        <f ca="1">INDIRECT(Calculation!K48,FALSE)</f>
        <v>15156.77</v>
      </c>
      <c r="K11" s="64">
        <f ca="1">INDIRECT(Calculation!L48,FALSE)</f>
        <v>15106.5</v>
      </c>
      <c r="L11" s="64">
        <f ca="1">INDIRECT(Calculation!M48,FALSE)</f>
        <v>14918.72</v>
      </c>
      <c r="M11" s="64">
        <f ca="1">INDIRECT(Calculation!N48,FALSE)</f>
        <v>14638.42</v>
      </c>
      <c r="N11" s="66">
        <f t="shared" ca="1" si="0"/>
        <v>-1.4307550384151773</v>
      </c>
      <c r="P11" s="36"/>
      <c r="Q11" s="41"/>
      <c r="R11" s="53"/>
    </row>
    <row r="12" spans="1:18" ht="20.25" customHeight="1" x14ac:dyDescent="0.35">
      <c r="A12" s="32" t="s">
        <v>107</v>
      </c>
      <c r="B12" s="36">
        <f ca="1">INDIRECT(Calculation!F15,FALSE)</f>
        <v>27.509999999999998</v>
      </c>
      <c r="C12" s="36">
        <f ca="1">INDIRECT(Calculation!G15,FALSE)</f>
        <v>28.150000000000002</v>
      </c>
      <c r="D12" s="67"/>
      <c r="E12" s="36">
        <f ca="1">INDIRECT(Calculation!F49,FALSE)</f>
        <v>4.32</v>
      </c>
      <c r="F12" s="36">
        <f ca="1">INDIRECT(Calculation!G49,FALSE)</f>
        <v>10.28</v>
      </c>
      <c r="G12" s="36">
        <f ca="1">INDIRECT(Calculation!H49,FALSE)</f>
        <v>14.17</v>
      </c>
      <c r="H12" s="36">
        <f ca="1">INDIRECT(Calculation!I49,FALSE)</f>
        <v>-1.26</v>
      </c>
      <c r="I12" s="36">
        <f ca="1">INDIRECT(Calculation!J49,FALSE)</f>
        <v>15.57</v>
      </c>
      <c r="J12" s="36">
        <f ca="1">INDIRECT(Calculation!K49,FALSE)</f>
        <v>25.54</v>
      </c>
      <c r="K12" s="36">
        <f ca="1">INDIRECT(Calculation!L49,FALSE)</f>
        <v>-5.58</v>
      </c>
      <c r="L12" s="36">
        <f ca="1">INDIRECT(Calculation!M49,FALSE)</f>
        <v>-7.38</v>
      </c>
      <c r="M12" s="36">
        <f ca="1">INDIRECT(Calculation!N49,FALSE)</f>
        <v>17.75</v>
      </c>
      <c r="N12" s="67"/>
      <c r="P12" s="36"/>
      <c r="Q12" s="41"/>
      <c r="R12" s="53"/>
    </row>
    <row r="13" spans="1:18" ht="20.25" customHeight="1" x14ac:dyDescent="0.35">
      <c r="A13" s="35" t="s">
        <v>71</v>
      </c>
      <c r="B13" s="65">
        <f ca="1">INDIRECT(Calculation!F16,FALSE)</f>
        <v>59107.1</v>
      </c>
      <c r="C13" s="65">
        <f ca="1">INDIRECT(Calculation!G16,FALSE)</f>
        <v>60004.729999999996</v>
      </c>
      <c r="D13" s="69">
        <f ca="1">+(C13-B13)/B13*100</f>
        <v>1.5186500437341663</v>
      </c>
      <c r="E13" s="65">
        <f ca="1">INDIRECT(Calculation!F50,FALSE)</f>
        <v>14209.5</v>
      </c>
      <c r="F13" s="65">
        <f ca="1">INDIRECT(Calculation!G50,FALSE)</f>
        <v>14959.13</v>
      </c>
      <c r="G13" s="65">
        <f ca="1">INDIRECT(Calculation!H50,FALSE)</f>
        <v>14882.36</v>
      </c>
      <c r="H13" s="65">
        <f ca="1">INDIRECT(Calculation!I50,FALSE)</f>
        <v>15056.11</v>
      </c>
      <c r="I13" s="65">
        <f ca="1">INDIRECT(Calculation!J50,FALSE)</f>
        <v>14835.32</v>
      </c>
      <c r="J13" s="65">
        <f ca="1">INDIRECT(Calculation!K50,FALSE)</f>
        <v>15131.23</v>
      </c>
      <c r="K13" s="65">
        <f ca="1">INDIRECT(Calculation!L50,FALSE)</f>
        <v>15112.08</v>
      </c>
      <c r="L13" s="65">
        <f ca="1">INDIRECT(Calculation!M50,FALSE)</f>
        <v>14926.1</v>
      </c>
      <c r="M13" s="65">
        <f ca="1">INDIRECT(Calculation!N50,FALSE)</f>
        <v>14620.67</v>
      </c>
      <c r="N13" s="67">
        <f t="shared" ca="1" si="0"/>
        <v>-1.446884866656059</v>
      </c>
      <c r="P13" s="36"/>
      <c r="Q13" s="41"/>
      <c r="R13" s="53"/>
    </row>
    <row r="14" spans="1:18" ht="20.25" customHeight="1" x14ac:dyDescent="0.35">
      <c r="A14" s="31" t="s">
        <v>30</v>
      </c>
      <c r="B14" s="63">
        <f ca="1">INDIRECT(Calculation!F17,FALSE)</f>
        <v>808.83</v>
      </c>
      <c r="C14" s="63">
        <f ca="1">INDIRECT(Calculation!G17,FALSE)</f>
        <v>816.2</v>
      </c>
      <c r="D14" s="66">
        <f t="shared" ref="D14:D28" ca="1" si="3">(C14-B14)/B14*100</f>
        <v>0.91119271045831696</v>
      </c>
      <c r="E14" s="63">
        <f ca="1">INDIRECT(Calculation!F51,FALSE)</f>
        <v>214.71</v>
      </c>
      <c r="F14" s="63">
        <f ca="1">INDIRECT(Calculation!G51,FALSE)</f>
        <v>195.34</v>
      </c>
      <c r="G14" s="63">
        <f ca="1">INDIRECT(Calculation!H51,FALSE)</f>
        <v>195.53</v>
      </c>
      <c r="H14" s="63">
        <f ca="1">INDIRECT(Calculation!I51,FALSE)</f>
        <v>203.25</v>
      </c>
      <c r="I14" s="63">
        <f ca="1">INDIRECT(Calculation!J51,FALSE)</f>
        <v>238.5</v>
      </c>
      <c r="J14" s="63">
        <f ca="1">INDIRECT(Calculation!K51,FALSE)</f>
        <v>180.46</v>
      </c>
      <c r="K14" s="63">
        <f ca="1">INDIRECT(Calculation!L51,FALSE)</f>
        <v>183.75</v>
      </c>
      <c r="L14" s="63">
        <f ca="1">INDIRECT(Calculation!M51,FALSE)</f>
        <v>213.49</v>
      </c>
      <c r="M14" s="63">
        <f ca="1">INDIRECT(Calculation!N51,FALSE)</f>
        <v>201.74</v>
      </c>
      <c r="N14" s="66">
        <f t="shared" ca="1" si="0"/>
        <v>-15.412997903563937</v>
      </c>
      <c r="P14" s="36"/>
      <c r="Q14" s="41"/>
      <c r="R14" s="53"/>
    </row>
    <row r="15" spans="1:18" ht="20.25" customHeight="1" x14ac:dyDescent="0.35">
      <c r="A15" s="32" t="s">
        <v>31</v>
      </c>
      <c r="B15" s="36">
        <f ca="1">INDIRECT(Calculation!F18,FALSE)</f>
        <v>396.77</v>
      </c>
      <c r="C15" s="36">
        <f ca="1">INDIRECT(Calculation!G18,FALSE)</f>
        <v>390.77</v>
      </c>
      <c r="D15" s="67">
        <f t="shared" ca="1" si="3"/>
        <v>-1.512211104670212</v>
      </c>
      <c r="E15" s="36">
        <f ca="1">INDIRECT(Calculation!F52,FALSE)</f>
        <v>109.47</v>
      </c>
      <c r="F15" s="36">
        <f ca="1">INDIRECT(Calculation!G52,FALSE)</f>
        <v>93.94</v>
      </c>
      <c r="G15" s="36">
        <f ca="1">INDIRECT(Calculation!H52,FALSE)</f>
        <v>96.74</v>
      </c>
      <c r="H15" s="36">
        <f ca="1">INDIRECT(Calculation!I52,FALSE)</f>
        <v>96.62</v>
      </c>
      <c r="I15" s="36">
        <f ca="1">INDIRECT(Calculation!J52,FALSE)</f>
        <v>109.47</v>
      </c>
      <c r="J15" s="36">
        <f ca="1">INDIRECT(Calculation!K52,FALSE)</f>
        <v>93.94</v>
      </c>
      <c r="K15" s="36">
        <f ca="1">INDIRECT(Calculation!L52,FALSE)</f>
        <v>90.74</v>
      </c>
      <c r="L15" s="36">
        <f ca="1">INDIRECT(Calculation!M52,FALSE)</f>
        <v>96.62</v>
      </c>
      <c r="M15" s="36">
        <f ca="1">INDIRECT(Calculation!N52,FALSE)</f>
        <v>89.04</v>
      </c>
      <c r="N15" s="67">
        <f t="shared" ca="1" si="0"/>
        <v>-18.662647300630304</v>
      </c>
      <c r="P15" s="36"/>
      <c r="Q15" s="41"/>
      <c r="R15" s="53"/>
    </row>
    <row r="16" spans="1:18" ht="20.25" customHeight="1" x14ac:dyDescent="0.35">
      <c r="A16" s="32" t="s">
        <v>32</v>
      </c>
      <c r="B16" s="36">
        <f ca="1">INDIRECT(Calculation!F19,FALSE)</f>
        <v>58.2</v>
      </c>
      <c r="C16" s="36">
        <f ca="1">INDIRECT(Calculation!G19,FALSE)</f>
        <v>58.2</v>
      </c>
      <c r="D16" s="67">
        <f t="shared" ca="1" si="3"/>
        <v>0</v>
      </c>
      <c r="E16" s="36">
        <f ca="1">INDIRECT(Calculation!F53,FALSE)</f>
        <v>14.58</v>
      </c>
      <c r="F16" s="36">
        <f ca="1">INDIRECT(Calculation!G53,FALSE)</f>
        <v>14.54</v>
      </c>
      <c r="G16" s="36">
        <f ca="1">INDIRECT(Calculation!H53,FALSE)</f>
        <v>14.52</v>
      </c>
      <c r="H16" s="36">
        <f ca="1">INDIRECT(Calculation!I53,FALSE)</f>
        <v>14.56</v>
      </c>
      <c r="I16" s="36">
        <f ca="1">INDIRECT(Calculation!J53,FALSE)</f>
        <v>14.58</v>
      </c>
      <c r="J16" s="36">
        <f ca="1">INDIRECT(Calculation!K53,FALSE)</f>
        <v>14.54</v>
      </c>
      <c r="K16" s="36">
        <f ca="1">INDIRECT(Calculation!L53,FALSE)</f>
        <v>14.52</v>
      </c>
      <c r="L16" s="36">
        <f ca="1">INDIRECT(Calculation!M53,FALSE)</f>
        <v>14.56</v>
      </c>
      <c r="M16" s="36">
        <f ca="1">INDIRECT(Calculation!N53,FALSE)</f>
        <v>14.58</v>
      </c>
      <c r="N16" s="67">
        <f t="shared" ca="1" si="0"/>
        <v>0</v>
      </c>
      <c r="P16" s="36"/>
      <c r="Q16" s="41"/>
      <c r="R16" s="53"/>
    </row>
    <row r="17" spans="1:18" ht="20.25" customHeight="1" x14ac:dyDescent="0.35">
      <c r="A17" s="33" t="s">
        <v>72</v>
      </c>
      <c r="B17" s="37">
        <f ca="1">INDIRECT(Calculation!F20,FALSE)</f>
        <v>353.85999999999996</v>
      </c>
      <c r="C17" s="37">
        <f ca="1">INDIRECT(Calculation!G20,FALSE)</f>
        <v>367.24</v>
      </c>
      <c r="D17" s="70">
        <f t="shared" ca="1" si="3"/>
        <v>3.7811563895325988</v>
      </c>
      <c r="E17" s="37">
        <f ca="1">INDIRECT(Calculation!F54,FALSE)</f>
        <v>90.66</v>
      </c>
      <c r="F17" s="37">
        <f ca="1">INDIRECT(Calculation!G54,FALSE)</f>
        <v>86.86</v>
      </c>
      <c r="G17" s="37">
        <f ca="1">INDIRECT(Calculation!H54,FALSE)</f>
        <v>84.27</v>
      </c>
      <c r="H17" s="37">
        <f ca="1">INDIRECT(Calculation!I54,FALSE)</f>
        <v>92.07</v>
      </c>
      <c r="I17" s="37">
        <f ca="1">INDIRECT(Calculation!J54,FALSE)</f>
        <v>114.45</v>
      </c>
      <c r="J17" s="37">
        <f ca="1">INDIRECT(Calculation!K54,FALSE)</f>
        <v>71.989999999999995</v>
      </c>
      <c r="K17" s="37">
        <f ca="1">INDIRECT(Calculation!L54,FALSE)</f>
        <v>78.489999999999995</v>
      </c>
      <c r="L17" s="37">
        <f ca="1">INDIRECT(Calculation!M54,FALSE)</f>
        <v>102.31</v>
      </c>
      <c r="M17" s="37">
        <f ca="1">INDIRECT(Calculation!N54,FALSE)</f>
        <v>98.12</v>
      </c>
      <c r="N17" s="67">
        <f t="shared" ca="1" si="0"/>
        <v>-14.268239405854082</v>
      </c>
      <c r="P17" s="36"/>
      <c r="Q17" s="41"/>
      <c r="R17" s="53"/>
    </row>
    <row r="18" spans="1:18" ht="20.25" customHeight="1" x14ac:dyDescent="0.35">
      <c r="A18" s="31" t="s">
        <v>33</v>
      </c>
      <c r="B18" s="63">
        <f ca="1">INDIRECT(Calculation!F21,FALSE)</f>
        <v>3356.4400000000005</v>
      </c>
      <c r="C18" s="63">
        <f ca="1">INDIRECT(Calculation!G21,FALSE)</f>
        <v>3445.13</v>
      </c>
      <c r="D18" s="66">
        <f t="shared" ca="1" si="3"/>
        <v>2.6423830010368006</v>
      </c>
      <c r="E18" s="63">
        <f ca="1">INDIRECT(Calculation!F55,FALSE)</f>
        <v>912.8</v>
      </c>
      <c r="F18" s="63">
        <f ca="1">INDIRECT(Calculation!G55,FALSE)</f>
        <v>852.1</v>
      </c>
      <c r="G18" s="63">
        <f ca="1">INDIRECT(Calculation!H55,FALSE)</f>
        <v>842.59</v>
      </c>
      <c r="H18" s="63">
        <f ca="1">INDIRECT(Calculation!I55,FALSE)</f>
        <v>748.95</v>
      </c>
      <c r="I18" s="63">
        <f ca="1">INDIRECT(Calculation!J55,FALSE)</f>
        <v>986.43</v>
      </c>
      <c r="J18" s="63">
        <f ca="1">INDIRECT(Calculation!K55,FALSE)</f>
        <v>880.24</v>
      </c>
      <c r="K18" s="63">
        <f ca="1">INDIRECT(Calculation!L55,FALSE)</f>
        <v>830.89</v>
      </c>
      <c r="L18" s="63">
        <f ca="1">INDIRECT(Calculation!M55,FALSE)</f>
        <v>747.57</v>
      </c>
      <c r="M18" s="63">
        <f ca="1">INDIRECT(Calculation!N55,FALSE)</f>
        <v>853.31</v>
      </c>
      <c r="N18" s="66">
        <f t="shared" ca="1" si="0"/>
        <v>-13.495128899161625</v>
      </c>
      <c r="P18" s="36"/>
      <c r="Q18" s="41"/>
      <c r="R18" s="53"/>
    </row>
    <row r="19" spans="1:18" ht="20.25" customHeight="1" x14ac:dyDescent="0.35">
      <c r="A19" s="32" t="s">
        <v>73</v>
      </c>
      <c r="B19" s="36">
        <f ca="1">INDIRECT(Calculation!F22,FALSE)</f>
        <v>2889.2400000000002</v>
      </c>
      <c r="C19" s="36">
        <f ca="1">INDIRECT(Calculation!G22,FALSE)</f>
        <v>2977.91</v>
      </c>
      <c r="D19" s="67">
        <f t="shared" ca="1" si="3"/>
        <v>3.0689731555703097</v>
      </c>
      <c r="E19" s="36">
        <f ca="1">INDIRECT(Calculation!F56,FALSE)</f>
        <v>796</v>
      </c>
      <c r="F19" s="36">
        <f ca="1">INDIRECT(Calculation!G56,FALSE)</f>
        <v>735.3</v>
      </c>
      <c r="G19" s="36">
        <f ca="1">INDIRECT(Calculation!H56,FALSE)</f>
        <v>725.79</v>
      </c>
      <c r="H19" s="36">
        <f ca="1">INDIRECT(Calculation!I56,FALSE)</f>
        <v>632.15</v>
      </c>
      <c r="I19" s="36">
        <f ca="1">INDIRECT(Calculation!J56,FALSE)</f>
        <v>869.62</v>
      </c>
      <c r="J19" s="36">
        <f ca="1">INDIRECT(Calculation!K56,FALSE)</f>
        <v>763.44</v>
      </c>
      <c r="K19" s="36">
        <f ca="1">INDIRECT(Calculation!L56,FALSE)</f>
        <v>714.08</v>
      </c>
      <c r="L19" s="36">
        <f ca="1">INDIRECT(Calculation!M56,FALSE)</f>
        <v>630.77</v>
      </c>
      <c r="M19" s="36">
        <f ca="1">INDIRECT(Calculation!N56,FALSE)</f>
        <v>736.5</v>
      </c>
      <c r="N19" s="67">
        <f t="shared" ca="1" si="0"/>
        <v>-15.3078356063568</v>
      </c>
      <c r="P19" s="36"/>
      <c r="Q19" s="41"/>
      <c r="R19" s="53"/>
    </row>
    <row r="20" spans="1:18" ht="20.25" customHeight="1" x14ac:dyDescent="0.35">
      <c r="A20" s="32" t="s">
        <v>74</v>
      </c>
      <c r="B20" s="36">
        <f ca="1">INDIRECT(Calculation!F23,FALSE)</f>
        <v>0</v>
      </c>
      <c r="C20" s="36">
        <f ca="1">INDIRECT(Calculation!G23,FALSE)</f>
        <v>0</v>
      </c>
      <c r="D20" s="67"/>
      <c r="E20" s="36">
        <f ca="1">INDIRECT(Calculation!F57,FALSE)</f>
        <v>0</v>
      </c>
      <c r="F20" s="36">
        <f ca="1">INDIRECT(Calculation!G57,FALSE)</f>
        <v>0</v>
      </c>
      <c r="G20" s="36">
        <f ca="1">INDIRECT(Calculation!H57,FALSE)</f>
        <v>0</v>
      </c>
      <c r="H20" s="36">
        <f ca="1">INDIRECT(Calculation!I57,FALSE)</f>
        <v>0</v>
      </c>
      <c r="I20" s="36">
        <f ca="1">INDIRECT(Calculation!J57,FALSE)</f>
        <v>0</v>
      </c>
      <c r="J20" s="36">
        <f ca="1">INDIRECT(Calculation!K57,FALSE)</f>
        <v>0</v>
      </c>
      <c r="K20" s="36">
        <f ca="1">INDIRECT(Calculation!L57,FALSE)</f>
        <v>0</v>
      </c>
      <c r="L20" s="36">
        <f ca="1">INDIRECT(Calculation!M57,FALSE)</f>
        <v>0</v>
      </c>
      <c r="M20" s="36">
        <f ca="1">INDIRECT(Calculation!N57,FALSE)</f>
        <v>0</v>
      </c>
      <c r="N20" s="67"/>
      <c r="P20" s="36"/>
      <c r="Q20" s="41"/>
      <c r="R20" s="53"/>
    </row>
    <row r="21" spans="1:18" ht="20.25" customHeight="1" x14ac:dyDescent="0.35">
      <c r="A21" s="33" t="s">
        <v>75</v>
      </c>
      <c r="B21" s="37">
        <f ca="1">INDIRECT(Calculation!F24,FALSE)</f>
        <v>467.2</v>
      </c>
      <c r="C21" s="37">
        <f ca="1">INDIRECT(Calculation!G24,FALSE)</f>
        <v>467.2</v>
      </c>
      <c r="D21" s="70">
        <f t="shared" ca="1" si="3"/>
        <v>0</v>
      </c>
      <c r="E21" s="37">
        <f ca="1">INDIRECT(Calculation!F58,FALSE)</f>
        <v>116.8</v>
      </c>
      <c r="F21" s="37">
        <f ca="1">INDIRECT(Calculation!G58,FALSE)</f>
        <v>116.8</v>
      </c>
      <c r="G21" s="37">
        <f ca="1">INDIRECT(Calculation!H58,FALSE)</f>
        <v>116.8</v>
      </c>
      <c r="H21" s="37">
        <f ca="1">INDIRECT(Calculation!I58,FALSE)</f>
        <v>116.8</v>
      </c>
      <c r="I21" s="37">
        <f ca="1">INDIRECT(Calculation!J58,FALSE)</f>
        <v>116.8</v>
      </c>
      <c r="J21" s="37">
        <f ca="1">INDIRECT(Calculation!K58,FALSE)</f>
        <v>116.8</v>
      </c>
      <c r="K21" s="37">
        <f ca="1">INDIRECT(Calculation!L58,FALSE)</f>
        <v>116.8</v>
      </c>
      <c r="L21" s="37">
        <f ca="1">INDIRECT(Calculation!M58,FALSE)</f>
        <v>116.8</v>
      </c>
      <c r="M21" s="37">
        <f ca="1">INDIRECT(Calculation!N58,FALSE)</f>
        <v>116.8</v>
      </c>
      <c r="N21" s="67">
        <f t="shared" ca="1" si="0"/>
        <v>0</v>
      </c>
      <c r="P21" s="36"/>
      <c r="Q21" s="41"/>
      <c r="R21" s="53"/>
    </row>
    <row r="22" spans="1:18" ht="20.25" customHeight="1" x14ac:dyDescent="0.35">
      <c r="A22" s="32" t="s">
        <v>34</v>
      </c>
      <c r="B22" s="36">
        <f ca="1">INDIRECT(Calculation!F25,FALSE)</f>
        <v>54941.81</v>
      </c>
      <c r="C22" s="36">
        <f ca="1">INDIRECT(Calculation!G25,FALSE)</f>
        <v>55743.4</v>
      </c>
      <c r="D22" s="67">
        <f t="shared" ca="1" si="3"/>
        <v>1.4589799644387467</v>
      </c>
      <c r="E22" s="36">
        <f ca="1">INDIRECT(Calculation!F59,FALSE)</f>
        <v>13081.98</v>
      </c>
      <c r="F22" s="36">
        <f ca="1">INDIRECT(Calculation!G59,FALSE)</f>
        <v>13911.68</v>
      </c>
      <c r="G22" s="36">
        <f ca="1">INDIRECT(Calculation!H59,FALSE)</f>
        <v>13844.24</v>
      </c>
      <c r="H22" s="36">
        <f ca="1">INDIRECT(Calculation!I59,FALSE)</f>
        <v>14103.91</v>
      </c>
      <c r="I22" s="36">
        <f ca="1">INDIRECT(Calculation!J59,FALSE)</f>
        <v>13610.4</v>
      </c>
      <c r="J22" s="36">
        <f ca="1">INDIRECT(Calculation!K59,FALSE)</f>
        <v>14070.52</v>
      </c>
      <c r="K22" s="36">
        <f ca="1">INDIRECT(Calculation!L59,FALSE)</f>
        <v>14097.44</v>
      </c>
      <c r="L22" s="36">
        <f ca="1">INDIRECT(Calculation!M59,FALSE)</f>
        <v>13965.04</v>
      </c>
      <c r="M22" s="36">
        <f ca="1">INDIRECT(Calculation!N59,FALSE)</f>
        <v>13565.63</v>
      </c>
      <c r="N22" s="66">
        <f t="shared" ca="1" si="0"/>
        <v>-0.32893963439722884</v>
      </c>
      <c r="P22" s="36"/>
      <c r="Q22" s="41"/>
      <c r="R22" s="53"/>
    </row>
    <row r="23" spans="1:18" ht="20.25" customHeight="1" x14ac:dyDescent="0.35">
      <c r="A23" s="32" t="s">
        <v>35</v>
      </c>
      <c r="B23" s="36">
        <f ca="1">INDIRECT(Calculation!F26,FALSE)</f>
        <v>15.879999999999999</v>
      </c>
      <c r="C23" s="36">
        <f ca="1">INDIRECT(Calculation!G26,FALSE)</f>
        <v>15.020000000000001</v>
      </c>
      <c r="D23" s="67">
        <f t="shared" ca="1" si="3"/>
        <v>-5.4156171284634613</v>
      </c>
      <c r="E23" s="36">
        <f ca="1">INDIRECT(Calculation!F60,FALSE)</f>
        <v>3.92</v>
      </c>
      <c r="F23" s="36">
        <f ca="1">INDIRECT(Calculation!G60,FALSE)</f>
        <v>4.12</v>
      </c>
      <c r="G23" s="36">
        <f ca="1">INDIRECT(Calculation!H60,FALSE)</f>
        <v>3.92</v>
      </c>
      <c r="H23" s="36">
        <f ca="1">INDIRECT(Calculation!I60,FALSE)</f>
        <v>3.92</v>
      </c>
      <c r="I23" s="36">
        <f ca="1">INDIRECT(Calculation!J60,FALSE)</f>
        <v>3.95</v>
      </c>
      <c r="J23" s="36">
        <f ca="1">INDIRECT(Calculation!K60,FALSE)</f>
        <v>3.91</v>
      </c>
      <c r="K23" s="36">
        <f ca="1">INDIRECT(Calculation!L60,FALSE)</f>
        <v>3.58</v>
      </c>
      <c r="L23" s="36">
        <f ca="1">INDIRECT(Calculation!M60,FALSE)</f>
        <v>3.58</v>
      </c>
      <c r="M23" s="36">
        <f ca="1">INDIRECT(Calculation!N60,FALSE)</f>
        <v>4.03</v>
      </c>
      <c r="N23" s="67">
        <f t="shared" ca="1" si="0"/>
        <v>2.0253164556962044</v>
      </c>
      <c r="P23" s="36"/>
      <c r="Q23" s="41"/>
      <c r="R23" s="53"/>
    </row>
    <row r="24" spans="1:18" ht="20.25" customHeight="1" x14ac:dyDescent="0.35">
      <c r="A24" s="32" t="s">
        <v>36</v>
      </c>
      <c r="B24" s="36">
        <f ca="1">INDIRECT(Calculation!F27,FALSE)</f>
        <v>2495.9299999999998</v>
      </c>
      <c r="C24" s="36">
        <f ca="1">INDIRECT(Calculation!G27,FALSE)</f>
        <v>2545.52</v>
      </c>
      <c r="D24" s="67">
        <f t="shared" ca="1" si="3"/>
        <v>1.9868345666745522</v>
      </c>
      <c r="E24" s="36">
        <f ca="1">INDIRECT(Calculation!F61,FALSE)</f>
        <v>653.89</v>
      </c>
      <c r="F24" s="36">
        <f ca="1">INDIRECT(Calculation!G61,FALSE)</f>
        <v>589.48</v>
      </c>
      <c r="G24" s="36">
        <f ca="1">INDIRECT(Calculation!H61,FALSE)</f>
        <v>710.29</v>
      </c>
      <c r="H24" s="36">
        <f ca="1">INDIRECT(Calculation!I61,FALSE)</f>
        <v>542.27</v>
      </c>
      <c r="I24" s="36">
        <f ca="1">INDIRECT(Calculation!J61,FALSE)</f>
        <v>651.44000000000005</v>
      </c>
      <c r="J24" s="36">
        <f ca="1">INDIRECT(Calculation!K61,FALSE)</f>
        <v>607.91999999999996</v>
      </c>
      <c r="K24" s="36">
        <f ca="1">INDIRECT(Calculation!L61,FALSE)</f>
        <v>734.29</v>
      </c>
      <c r="L24" s="36">
        <f ca="1">INDIRECT(Calculation!M61,FALSE)</f>
        <v>551.87</v>
      </c>
      <c r="M24" s="36">
        <f ca="1">INDIRECT(Calculation!N61,FALSE)</f>
        <v>659.35</v>
      </c>
      <c r="N24" s="67">
        <f t="shared" ca="1" si="0"/>
        <v>1.2142330836301067</v>
      </c>
      <c r="P24" s="36"/>
      <c r="Q24" s="41"/>
      <c r="R24" s="53"/>
    </row>
    <row r="25" spans="1:18" ht="20.25" customHeight="1" x14ac:dyDescent="0.35">
      <c r="A25" s="32" t="s">
        <v>37</v>
      </c>
      <c r="B25" s="36">
        <f ca="1">INDIRECT(Calculation!F28,FALSE)</f>
        <v>42909.8</v>
      </c>
      <c r="C25" s="36">
        <f ca="1">INDIRECT(Calculation!G28,FALSE)</f>
        <v>44189.73</v>
      </c>
      <c r="D25" s="67">
        <f ca="1">(C25-B25)/B25*100</f>
        <v>2.9828384191956157</v>
      </c>
      <c r="E25" s="36">
        <f ca="1">INDIRECT(Calculation!F62,FALSE)</f>
        <v>9761.14</v>
      </c>
      <c r="F25" s="36">
        <f ca="1">INDIRECT(Calculation!G62,FALSE)</f>
        <v>11072.07</v>
      </c>
      <c r="G25" s="36">
        <f ca="1">INDIRECT(Calculation!H62,FALSE)</f>
        <v>11197.04</v>
      </c>
      <c r="H25" s="36">
        <f ca="1">INDIRECT(Calculation!I62,FALSE)</f>
        <v>10879.55</v>
      </c>
      <c r="I25" s="36">
        <f ca="1">INDIRECT(Calculation!J62,FALSE)</f>
        <v>10559.24</v>
      </c>
      <c r="J25" s="36">
        <f ca="1">INDIRECT(Calculation!K62,FALSE)</f>
        <v>11163.43</v>
      </c>
      <c r="K25" s="36">
        <f ca="1">INDIRECT(Calculation!L62,FALSE)</f>
        <v>11537.05</v>
      </c>
      <c r="L25" s="36">
        <f ca="1">INDIRECT(Calculation!M62,FALSE)</f>
        <v>10930.01</v>
      </c>
      <c r="M25" s="36">
        <f ca="1">INDIRECT(Calculation!N62,FALSE)</f>
        <v>10618.51</v>
      </c>
      <c r="N25" s="67">
        <f t="shared" ca="1" si="0"/>
        <v>0.56130933665680893</v>
      </c>
      <c r="P25" s="36"/>
      <c r="Q25" s="41"/>
      <c r="R25" s="53"/>
    </row>
    <row r="26" spans="1:18" ht="20.25" customHeight="1" x14ac:dyDescent="0.35">
      <c r="A26" s="32" t="s">
        <v>38</v>
      </c>
      <c r="B26" s="36">
        <f ca="1">INDIRECT(Calculation!F29,FALSE)</f>
        <v>2014.7699999999998</v>
      </c>
      <c r="C26" s="36">
        <f ca="1">INDIRECT(Calculation!G29,FALSE)</f>
        <v>1839.19</v>
      </c>
      <c r="D26" s="67">
        <f ca="1">(C26-B26)/B26*100</f>
        <v>-8.7146423661261441</v>
      </c>
      <c r="E26" s="36">
        <f ca="1">INDIRECT(Calculation!F63,FALSE)</f>
        <v>738.87</v>
      </c>
      <c r="F26" s="36">
        <f ca="1">INDIRECT(Calculation!G63,FALSE)</f>
        <v>376.52</v>
      </c>
      <c r="G26" s="36">
        <f ca="1">INDIRECT(Calculation!H63,FALSE)</f>
        <v>155.1</v>
      </c>
      <c r="H26" s="36">
        <f ca="1">INDIRECT(Calculation!I63,FALSE)</f>
        <v>744.28</v>
      </c>
      <c r="I26" s="36">
        <f ca="1">INDIRECT(Calculation!J63,FALSE)</f>
        <v>609.61</v>
      </c>
      <c r="J26" s="36">
        <f ca="1">INDIRECT(Calculation!K63,FALSE)</f>
        <v>392.37</v>
      </c>
      <c r="K26" s="36">
        <f ca="1">INDIRECT(Calculation!L63,FALSE)</f>
        <v>151.59</v>
      </c>
      <c r="L26" s="36">
        <f ca="1">INDIRECT(Calculation!M63,FALSE)</f>
        <v>685.62</v>
      </c>
      <c r="M26" s="36">
        <f ca="1">INDIRECT(Calculation!N63,FALSE)</f>
        <v>592.89</v>
      </c>
      <c r="N26" s="67">
        <f t="shared" ca="1" si="0"/>
        <v>-2.742737159823498</v>
      </c>
      <c r="P26" s="36"/>
      <c r="Q26" s="41"/>
      <c r="R26" s="53"/>
    </row>
    <row r="27" spans="1:18" ht="20.25" customHeight="1" x14ac:dyDescent="0.35">
      <c r="A27" s="32" t="s">
        <v>39</v>
      </c>
      <c r="B27" s="36">
        <f ca="1">INDIRECT(Calculation!F30,FALSE)</f>
        <v>3151.1400000000003</v>
      </c>
      <c r="C27" s="36">
        <f ca="1">INDIRECT(Calculation!G30,FALSE)</f>
        <v>3130.85</v>
      </c>
      <c r="D27" s="67">
        <f t="shared" ca="1" si="3"/>
        <v>-0.64389395583821774</v>
      </c>
      <c r="E27" s="36">
        <f ca="1">INDIRECT(Calculation!F64,FALSE)</f>
        <v>799.79</v>
      </c>
      <c r="F27" s="36">
        <f ca="1">INDIRECT(Calculation!G64,FALSE)</f>
        <v>825.4</v>
      </c>
      <c r="G27" s="36">
        <f ca="1">INDIRECT(Calculation!H64,FALSE)</f>
        <v>656.49</v>
      </c>
      <c r="H27" s="36">
        <f ca="1">INDIRECT(Calculation!I64,FALSE)</f>
        <v>869.46</v>
      </c>
      <c r="I27" s="36">
        <f ca="1">INDIRECT(Calculation!J64,FALSE)</f>
        <v>787.85</v>
      </c>
      <c r="J27" s="36">
        <f ca="1">INDIRECT(Calculation!K64,FALSE)</f>
        <v>837.93</v>
      </c>
      <c r="K27" s="36">
        <f ca="1">INDIRECT(Calculation!L64,FALSE)</f>
        <v>656.86</v>
      </c>
      <c r="L27" s="36">
        <f ca="1">INDIRECT(Calculation!M64,FALSE)</f>
        <v>848.21</v>
      </c>
      <c r="M27" s="36">
        <f ca="1">INDIRECT(Calculation!N64,FALSE)</f>
        <v>777.68</v>
      </c>
      <c r="N27" s="70">
        <f t="shared" ca="1" si="0"/>
        <v>-1.2908548581582882</v>
      </c>
      <c r="P27" s="36"/>
      <c r="Q27" s="41"/>
      <c r="R27" s="53"/>
    </row>
    <row r="28" spans="1:18" ht="20.25" customHeight="1" x14ac:dyDescent="0.35">
      <c r="A28" s="31" t="s">
        <v>40</v>
      </c>
      <c r="B28" s="63">
        <f ca="1">INDIRECT(Calculation!F31,FALSE)</f>
        <v>4354.3</v>
      </c>
      <c r="C28" s="63">
        <f ca="1">INDIRECT(Calculation!G31,FALSE)</f>
        <v>4023.08</v>
      </c>
      <c r="D28" s="66">
        <f t="shared" ca="1" si="3"/>
        <v>-7.6067335737087527</v>
      </c>
      <c r="E28" s="63">
        <f ca="1">INDIRECT(Calculation!F65,FALSE)</f>
        <v>1124.3800000000001</v>
      </c>
      <c r="F28" s="63">
        <f ca="1">INDIRECT(Calculation!G65,FALSE)</f>
        <v>1044.0999999999999</v>
      </c>
      <c r="G28" s="63">
        <f ca="1">INDIRECT(Calculation!H65,FALSE)</f>
        <v>1121.4000000000001</v>
      </c>
      <c r="H28" s="63">
        <f ca="1">INDIRECT(Calculation!I65,FALSE)</f>
        <v>1064.42</v>
      </c>
      <c r="I28" s="63">
        <f ca="1">INDIRECT(Calculation!J65,FALSE)</f>
        <v>998.31</v>
      </c>
      <c r="J28" s="63">
        <f ca="1">INDIRECT(Calculation!K65,FALSE)</f>
        <v>1064.96</v>
      </c>
      <c r="K28" s="63">
        <f ca="1">INDIRECT(Calculation!L65,FALSE)</f>
        <v>1014.07</v>
      </c>
      <c r="L28" s="63">
        <f ca="1">INDIRECT(Calculation!M65,FALSE)</f>
        <v>945.74</v>
      </c>
      <c r="M28" s="63">
        <f ca="1">INDIRECT(Calculation!N65,FALSE)</f>
        <v>913.17</v>
      </c>
      <c r="N28" s="71">
        <f t="shared" ca="1" si="0"/>
        <v>-8.5284130180004194</v>
      </c>
      <c r="P28" s="36"/>
      <c r="Q28" s="41"/>
      <c r="R28" s="53"/>
    </row>
    <row r="30" spans="1:18" x14ac:dyDescent="0.35">
      <c r="B30" s="36"/>
    </row>
    <row r="32" spans="1:18" x14ac:dyDescent="0.35">
      <c r="C32" s="36"/>
    </row>
    <row r="35" spans="2:2" x14ac:dyDescent="0.35">
      <c r="B35" s="36"/>
    </row>
  </sheetData>
  <pageMargins left="0.51181102362204722" right="0.51181102362204722" top="0.78740157480314965" bottom="0.78740157480314965" header="0.51181102362204722" footer="0.51181102362204722"/>
  <pageSetup paperSize="9" scale="99" orientation="landscape" r:id="rId1"/>
  <headerFooter alignWithMargins="0"/>
  <ignoredErrors>
    <ignoredError sqref="D11:D13 N9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EB12-0EDA-4677-A5FD-0BF41E6CCDF3}">
  <sheetPr codeName="Sheet3"/>
  <dimension ref="A1:AB29"/>
  <sheetViews>
    <sheetView showGridLines="0" zoomScaleNormal="100" workbookViewId="0">
      <pane xSplit="1" ySplit="5" topLeftCell="R6" activePane="bottomRight" state="frozen"/>
      <selection activeCell="A5" sqref="A5"/>
      <selection pane="topRight" activeCell="A5" sqref="A5"/>
      <selection pane="bottomLeft" activeCell="A5" sqref="A5"/>
      <selection pane="bottomRight" activeCell="R5" sqref="R5"/>
    </sheetView>
  </sheetViews>
  <sheetFormatPr defaultColWidth="9" defaultRowHeight="15.5" x14ac:dyDescent="0.35"/>
  <cols>
    <col min="1" max="1" width="30.81640625" style="2" customWidth="1"/>
    <col min="2" max="11" width="9.453125" style="2" customWidth="1"/>
    <col min="12" max="23" width="9.54296875" style="2" bestFit="1" customWidth="1"/>
    <col min="24" max="25" width="10.81640625" style="2" customWidth="1"/>
    <col min="26" max="26" width="12.453125" style="2" bestFit="1" customWidth="1"/>
    <col min="27" max="27" width="9" style="2"/>
    <col min="28" max="28" width="13.1796875" style="2" bestFit="1" customWidth="1"/>
    <col min="29" max="248" width="9" style="2"/>
    <col min="249" max="249" width="22.81640625" style="2" customWidth="1"/>
    <col min="250" max="259" width="9.453125" style="2" customWidth="1"/>
    <col min="260" max="504" width="9" style="2"/>
    <col min="505" max="505" width="22.81640625" style="2" customWidth="1"/>
    <col min="506" max="515" width="9.453125" style="2" customWidth="1"/>
    <col min="516" max="760" width="9" style="2"/>
    <col min="761" max="761" width="22.81640625" style="2" customWidth="1"/>
    <col min="762" max="771" width="9.453125" style="2" customWidth="1"/>
    <col min="772" max="1016" width="9" style="2"/>
    <col min="1017" max="1017" width="22.81640625" style="2" customWidth="1"/>
    <col min="1018" max="1027" width="9.453125" style="2" customWidth="1"/>
    <col min="1028" max="1272" width="9" style="2"/>
    <col min="1273" max="1273" width="22.81640625" style="2" customWidth="1"/>
    <col min="1274" max="1283" width="9.453125" style="2" customWidth="1"/>
    <col min="1284" max="1528" width="9" style="2"/>
    <col min="1529" max="1529" width="22.81640625" style="2" customWidth="1"/>
    <col min="1530" max="1539" width="9.453125" style="2" customWidth="1"/>
    <col min="1540" max="1784" width="9" style="2"/>
    <col min="1785" max="1785" width="22.81640625" style="2" customWidth="1"/>
    <col min="1786" max="1795" width="9.453125" style="2" customWidth="1"/>
    <col min="1796" max="2040" width="9" style="2"/>
    <col min="2041" max="2041" width="22.81640625" style="2" customWidth="1"/>
    <col min="2042" max="2051" width="9.453125" style="2" customWidth="1"/>
    <col min="2052" max="2296" width="9" style="2"/>
    <col min="2297" max="2297" width="22.81640625" style="2" customWidth="1"/>
    <col min="2298" max="2307" width="9.453125" style="2" customWidth="1"/>
    <col min="2308" max="2552" width="9" style="2"/>
    <col min="2553" max="2553" width="22.81640625" style="2" customWidth="1"/>
    <col min="2554" max="2563" width="9.453125" style="2" customWidth="1"/>
    <col min="2564" max="2808" width="9" style="2"/>
    <col min="2809" max="2809" width="22.81640625" style="2" customWidth="1"/>
    <col min="2810" max="2819" width="9.453125" style="2" customWidth="1"/>
    <col min="2820" max="3064" width="9" style="2"/>
    <col min="3065" max="3065" width="22.81640625" style="2" customWidth="1"/>
    <col min="3066" max="3075" width="9.453125" style="2" customWidth="1"/>
    <col min="3076" max="3320" width="9" style="2"/>
    <col min="3321" max="3321" width="22.81640625" style="2" customWidth="1"/>
    <col min="3322" max="3331" width="9.453125" style="2" customWidth="1"/>
    <col min="3332" max="3576" width="9" style="2"/>
    <col min="3577" max="3577" width="22.81640625" style="2" customWidth="1"/>
    <col min="3578" max="3587" width="9.453125" style="2" customWidth="1"/>
    <col min="3588" max="3832" width="9" style="2"/>
    <col min="3833" max="3833" width="22.81640625" style="2" customWidth="1"/>
    <col min="3834" max="3843" width="9.453125" style="2" customWidth="1"/>
    <col min="3844" max="4088" width="9" style="2"/>
    <col min="4089" max="4089" width="22.81640625" style="2" customWidth="1"/>
    <col min="4090" max="4099" width="9.453125" style="2" customWidth="1"/>
    <col min="4100" max="4344" width="9" style="2"/>
    <col min="4345" max="4345" width="22.81640625" style="2" customWidth="1"/>
    <col min="4346" max="4355" width="9.453125" style="2" customWidth="1"/>
    <col min="4356" max="4600" width="9" style="2"/>
    <col min="4601" max="4601" width="22.81640625" style="2" customWidth="1"/>
    <col min="4602" max="4611" width="9.453125" style="2" customWidth="1"/>
    <col min="4612" max="4856" width="9" style="2"/>
    <col min="4857" max="4857" width="22.81640625" style="2" customWidth="1"/>
    <col min="4858" max="4867" width="9.453125" style="2" customWidth="1"/>
    <col min="4868" max="5112" width="9" style="2"/>
    <col min="5113" max="5113" width="22.81640625" style="2" customWidth="1"/>
    <col min="5114" max="5123" width="9.453125" style="2" customWidth="1"/>
    <col min="5124" max="5368" width="9" style="2"/>
    <col min="5369" max="5369" width="22.81640625" style="2" customWidth="1"/>
    <col min="5370" max="5379" width="9.453125" style="2" customWidth="1"/>
    <col min="5380" max="5624" width="9" style="2"/>
    <col min="5625" max="5625" width="22.81640625" style="2" customWidth="1"/>
    <col min="5626" max="5635" width="9.453125" style="2" customWidth="1"/>
    <col min="5636" max="5880" width="9" style="2"/>
    <col min="5881" max="5881" width="22.81640625" style="2" customWidth="1"/>
    <col min="5882" max="5891" width="9.453125" style="2" customWidth="1"/>
    <col min="5892" max="6136" width="9" style="2"/>
    <col min="6137" max="6137" width="22.81640625" style="2" customWidth="1"/>
    <col min="6138" max="6147" width="9.453125" style="2" customWidth="1"/>
    <col min="6148" max="6392" width="9" style="2"/>
    <col min="6393" max="6393" width="22.81640625" style="2" customWidth="1"/>
    <col min="6394" max="6403" width="9.453125" style="2" customWidth="1"/>
    <col min="6404" max="6648" width="9" style="2"/>
    <col min="6649" max="6649" width="22.81640625" style="2" customWidth="1"/>
    <col min="6650" max="6659" width="9.453125" style="2" customWidth="1"/>
    <col min="6660" max="6904" width="9" style="2"/>
    <col min="6905" max="6905" width="22.81640625" style="2" customWidth="1"/>
    <col min="6906" max="6915" width="9.453125" style="2" customWidth="1"/>
    <col min="6916" max="7160" width="9" style="2"/>
    <col min="7161" max="7161" width="22.81640625" style="2" customWidth="1"/>
    <col min="7162" max="7171" width="9.453125" style="2" customWidth="1"/>
    <col min="7172" max="7416" width="9" style="2"/>
    <col min="7417" max="7417" width="22.81640625" style="2" customWidth="1"/>
    <col min="7418" max="7427" width="9.453125" style="2" customWidth="1"/>
    <col min="7428" max="7672" width="9" style="2"/>
    <col min="7673" max="7673" width="22.81640625" style="2" customWidth="1"/>
    <col min="7674" max="7683" width="9.453125" style="2" customWidth="1"/>
    <col min="7684" max="7928" width="9" style="2"/>
    <col min="7929" max="7929" width="22.81640625" style="2" customWidth="1"/>
    <col min="7930" max="7939" width="9.453125" style="2" customWidth="1"/>
    <col min="7940" max="8184" width="9" style="2"/>
    <col min="8185" max="8185" width="22.81640625" style="2" customWidth="1"/>
    <col min="8186" max="8195" width="9.453125" style="2" customWidth="1"/>
    <col min="8196" max="8440" width="9" style="2"/>
    <col min="8441" max="8441" width="22.81640625" style="2" customWidth="1"/>
    <col min="8442" max="8451" width="9.453125" style="2" customWidth="1"/>
    <col min="8452" max="8696" width="9" style="2"/>
    <col min="8697" max="8697" width="22.81640625" style="2" customWidth="1"/>
    <col min="8698" max="8707" width="9.453125" style="2" customWidth="1"/>
    <col min="8708" max="8952" width="9" style="2"/>
    <col min="8953" max="8953" width="22.81640625" style="2" customWidth="1"/>
    <col min="8954" max="8963" width="9.453125" style="2" customWidth="1"/>
    <col min="8964" max="9208" width="9" style="2"/>
    <col min="9209" max="9209" width="22.81640625" style="2" customWidth="1"/>
    <col min="9210" max="9219" width="9.453125" style="2" customWidth="1"/>
    <col min="9220" max="9464" width="9" style="2"/>
    <col min="9465" max="9465" width="22.81640625" style="2" customWidth="1"/>
    <col min="9466" max="9475" width="9.453125" style="2" customWidth="1"/>
    <col min="9476" max="9720" width="9" style="2"/>
    <col min="9721" max="9721" width="22.81640625" style="2" customWidth="1"/>
    <col min="9722" max="9731" width="9.453125" style="2" customWidth="1"/>
    <col min="9732" max="9976" width="9" style="2"/>
    <col min="9977" max="9977" width="22.81640625" style="2" customWidth="1"/>
    <col min="9978" max="9987" width="9.453125" style="2" customWidth="1"/>
    <col min="9988" max="10232" width="9" style="2"/>
    <col min="10233" max="10233" width="22.81640625" style="2" customWidth="1"/>
    <col min="10234" max="10243" width="9.453125" style="2" customWidth="1"/>
    <col min="10244" max="10488" width="9" style="2"/>
    <col min="10489" max="10489" width="22.81640625" style="2" customWidth="1"/>
    <col min="10490" max="10499" width="9.453125" style="2" customWidth="1"/>
    <col min="10500" max="10744" width="9" style="2"/>
    <col min="10745" max="10745" width="22.81640625" style="2" customWidth="1"/>
    <col min="10746" max="10755" width="9.453125" style="2" customWidth="1"/>
    <col min="10756" max="11000" width="9" style="2"/>
    <col min="11001" max="11001" width="22.81640625" style="2" customWidth="1"/>
    <col min="11002" max="11011" width="9.453125" style="2" customWidth="1"/>
    <col min="11012" max="11256" width="9" style="2"/>
    <col min="11257" max="11257" width="22.81640625" style="2" customWidth="1"/>
    <col min="11258" max="11267" width="9.453125" style="2" customWidth="1"/>
    <col min="11268" max="11512" width="9" style="2"/>
    <col min="11513" max="11513" width="22.81640625" style="2" customWidth="1"/>
    <col min="11514" max="11523" width="9.453125" style="2" customWidth="1"/>
    <col min="11524" max="11768" width="9" style="2"/>
    <col min="11769" max="11769" width="22.81640625" style="2" customWidth="1"/>
    <col min="11770" max="11779" width="9.453125" style="2" customWidth="1"/>
    <col min="11780" max="12024" width="9" style="2"/>
    <col min="12025" max="12025" width="22.81640625" style="2" customWidth="1"/>
    <col min="12026" max="12035" width="9.453125" style="2" customWidth="1"/>
    <col min="12036" max="12280" width="9" style="2"/>
    <col min="12281" max="12281" width="22.81640625" style="2" customWidth="1"/>
    <col min="12282" max="12291" width="9.453125" style="2" customWidth="1"/>
    <col min="12292" max="12536" width="9" style="2"/>
    <col min="12537" max="12537" width="22.81640625" style="2" customWidth="1"/>
    <col min="12538" max="12547" width="9.453125" style="2" customWidth="1"/>
    <col min="12548" max="12792" width="9" style="2"/>
    <col min="12793" max="12793" width="22.81640625" style="2" customWidth="1"/>
    <col min="12794" max="12803" width="9.453125" style="2" customWidth="1"/>
    <col min="12804" max="13048" width="9" style="2"/>
    <col min="13049" max="13049" width="22.81640625" style="2" customWidth="1"/>
    <col min="13050" max="13059" width="9.453125" style="2" customWidth="1"/>
    <col min="13060" max="13304" width="9" style="2"/>
    <col min="13305" max="13305" width="22.81640625" style="2" customWidth="1"/>
    <col min="13306" max="13315" width="9.453125" style="2" customWidth="1"/>
    <col min="13316" max="13560" width="9" style="2"/>
    <col min="13561" max="13561" width="22.81640625" style="2" customWidth="1"/>
    <col min="13562" max="13571" width="9.453125" style="2" customWidth="1"/>
    <col min="13572" max="13816" width="9" style="2"/>
    <col min="13817" max="13817" width="22.81640625" style="2" customWidth="1"/>
    <col min="13818" max="13827" width="9.453125" style="2" customWidth="1"/>
    <col min="13828" max="14072" width="9" style="2"/>
    <col min="14073" max="14073" width="22.81640625" style="2" customWidth="1"/>
    <col min="14074" max="14083" width="9.453125" style="2" customWidth="1"/>
    <col min="14084" max="14328" width="9" style="2"/>
    <col min="14329" max="14329" width="22.81640625" style="2" customWidth="1"/>
    <col min="14330" max="14339" width="9.453125" style="2" customWidth="1"/>
    <col min="14340" max="14584" width="9" style="2"/>
    <col min="14585" max="14585" width="22.81640625" style="2" customWidth="1"/>
    <col min="14586" max="14595" width="9.453125" style="2" customWidth="1"/>
    <col min="14596" max="14840" width="9" style="2"/>
    <col min="14841" max="14841" width="22.81640625" style="2" customWidth="1"/>
    <col min="14842" max="14851" width="9.453125" style="2" customWidth="1"/>
    <col min="14852" max="15096" width="9" style="2"/>
    <col min="15097" max="15097" width="22.81640625" style="2" customWidth="1"/>
    <col min="15098" max="15107" width="9.453125" style="2" customWidth="1"/>
    <col min="15108" max="15352" width="9" style="2"/>
    <col min="15353" max="15353" width="22.81640625" style="2" customWidth="1"/>
    <col min="15354" max="15363" width="9.453125" style="2" customWidth="1"/>
    <col min="15364" max="15608" width="9" style="2"/>
    <col min="15609" max="15609" width="22.81640625" style="2" customWidth="1"/>
    <col min="15610" max="15619" width="9.453125" style="2" customWidth="1"/>
    <col min="15620" max="15864" width="9" style="2"/>
    <col min="15865" max="15865" width="22.81640625" style="2" customWidth="1"/>
    <col min="15866" max="15875" width="9.453125" style="2" customWidth="1"/>
    <col min="15876" max="16120" width="9" style="2"/>
    <col min="16121" max="16121" width="22.81640625" style="2" customWidth="1"/>
    <col min="16122" max="16131" width="9.453125" style="2" customWidth="1"/>
    <col min="16132" max="16384" width="9" style="2"/>
  </cols>
  <sheetData>
    <row r="1" spans="1:28" ht="45" customHeight="1" x14ac:dyDescent="0.35">
      <c r="A1" s="12" t="s">
        <v>90</v>
      </c>
    </row>
    <row r="2" spans="1:28" ht="20.25" customHeight="1" x14ac:dyDescent="0.35">
      <c r="A2" s="3" t="s">
        <v>19</v>
      </c>
    </row>
    <row r="3" spans="1:28" ht="20.25" customHeight="1" x14ac:dyDescent="0.35">
      <c r="A3" s="3" t="s">
        <v>62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B3" s="41"/>
    </row>
    <row r="4" spans="1:28" ht="20.25" customHeight="1" x14ac:dyDescent="0.35">
      <c r="A4" s="3" t="s">
        <v>189</v>
      </c>
    </row>
    <row r="5" spans="1:28" ht="31.5" customHeight="1" x14ac:dyDescent="0.35">
      <c r="A5" s="38" t="s">
        <v>191</v>
      </c>
      <c r="B5" s="28" t="s">
        <v>194</v>
      </c>
      <c r="C5" s="29" t="s">
        <v>195</v>
      </c>
      <c r="D5" s="29" t="s">
        <v>196</v>
      </c>
      <c r="E5" s="29" t="s">
        <v>197</v>
      </c>
      <c r="F5" s="29" t="s">
        <v>198</v>
      </c>
      <c r="G5" s="29" t="s">
        <v>199</v>
      </c>
      <c r="H5" s="29" t="s">
        <v>200</v>
      </c>
      <c r="I5" s="29" t="s">
        <v>201</v>
      </c>
      <c r="J5" s="29" t="s">
        <v>202</v>
      </c>
      <c r="K5" s="29" t="s">
        <v>203</v>
      </c>
      <c r="L5" s="29" t="s">
        <v>204</v>
      </c>
      <c r="M5" s="29" t="s">
        <v>205</v>
      </c>
      <c r="N5" s="29" t="s">
        <v>206</v>
      </c>
      <c r="O5" s="29" t="s">
        <v>207</v>
      </c>
      <c r="P5" s="29" t="s">
        <v>208</v>
      </c>
      <c r="Q5" s="29" t="s">
        <v>209</v>
      </c>
      <c r="R5" s="29" t="s">
        <v>210</v>
      </c>
      <c r="S5" s="29" t="s">
        <v>211</v>
      </c>
      <c r="T5" s="29" t="s">
        <v>212</v>
      </c>
      <c r="U5" s="29" t="s">
        <v>213</v>
      </c>
      <c r="V5" s="29" t="s">
        <v>192</v>
      </c>
      <c r="W5" s="29" t="s">
        <v>193</v>
      </c>
      <c r="X5" s="29" t="s">
        <v>223</v>
      </c>
      <c r="Y5" s="29" t="s">
        <v>231</v>
      </c>
      <c r="Z5" s="50" t="s">
        <v>238</v>
      </c>
    </row>
    <row r="6" spans="1:28" ht="20.25" customHeight="1" x14ac:dyDescent="0.35">
      <c r="A6" s="31" t="s">
        <v>102</v>
      </c>
      <c r="B6" s="47">
        <f>SUM(Quarter!B6:E6)</f>
        <v>90058</v>
      </c>
      <c r="C6" s="36">
        <f>SUM(Quarter!F6:I6)</f>
        <v>89764.94</v>
      </c>
      <c r="D6" s="36">
        <f>SUM(Quarter!J6:M6)</f>
        <v>85684.459999999992</v>
      </c>
      <c r="E6" s="36">
        <f>SUM(Quarter!N6:Q6)</f>
        <v>87291.03</v>
      </c>
      <c r="F6" s="36">
        <f>SUM(Quarter!R6:U6)</f>
        <v>87189.89</v>
      </c>
      <c r="G6" s="36">
        <f>SUM(Quarter!V6:Y6)</f>
        <v>93552.040000000008</v>
      </c>
      <c r="H6" s="36">
        <f>SUM(Quarter!Z6:AC6)</f>
        <v>89133.33</v>
      </c>
      <c r="I6" s="36">
        <f>SUM(Quarter!AD6:AG6)</f>
        <v>85862.47</v>
      </c>
      <c r="J6" s="36">
        <f>SUM(Quarter!AH6:AK6)</f>
        <v>83938.68</v>
      </c>
      <c r="K6" s="36">
        <f>SUM(Quarter!AL6:AO6)</f>
        <v>83529.079999999987</v>
      </c>
      <c r="L6" s="36">
        <f>SUM(Quarter!AP6:AS6)</f>
        <v>77553.929999999993</v>
      </c>
      <c r="M6" s="36">
        <f>SUM(Quarter!AT6:AW6)</f>
        <v>75417.259999999995</v>
      </c>
      <c r="N6" s="36">
        <f>SUM(Quarter!AX6:BA6)</f>
        <v>76962.22</v>
      </c>
      <c r="O6" s="36">
        <f>SUM(Quarter!BB6:BE6)</f>
        <v>73612.23</v>
      </c>
      <c r="P6" s="36">
        <f>SUM(Quarter!BF6:BI6)</f>
        <v>67617.84</v>
      </c>
      <c r="Q6" s="36">
        <f>SUM(Quarter!BJ6:BM6)</f>
        <v>62646.95</v>
      </c>
      <c r="R6" s="36">
        <f>SUM(Quarter!BN6:BQ6)</f>
        <v>63282.020000000004</v>
      </c>
      <c r="S6" s="36">
        <f>SUM(Quarter!BR6:BU6)</f>
        <v>62553.42</v>
      </c>
      <c r="T6" s="36">
        <f>SUM(Quarter!BV6:BY6)</f>
        <v>62465.649999999994</v>
      </c>
      <c r="U6" s="36">
        <f>SUM(Quarter!BZ6:CC6)</f>
        <v>60343.490000000005</v>
      </c>
      <c r="V6" s="36">
        <f>SUM(Quarter!CD6:CG6)</f>
        <v>60790.649999999994</v>
      </c>
      <c r="W6" s="36">
        <f>SUM(Quarter!CH6:CK6)</f>
        <v>50408.130000000005</v>
      </c>
      <c r="X6" s="36">
        <f>SUM(Quarter!CL6:CO6)</f>
        <v>49602.63</v>
      </c>
      <c r="Y6" s="63">
        <f>SUM(Quarter!CP6:CS6)</f>
        <v>55392.93</v>
      </c>
      <c r="Z6" s="76">
        <f>SUM(Quarter!CT6:CW6)</f>
        <v>51448.98</v>
      </c>
    </row>
    <row r="7" spans="1:28" ht="20.25" customHeight="1" x14ac:dyDescent="0.35">
      <c r="A7" s="32" t="s">
        <v>103</v>
      </c>
      <c r="B7" s="47">
        <f>SUM(Quarter!B7:E7)</f>
        <v>13895.980000000001</v>
      </c>
      <c r="C7" s="36">
        <f>SUM(Quarter!F7:I7)</f>
        <v>14212.14</v>
      </c>
      <c r="D7" s="36">
        <f>SUM(Quarter!J7:M7)</f>
        <v>17233.96</v>
      </c>
      <c r="E7" s="36">
        <f>SUM(Quarter!N7:Q7)</f>
        <v>14900.41</v>
      </c>
      <c r="F7" s="36">
        <f>SUM(Quarter!R7:U7)</f>
        <v>16472.02</v>
      </c>
      <c r="G7" s="36">
        <f>SUM(Quarter!V7:Y7)</f>
        <v>18544.72</v>
      </c>
      <c r="H7" s="36">
        <f>SUM(Quarter!Z7:AC7)</f>
        <v>22480.79</v>
      </c>
      <c r="I7" s="36">
        <f>SUM(Quarter!AD7:AG7)</f>
        <v>26836.05</v>
      </c>
      <c r="J7" s="36">
        <f>SUM(Quarter!AH7:AK7)</f>
        <v>25109.51</v>
      </c>
      <c r="K7" s="36">
        <f>SUM(Quarter!AL7:AO7)</f>
        <v>23740.97</v>
      </c>
      <c r="L7" s="36">
        <f>SUM(Quarter!AP7:AS7)</f>
        <v>22172.39</v>
      </c>
      <c r="M7" s="36">
        <f>SUM(Quarter!AT7:AW7)</f>
        <v>23665.09</v>
      </c>
      <c r="N7" s="36">
        <f>SUM(Quarter!AX7:BA7)</f>
        <v>22655.58</v>
      </c>
      <c r="O7" s="36">
        <f>SUM(Quarter!BB7:BE7)</f>
        <v>26206.68</v>
      </c>
      <c r="P7" s="36">
        <f>SUM(Quarter!BF7:BI7)</f>
        <v>28417.55</v>
      </c>
      <c r="Q7" s="36">
        <f>SUM(Quarter!BJ7:BM7)</f>
        <v>29384.420000000002</v>
      </c>
      <c r="R7" s="36">
        <f>SUM(Quarter!BN7:BQ7)</f>
        <v>32289.82</v>
      </c>
      <c r="S7" s="36">
        <f>SUM(Quarter!BR7:BU7)</f>
        <v>35142.589999999997</v>
      </c>
      <c r="T7" s="36">
        <f>SUM(Quarter!BV7:BY7)</f>
        <v>34634.230000000003</v>
      </c>
      <c r="U7" s="36">
        <f>SUM(Quarter!BZ7:CC7)</f>
        <v>35235.509999999995</v>
      </c>
      <c r="V7" s="36">
        <f>SUM(Quarter!CD7:CG7)</f>
        <v>33050.509999999995</v>
      </c>
      <c r="W7" s="36">
        <f>SUM(Quarter!CH7:CK7)</f>
        <v>24867.18</v>
      </c>
      <c r="X7" s="36">
        <f>SUM(Quarter!CL7:CO7)</f>
        <v>25080.29</v>
      </c>
      <c r="Y7" s="36">
        <f>SUM(Quarter!CP7:CS7)</f>
        <v>28718.070000000003</v>
      </c>
      <c r="Z7" s="76">
        <f>SUM(Quarter!CT7:CW7)</f>
        <v>30752.989999999998</v>
      </c>
    </row>
    <row r="8" spans="1:28" ht="20.25" customHeight="1" x14ac:dyDescent="0.35">
      <c r="A8" s="32" t="s">
        <v>104</v>
      </c>
      <c r="B8" s="47">
        <f>SUM(Quarter!B8:E8)</f>
        <v>21729.839999999997</v>
      </c>
      <c r="C8" s="36">
        <f>SUM(Quarter!F8:I8)</f>
        <v>20676.63</v>
      </c>
      <c r="D8" s="36">
        <f>SUM(Quarter!J8:M8)</f>
        <v>19087.690000000002</v>
      </c>
      <c r="E8" s="36">
        <f>SUM(Quarter!N8:Q8)</f>
        <v>23444.23</v>
      </c>
      <c r="F8" s="36">
        <f>SUM(Quarter!R8:U8)</f>
        <v>23322.85</v>
      </c>
      <c r="G8" s="36">
        <f>SUM(Quarter!V8:Y8)</f>
        <v>30494.57</v>
      </c>
      <c r="H8" s="36">
        <f>SUM(Quarter!Z8:AC8)</f>
        <v>29721.9</v>
      </c>
      <c r="I8" s="36">
        <f>SUM(Quarter!AD8:AG8)</f>
        <v>28945.020000000004</v>
      </c>
      <c r="J8" s="36">
        <f>SUM(Quarter!AH8:AK8)</f>
        <v>29983.02</v>
      </c>
      <c r="K8" s="36">
        <f>SUM(Quarter!AL8:AO8)</f>
        <v>28803.22</v>
      </c>
      <c r="L8" s="36">
        <f>SUM(Quarter!AP8:AS8)</f>
        <v>25491.260000000002</v>
      </c>
      <c r="M8" s="36">
        <f>SUM(Quarter!AT8:AW8)</f>
        <v>26065.25</v>
      </c>
      <c r="N8" s="36">
        <f>SUM(Quarter!AX8:BA8)</f>
        <v>27800.41</v>
      </c>
      <c r="O8" s="36">
        <f>SUM(Quarter!BB8:BE8)</f>
        <v>29904.34</v>
      </c>
      <c r="P8" s="36">
        <f>SUM(Quarter!BF8:BI8)</f>
        <v>26909.710000000003</v>
      </c>
      <c r="Q8" s="36">
        <f>SUM(Quarter!BJ8:BM8)</f>
        <v>22748.26</v>
      </c>
      <c r="R8" s="36">
        <f>SUM(Quarter!BN8:BQ8)</f>
        <v>22926.25</v>
      </c>
      <c r="S8" s="36">
        <f>SUM(Quarter!BR8:BU8)</f>
        <v>24264.58</v>
      </c>
      <c r="T8" s="36">
        <f>SUM(Quarter!BV8:BY8)</f>
        <v>23128.44</v>
      </c>
      <c r="U8" s="36">
        <f>SUM(Quarter!BZ8:CC8)</f>
        <v>22242.57</v>
      </c>
      <c r="V8" s="36">
        <f>SUM(Quarter!CD8:CG8)</f>
        <v>20494.169999999998</v>
      </c>
      <c r="W8" s="36">
        <f>SUM(Quarter!CH8:CK8)</f>
        <v>18612.099999999999</v>
      </c>
      <c r="X8" s="36">
        <f>SUM(Quarter!CL8:CO8)</f>
        <v>18250.510000000002</v>
      </c>
      <c r="Y8" s="36">
        <f>SUM(Quarter!CP8:CS8)</f>
        <v>21070.73</v>
      </c>
      <c r="Z8" s="76">
        <f>SUM(Quarter!CT8:CW8)</f>
        <v>18926.489999999998</v>
      </c>
    </row>
    <row r="9" spans="1:28" ht="20.25" customHeight="1" x14ac:dyDescent="0.35">
      <c r="A9" s="32" t="s">
        <v>28</v>
      </c>
      <c r="B9" s="47">
        <f>SUM(Quarter!B9:E9)</f>
        <v>2330</v>
      </c>
      <c r="C9" s="36">
        <f>SUM(Quarter!F9:I9)</f>
        <v>2079.06</v>
      </c>
      <c r="D9" s="36">
        <f>SUM(Quarter!J9:M9)</f>
        <v>2273.9300000000003</v>
      </c>
      <c r="E9" s="36">
        <f>SUM(Quarter!N9:Q9)</f>
        <v>1913.2400000000002</v>
      </c>
      <c r="F9" s="36">
        <f>SUM(Quarter!R9:U9)</f>
        <v>1764.04</v>
      </c>
      <c r="G9" s="36">
        <f>SUM(Quarter!V9:Y9)</f>
        <v>2085.42</v>
      </c>
      <c r="H9" s="36">
        <f>SUM(Quarter!Z9:AC9)</f>
        <v>2054.88</v>
      </c>
      <c r="I9" s="36">
        <f>SUM(Quarter!AD9:AG9)</f>
        <v>2347.9600000000005</v>
      </c>
      <c r="J9" s="36">
        <f>SUM(Quarter!AH9:AK9)</f>
        <v>2371.39</v>
      </c>
      <c r="K9" s="36">
        <f>SUM(Quarter!AL9:AO9)</f>
        <v>3472.4300000000003</v>
      </c>
      <c r="L9" s="36">
        <f>SUM(Quarter!AP9:AS9)</f>
        <v>3305.88</v>
      </c>
      <c r="M9" s="36">
        <f>SUM(Quarter!AT9:AW9)</f>
        <v>2807.24</v>
      </c>
      <c r="N9" s="36">
        <f>SUM(Quarter!AX9:BA9)</f>
        <v>3129.58</v>
      </c>
      <c r="O9" s="36">
        <f>SUM(Quarter!BB9:BE9)</f>
        <v>2663.3</v>
      </c>
      <c r="P9" s="36">
        <f>SUM(Quarter!BF9:BI9)</f>
        <v>2719.93</v>
      </c>
      <c r="Q9" s="36">
        <f>SUM(Quarter!BJ9:BM9)</f>
        <v>2824.07</v>
      </c>
      <c r="R9" s="36">
        <f>SUM(Quarter!BN9:BQ9)</f>
        <v>2509.3500000000004</v>
      </c>
      <c r="S9" s="36">
        <f>SUM(Quarter!BR9:BU9)</f>
        <v>2659.09</v>
      </c>
      <c r="T9" s="36">
        <f>SUM(Quarter!BV9:BY9)</f>
        <v>2450.83</v>
      </c>
      <c r="U9" s="36">
        <f>SUM(Quarter!BZ9:CC9)</f>
        <v>2448.0100000000002</v>
      </c>
      <c r="V9" s="36">
        <f>SUM(Quarter!CD9:CG9)</f>
        <v>2277.4499999999998</v>
      </c>
      <c r="W9" s="36">
        <f>SUM(Quarter!CH9:CK9)</f>
        <v>1873.3100000000002</v>
      </c>
      <c r="X9" s="36">
        <f>SUM(Quarter!CL9:CO9)</f>
        <v>1928.81</v>
      </c>
      <c r="Y9" s="36">
        <f>SUM(Quarter!CP9:CS9)</f>
        <v>1955.27</v>
      </c>
      <c r="Z9" s="76">
        <f>SUM(Quarter!CT9:CW9)</f>
        <v>1943.0600000000002</v>
      </c>
    </row>
    <row r="10" spans="1:28" ht="20.25" customHeight="1" x14ac:dyDescent="0.35">
      <c r="A10" s="32" t="s">
        <v>105</v>
      </c>
      <c r="B10" s="47">
        <f>SUM(Quarter!B10:E10)</f>
        <v>577</v>
      </c>
      <c r="C10" s="36">
        <f>SUM(Quarter!F10:I10)</f>
        <v>-331.84999999999997</v>
      </c>
      <c r="D10" s="36">
        <f>SUM(Quarter!J10:M10)</f>
        <v>-597.90000000000009</v>
      </c>
      <c r="E10" s="36">
        <f>SUM(Quarter!N10:Q10)</f>
        <v>1226.28</v>
      </c>
      <c r="F10" s="36">
        <f>SUM(Quarter!R10:U10)</f>
        <v>-261.79000000000002</v>
      </c>
      <c r="G10" s="36">
        <f>SUM(Quarter!V10:Y10)</f>
        <v>-288.69</v>
      </c>
      <c r="H10" s="36">
        <f>SUM(Quarter!Z10:AC10)</f>
        <v>1937.1</v>
      </c>
      <c r="I10" s="36">
        <f>SUM(Quarter!AD10:AG10)</f>
        <v>-856.18999999999994</v>
      </c>
      <c r="J10" s="36">
        <f>SUM(Quarter!AH10:AK10)</f>
        <v>1072.8600000000001</v>
      </c>
      <c r="K10" s="36">
        <f>SUM(Quarter!AL10:AO10)</f>
        <v>50.710000000000036</v>
      </c>
      <c r="L10" s="36">
        <f>SUM(Quarter!AP10:AS10)</f>
        <v>319.82000000000005</v>
      </c>
      <c r="M10" s="36">
        <f>SUM(Quarter!AT10:AW10)</f>
        <v>594.67000000000007</v>
      </c>
      <c r="N10" s="36">
        <f>SUM(Quarter!AX10:BA10)</f>
        <v>188.30999999999995</v>
      </c>
      <c r="O10" s="36">
        <f>SUM(Quarter!BB10:BE10)</f>
        <v>128.19999999999999</v>
      </c>
      <c r="P10" s="36">
        <f>SUM(Quarter!BF10:BI10)</f>
        <v>105.66999999999999</v>
      </c>
      <c r="Q10" s="36">
        <f>SUM(Quarter!BJ10:BM10)</f>
        <v>292</v>
      </c>
      <c r="R10" s="36">
        <f>SUM(Quarter!BN10:BQ10)</f>
        <v>-743.01</v>
      </c>
      <c r="S10" s="36">
        <f>SUM(Quarter!BR10:BU10)</f>
        <v>73.350000000000023</v>
      </c>
      <c r="T10" s="36">
        <f>SUM(Quarter!BV10:BY10)</f>
        <v>-138.87999999999997</v>
      </c>
      <c r="U10" s="36">
        <f>SUM(Quarter!BZ10:CC10)</f>
        <v>285.24</v>
      </c>
      <c r="V10" s="36">
        <f>SUM(Quarter!CD10:CG10)</f>
        <v>-691.59</v>
      </c>
      <c r="W10" s="36">
        <f>SUM(Quarter!CH10:CK10)</f>
        <v>-580.45999999999992</v>
      </c>
      <c r="X10" s="36">
        <f>SUM(Quarter!CL10:CO10)</f>
        <v>1690.8899999999999</v>
      </c>
      <c r="Y10" s="36">
        <f>SUM(Quarter!CP10:CS10)</f>
        <v>223.4</v>
      </c>
      <c r="Z10" s="76">
        <f>SUM(Quarter!CT10:CW10)</f>
        <v>-11.220000000000056</v>
      </c>
    </row>
    <row r="11" spans="1:28" ht="20.25" customHeight="1" x14ac:dyDescent="0.35">
      <c r="A11" s="32" t="s">
        <v>106</v>
      </c>
      <c r="B11" s="47">
        <f>SUM(Quarter!B11:E11)</f>
        <v>-2105</v>
      </c>
      <c r="C11" s="36">
        <f>SUM(Quarter!F11:I11)</f>
        <v>-3492.23</v>
      </c>
      <c r="D11" s="36">
        <f>SUM(Quarter!J11:M11)</f>
        <v>-4328</v>
      </c>
      <c r="E11" s="36">
        <f>SUM(Quarter!N11:Q11)</f>
        <v>-1739.92</v>
      </c>
      <c r="F11" s="36">
        <f>SUM(Quarter!R11:U11)</f>
        <v>-1651.7399999999998</v>
      </c>
      <c r="G11" s="36">
        <f>SUM(Quarter!V11:Y11)</f>
        <v>-202.7</v>
      </c>
      <c r="H11" s="36">
        <f>SUM(Quarter!Z11:AC11)</f>
        <v>-334.34000000000003</v>
      </c>
      <c r="I11" s="36">
        <f>SUM(Quarter!AD11:AG11)</f>
        <v>-682.85</v>
      </c>
      <c r="J11" s="36">
        <f>SUM(Quarter!AH11:AK11)</f>
        <v>-546.82000000000005</v>
      </c>
      <c r="K11" s="36">
        <f>SUM(Quarter!AL11:AO11)</f>
        <v>-207.62000000000003</v>
      </c>
      <c r="L11" s="36">
        <f>SUM(Quarter!AP11:AS11)</f>
        <v>-16.050000000000004</v>
      </c>
      <c r="M11" s="36">
        <f>SUM(Quarter!AT11:AW11)</f>
        <v>-70.94</v>
      </c>
      <c r="N11" s="36">
        <f>SUM(Quarter!AX11:BA11)</f>
        <v>-19.300000000000004</v>
      </c>
      <c r="O11" s="36">
        <f>SUM(Quarter!BB11:BE11)</f>
        <v>-119.83</v>
      </c>
      <c r="P11" s="36">
        <f>SUM(Quarter!BF11:BI11)</f>
        <v>-462.67</v>
      </c>
      <c r="Q11" s="36">
        <f>SUM(Quarter!BJ11:BM11)</f>
        <v>-729.5</v>
      </c>
      <c r="R11" s="36">
        <f>SUM(Quarter!BN11:BQ11)</f>
        <v>-1190.21</v>
      </c>
      <c r="S11" s="36">
        <f>SUM(Quarter!BR11:BU11)</f>
        <v>-1264.71</v>
      </c>
      <c r="T11" s="36">
        <f>SUM(Quarter!BV11:BY11)</f>
        <v>-563.13</v>
      </c>
      <c r="U11" s="36">
        <f>SUM(Quarter!BZ11:CC11)</f>
        <v>-1363.81</v>
      </c>
      <c r="V11" s="36">
        <f>SUM(Quarter!CD11:CG11)</f>
        <v>-1876.0199999999998</v>
      </c>
      <c r="W11" s="36">
        <f>SUM(Quarter!CH11:CK11)</f>
        <v>-1547.2</v>
      </c>
      <c r="X11" s="36">
        <f>SUM(Quarter!CL11:CO11)</f>
        <v>-1703.46</v>
      </c>
      <c r="Y11" s="36">
        <f>SUM(Quarter!CP11:CS11)</f>
        <v>-2173.83</v>
      </c>
      <c r="Z11" s="76">
        <f>SUM(Quarter!CT11:CW11)</f>
        <v>-1288.3000000000002</v>
      </c>
    </row>
    <row r="12" spans="1:28" ht="20.25" customHeight="1" x14ac:dyDescent="0.35">
      <c r="A12" s="32" t="s">
        <v>29</v>
      </c>
      <c r="B12" s="47">
        <f>SUM(Quarter!B12:E12)</f>
        <v>78366</v>
      </c>
      <c r="C12" s="36">
        <f>SUM(Quarter!F12:I12)</f>
        <v>77397.31</v>
      </c>
      <c r="D12" s="36">
        <f>SUM(Quarter!J12:M12)</f>
        <v>76630.84</v>
      </c>
      <c r="E12" s="36">
        <f>SUM(Quarter!N12:Q12)</f>
        <v>76319.13</v>
      </c>
      <c r="F12" s="36">
        <f>SUM(Quarter!R12:U12)</f>
        <v>76661.460000000006</v>
      </c>
      <c r="G12" s="36">
        <f>SUM(Quarter!V12:Y12)</f>
        <v>79025.38</v>
      </c>
      <c r="H12" s="36">
        <f>SUM(Quarter!Z12:AC12)</f>
        <v>81440.09</v>
      </c>
      <c r="I12" s="36">
        <f>SUM(Quarter!AD12:AG12)</f>
        <v>79866.48</v>
      </c>
      <c r="J12" s="36">
        <f>SUM(Quarter!AH12:AK12)</f>
        <v>77219.820000000007</v>
      </c>
      <c r="K12" s="36">
        <f>SUM(Quarter!AL12:AO12)</f>
        <v>74837.5</v>
      </c>
      <c r="L12" s="36">
        <f>SUM(Quarter!AP12:AS12)</f>
        <v>71232.929999999993</v>
      </c>
      <c r="M12" s="36">
        <f>SUM(Quarter!AT12:AW12)</f>
        <v>70733.58</v>
      </c>
      <c r="N12" s="36">
        <f>SUM(Quarter!AX12:BA12)</f>
        <v>68856.83</v>
      </c>
      <c r="O12" s="36">
        <f>SUM(Quarter!BB12:BE12)</f>
        <v>67259.66</v>
      </c>
      <c r="P12" s="36">
        <f>SUM(Quarter!BF12:BI12)</f>
        <v>66048.760000000009</v>
      </c>
      <c r="Q12" s="36">
        <f>SUM(Quarter!BJ12:BM12)</f>
        <v>66021.539999999994</v>
      </c>
      <c r="R12" s="36">
        <f>SUM(Quarter!BN12:BQ12)</f>
        <v>68203.03</v>
      </c>
      <c r="S12" s="36">
        <f>SUM(Quarter!BR12:BU12)</f>
        <v>69580.97</v>
      </c>
      <c r="T12" s="36">
        <f>SUM(Quarter!BV12:BY12)</f>
        <v>70818.590000000011</v>
      </c>
      <c r="U12" s="36">
        <f>SUM(Quarter!BZ12:CC12)</f>
        <v>69809.83</v>
      </c>
      <c r="V12" s="36">
        <f>SUM(Quarter!CD12:CG12)</f>
        <v>68501.919999999998</v>
      </c>
      <c r="W12" s="36">
        <f>SUM(Quarter!CH12:CK12)</f>
        <v>52662.239999999998</v>
      </c>
      <c r="X12" s="36">
        <f>SUM(Quarter!CL12:CO12)</f>
        <v>54491.01</v>
      </c>
      <c r="Y12" s="36">
        <f>SUM(Quarter!CP12:CS12)</f>
        <v>59134.58</v>
      </c>
      <c r="Z12" s="76">
        <f>SUM(Quarter!CT12:CW12)</f>
        <v>60032.89</v>
      </c>
    </row>
    <row r="13" spans="1:28" ht="20.25" customHeight="1" x14ac:dyDescent="0.35">
      <c r="A13" s="32" t="s">
        <v>107</v>
      </c>
      <c r="B13" s="47">
        <f>SUM(Quarter!B13:E13)</f>
        <v>392</v>
      </c>
      <c r="C13" s="36">
        <f>SUM(Quarter!F13:I13)</f>
        <v>200.66999999999996</v>
      </c>
      <c r="D13" s="36">
        <f>SUM(Quarter!J13:M13)</f>
        <v>217.70000000000019</v>
      </c>
      <c r="E13" s="36">
        <f>SUM(Quarter!N13:Q13)</f>
        <v>85.650000000000091</v>
      </c>
      <c r="F13" s="36">
        <f>SUM(Quarter!R13:U13)</f>
        <v>-492.37999999999994</v>
      </c>
      <c r="G13" s="36">
        <f>SUM(Quarter!V13:Y13)</f>
        <v>-40.539999999999964</v>
      </c>
      <c r="H13" s="36">
        <f>SUM(Quarter!Z13:AC13)</f>
        <v>476.65999999999997</v>
      </c>
      <c r="I13" s="36">
        <f>SUM(Quarter!AD13:AG13)</f>
        <v>92.69</v>
      </c>
      <c r="J13" s="36">
        <f>SUM(Quarter!AH13:AK13)</f>
        <v>-203.76</v>
      </c>
      <c r="K13" s="36">
        <f>SUM(Quarter!AL13:AO13)</f>
        <v>-132.84000000000003</v>
      </c>
      <c r="L13" s="36">
        <f>SUM(Quarter!AP13:AS13)</f>
        <v>-131.24</v>
      </c>
      <c r="M13" s="36">
        <f>SUM(Quarter!AT13:AW13)</f>
        <v>60.72</v>
      </c>
      <c r="N13" s="36">
        <f>SUM(Quarter!AX13:BA13)</f>
        <v>27.860000000000014</v>
      </c>
      <c r="O13" s="36">
        <f>SUM(Quarter!BB13:BE13)</f>
        <v>-87.259999999999991</v>
      </c>
      <c r="P13" s="36">
        <f>SUM(Quarter!BF13:BI13)</f>
        <v>-107.14999999999999</v>
      </c>
      <c r="Q13" s="36">
        <f>SUM(Quarter!BJ13:BM13)</f>
        <v>-29.230000000000004</v>
      </c>
      <c r="R13" s="36">
        <f>SUM(Quarter!BN13:BQ13)</f>
        <v>15.850000000000005</v>
      </c>
      <c r="S13" s="36">
        <f>SUM(Quarter!BR13:BU13)</f>
        <v>9.57</v>
      </c>
      <c r="T13" s="36">
        <f>SUM(Quarter!BV13:BY13)</f>
        <v>111.24000000000001</v>
      </c>
      <c r="U13" s="36">
        <f>SUM(Quarter!BZ13:CC13)</f>
        <v>3.360000000000003</v>
      </c>
      <c r="V13" s="36">
        <f>SUM(Quarter!CD13:CG13)</f>
        <v>-12.669999999999998</v>
      </c>
      <c r="W13" s="36">
        <f>SUM(Quarter!CH13:CK13)</f>
        <v>63.870000000000005</v>
      </c>
      <c r="X13" s="36">
        <f>SUM(Quarter!CL13:CO13)</f>
        <v>37.39</v>
      </c>
      <c r="Y13" s="36">
        <f>SUM(Quarter!CP13:CS13)</f>
        <v>27.509999999999998</v>
      </c>
      <c r="Z13" s="76">
        <f>SUM(Quarter!CT13:CW13)</f>
        <v>28.150000000000002</v>
      </c>
    </row>
    <row r="14" spans="1:28" ht="20.25" customHeight="1" x14ac:dyDescent="0.35">
      <c r="A14" s="32" t="s">
        <v>71</v>
      </c>
      <c r="B14" s="47">
        <f>SUM(Quarter!B14:E14)</f>
        <v>77974</v>
      </c>
      <c r="C14" s="36">
        <f>SUM(Quarter!F14:I14)</f>
        <v>77196.639999999999</v>
      </c>
      <c r="D14" s="36">
        <f>SUM(Quarter!J14:M14)</f>
        <v>76413.14</v>
      </c>
      <c r="E14" s="36">
        <f>SUM(Quarter!N14:Q14)</f>
        <v>76233.47</v>
      </c>
      <c r="F14" s="36">
        <f>SUM(Quarter!R14:U14)</f>
        <v>77153.850000000006</v>
      </c>
      <c r="G14" s="36">
        <f>SUM(Quarter!V14:Y14)</f>
        <v>79065.91</v>
      </c>
      <c r="H14" s="36">
        <f>SUM(Quarter!Z14:AC14)</f>
        <v>80963.429999999993</v>
      </c>
      <c r="I14" s="36">
        <f>SUM(Quarter!AD14:AG14)</f>
        <v>79773.789999999994</v>
      </c>
      <c r="J14" s="36">
        <f>SUM(Quarter!AH14:AK14)</f>
        <v>77423.579999999987</v>
      </c>
      <c r="K14" s="36">
        <f>SUM(Quarter!AL14:AO14)</f>
        <v>74970.33</v>
      </c>
      <c r="L14" s="36">
        <f>SUM(Quarter!AP14:AS14)</f>
        <v>71364.19</v>
      </c>
      <c r="M14" s="36">
        <f>SUM(Quarter!AT14:AW14)</f>
        <v>70672.850000000006</v>
      </c>
      <c r="N14" s="36">
        <f>SUM(Quarter!AX14:BA14)</f>
        <v>68828.990000000005</v>
      </c>
      <c r="O14" s="36">
        <f>SUM(Quarter!BB14:BE14)</f>
        <v>67346.91</v>
      </c>
      <c r="P14" s="36">
        <f>SUM(Quarter!BF14:BI14)</f>
        <v>66155.92</v>
      </c>
      <c r="Q14" s="36">
        <f>SUM(Quarter!BJ14:BM14)</f>
        <v>66050.77</v>
      </c>
      <c r="R14" s="36">
        <f>SUM(Quarter!BN14:BQ14)</f>
        <v>68187.179999999993</v>
      </c>
      <c r="S14" s="36">
        <f>SUM(Quarter!BR14:BU14)</f>
        <v>69571.399999999994</v>
      </c>
      <c r="T14" s="36">
        <f>SUM(Quarter!BV14:BY14)</f>
        <v>70707.34</v>
      </c>
      <c r="U14" s="36">
        <f>SUM(Quarter!BZ14:CC14)</f>
        <v>69806.5</v>
      </c>
      <c r="V14" s="36">
        <f>SUM(Quarter!CD14:CG14)</f>
        <v>68514.61</v>
      </c>
      <c r="W14" s="36">
        <f>SUM(Quarter!CH14:CK14)</f>
        <v>52598.37</v>
      </c>
      <c r="X14" s="36">
        <f>SUM(Quarter!CL14:CO14)</f>
        <v>54453.63</v>
      </c>
      <c r="Y14" s="36">
        <f>SUM(Quarter!CP14:CS14)</f>
        <v>59107.1</v>
      </c>
      <c r="Z14" s="76">
        <f>SUM(Quarter!CT14:CW14)</f>
        <v>60004.729999999996</v>
      </c>
    </row>
    <row r="15" spans="1:28" ht="20.25" customHeight="1" x14ac:dyDescent="0.35">
      <c r="A15" s="32" t="s">
        <v>30</v>
      </c>
      <c r="B15" s="47">
        <f>SUM(Quarter!B15:E15)</f>
        <v>2143.0100000000002</v>
      </c>
      <c r="C15" s="36">
        <f>SUM(Quarter!F15:I15)</f>
        <v>1880.95</v>
      </c>
      <c r="D15" s="36">
        <f>SUM(Quarter!J15:M15)</f>
        <v>1793.15</v>
      </c>
      <c r="E15" s="36">
        <f>SUM(Quarter!N15:Q15)</f>
        <v>1109.96</v>
      </c>
      <c r="F15" s="36">
        <f>SUM(Quarter!R15:U15)</f>
        <v>916.56</v>
      </c>
      <c r="G15" s="36">
        <f>SUM(Quarter!V15:Y15)</f>
        <v>957.5</v>
      </c>
      <c r="H15" s="36">
        <f>SUM(Quarter!Z15:AC15)</f>
        <v>1601</v>
      </c>
      <c r="I15" s="36">
        <f>SUM(Quarter!AD15:AG15)</f>
        <v>1530</v>
      </c>
      <c r="J15" s="36">
        <f>SUM(Quarter!AH15:AK15)</f>
        <v>1387.99</v>
      </c>
      <c r="K15" s="36">
        <f>SUM(Quarter!AL15:AO15)</f>
        <v>1845.25</v>
      </c>
      <c r="L15" s="36">
        <f>SUM(Quarter!AP15:AS15)</f>
        <v>1790.12</v>
      </c>
      <c r="M15" s="36">
        <f>SUM(Quarter!AT15:AW15)</f>
        <v>1331.41</v>
      </c>
      <c r="N15" s="36">
        <f>SUM(Quarter!AX15:BA15)</f>
        <v>883.46</v>
      </c>
      <c r="O15" s="36">
        <f>SUM(Quarter!BB15:BE15)</f>
        <v>853.25</v>
      </c>
      <c r="P15" s="36">
        <f>SUM(Quarter!BF15:BI15)</f>
        <v>1177.3499999999999</v>
      </c>
      <c r="Q15" s="36">
        <f>SUM(Quarter!BJ15:BM15)</f>
        <v>1054.3200000000002</v>
      </c>
      <c r="R15" s="36">
        <f>SUM(Quarter!BN15:BQ15)</f>
        <v>1097.48</v>
      </c>
      <c r="S15" s="36">
        <f>SUM(Quarter!BR15:BU15)</f>
        <v>1078.4000000000001</v>
      </c>
      <c r="T15" s="36">
        <f>SUM(Quarter!BV15:BY15)</f>
        <v>1016.51</v>
      </c>
      <c r="U15" s="36">
        <f>SUM(Quarter!BZ15:CC15)</f>
        <v>876.53</v>
      </c>
      <c r="V15" s="36">
        <f>SUM(Quarter!CD15:CG15)</f>
        <v>756.92</v>
      </c>
      <c r="W15" s="36">
        <f>SUM(Quarter!CH15:CK15)</f>
        <v>768.49</v>
      </c>
      <c r="X15" s="36">
        <f>SUM(Quarter!CL15:CO15)</f>
        <v>843.86999999999989</v>
      </c>
      <c r="Y15" s="36">
        <f>SUM(Quarter!CP15:CS15)</f>
        <v>808.83</v>
      </c>
      <c r="Z15" s="76">
        <f>SUM(Quarter!CT15:CW15)</f>
        <v>816.2</v>
      </c>
    </row>
    <row r="16" spans="1:28" ht="20.25" customHeight="1" x14ac:dyDescent="0.35">
      <c r="A16" s="32" t="s">
        <v>31</v>
      </c>
      <c r="B16" s="47">
        <f>SUM(Quarter!B16:E16)</f>
        <v>1167.01</v>
      </c>
      <c r="C16" s="36">
        <f>SUM(Quarter!F16:I16)</f>
        <v>978.09999999999991</v>
      </c>
      <c r="D16" s="36">
        <f>SUM(Quarter!J16:M16)</f>
        <v>971.01</v>
      </c>
      <c r="E16" s="36">
        <f>SUM(Quarter!N16:Q16)</f>
        <v>671.05</v>
      </c>
      <c r="F16" s="36">
        <f>SUM(Quarter!R16:U16)</f>
        <v>535.48</v>
      </c>
      <c r="G16" s="36">
        <f>SUM(Quarter!V16:Y16)</f>
        <v>592.58999999999992</v>
      </c>
      <c r="H16" s="36">
        <f>SUM(Quarter!Z16:AC16)</f>
        <v>1267.99</v>
      </c>
      <c r="I16" s="36">
        <f>SUM(Quarter!AD16:AG16)</f>
        <v>1237.6600000000001</v>
      </c>
      <c r="J16" s="36">
        <f>SUM(Quarter!AH16:AK16)</f>
        <v>1126.02</v>
      </c>
      <c r="K16" s="36">
        <f>SUM(Quarter!AL16:AO16)</f>
        <v>1575.1999999999998</v>
      </c>
      <c r="L16" s="36">
        <f>SUM(Quarter!AP16:AS16)</f>
        <v>1562.62</v>
      </c>
      <c r="M16" s="36">
        <f>SUM(Quarter!AT16:AW16)</f>
        <v>1144.3</v>
      </c>
      <c r="N16" s="36">
        <f>SUM(Quarter!AX16:BA16)</f>
        <v>721.78</v>
      </c>
      <c r="O16" s="36">
        <f>SUM(Quarter!BB16:BE16)</f>
        <v>694.24</v>
      </c>
      <c r="P16" s="36">
        <f>SUM(Quarter!BF16:BI16)</f>
        <v>541.06999999999994</v>
      </c>
      <c r="Q16" s="36">
        <f>SUM(Quarter!BJ16:BM16)</f>
        <v>489.89</v>
      </c>
      <c r="R16" s="36">
        <f>SUM(Quarter!BN16:BQ16)</f>
        <v>547.45000000000005</v>
      </c>
      <c r="S16" s="36">
        <f>SUM(Quarter!BR16:BU16)</f>
        <v>501.08000000000004</v>
      </c>
      <c r="T16" s="36">
        <f>SUM(Quarter!BV16:BY16)</f>
        <v>474.71</v>
      </c>
      <c r="U16" s="36">
        <f>SUM(Quarter!BZ16:CC16)</f>
        <v>390.25</v>
      </c>
      <c r="V16" s="36">
        <f>SUM(Quarter!CD16:CG16)</f>
        <v>283.94</v>
      </c>
      <c r="W16" s="36">
        <f>SUM(Quarter!CH16:CK16)</f>
        <v>279.09000000000003</v>
      </c>
      <c r="X16" s="36">
        <f>SUM(Quarter!CL16:CO16)</f>
        <v>407.28000000000003</v>
      </c>
      <c r="Y16" s="36">
        <f>SUM(Quarter!CP16:CS16)</f>
        <v>396.77</v>
      </c>
      <c r="Z16" s="76">
        <f>SUM(Quarter!CT16:CW16)</f>
        <v>390.77</v>
      </c>
    </row>
    <row r="17" spans="1:26" ht="20.25" customHeight="1" x14ac:dyDescent="0.35">
      <c r="A17" s="32" t="s">
        <v>32</v>
      </c>
      <c r="B17" s="47">
        <f>SUM(Quarter!B17:E17)</f>
        <v>706</v>
      </c>
      <c r="C17" s="36">
        <f>SUM(Quarter!F17:I17)</f>
        <v>708.22</v>
      </c>
      <c r="D17" s="36">
        <f>SUM(Quarter!J17:M17)</f>
        <v>670.8</v>
      </c>
      <c r="E17" s="36">
        <f>SUM(Quarter!N17:Q17)</f>
        <v>249.66</v>
      </c>
      <c r="F17" s="36">
        <f>SUM(Quarter!R17:U17)</f>
        <v>151.36000000000001</v>
      </c>
      <c r="G17" s="36">
        <f>SUM(Quarter!V17:Y17)</f>
        <v>67.66</v>
      </c>
      <c r="H17" s="36">
        <f>SUM(Quarter!Z17:AC17)</f>
        <v>62.120000000000005</v>
      </c>
      <c r="I17" s="36">
        <f>SUM(Quarter!AD17:AG17)</f>
        <v>62.069999999999993</v>
      </c>
      <c r="J17" s="36">
        <f>SUM(Quarter!AH17:AK17)</f>
        <v>60.81</v>
      </c>
      <c r="K17" s="36">
        <f>SUM(Quarter!AL17:AO17)</f>
        <v>62.2</v>
      </c>
      <c r="L17" s="36">
        <f>SUM(Quarter!AP17:AS17)</f>
        <v>61.2</v>
      </c>
      <c r="M17" s="36">
        <f>SUM(Quarter!AT17:AW17)</f>
        <v>63.16</v>
      </c>
      <c r="N17" s="36">
        <f>SUM(Quarter!AX17:BA17)</f>
        <v>71</v>
      </c>
      <c r="O17" s="36">
        <f>SUM(Quarter!BB17:BE17)</f>
        <v>75.59</v>
      </c>
      <c r="P17" s="36">
        <f>SUM(Quarter!BF17:BI17)</f>
        <v>56.809999999999995</v>
      </c>
      <c r="Q17" s="36">
        <f>SUM(Quarter!BJ17:BM17)</f>
        <v>60.5</v>
      </c>
      <c r="R17" s="36">
        <f>SUM(Quarter!BN17:BQ17)</f>
        <v>43.77</v>
      </c>
      <c r="S17" s="36">
        <f>SUM(Quarter!BR17:BU17)</f>
        <v>42.32</v>
      </c>
      <c r="T17" s="36">
        <f>SUM(Quarter!BV17:BY17)</f>
        <v>42.999999999999993</v>
      </c>
      <c r="U17" s="36">
        <f>SUM(Quarter!BZ17:CC17)</f>
        <v>44.68</v>
      </c>
      <c r="V17" s="36">
        <f>SUM(Quarter!CD17:CG17)</f>
        <v>40.910000000000004</v>
      </c>
      <c r="W17" s="36">
        <f>SUM(Quarter!CH17:CK17)</f>
        <v>37.989999999999995</v>
      </c>
      <c r="X17" s="36">
        <f>SUM(Quarter!CL17:CO17)</f>
        <v>45.3</v>
      </c>
      <c r="Y17" s="36">
        <f>SUM(Quarter!CP17:CS17)</f>
        <v>58.2</v>
      </c>
      <c r="Z17" s="76">
        <f>SUM(Quarter!CT17:CW17)</f>
        <v>58.2</v>
      </c>
    </row>
    <row r="18" spans="1:26" ht="20.25" customHeight="1" x14ac:dyDescent="0.35">
      <c r="A18" s="32" t="s">
        <v>72</v>
      </c>
      <c r="B18" s="47">
        <f>SUM(Quarter!B18:E18)</f>
        <v>270</v>
      </c>
      <c r="C18" s="36">
        <f>SUM(Quarter!F18:I18)</f>
        <v>194.63</v>
      </c>
      <c r="D18" s="36">
        <f>SUM(Quarter!J18:M18)</f>
        <v>151.32</v>
      </c>
      <c r="E18" s="36">
        <f>SUM(Quarter!N18:Q18)</f>
        <v>189.26</v>
      </c>
      <c r="F18" s="36">
        <f>SUM(Quarter!R18:U18)</f>
        <v>229.71</v>
      </c>
      <c r="G18" s="36">
        <f>SUM(Quarter!V18:Y18)</f>
        <v>297.25</v>
      </c>
      <c r="H18" s="36">
        <f>SUM(Quarter!Z18:AC18)</f>
        <v>270.88</v>
      </c>
      <c r="I18" s="36">
        <f>SUM(Quarter!AD18:AG18)</f>
        <v>230.26</v>
      </c>
      <c r="J18" s="36">
        <f>SUM(Quarter!AH18:AK18)</f>
        <v>201.14999999999998</v>
      </c>
      <c r="K18" s="36">
        <f>SUM(Quarter!AL18:AO18)</f>
        <v>207.87</v>
      </c>
      <c r="L18" s="36">
        <f>SUM(Quarter!AP18:AS18)</f>
        <v>166.32999999999998</v>
      </c>
      <c r="M18" s="36">
        <f>SUM(Quarter!AT18:AW18)</f>
        <v>123.94</v>
      </c>
      <c r="N18" s="36">
        <f>SUM(Quarter!AX18:BA18)</f>
        <v>90.679999999999993</v>
      </c>
      <c r="O18" s="36">
        <f>SUM(Quarter!BB18:BE18)</f>
        <v>83.44</v>
      </c>
      <c r="P18" s="36">
        <f>SUM(Quarter!BF18:BI18)</f>
        <v>579.46</v>
      </c>
      <c r="Q18" s="36">
        <f>SUM(Quarter!BJ18:BM18)</f>
        <v>503.90999999999997</v>
      </c>
      <c r="R18" s="36">
        <f>SUM(Quarter!BN18:BQ18)</f>
        <v>506.25</v>
      </c>
      <c r="S18" s="36">
        <f>SUM(Quarter!BR18:BU18)</f>
        <v>535.02</v>
      </c>
      <c r="T18" s="36">
        <f>SUM(Quarter!BV18:BY18)</f>
        <v>498.79999999999995</v>
      </c>
      <c r="U18" s="36">
        <f>SUM(Quarter!BZ18:CC18)</f>
        <v>441.59999999999997</v>
      </c>
      <c r="V18" s="36">
        <f>SUM(Quarter!CD18:CG18)</f>
        <v>432.08</v>
      </c>
      <c r="W18" s="36">
        <f>SUM(Quarter!CH18:CK18)</f>
        <v>451.4</v>
      </c>
      <c r="X18" s="36">
        <f>SUM(Quarter!CL18:CO18)</f>
        <v>391.31</v>
      </c>
      <c r="Y18" s="36">
        <f>SUM(Quarter!CP18:CS18)</f>
        <v>353.85999999999996</v>
      </c>
      <c r="Z18" s="76">
        <f>SUM(Quarter!CT18:CW18)</f>
        <v>367.24</v>
      </c>
    </row>
    <row r="19" spans="1:26" ht="20.25" customHeight="1" x14ac:dyDescent="0.35">
      <c r="A19" s="32" t="s">
        <v>33</v>
      </c>
      <c r="B19" s="47">
        <f>SUM(Quarter!B19:E19)</f>
        <v>5593.01</v>
      </c>
      <c r="C19" s="36">
        <f>SUM(Quarter!F19:I19)</f>
        <v>5291.4400000000005</v>
      </c>
      <c r="D19" s="36">
        <f>SUM(Quarter!J19:M19)</f>
        <v>5059.1499999999996</v>
      </c>
      <c r="E19" s="36">
        <f>SUM(Quarter!N19:Q19)</f>
        <v>5678.29</v>
      </c>
      <c r="F19" s="36">
        <f>SUM(Quarter!R19:U19)</f>
        <v>5458.17</v>
      </c>
      <c r="G19" s="36">
        <f>SUM(Quarter!V19:Y19)</f>
        <v>5418.69</v>
      </c>
      <c r="H19" s="36">
        <f>SUM(Quarter!Z19:AC19)</f>
        <v>6075.99</v>
      </c>
      <c r="I19" s="36">
        <f>SUM(Quarter!AD19:AG19)</f>
        <v>5307.51</v>
      </c>
      <c r="J19" s="36">
        <f>SUM(Quarter!AH19:AK19)</f>
        <v>5080.0200000000004</v>
      </c>
      <c r="K19" s="36">
        <f>SUM(Quarter!AL19:AO19)</f>
        <v>5170.2700000000004</v>
      </c>
      <c r="L19" s="36">
        <f>SUM(Quarter!AP19:AS19)</f>
        <v>4758.09</v>
      </c>
      <c r="M19" s="36">
        <f>SUM(Quarter!AT19:AW19)</f>
        <v>4870.53</v>
      </c>
      <c r="N19" s="36">
        <f>SUM(Quarter!AX19:BA19)</f>
        <v>5118.5599999999995</v>
      </c>
      <c r="O19" s="36">
        <f>SUM(Quarter!BB19:BE19)</f>
        <v>4916.4799999999996</v>
      </c>
      <c r="P19" s="36">
        <f>SUM(Quarter!BF19:BI19)</f>
        <v>4378.3600000000006</v>
      </c>
      <c r="Q19" s="36">
        <f>SUM(Quarter!BJ19:BM19)</f>
        <v>3861.13</v>
      </c>
      <c r="R19" s="36">
        <f>SUM(Quarter!BN19:BQ19)</f>
        <v>4050.9699999999993</v>
      </c>
      <c r="S19" s="36">
        <f>SUM(Quarter!BR19:BU19)</f>
        <v>4039.58</v>
      </c>
      <c r="T19" s="36">
        <f>SUM(Quarter!BV19:BY19)</f>
        <v>4040.55</v>
      </c>
      <c r="U19" s="36">
        <f>SUM(Quarter!BZ19:CC19)</f>
        <v>3887.6000000000004</v>
      </c>
      <c r="V19" s="36">
        <f>SUM(Quarter!CD19:CG19)</f>
        <v>3878.4300000000003</v>
      </c>
      <c r="W19" s="36">
        <f>SUM(Quarter!CH19:CK19)</f>
        <v>3180.61</v>
      </c>
      <c r="X19" s="36">
        <f>SUM(Quarter!CL19:CO19)</f>
        <v>3201.7400000000002</v>
      </c>
      <c r="Y19" s="36">
        <f>SUM(Quarter!CP19:CS19)</f>
        <v>3356.4400000000005</v>
      </c>
      <c r="Z19" s="76">
        <f>SUM(Quarter!CT19:CW19)</f>
        <v>3445.13</v>
      </c>
    </row>
    <row r="20" spans="1:26" ht="20.25" customHeight="1" x14ac:dyDescent="0.35">
      <c r="A20" s="32" t="s">
        <v>73</v>
      </c>
      <c r="B20" s="47">
        <f>SUM(Quarter!B20:E20)</f>
        <v>5538</v>
      </c>
      <c r="C20" s="36">
        <f>SUM(Quarter!F20:I20)</f>
        <v>5252.07</v>
      </c>
      <c r="D20" s="36">
        <f>SUM(Quarter!J20:M20)</f>
        <v>5059.1499999999996</v>
      </c>
      <c r="E20" s="36">
        <f>SUM(Quarter!N20:Q20)</f>
        <v>5676.89</v>
      </c>
      <c r="F20" s="36">
        <f>SUM(Quarter!R20:U20)</f>
        <v>5456.3</v>
      </c>
      <c r="G20" s="36">
        <f>SUM(Quarter!V20:Y20)</f>
        <v>5417.27</v>
      </c>
      <c r="H20" s="36">
        <f>SUM(Quarter!Z20:AC20)</f>
        <v>5600.59</v>
      </c>
      <c r="I20" s="36">
        <f>SUM(Quarter!AD20:AG20)</f>
        <v>4877.91</v>
      </c>
      <c r="J20" s="36">
        <f>SUM(Quarter!AH20:AK20)</f>
        <v>4675.59</v>
      </c>
      <c r="K20" s="36">
        <f>SUM(Quarter!AL20:AO20)</f>
        <v>4706.18</v>
      </c>
      <c r="L20" s="36">
        <f>SUM(Quarter!AP20:AS20)</f>
        <v>4304.18</v>
      </c>
      <c r="M20" s="36">
        <f>SUM(Quarter!AT20:AW20)</f>
        <v>4377.84</v>
      </c>
      <c r="N20" s="36">
        <f>SUM(Quarter!AX20:BA20)</f>
        <v>4585.76</v>
      </c>
      <c r="O20" s="36">
        <f>SUM(Quarter!BB20:BE20)</f>
        <v>4299.13</v>
      </c>
      <c r="P20" s="36">
        <f>SUM(Quarter!BF20:BI20)</f>
        <v>3758.88</v>
      </c>
      <c r="Q20" s="36">
        <f>SUM(Quarter!BJ20:BM20)</f>
        <v>3198.2799999999997</v>
      </c>
      <c r="R20" s="36">
        <f>SUM(Quarter!BN20:BQ20)</f>
        <v>3351.81</v>
      </c>
      <c r="S20" s="36">
        <f>SUM(Quarter!BR20:BU20)</f>
        <v>3377.46</v>
      </c>
      <c r="T20" s="36">
        <f>SUM(Quarter!BV20:BY20)</f>
        <v>3389.48</v>
      </c>
      <c r="U20" s="36">
        <f>SUM(Quarter!BZ20:CC20)</f>
        <v>3333.64</v>
      </c>
      <c r="V20" s="36">
        <f>SUM(Quarter!CD20:CG20)</f>
        <v>3318.93</v>
      </c>
      <c r="W20" s="36">
        <f>SUM(Quarter!CH20:CK20)</f>
        <v>2597.44</v>
      </c>
      <c r="X20" s="36">
        <f>SUM(Quarter!CL20:CO20)</f>
        <v>2624.58</v>
      </c>
      <c r="Y20" s="36">
        <f>SUM(Quarter!CP20:CS20)</f>
        <v>2889.2400000000002</v>
      </c>
      <c r="Z20" s="76">
        <f>SUM(Quarter!CT20:CW20)</f>
        <v>2977.91</v>
      </c>
    </row>
    <row r="21" spans="1:26" ht="20.25" customHeight="1" x14ac:dyDescent="0.35">
      <c r="A21" s="32" t="s">
        <v>74</v>
      </c>
      <c r="B21" s="47">
        <f>SUM(Quarter!B21:E21)</f>
        <v>10</v>
      </c>
      <c r="C21" s="36">
        <f>SUM(Quarter!F21:I21)</f>
        <v>0</v>
      </c>
      <c r="D21" s="36">
        <f>SUM(Quarter!J21:M21)</f>
        <v>0</v>
      </c>
      <c r="E21" s="36">
        <f>SUM(Quarter!N21:Q21)</f>
        <v>1.4100000000000001</v>
      </c>
      <c r="F21" s="36">
        <f>SUM(Quarter!R21:U21)</f>
        <v>7.9999999999999988E-2</v>
      </c>
      <c r="G21" s="36">
        <f>SUM(Quarter!V21:Y21)</f>
        <v>0</v>
      </c>
      <c r="H21" s="36">
        <f>SUM(Quarter!Z21:AC21)</f>
        <v>0</v>
      </c>
      <c r="I21" s="36">
        <f>SUM(Quarter!AD21:AG21)</f>
        <v>0</v>
      </c>
      <c r="J21" s="36">
        <f>SUM(Quarter!AH21:AK21)</f>
        <v>0</v>
      </c>
      <c r="K21" s="36">
        <f>SUM(Quarter!AL21:AO21)</f>
        <v>0.66</v>
      </c>
      <c r="L21" s="36">
        <f>SUM(Quarter!AP21:AS21)</f>
        <v>0.41000000000000003</v>
      </c>
      <c r="M21" s="36">
        <f>SUM(Quarter!AT21:AW21)</f>
        <v>0.09</v>
      </c>
      <c r="N21" s="36">
        <f>SUM(Quarter!AX21:BA21)</f>
        <v>0</v>
      </c>
      <c r="O21" s="36">
        <f>SUM(Quarter!BB21:BE21)</f>
        <v>0.19</v>
      </c>
      <c r="P21" s="36">
        <f>SUM(Quarter!BF21:BI21)</f>
        <v>0</v>
      </c>
      <c r="Q21" s="36">
        <f>SUM(Quarter!BJ21:BM21)</f>
        <v>0</v>
      </c>
      <c r="R21" s="36">
        <f>SUM(Quarter!BN21:BQ21)</f>
        <v>0</v>
      </c>
      <c r="S21" s="36">
        <f>SUM(Quarter!BR21:BU21)</f>
        <v>0</v>
      </c>
      <c r="T21" s="36">
        <f>SUM(Quarter!BV21:BY21)</f>
        <v>0</v>
      </c>
      <c r="U21" s="36">
        <f>SUM(Quarter!BZ21:CC21)</f>
        <v>0</v>
      </c>
      <c r="V21" s="36">
        <f>SUM(Quarter!CD21:CG21)</f>
        <v>0</v>
      </c>
      <c r="W21" s="36">
        <f>SUM(Quarter!CH21:CK21)</f>
        <v>0</v>
      </c>
      <c r="X21" s="36">
        <f>SUM(Quarter!CL21:CO21)</f>
        <v>0</v>
      </c>
      <c r="Y21" s="36">
        <f>SUM(Quarter!CP21:CS21)</f>
        <v>0</v>
      </c>
      <c r="Z21" s="76">
        <f>SUM(Quarter!CT21:CW21)</f>
        <v>0</v>
      </c>
    </row>
    <row r="22" spans="1:26" ht="20.25" customHeight="1" x14ac:dyDescent="0.35">
      <c r="A22" s="32" t="s">
        <v>75</v>
      </c>
      <c r="B22" s="47">
        <f>SUM(Quarter!B22:E22)</f>
        <v>52.010000000000005</v>
      </c>
      <c r="C22" s="36">
        <f>SUM(Quarter!F22:I22)</f>
        <v>39.940000000000005</v>
      </c>
      <c r="D22" s="36">
        <f>SUM(Quarter!J22:M22)</f>
        <v>0</v>
      </c>
      <c r="E22" s="36">
        <f>SUM(Quarter!N22:Q22)</f>
        <v>0.34</v>
      </c>
      <c r="F22" s="36">
        <f>SUM(Quarter!R22:U22)</f>
        <v>1.7899999999999998</v>
      </c>
      <c r="G22" s="36">
        <f>SUM(Quarter!V22:Y22)</f>
        <v>1.4400000000000002</v>
      </c>
      <c r="H22" s="36">
        <f>SUM(Quarter!Z22:AC22)</f>
        <v>475.4</v>
      </c>
      <c r="I22" s="36">
        <f>SUM(Quarter!AD22:AG22)</f>
        <v>429.6</v>
      </c>
      <c r="J22" s="36">
        <f>SUM(Quarter!AH22:AK22)</f>
        <v>404.4</v>
      </c>
      <c r="K22" s="36">
        <f>SUM(Quarter!AL22:AO22)</f>
        <v>463.44</v>
      </c>
      <c r="L22" s="36">
        <f>SUM(Quarter!AP22:AS22)</f>
        <v>453.53</v>
      </c>
      <c r="M22" s="36">
        <f>SUM(Quarter!AT22:AW22)</f>
        <v>492.6</v>
      </c>
      <c r="N22" s="36">
        <f>SUM(Quarter!AX22:BA22)</f>
        <v>532.79999999999995</v>
      </c>
      <c r="O22" s="36">
        <f>SUM(Quarter!BB22:BE22)</f>
        <v>617.16</v>
      </c>
      <c r="P22" s="36">
        <f>SUM(Quarter!BF22:BI22)</f>
        <v>619.48</v>
      </c>
      <c r="Q22" s="36">
        <f>SUM(Quarter!BJ22:BM22)</f>
        <v>662.84</v>
      </c>
      <c r="R22" s="36">
        <f>SUM(Quarter!BN22:BQ22)</f>
        <v>699.16</v>
      </c>
      <c r="S22" s="36">
        <f>SUM(Quarter!BR22:BU22)</f>
        <v>662.12</v>
      </c>
      <c r="T22" s="36">
        <f>SUM(Quarter!BV22:BY22)</f>
        <v>651.08000000000004</v>
      </c>
      <c r="U22" s="36">
        <f>SUM(Quarter!BZ22:CC22)</f>
        <v>553.96</v>
      </c>
      <c r="V22" s="36">
        <f>SUM(Quarter!CD22:CG22)</f>
        <v>559.48</v>
      </c>
      <c r="W22" s="36">
        <f>SUM(Quarter!CH22:CK22)</f>
        <v>583.16</v>
      </c>
      <c r="X22" s="36">
        <f>SUM(Quarter!CL22:CO22)</f>
        <v>577.16</v>
      </c>
      <c r="Y22" s="36">
        <f>SUM(Quarter!CP22:CS22)</f>
        <v>467.2</v>
      </c>
      <c r="Z22" s="76">
        <f>SUM(Quarter!CT22:CW22)</f>
        <v>467.2</v>
      </c>
    </row>
    <row r="23" spans="1:26" ht="20.25" customHeight="1" x14ac:dyDescent="0.35">
      <c r="A23" s="32" t="s">
        <v>34</v>
      </c>
      <c r="B23" s="47">
        <f>SUM(Quarter!B23:E23)</f>
        <v>70238</v>
      </c>
      <c r="C23" s="36">
        <f>SUM(Quarter!F23:I23)</f>
        <v>70024</v>
      </c>
      <c r="D23" s="36">
        <f>SUM(Quarter!J23:M23)</f>
        <v>69561.23000000001</v>
      </c>
      <c r="E23" s="36">
        <f>SUM(Quarter!N23:Q23)</f>
        <v>69447.53</v>
      </c>
      <c r="F23" s="36">
        <f>SUM(Quarter!R23:U23)</f>
        <v>70779.12</v>
      </c>
      <c r="G23" s="36">
        <f>SUM(Quarter!V23:Y23)</f>
        <v>72689.709999999992</v>
      </c>
      <c r="H23" s="36">
        <f>SUM(Quarter!Z23:AC23)</f>
        <v>73286.44</v>
      </c>
      <c r="I23" s="36">
        <f>SUM(Quarter!AD23:AG23)</f>
        <v>72936.3</v>
      </c>
      <c r="J23" s="36">
        <f>SUM(Quarter!AH23:AK23)</f>
        <v>70955.58</v>
      </c>
      <c r="K23" s="36">
        <f>SUM(Quarter!AL23:AO23)</f>
        <v>67954.8</v>
      </c>
      <c r="L23" s="36">
        <f>SUM(Quarter!AP23:AS23)</f>
        <v>64815.97</v>
      </c>
      <c r="M23" s="36">
        <f>SUM(Quarter!AT23:AW23)</f>
        <v>64470.91</v>
      </c>
      <c r="N23" s="36">
        <f>SUM(Quarter!AX23:BA23)</f>
        <v>62826.96</v>
      </c>
      <c r="O23" s="36">
        <f>SUM(Quarter!BB23:BE23)</f>
        <v>61577.17</v>
      </c>
      <c r="P23" s="36">
        <f>SUM(Quarter!BF23:BI23)</f>
        <v>60600.189999999995</v>
      </c>
      <c r="Q23" s="36">
        <f>SUM(Quarter!BJ23:BM23)</f>
        <v>61135.310000000005</v>
      </c>
      <c r="R23" s="36">
        <f>SUM(Quarter!BN23:BQ23)</f>
        <v>63038.720000000008</v>
      </c>
      <c r="S23" s="36">
        <f>SUM(Quarter!BR23:BU23)</f>
        <v>64453.430000000008</v>
      </c>
      <c r="T23" s="36">
        <f>SUM(Quarter!BV23:BY23)</f>
        <v>65650.290000000008</v>
      </c>
      <c r="U23" s="36">
        <f>SUM(Quarter!BZ23:CC23)</f>
        <v>65042.36</v>
      </c>
      <c r="V23" s="36">
        <f>SUM(Quarter!CD23:CG23)</f>
        <v>63879.250000000007</v>
      </c>
      <c r="W23" s="36">
        <f>SUM(Quarter!CH23:CK23)</f>
        <v>48649.279999999999</v>
      </c>
      <c r="X23" s="36">
        <f>SUM(Quarter!CL23:CO23)</f>
        <v>50408</v>
      </c>
      <c r="Y23" s="36">
        <f>SUM(Quarter!CP23:CS23)</f>
        <v>54941.81</v>
      </c>
      <c r="Z23" s="76">
        <f>SUM(Quarter!CT23:CW23)</f>
        <v>55743.4</v>
      </c>
    </row>
    <row r="24" spans="1:26" ht="20.25" customHeight="1" x14ac:dyDescent="0.35">
      <c r="A24" s="32" t="s">
        <v>35</v>
      </c>
      <c r="B24" s="47">
        <f>SUM(Quarter!B24:E24)</f>
        <v>58.999999999999993</v>
      </c>
      <c r="C24" s="36">
        <f>SUM(Quarter!F24:I24)</f>
        <v>137.86000000000001</v>
      </c>
      <c r="D24" s="36">
        <f>SUM(Quarter!J24:M24)</f>
        <v>76.099999999999994</v>
      </c>
      <c r="E24" s="36">
        <f>SUM(Quarter!N24:Q24)</f>
        <v>77.449999999999989</v>
      </c>
      <c r="F24" s="36">
        <f>SUM(Quarter!R24:U24)</f>
        <v>18.63</v>
      </c>
      <c r="G24" s="36">
        <f>SUM(Quarter!V24:Y24)</f>
        <v>33.21</v>
      </c>
      <c r="H24" s="36">
        <f>SUM(Quarter!Z24:AC24)</f>
        <v>16.18</v>
      </c>
      <c r="I24" s="36">
        <f>SUM(Quarter!AD24:AG24)</f>
        <v>18.98</v>
      </c>
      <c r="J24" s="36">
        <f>SUM(Quarter!AH24:AK24)</f>
        <v>64.09</v>
      </c>
      <c r="K24" s="36">
        <f>SUM(Quarter!AL24:AO24)</f>
        <v>5.62</v>
      </c>
      <c r="L24" s="36">
        <f>SUM(Quarter!AP24:AS24)</f>
        <v>7.1400000000000006</v>
      </c>
      <c r="M24" s="36">
        <f>SUM(Quarter!AT24:AW24)</f>
        <v>5.86</v>
      </c>
      <c r="N24" s="36">
        <f>SUM(Quarter!AX24:BA24)</f>
        <v>3.92</v>
      </c>
      <c r="O24" s="36">
        <f>SUM(Quarter!BB24:BE24)</f>
        <v>4.68</v>
      </c>
      <c r="P24" s="36">
        <f>SUM(Quarter!BF24:BI24)</f>
        <v>3.8600000000000003</v>
      </c>
      <c r="Q24" s="36">
        <f>SUM(Quarter!BJ24:BM24)</f>
        <v>6.26</v>
      </c>
      <c r="R24" s="36">
        <f>SUM(Quarter!BN24:BQ24)</f>
        <v>5.52</v>
      </c>
      <c r="S24" s="36">
        <f>SUM(Quarter!BR24:BU24)</f>
        <v>3.82</v>
      </c>
      <c r="T24" s="36">
        <f>SUM(Quarter!BV24:BY24)</f>
        <v>4.88</v>
      </c>
      <c r="U24" s="36">
        <f>SUM(Quarter!BZ24:CC24)</f>
        <v>16.239999999999998</v>
      </c>
      <c r="V24" s="36">
        <f>SUM(Quarter!CD24:CG24)</f>
        <v>16.059999999999999</v>
      </c>
      <c r="W24" s="36">
        <f>SUM(Quarter!CH24:CK24)</f>
        <v>15.389999999999999</v>
      </c>
      <c r="X24" s="36">
        <f>SUM(Quarter!CL24:CO24)</f>
        <v>15.43</v>
      </c>
      <c r="Y24" s="36">
        <f>SUM(Quarter!CP24:CS24)</f>
        <v>15.879999999999999</v>
      </c>
      <c r="Z24" s="76">
        <f>SUM(Quarter!CT24:CW24)</f>
        <v>15.020000000000001</v>
      </c>
    </row>
    <row r="25" spans="1:26" ht="20.25" customHeight="1" x14ac:dyDescent="0.35">
      <c r="A25" s="32" t="s">
        <v>36</v>
      </c>
      <c r="B25" s="47">
        <f>SUM(Quarter!B25:E25)</f>
        <v>5275.35</v>
      </c>
      <c r="C25" s="36">
        <f>SUM(Quarter!F25:I25)</f>
        <v>5345.5</v>
      </c>
      <c r="D25" s="36">
        <f>SUM(Quarter!J25:M25)</f>
        <v>5984.5199999999995</v>
      </c>
      <c r="E25" s="36">
        <f>SUM(Quarter!N25:Q25)</f>
        <v>5619.74</v>
      </c>
      <c r="F25" s="36">
        <f>SUM(Quarter!R25:U25)</f>
        <v>6250.88</v>
      </c>
      <c r="G25" s="36">
        <f>SUM(Quarter!V25:Y25)</f>
        <v>6418</v>
      </c>
      <c r="H25" s="36">
        <f>SUM(Quarter!Z25:AC25)</f>
        <v>5673.39</v>
      </c>
      <c r="I25" s="36">
        <f>SUM(Quarter!AD25:AG25)</f>
        <v>5501.9699999999993</v>
      </c>
      <c r="J25" s="36">
        <f>SUM(Quarter!AH25:AK25)</f>
        <v>5469.58</v>
      </c>
      <c r="K25" s="36">
        <f>SUM(Quarter!AL25:AO25)</f>
        <v>5456.29</v>
      </c>
      <c r="L25" s="36">
        <f>SUM(Quarter!AP25:AS25)</f>
        <v>4730.4699999999993</v>
      </c>
      <c r="M25" s="36">
        <f>SUM(Quarter!AT25:AW25)</f>
        <v>5055.6399999999994</v>
      </c>
      <c r="N25" s="36">
        <f>SUM(Quarter!AX25:BA25)</f>
        <v>4107.09</v>
      </c>
      <c r="O25" s="36">
        <f>SUM(Quarter!BB25:BE25)</f>
        <v>4305.3500000000004</v>
      </c>
      <c r="P25" s="36">
        <f>SUM(Quarter!BF25:BI25)</f>
        <v>3766.35</v>
      </c>
      <c r="Q25" s="36">
        <f>SUM(Quarter!BJ25:BM25)</f>
        <v>3927</v>
      </c>
      <c r="R25" s="36">
        <f>SUM(Quarter!BN25:BQ25)</f>
        <v>3859.1499999999996</v>
      </c>
      <c r="S25" s="36">
        <f>SUM(Quarter!BR25:BU25)</f>
        <v>2183.59</v>
      </c>
      <c r="T25" s="36">
        <f>SUM(Quarter!BV25:BY25)</f>
        <v>2464.1</v>
      </c>
      <c r="U25" s="36">
        <f>SUM(Quarter!BZ25:CC25)</f>
        <v>2532.88</v>
      </c>
      <c r="V25" s="36">
        <f>SUM(Quarter!CD25:CG25)</f>
        <v>2538.0100000000002</v>
      </c>
      <c r="W25" s="36">
        <f>SUM(Quarter!CH25:CK25)</f>
        <v>2517.8900000000003</v>
      </c>
      <c r="X25" s="36">
        <f>SUM(Quarter!CL25:CO25)</f>
        <v>2567.2699999999995</v>
      </c>
      <c r="Y25" s="36">
        <f>SUM(Quarter!CP25:CS25)</f>
        <v>2495.9299999999998</v>
      </c>
      <c r="Z25" s="76">
        <f>SUM(Quarter!CT25:CW25)</f>
        <v>2545.52</v>
      </c>
    </row>
    <row r="26" spans="1:26" ht="20.25" customHeight="1" x14ac:dyDescent="0.35">
      <c r="A26" s="32" t="s">
        <v>37</v>
      </c>
      <c r="B26" s="47">
        <f>SUM(Quarter!B26:E26)</f>
        <v>48851.64</v>
      </c>
      <c r="C26" s="36">
        <f>SUM(Quarter!F26:I26)</f>
        <v>49452.19</v>
      </c>
      <c r="D26" s="36">
        <f>SUM(Quarter!J26:M26)</f>
        <v>49111.86</v>
      </c>
      <c r="E26" s="36">
        <f>SUM(Quarter!N26:Q26)</f>
        <v>49643.5</v>
      </c>
      <c r="F26" s="36">
        <f>SUM(Quarter!R26:U26)</f>
        <v>50292.49</v>
      </c>
      <c r="G26" s="36">
        <f>SUM(Quarter!V26:Y26)</f>
        <v>51400.93</v>
      </c>
      <c r="H26" s="36">
        <f>SUM(Quarter!Z26:AC26)</f>
        <v>52754.69</v>
      </c>
      <c r="I26" s="36">
        <f>SUM(Quarter!AD26:AG26)</f>
        <v>53333.319999999992</v>
      </c>
      <c r="J26" s="36">
        <f>SUM(Quarter!AH26:AK26)</f>
        <v>53485.11</v>
      </c>
      <c r="K26" s="36">
        <f>SUM(Quarter!AL26:AO26)</f>
        <v>50880.500000000007</v>
      </c>
      <c r="L26" s="36">
        <f>SUM(Quarter!AP26:AS26)</f>
        <v>48867.42</v>
      </c>
      <c r="M26" s="36">
        <f>SUM(Quarter!AT26:AW26)</f>
        <v>48068.33</v>
      </c>
      <c r="N26" s="36">
        <f>SUM(Quarter!AX26:BA26)</f>
        <v>48007.18</v>
      </c>
      <c r="O26" s="36">
        <f>SUM(Quarter!BB26:BE26)</f>
        <v>47491.350000000006</v>
      </c>
      <c r="P26" s="36">
        <f>SUM(Quarter!BF26:BI26)</f>
        <v>47143.85</v>
      </c>
      <c r="Q26" s="36">
        <f>SUM(Quarter!BJ26:BM26)</f>
        <v>47596.049999999996</v>
      </c>
      <c r="R26" s="36">
        <f>SUM(Quarter!BN26:BQ26)</f>
        <v>48616.56</v>
      </c>
      <c r="S26" s="36">
        <f>SUM(Quarter!BR26:BU26)</f>
        <v>49507.170000000006</v>
      </c>
      <c r="T26" s="36">
        <f>SUM(Quarter!BV26:BY26)</f>
        <v>50434.42</v>
      </c>
      <c r="U26" s="36">
        <f>SUM(Quarter!BZ26:CC26)</f>
        <v>50024.869999999995</v>
      </c>
      <c r="V26" s="36">
        <f>SUM(Quarter!CD26:CG26)</f>
        <v>49414.83</v>
      </c>
      <c r="W26" s="36">
        <f>SUM(Quarter!CH26:CK26)</f>
        <v>34861.600000000006</v>
      </c>
      <c r="X26" s="36">
        <f>SUM(Quarter!CL26:CO26)</f>
        <v>37803.46</v>
      </c>
      <c r="Y26" s="36">
        <f>SUM(Quarter!CP26:CS26)</f>
        <v>42909.8</v>
      </c>
      <c r="Z26" s="76">
        <f>SUM(Quarter!CT26:CW26)</f>
        <v>44189.73</v>
      </c>
    </row>
    <row r="27" spans="1:26" ht="20.25" customHeight="1" x14ac:dyDescent="0.35">
      <c r="A27" s="32" t="s">
        <v>38</v>
      </c>
      <c r="B27" s="47">
        <f>SUM(Quarter!B27:E27)</f>
        <v>2850</v>
      </c>
      <c r="C27" s="36">
        <f>SUM(Quarter!F27:I27)</f>
        <v>2920.31</v>
      </c>
      <c r="D27" s="36">
        <f>SUM(Quarter!J27:M27)</f>
        <v>3176.6099999999997</v>
      </c>
      <c r="E27" s="36">
        <f>SUM(Quarter!N27:Q27)</f>
        <v>2779.23</v>
      </c>
      <c r="F27" s="36">
        <f>SUM(Quarter!R27:U27)</f>
        <v>2758.9</v>
      </c>
      <c r="G27" s="36">
        <f>SUM(Quarter!V27:Y27)</f>
        <v>2937.58</v>
      </c>
      <c r="H27" s="36">
        <f>SUM(Quarter!Z27:AC27)</f>
        <v>2782.8</v>
      </c>
      <c r="I27" s="36">
        <f>SUM(Quarter!AD27:AG27)</f>
        <v>2926.7</v>
      </c>
      <c r="J27" s="36">
        <f>SUM(Quarter!AH27:AK27)</f>
        <v>2593.87</v>
      </c>
      <c r="K27" s="36">
        <f>SUM(Quarter!AL27:AO27)</f>
        <v>2730.17</v>
      </c>
      <c r="L27" s="36">
        <f>SUM(Quarter!AP27:AS27)</f>
        <v>2712.4300000000003</v>
      </c>
      <c r="M27" s="36">
        <f>SUM(Quarter!AT27:AW27)</f>
        <v>3083.25</v>
      </c>
      <c r="N27" s="36">
        <f>SUM(Quarter!AX27:BA27)</f>
        <v>2401.12</v>
      </c>
      <c r="O27" s="36">
        <f>SUM(Quarter!BB27:BE27)</f>
        <v>2434.69</v>
      </c>
      <c r="P27" s="36">
        <f>SUM(Quarter!BF27:BI27)</f>
        <v>2558.0500000000002</v>
      </c>
      <c r="Q27" s="36">
        <f>SUM(Quarter!BJ27:BM27)</f>
        <v>2259.8599999999997</v>
      </c>
      <c r="R27" s="36">
        <f>SUM(Quarter!BN27:BQ27)</f>
        <v>2268.87</v>
      </c>
      <c r="S27" s="36">
        <f>SUM(Quarter!BR27:BU27)</f>
        <v>2291.85</v>
      </c>
      <c r="T27" s="36">
        <f>SUM(Quarter!BV27:BY27)</f>
        <v>2177.8199999999997</v>
      </c>
      <c r="U27" s="36">
        <f>SUM(Quarter!BZ27:CC27)</f>
        <v>2225.33</v>
      </c>
      <c r="V27" s="36">
        <f>SUM(Quarter!CD27:CG27)</f>
        <v>2206.3700000000003</v>
      </c>
      <c r="W27" s="36">
        <f>SUM(Quarter!CH27:CK27)</f>
        <v>2148.87</v>
      </c>
      <c r="X27" s="36">
        <f>SUM(Quarter!CL27:CO27)</f>
        <v>2098.06</v>
      </c>
      <c r="Y27" s="36">
        <f>SUM(Quarter!CP27:CS27)</f>
        <v>2014.7699999999998</v>
      </c>
      <c r="Z27" s="76">
        <f>SUM(Quarter!CT27:CW27)</f>
        <v>1839.19</v>
      </c>
    </row>
    <row r="28" spans="1:26" ht="20.25" customHeight="1" x14ac:dyDescent="0.35">
      <c r="A28" s="32" t="s">
        <v>39</v>
      </c>
      <c r="B28" s="47">
        <f>SUM(Quarter!B28:E28)</f>
        <v>2468.9899999999998</v>
      </c>
      <c r="C28" s="36">
        <f>SUM(Quarter!F28:I28)</f>
        <v>2113</v>
      </c>
      <c r="D28" s="36">
        <f>SUM(Quarter!J28:M28)</f>
        <v>2324.81</v>
      </c>
      <c r="E28" s="36">
        <f>SUM(Quarter!N28:Q28)</f>
        <v>1655.0100000000002</v>
      </c>
      <c r="F28" s="36">
        <f>SUM(Quarter!R28:U28)</f>
        <v>1047.52</v>
      </c>
      <c r="G28" s="36">
        <f>SUM(Quarter!V28:Y28)</f>
        <v>1316.45</v>
      </c>
      <c r="H28" s="36">
        <f>SUM(Quarter!Z28:AC28)</f>
        <v>1620.57</v>
      </c>
      <c r="I28" s="36">
        <f>SUM(Quarter!AD28:AG28)</f>
        <v>1399.73</v>
      </c>
      <c r="J28" s="36">
        <f>SUM(Quarter!AH28:AK28)</f>
        <v>1375.73</v>
      </c>
      <c r="K28" s="36">
        <f>SUM(Quarter!AL28:AO28)</f>
        <v>1296.06</v>
      </c>
      <c r="L28" s="36">
        <f>SUM(Quarter!AP28:AS28)</f>
        <v>1145.8899999999999</v>
      </c>
      <c r="M28" s="36">
        <f>SUM(Quarter!AT28:AW28)</f>
        <v>1151.27</v>
      </c>
      <c r="N28" s="36">
        <f>SUM(Quarter!AX28:BA28)</f>
        <v>1252.51</v>
      </c>
      <c r="O28" s="36">
        <f>SUM(Quarter!BB28:BE28)</f>
        <v>1230.45</v>
      </c>
      <c r="P28" s="36">
        <f>SUM(Quarter!BF28:BI28)</f>
        <v>1197.8</v>
      </c>
      <c r="Q28" s="36">
        <f>SUM(Quarter!BJ28:BM28)</f>
        <v>1473.0900000000001</v>
      </c>
      <c r="R28" s="36">
        <f>SUM(Quarter!BN28:BQ28)</f>
        <v>1763.81</v>
      </c>
      <c r="S28" s="36">
        <f>SUM(Quarter!BR28:BU28)</f>
        <v>3432.06</v>
      </c>
      <c r="T28" s="36">
        <f>SUM(Quarter!BV28:BY28)</f>
        <v>3306.63</v>
      </c>
      <c r="U28" s="36">
        <f>SUM(Quarter!BZ28:CC28)</f>
        <v>3325.54</v>
      </c>
      <c r="V28" s="36">
        <f>SUM(Quarter!CD28:CG28)</f>
        <v>3355.89</v>
      </c>
      <c r="W28" s="36">
        <f>SUM(Quarter!CH28:CK28)</f>
        <v>3155.27</v>
      </c>
      <c r="X28" s="36">
        <f>SUM(Quarter!CL28:CO28)</f>
        <v>3141.27</v>
      </c>
      <c r="Y28" s="36">
        <f>SUM(Quarter!CP28:CS28)</f>
        <v>3151.1400000000003</v>
      </c>
      <c r="Z28" s="76">
        <f>SUM(Quarter!CT28:CW28)</f>
        <v>3130.85</v>
      </c>
    </row>
    <row r="29" spans="1:26" ht="20.25" customHeight="1" x14ac:dyDescent="0.35">
      <c r="A29" s="32" t="s">
        <v>40</v>
      </c>
      <c r="B29" s="48">
        <f>SUM(Quarter!B29:E29)</f>
        <v>10732.99</v>
      </c>
      <c r="C29" s="37">
        <f>SUM(Quarter!F29:I29)</f>
        <v>10054.64</v>
      </c>
      <c r="D29" s="37">
        <f>SUM(Quarter!J29:M29)</f>
        <v>8887.34</v>
      </c>
      <c r="E29" s="37">
        <f>SUM(Quarter!N29:Q29)</f>
        <v>9672.64</v>
      </c>
      <c r="F29" s="37">
        <f>SUM(Quarter!R29:U29)</f>
        <v>10411.18</v>
      </c>
      <c r="G29" s="37">
        <f>SUM(Quarter!V29:Y29)</f>
        <v>10583.55</v>
      </c>
      <c r="H29" s="37">
        <f>SUM(Quarter!Z29:AC29)</f>
        <v>10438.82</v>
      </c>
      <c r="I29" s="37">
        <f>SUM(Quarter!AD29:AG29)</f>
        <v>9755.619999999999</v>
      </c>
      <c r="J29" s="37">
        <f>SUM(Quarter!AH29:AK29)</f>
        <v>7967.19</v>
      </c>
      <c r="K29" s="37">
        <f>SUM(Quarter!AL29:AO29)</f>
        <v>7586.1600000000008</v>
      </c>
      <c r="L29" s="37">
        <f>SUM(Quarter!AP29:AS29)</f>
        <v>7352.61</v>
      </c>
      <c r="M29" s="37">
        <f>SUM(Quarter!AT29:AW29)</f>
        <v>7106.55</v>
      </c>
      <c r="N29" s="37">
        <f>SUM(Quarter!AX29:BA29)</f>
        <v>7055.14</v>
      </c>
      <c r="O29" s="37">
        <f>SUM(Quarter!BB29:BE29)</f>
        <v>6110.67</v>
      </c>
      <c r="P29" s="37">
        <f>SUM(Quarter!BF29:BI29)</f>
        <v>5930.2899999999991</v>
      </c>
      <c r="Q29" s="37">
        <f>SUM(Quarter!BJ29:BM29)</f>
        <v>5873.0599999999995</v>
      </c>
      <c r="R29" s="37">
        <f>SUM(Quarter!BN29:BQ29)</f>
        <v>6524.81</v>
      </c>
      <c r="S29" s="37">
        <f>SUM(Quarter!BR29:BU29)</f>
        <v>7034.91</v>
      </c>
      <c r="T29" s="37">
        <f>SUM(Quarter!BV29:BY29)</f>
        <v>7262.4499999999989</v>
      </c>
      <c r="U29" s="37">
        <f>SUM(Quarter!BZ29:CC29)</f>
        <v>6917.53</v>
      </c>
      <c r="V29" s="37">
        <f>SUM(Quarter!CD29:CG29)</f>
        <v>6348.1</v>
      </c>
      <c r="W29" s="37">
        <f>SUM(Quarter!CH29:CK29)</f>
        <v>5950.27</v>
      </c>
      <c r="X29" s="37">
        <f>SUM(Quarter!CL29:CO29)</f>
        <v>4782.51</v>
      </c>
      <c r="Y29" s="37">
        <f>SUM(Quarter!CP29:CS29)</f>
        <v>4354.3</v>
      </c>
      <c r="Z29" s="76">
        <f>SUM(Quarter!CT29:CW29)</f>
        <v>4023.08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ignoredErrors>
    <ignoredError sqref="B6:Y29 Z6:Z29" formulaRange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91FD-3E29-4873-A1B9-E871A63388EE}">
  <sheetPr codeName="Sheet4"/>
  <dimension ref="A1:CY1048576"/>
  <sheetViews>
    <sheetView showGridLines="0" zoomScaleNormal="100" workbookViewId="0">
      <pane xSplit="1" ySplit="5" topLeftCell="CT6" activePane="bottomRight" state="frozen"/>
      <selection pane="topRight" activeCell="B1" sqref="B1"/>
      <selection pane="bottomLeft" activeCell="A6" sqref="A6"/>
      <selection pane="bottomRight" activeCell="CT5" sqref="CT5"/>
    </sheetView>
  </sheetViews>
  <sheetFormatPr defaultColWidth="9" defaultRowHeight="15.5" x14ac:dyDescent="0.35"/>
  <cols>
    <col min="1" max="1" width="30.81640625" style="2" customWidth="1"/>
    <col min="2" max="96" width="13.81640625" style="2" customWidth="1"/>
    <col min="97" max="99" width="13.453125" style="2" customWidth="1"/>
    <col min="100" max="100" width="13.7265625" style="2" customWidth="1"/>
    <col min="101" max="101" width="13.1796875" style="2" bestFit="1" customWidth="1"/>
    <col min="102" max="102" width="13.54296875" style="2" customWidth="1"/>
    <col min="103" max="103" width="16.26953125" style="2" bestFit="1" customWidth="1"/>
    <col min="104" max="253" width="9" style="2"/>
    <col min="254" max="255" width="18.81640625" style="2" customWidth="1"/>
    <col min="256" max="286" width="8.81640625" style="2" customWidth="1"/>
    <col min="287" max="293" width="9" style="2"/>
    <col min="294" max="294" width="9.453125" style="2" customWidth="1"/>
    <col min="295" max="309" width="9" style="2"/>
    <col min="310" max="311" width="8.453125" style="2" customWidth="1"/>
    <col min="312" max="314" width="9" style="2"/>
    <col min="315" max="315" width="7.81640625" style="2" customWidth="1"/>
    <col min="316" max="337" width="9" style="2"/>
    <col min="338" max="338" width="8" style="2" customWidth="1"/>
    <col min="339" max="343" width="9" style="2"/>
    <col min="344" max="344" width="8.81640625" style="2" customWidth="1"/>
    <col min="345" max="345" width="10.1796875" style="2" bestFit="1" customWidth="1"/>
    <col min="346" max="509" width="9" style="2"/>
    <col min="510" max="511" width="18.81640625" style="2" customWidth="1"/>
    <col min="512" max="542" width="8.81640625" style="2" customWidth="1"/>
    <col min="543" max="549" width="9" style="2"/>
    <col min="550" max="550" width="9.453125" style="2" customWidth="1"/>
    <col min="551" max="565" width="9" style="2"/>
    <col min="566" max="567" width="8.453125" style="2" customWidth="1"/>
    <col min="568" max="570" width="9" style="2"/>
    <col min="571" max="571" width="7.81640625" style="2" customWidth="1"/>
    <col min="572" max="593" width="9" style="2"/>
    <col min="594" max="594" width="8" style="2" customWidth="1"/>
    <col min="595" max="599" width="9" style="2"/>
    <col min="600" max="600" width="8.81640625" style="2" customWidth="1"/>
    <col min="601" max="601" width="10.1796875" style="2" bestFit="1" customWidth="1"/>
    <col min="602" max="765" width="9" style="2"/>
    <col min="766" max="767" width="18.81640625" style="2" customWidth="1"/>
    <col min="768" max="798" width="8.81640625" style="2" customWidth="1"/>
    <col min="799" max="805" width="9" style="2"/>
    <col min="806" max="806" width="9.453125" style="2" customWidth="1"/>
    <col min="807" max="821" width="9" style="2"/>
    <col min="822" max="823" width="8.453125" style="2" customWidth="1"/>
    <col min="824" max="826" width="9" style="2"/>
    <col min="827" max="827" width="7.81640625" style="2" customWidth="1"/>
    <col min="828" max="849" width="9" style="2"/>
    <col min="850" max="850" width="8" style="2" customWidth="1"/>
    <col min="851" max="855" width="9" style="2"/>
    <col min="856" max="856" width="8.81640625" style="2" customWidth="1"/>
    <col min="857" max="857" width="10.1796875" style="2" bestFit="1" customWidth="1"/>
    <col min="858" max="1021" width="9" style="2"/>
    <col min="1022" max="1023" width="18.81640625" style="2" customWidth="1"/>
    <col min="1024" max="1054" width="8.81640625" style="2" customWidth="1"/>
    <col min="1055" max="1061" width="9" style="2"/>
    <col min="1062" max="1062" width="9.453125" style="2" customWidth="1"/>
    <col min="1063" max="1077" width="9" style="2"/>
    <col min="1078" max="1079" width="8.453125" style="2" customWidth="1"/>
    <col min="1080" max="1082" width="9" style="2"/>
    <col min="1083" max="1083" width="7.81640625" style="2" customWidth="1"/>
    <col min="1084" max="1105" width="9" style="2"/>
    <col min="1106" max="1106" width="8" style="2" customWidth="1"/>
    <col min="1107" max="1111" width="9" style="2"/>
    <col min="1112" max="1112" width="8.81640625" style="2" customWidth="1"/>
    <col min="1113" max="1113" width="10.1796875" style="2" bestFit="1" customWidth="1"/>
    <col min="1114" max="1277" width="9" style="2"/>
    <col min="1278" max="1279" width="18.81640625" style="2" customWidth="1"/>
    <col min="1280" max="1310" width="8.81640625" style="2" customWidth="1"/>
    <col min="1311" max="1317" width="9" style="2"/>
    <col min="1318" max="1318" width="9.453125" style="2" customWidth="1"/>
    <col min="1319" max="1333" width="9" style="2"/>
    <col min="1334" max="1335" width="8.453125" style="2" customWidth="1"/>
    <col min="1336" max="1338" width="9" style="2"/>
    <col min="1339" max="1339" width="7.81640625" style="2" customWidth="1"/>
    <col min="1340" max="1361" width="9" style="2"/>
    <col min="1362" max="1362" width="8" style="2" customWidth="1"/>
    <col min="1363" max="1367" width="9" style="2"/>
    <col min="1368" max="1368" width="8.81640625" style="2" customWidth="1"/>
    <col min="1369" max="1369" width="10.1796875" style="2" bestFit="1" customWidth="1"/>
    <col min="1370" max="1533" width="9" style="2"/>
    <col min="1534" max="1535" width="18.81640625" style="2" customWidth="1"/>
    <col min="1536" max="1566" width="8.81640625" style="2" customWidth="1"/>
    <col min="1567" max="1573" width="9" style="2"/>
    <col min="1574" max="1574" width="9.453125" style="2" customWidth="1"/>
    <col min="1575" max="1589" width="9" style="2"/>
    <col min="1590" max="1591" width="8.453125" style="2" customWidth="1"/>
    <col min="1592" max="1594" width="9" style="2"/>
    <col min="1595" max="1595" width="7.81640625" style="2" customWidth="1"/>
    <col min="1596" max="1617" width="9" style="2"/>
    <col min="1618" max="1618" width="8" style="2" customWidth="1"/>
    <col min="1619" max="1623" width="9" style="2"/>
    <col min="1624" max="1624" width="8.81640625" style="2" customWidth="1"/>
    <col min="1625" max="1625" width="10.1796875" style="2" bestFit="1" customWidth="1"/>
    <col min="1626" max="1789" width="9" style="2"/>
    <col min="1790" max="1791" width="18.81640625" style="2" customWidth="1"/>
    <col min="1792" max="1822" width="8.81640625" style="2" customWidth="1"/>
    <col min="1823" max="1829" width="9" style="2"/>
    <col min="1830" max="1830" width="9.453125" style="2" customWidth="1"/>
    <col min="1831" max="1845" width="9" style="2"/>
    <col min="1846" max="1847" width="8.453125" style="2" customWidth="1"/>
    <col min="1848" max="1850" width="9" style="2"/>
    <col min="1851" max="1851" width="7.81640625" style="2" customWidth="1"/>
    <col min="1852" max="1873" width="9" style="2"/>
    <col min="1874" max="1874" width="8" style="2" customWidth="1"/>
    <col min="1875" max="1879" width="9" style="2"/>
    <col min="1880" max="1880" width="8.81640625" style="2" customWidth="1"/>
    <col min="1881" max="1881" width="10.1796875" style="2" bestFit="1" customWidth="1"/>
    <col min="1882" max="2045" width="9" style="2"/>
    <col min="2046" max="2047" width="18.81640625" style="2" customWidth="1"/>
    <col min="2048" max="2078" width="8.81640625" style="2" customWidth="1"/>
    <col min="2079" max="2085" width="9" style="2"/>
    <col min="2086" max="2086" width="9.453125" style="2" customWidth="1"/>
    <col min="2087" max="2101" width="9" style="2"/>
    <col min="2102" max="2103" width="8.453125" style="2" customWidth="1"/>
    <col min="2104" max="2106" width="9" style="2"/>
    <col min="2107" max="2107" width="7.81640625" style="2" customWidth="1"/>
    <col min="2108" max="2129" width="9" style="2"/>
    <col min="2130" max="2130" width="8" style="2" customWidth="1"/>
    <col min="2131" max="2135" width="9" style="2"/>
    <col min="2136" max="2136" width="8.81640625" style="2" customWidth="1"/>
    <col min="2137" max="2137" width="10.1796875" style="2" bestFit="1" customWidth="1"/>
    <col min="2138" max="2301" width="9" style="2"/>
    <col min="2302" max="2303" width="18.81640625" style="2" customWidth="1"/>
    <col min="2304" max="2334" width="8.81640625" style="2" customWidth="1"/>
    <col min="2335" max="2341" width="9" style="2"/>
    <col min="2342" max="2342" width="9.453125" style="2" customWidth="1"/>
    <col min="2343" max="2357" width="9" style="2"/>
    <col min="2358" max="2359" width="8.453125" style="2" customWidth="1"/>
    <col min="2360" max="2362" width="9" style="2"/>
    <col min="2363" max="2363" width="7.81640625" style="2" customWidth="1"/>
    <col min="2364" max="2385" width="9" style="2"/>
    <col min="2386" max="2386" width="8" style="2" customWidth="1"/>
    <col min="2387" max="2391" width="9" style="2"/>
    <col min="2392" max="2392" width="8.81640625" style="2" customWidth="1"/>
    <col min="2393" max="2393" width="10.1796875" style="2" bestFit="1" customWidth="1"/>
    <col min="2394" max="2557" width="9" style="2"/>
    <col min="2558" max="2559" width="18.81640625" style="2" customWidth="1"/>
    <col min="2560" max="2590" width="8.81640625" style="2" customWidth="1"/>
    <col min="2591" max="2597" width="9" style="2"/>
    <col min="2598" max="2598" width="9.453125" style="2" customWidth="1"/>
    <col min="2599" max="2613" width="9" style="2"/>
    <col min="2614" max="2615" width="8.453125" style="2" customWidth="1"/>
    <col min="2616" max="2618" width="9" style="2"/>
    <col min="2619" max="2619" width="7.81640625" style="2" customWidth="1"/>
    <col min="2620" max="2641" width="9" style="2"/>
    <col min="2642" max="2642" width="8" style="2" customWidth="1"/>
    <col min="2643" max="2647" width="9" style="2"/>
    <col min="2648" max="2648" width="8.81640625" style="2" customWidth="1"/>
    <col min="2649" max="2649" width="10.1796875" style="2" bestFit="1" customWidth="1"/>
    <col min="2650" max="2813" width="9" style="2"/>
    <col min="2814" max="2815" width="18.81640625" style="2" customWidth="1"/>
    <col min="2816" max="2846" width="8.81640625" style="2" customWidth="1"/>
    <col min="2847" max="2853" width="9" style="2"/>
    <col min="2854" max="2854" width="9.453125" style="2" customWidth="1"/>
    <col min="2855" max="2869" width="9" style="2"/>
    <col min="2870" max="2871" width="8.453125" style="2" customWidth="1"/>
    <col min="2872" max="2874" width="9" style="2"/>
    <col min="2875" max="2875" width="7.81640625" style="2" customWidth="1"/>
    <col min="2876" max="2897" width="9" style="2"/>
    <col min="2898" max="2898" width="8" style="2" customWidth="1"/>
    <col min="2899" max="2903" width="9" style="2"/>
    <col min="2904" max="2904" width="8.81640625" style="2" customWidth="1"/>
    <col min="2905" max="2905" width="10.1796875" style="2" bestFit="1" customWidth="1"/>
    <col min="2906" max="3069" width="9" style="2"/>
    <col min="3070" max="3071" width="18.81640625" style="2" customWidth="1"/>
    <col min="3072" max="3102" width="8.81640625" style="2" customWidth="1"/>
    <col min="3103" max="3109" width="9" style="2"/>
    <col min="3110" max="3110" width="9.453125" style="2" customWidth="1"/>
    <col min="3111" max="3125" width="9" style="2"/>
    <col min="3126" max="3127" width="8.453125" style="2" customWidth="1"/>
    <col min="3128" max="3130" width="9" style="2"/>
    <col min="3131" max="3131" width="7.81640625" style="2" customWidth="1"/>
    <col min="3132" max="3153" width="9" style="2"/>
    <col min="3154" max="3154" width="8" style="2" customWidth="1"/>
    <col min="3155" max="3159" width="9" style="2"/>
    <col min="3160" max="3160" width="8.81640625" style="2" customWidth="1"/>
    <col min="3161" max="3161" width="10.1796875" style="2" bestFit="1" customWidth="1"/>
    <col min="3162" max="3325" width="9" style="2"/>
    <col min="3326" max="3327" width="18.81640625" style="2" customWidth="1"/>
    <col min="3328" max="3358" width="8.81640625" style="2" customWidth="1"/>
    <col min="3359" max="3365" width="9" style="2"/>
    <col min="3366" max="3366" width="9.453125" style="2" customWidth="1"/>
    <col min="3367" max="3381" width="9" style="2"/>
    <col min="3382" max="3383" width="8.453125" style="2" customWidth="1"/>
    <col min="3384" max="3386" width="9" style="2"/>
    <col min="3387" max="3387" width="7.81640625" style="2" customWidth="1"/>
    <col min="3388" max="3409" width="9" style="2"/>
    <col min="3410" max="3410" width="8" style="2" customWidth="1"/>
    <col min="3411" max="3415" width="9" style="2"/>
    <col min="3416" max="3416" width="8.81640625" style="2" customWidth="1"/>
    <col min="3417" max="3417" width="10.1796875" style="2" bestFit="1" customWidth="1"/>
    <col min="3418" max="3581" width="9" style="2"/>
    <col min="3582" max="3583" width="18.81640625" style="2" customWidth="1"/>
    <col min="3584" max="3614" width="8.81640625" style="2" customWidth="1"/>
    <col min="3615" max="3621" width="9" style="2"/>
    <col min="3622" max="3622" width="9.453125" style="2" customWidth="1"/>
    <col min="3623" max="3637" width="9" style="2"/>
    <col min="3638" max="3639" width="8.453125" style="2" customWidth="1"/>
    <col min="3640" max="3642" width="9" style="2"/>
    <col min="3643" max="3643" width="7.81640625" style="2" customWidth="1"/>
    <col min="3644" max="3665" width="9" style="2"/>
    <col min="3666" max="3666" width="8" style="2" customWidth="1"/>
    <col min="3667" max="3671" width="9" style="2"/>
    <col min="3672" max="3672" width="8.81640625" style="2" customWidth="1"/>
    <col min="3673" max="3673" width="10.1796875" style="2" bestFit="1" customWidth="1"/>
    <col min="3674" max="3837" width="9" style="2"/>
    <col min="3838" max="3839" width="18.81640625" style="2" customWidth="1"/>
    <col min="3840" max="3870" width="8.81640625" style="2" customWidth="1"/>
    <col min="3871" max="3877" width="9" style="2"/>
    <col min="3878" max="3878" width="9.453125" style="2" customWidth="1"/>
    <col min="3879" max="3893" width="9" style="2"/>
    <col min="3894" max="3895" width="8.453125" style="2" customWidth="1"/>
    <col min="3896" max="3898" width="9" style="2"/>
    <col min="3899" max="3899" width="7.81640625" style="2" customWidth="1"/>
    <col min="3900" max="3921" width="9" style="2"/>
    <col min="3922" max="3922" width="8" style="2" customWidth="1"/>
    <col min="3923" max="3927" width="9" style="2"/>
    <col min="3928" max="3928" width="8.81640625" style="2" customWidth="1"/>
    <col min="3929" max="3929" width="10.1796875" style="2" bestFit="1" customWidth="1"/>
    <col min="3930" max="4093" width="9" style="2"/>
    <col min="4094" max="4095" width="18.81640625" style="2" customWidth="1"/>
    <col min="4096" max="4126" width="8.81640625" style="2" customWidth="1"/>
    <col min="4127" max="4133" width="9" style="2"/>
    <col min="4134" max="4134" width="9.453125" style="2" customWidth="1"/>
    <col min="4135" max="4149" width="9" style="2"/>
    <col min="4150" max="4151" width="8.453125" style="2" customWidth="1"/>
    <col min="4152" max="4154" width="9" style="2"/>
    <col min="4155" max="4155" width="7.81640625" style="2" customWidth="1"/>
    <col min="4156" max="4177" width="9" style="2"/>
    <col min="4178" max="4178" width="8" style="2" customWidth="1"/>
    <col min="4179" max="4183" width="9" style="2"/>
    <col min="4184" max="4184" width="8.81640625" style="2" customWidth="1"/>
    <col min="4185" max="4185" width="10.1796875" style="2" bestFit="1" customWidth="1"/>
    <col min="4186" max="4349" width="9" style="2"/>
    <col min="4350" max="4351" width="18.81640625" style="2" customWidth="1"/>
    <col min="4352" max="4382" width="8.81640625" style="2" customWidth="1"/>
    <col min="4383" max="4389" width="9" style="2"/>
    <col min="4390" max="4390" width="9.453125" style="2" customWidth="1"/>
    <col min="4391" max="4405" width="9" style="2"/>
    <col min="4406" max="4407" width="8.453125" style="2" customWidth="1"/>
    <col min="4408" max="4410" width="9" style="2"/>
    <col min="4411" max="4411" width="7.81640625" style="2" customWidth="1"/>
    <col min="4412" max="4433" width="9" style="2"/>
    <col min="4434" max="4434" width="8" style="2" customWidth="1"/>
    <col min="4435" max="4439" width="9" style="2"/>
    <col min="4440" max="4440" width="8.81640625" style="2" customWidth="1"/>
    <col min="4441" max="4441" width="10.1796875" style="2" bestFit="1" customWidth="1"/>
    <col min="4442" max="4605" width="9" style="2"/>
    <col min="4606" max="4607" width="18.81640625" style="2" customWidth="1"/>
    <col min="4608" max="4638" width="8.81640625" style="2" customWidth="1"/>
    <col min="4639" max="4645" width="9" style="2"/>
    <col min="4646" max="4646" width="9.453125" style="2" customWidth="1"/>
    <col min="4647" max="4661" width="9" style="2"/>
    <col min="4662" max="4663" width="8.453125" style="2" customWidth="1"/>
    <col min="4664" max="4666" width="9" style="2"/>
    <col min="4667" max="4667" width="7.81640625" style="2" customWidth="1"/>
    <col min="4668" max="4689" width="9" style="2"/>
    <col min="4690" max="4690" width="8" style="2" customWidth="1"/>
    <col min="4691" max="4695" width="9" style="2"/>
    <col min="4696" max="4696" width="8.81640625" style="2" customWidth="1"/>
    <col min="4697" max="4697" width="10.1796875" style="2" bestFit="1" customWidth="1"/>
    <col min="4698" max="4861" width="9" style="2"/>
    <col min="4862" max="4863" width="18.81640625" style="2" customWidth="1"/>
    <col min="4864" max="4894" width="8.81640625" style="2" customWidth="1"/>
    <col min="4895" max="4901" width="9" style="2"/>
    <col min="4902" max="4902" width="9.453125" style="2" customWidth="1"/>
    <col min="4903" max="4917" width="9" style="2"/>
    <col min="4918" max="4919" width="8.453125" style="2" customWidth="1"/>
    <col min="4920" max="4922" width="9" style="2"/>
    <col min="4923" max="4923" width="7.81640625" style="2" customWidth="1"/>
    <col min="4924" max="4945" width="9" style="2"/>
    <col min="4946" max="4946" width="8" style="2" customWidth="1"/>
    <col min="4947" max="4951" width="9" style="2"/>
    <col min="4952" max="4952" width="8.81640625" style="2" customWidth="1"/>
    <col min="4953" max="4953" width="10.1796875" style="2" bestFit="1" customWidth="1"/>
    <col min="4954" max="5117" width="9" style="2"/>
    <col min="5118" max="5119" width="18.81640625" style="2" customWidth="1"/>
    <col min="5120" max="5150" width="8.81640625" style="2" customWidth="1"/>
    <col min="5151" max="5157" width="9" style="2"/>
    <col min="5158" max="5158" width="9.453125" style="2" customWidth="1"/>
    <col min="5159" max="5173" width="9" style="2"/>
    <col min="5174" max="5175" width="8.453125" style="2" customWidth="1"/>
    <col min="5176" max="5178" width="9" style="2"/>
    <col min="5179" max="5179" width="7.81640625" style="2" customWidth="1"/>
    <col min="5180" max="5201" width="9" style="2"/>
    <col min="5202" max="5202" width="8" style="2" customWidth="1"/>
    <col min="5203" max="5207" width="9" style="2"/>
    <col min="5208" max="5208" width="8.81640625" style="2" customWidth="1"/>
    <col min="5209" max="5209" width="10.1796875" style="2" bestFit="1" customWidth="1"/>
    <col min="5210" max="5373" width="9" style="2"/>
    <col min="5374" max="5375" width="18.81640625" style="2" customWidth="1"/>
    <col min="5376" max="5406" width="8.81640625" style="2" customWidth="1"/>
    <col min="5407" max="5413" width="9" style="2"/>
    <col min="5414" max="5414" width="9.453125" style="2" customWidth="1"/>
    <col min="5415" max="5429" width="9" style="2"/>
    <col min="5430" max="5431" width="8.453125" style="2" customWidth="1"/>
    <col min="5432" max="5434" width="9" style="2"/>
    <col min="5435" max="5435" width="7.81640625" style="2" customWidth="1"/>
    <col min="5436" max="5457" width="9" style="2"/>
    <col min="5458" max="5458" width="8" style="2" customWidth="1"/>
    <col min="5459" max="5463" width="9" style="2"/>
    <col min="5464" max="5464" width="8.81640625" style="2" customWidth="1"/>
    <col min="5465" max="5465" width="10.1796875" style="2" bestFit="1" customWidth="1"/>
    <col min="5466" max="5629" width="9" style="2"/>
    <col min="5630" max="5631" width="18.81640625" style="2" customWidth="1"/>
    <col min="5632" max="5662" width="8.81640625" style="2" customWidth="1"/>
    <col min="5663" max="5669" width="9" style="2"/>
    <col min="5670" max="5670" width="9.453125" style="2" customWidth="1"/>
    <col min="5671" max="5685" width="9" style="2"/>
    <col min="5686" max="5687" width="8.453125" style="2" customWidth="1"/>
    <col min="5688" max="5690" width="9" style="2"/>
    <col min="5691" max="5691" width="7.81640625" style="2" customWidth="1"/>
    <col min="5692" max="5713" width="9" style="2"/>
    <col min="5714" max="5714" width="8" style="2" customWidth="1"/>
    <col min="5715" max="5719" width="9" style="2"/>
    <col min="5720" max="5720" width="8.81640625" style="2" customWidth="1"/>
    <col min="5721" max="5721" width="10.1796875" style="2" bestFit="1" customWidth="1"/>
    <col min="5722" max="5885" width="9" style="2"/>
    <col min="5886" max="5887" width="18.81640625" style="2" customWidth="1"/>
    <col min="5888" max="5918" width="8.81640625" style="2" customWidth="1"/>
    <col min="5919" max="5925" width="9" style="2"/>
    <col min="5926" max="5926" width="9.453125" style="2" customWidth="1"/>
    <col min="5927" max="5941" width="9" style="2"/>
    <col min="5942" max="5943" width="8.453125" style="2" customWidth="1"/>
    <col min="5944" max="5946" width="9" style="2"/>
    <col min="5947" max="5947" width="7.81640625" style="2" customWidth="1"/>
    <col min="5948" max="5969" width="9" style="2"/>
    <col min="5970" max="5970" width="8" style="2" customWidth="1"/>
    <col min="5971" max="5975" width="9" style="2"/>
    <col min="5976" max="5976" width="8.81640625" style="2" customWidth="1"/>
    <col min="5977" max="5977" width="10.1796875" style="2" bestFit="1" customWidth="1"/>
    <col min="5978" max="6141" width="9" style="2"/>
    <col min="6142" max="6143" width="18.81640625" style="2" customWidth="1"/>
    <col min="6144" max="6174" width="8.81640625" style="2" customWidth="1"/>
    <col min="6175" max="6181" width="9" style="2"/>
    <col min="6182" max="6182" width="9.453125" style="2" customWidth="1"/>
    <col min="6183" max="6197" width="9" style="2"/>
    <col min="6198" max="6199" width="8.453125" style="2" customWidth="1"/>
    <col min="6200" max="6202" width="9" style="2"/>
    <col min="6203" max="6203" width="7.81640625" style="2" customWidth="1"/>
    <col min="6204" max="6225" width="9" style="2"/>
    <col min="6226" max="6226" width="8" style="2" customWidth="1"/>
    <col min="6227" max="6231" width="9" style="2"/>
    <col min="6232" max="6232" width="8.81640625" style="2" customWidth="1"/>
    <col min="6233" max="6233" width="10.1796875" style="2" bestFit="1" customWidth="1"/>
    <col min="6234" max="6397" width="9" style="2"/>
    <col min="6398" max="6399" width="18.81640625" style="2" customWidth="1"/>
    <col min="6400" max="6430" width="8.81640625" style="2" customWidth="1"/>
    <col min="6431" max="6437" width="9" style="2"/>
    <col min="6438" max="6438" width="9.453125" style="2" customWidth="1"/>
    <col min="6439" max="6453" width="9" style="2"/>
    <col min="6454" max="6455" width="8.453125" style="2" customWidth="1"/>
    <col min="6456" max="6458" width="9" style="2"/>
    <col min="6459" max="6459" width="7.81640625" style="2" customWidth="1"/>
    <col min="6460" max="6481" width="9" style="2"/>
    <col min="6482" max="6482" width="8" style="2" customWidth="1"/>
    <col min="6483" max="6487" width="9" style="2"/>
    <col min="6488" max="6488" width="8.81640625" style="2" customWidth="1"/>
    <col min="6489" max="6489" width="10.1796875" style="2" bestFit="1" customWidth="1"/>
    <col min="6490" max="6653" width="9" style="2"/>
    <col min="6654" max="6655" width="18.81640625" style="2" customWidth="1"/>
    <col min="6656" max="6686" width="8.81640625" style="2" customWidth="1"/>
    <col min="6687" max="6693" width="9" style="2"/>
    <col min="6694" max="6694" width="9.453125" style="2" customWidth="1"/>
    <col min="6695" max="6709" width="9" style="2"/>
    <col min="6710" max="6711" width="8.453125" style="2" customWidth="1"/>
    <col min="6712" max="6714" width="9" style="2"/>
    <col min="6715" max="6715" width="7.81640625" style="2" customWidth="1"/>
    <col min="6716" max="6737" width="9" style="2"/>
    <col min="6738" max="6738" width="8" style="2" customWidth="1"/>
    <col min="6739" max="6743" width="9" style="2"/>
    <col min="6744" max="6744" width="8.81640625" style="2" customWidth="1"/>
    <col min="6745" max="6745" width="10.1796875" style="2" bestFit="1" customWidth="1"/>
    <col min="6746" max="6909" width="9" style="2"/>
    <col min="6910" max="6911" width="18.81640625" style="2" customWidth="1"/>
    <col min="6912" max="6942" width="8.81640625" style="2" customWidth="1"/>
    <col min="6943" max="6949" width="9" style="2"/>
    <col min="6950" max="6950" width="9.453125" style="2" customWidth="1"/>
    <col min="6951" max="6965" width="9" style="2"/>
    <col min="6966" max="6967" width="8.453125" style="2" customWidth="1"/>
    <col min="6968" max="6970" width="9" style="2"/>
    <col min="6971" max="6971" width="7.81640625" style="2" customWidth="1"/>
    <col min="6972" max="6993" width="9" style="2"/>
    <col min="6994" max="6994" width="8" style="2" customWidth="1"/>
    <col min="6995" max="6999" width="9" style="2"/>
    <col min="7000" max="7000" width="8.81640625" style="2" customWidth="1"/>
    <col min="7001" max="7001" width="10.1796875" style="2" bestFit="1" customWidth="1"/>
    <col min="7002" max="7165" width="9" style="2"/>
    <col min="7166" max="7167" width="18.81640625" style="2" customWidth="1"/>
    <col min="7168" max="7198" width="8.81640625" style="2" customWidth="1"/>
    <col min="7199" max="7205" width="9" style="2"/>
    <col min="7206" max="7206" width="9.453125" style="2" customWidth="1"/>
    <col min="7207" max="7221" width="9" style="2"/>
    <col min="7222" max="7223" width="8.453125" style="2" customWidth="1"/>
    <col min="7224" max="7226" width="9" style="2"/>
    <col min="7227" max="7227" width="7.81640625" style="2" customWidth="1"/>
    <col min="7228" max="7249" width="9" style="2"/>
    <col min="7250" max="7250" width="8" style="2" customWidth="1"/>
    <col min="7251" max="7255" width="9" style="2"/>
    <col min="7256" max="7256" width="8.81640625" style="2" customWidth="1"/>
    <col min="7257" max="7257" width="10.1796875" style="2" bestFit="1" customWidth="1"/>
    <col min="7258" max="7421" width="9" style="2"/>
    <col min="7422" max="7423" width="18.81640625" style="2" customWidth="1"/>
    <col min="7424" max="7454" width="8.81640625" style="2" customWidth="1"/>
    <col min="7455" max="7461" width="9" style="2"/>
    <col min="7462" max="7462" width="9.453125" style="2" customWidth="1"/>
    <col min="7463" max="7477" width="9" style="2"/>
    <col min="7478" max="7479" width="8.453125" style="2" customWidth="1"/>
    <col min="7480" max="7482" width="9" style="2"/>
    <col min="7483" max="7483" width="7.81640625" style="2" customWidth="1"/>
    <col min="7484" max="7505" width="9" style="2"/>
    <col min="7506" max="7506" width="8" style="2" customWidth="1"/>
    <col min="7507" max="7511" width="9" style="2"/>
    <col min="7512" max="7512" width="8.81640625" style="2" customWidth="1"/>
    <col min="7513" max="7513" width="10.1796875" style="2" bestFit="1" customWidth="1"/>
    <col min="7514" max="7677" width="9" style="2"/>
    <col min="7678" max="7679" width="18.81640625" style="2" customWidth="1"/>
    <col min="7680" max="7710" width="8.81640625" style="2" customWidth="1"/>
    <col min="7711" max="7717" width="9" style="2"/>
    <col min="7718" max="7718" width="9.453125" style="2" customWidth="1"/>
    <col min="7719" max="7733" width="9" style="2"/>
    <col min="7734" max="7735" width="8.453125" style="2" customWidth="1"/>
    <col min="7736" max="7738" width="9" style="2"/>
    <col min="7739" max="7739" width="7.81640625" style="2" customWidth="1"/>
    <col min="7740" max="7761" width="9" style="2"/>
    <col min="7762" max="7762" width="8" style="2" customWidth="1"/>
    <col min="7763" max="7767" width="9" style="2"/>
    <col min="7768" max="7768" width="8.81640625" style="2" customWidth="1"/>
    <col min="7769" max="7769" width="10.1796875" style="2" bestFit="1" customWidth="1"/>
    <col min="7770" max="7933" width="9" style="2"/>
    <col min="7934" max="7935" width="18.81640625" style="2" customWidth="1"/>
    <col min="7936" max="7966" width="8.81640625" style="2" customWidth="1"/>
    <col min="7967" max="7973" width="9" style="2"/>
    <col min="7974" max="7974" width="9.453125" style="2" customWidth="1"/>
    <col min="7975" max="7989" width="9" style="2"/>
    <col min="7990" max="7991" width="8.453125" style="2" customWidth="1"/>
    <col min="7992" max="7994" width="9" style="2"/>
    <col min="7995" max="7995" width="7.81640625" style="2" customWidth="1"/>
    <col min="7996" max="8017" width="9" style="2"/>
    <col min="8018" max="8018" width="8" style="2" customWidth="1"/>
    <col min="8019" max="8023" width="9" style="2"/>
    <col min="8024" max="8024" width="8.81640625" style="2" customWidth="1"/>
    <col min="8025" max="8025" width="10.1796875" style="2" bestFit="1" customWidth="1"/>
    <col min="8026" max="8189" width="9" style="2"/>
    <col min="8190" max="8191" width="18.81640625" style="2" customWidth="1"/>
    <col min="8192" max="8222" width="8.81640625" style="2" customWidth="1"/>
    <col min="8223" max="8229" width="9" style="2"/>
    <col min="8230" max="8230" width="9.453125" style="2" customWidth="1"/>
    <col min="8231" max="8245" width="9" style="2"/>
    <col min="8246" max="8247" width="8.453125" style="2" customWidth="1"/>
    <col min="8248" max="8250" width="9" style="2"/>
    <col min="8251" max="8251" width="7.81640625" style="2" customWidth="1"/>
    <col min="8252" max="8273" width="9" style="2"/>
    <col min="8274" max="8274" width="8" style="2" customWidth="1"/>
    <col min="8275" max="8279" width="9" style="2"/>
    <col min="8280" max="8280" width="8.81640625" style="2" customWidth="1"/>
    <col min="8281" max="8281" width="10.1796875" style="2" bestFit="1" customWidth="1"/>
    <col min="8282" max="8445" width="9" style="2"/>
    <col min="8446" max="8447" width="18.81640625" style="2" customWidth="1"/>
    <col min="8448" max="8478" width="8.81640625" style="2" customWidth="1"/>
    <col min="8479" max="8485" width="9" style="2"/>
    <col min="8486" max="8486" width="9.453125" style="2" customWidth="1"/>
    <col min="8487" max="8501" width="9" style="2"/>
    <col min="8502" max="8503" width="8.453125" style="2" customWidth="1"/>
    <col min="8504" max="8506" width="9" style="2"/>
    <col min="8507" max="8507" width="7.81640625" style="2" customWidth="1"/>
    <col min="8508" max="8529" width="9" style="2"/>
    <col min="8530" max="8530" width="8" style="2" customWidth="1"/>
    <col min="8531" max="8535" width="9" style="2"/>
    <col min="8536" max="8536" width="8.81640625" style="2" customWidth="1"/>
    <col min="8537" max="8537" width="10.1796875" style="2" bestFit="1" customWidth="1"/>
    <col min="8538" max="8701" width="9" style="2"/>
    <col min="8702" max="8703" width="18.81640625" style="2" customWidth="1"/>
    <col min="8704" max="8734" width="8.81640625" style="2" customWidth="1"/>
    <col min="8735" max="8741" width="9" style="2"/>
    <col min="8742" max="8742" width="9.453125" style="2" customWidth="1"/>
    <col min="8743" max="8757" width="9" style="2"/>
    <col min="8758" max="8759" width="8.453125" style="2" customWidth="1"/>
    <col min="8760" max="8762" width="9" style="2"/>
    <col min="8763" max="8763" width="7.81640625" style="2" customWidth="1"/>
    <col min="8764" max="8785" width="9" style="2"/>
    <col min="8786" max="8786" width="8" style="2" customWidth="1"/>
    <col min="8787" max="8791" width="9" style="2"/>
    <col min="8792" max="8792" width="8.81640625" style="2" customWidth="1"/>
    <col min="8793" max="8793" width="10.1796875" style="2" bestFit="1" customWidth="1"/>
    <col min="8794" max="8957" width="9" style="2"/>
    <col min="8958" max="8959" width="18.81640625" style="2" customWidth="1"/>
    <col min="8960" max="8990" width="8.81640625" style="2" customWidth="1"/>
    <col min="8991" max="8997" width="9" style="2"/>
    <col min="8998" max="8998" width="9.453125" style="2" customWidth="1"/>
    <col min="8999" max="9013" width="9" style="2"/>
    <col min="9014" max="9015" width="8.453125" style="2" customWidth="1"/>
    <col min="9016" max="9018" width="9" style="2"/>
    <col min="9019" max="9019" width="7.81640625" style="2" customWidth="1"/>
    <col min="9020" max="9041" width="9" style="2"/>
    <col min="9042" max="9042" width="8" style="2" customWidth="1"/>
    <col min="9043" max="9047" width="9" style="2"/>
    <col min="9048" max="9048" width="8.81640625" style="2" customWidth="1"/>
    <col min="9049" max="9049" width="10.1796875" style="2" bestFit="1" customWidth="1"/>
    <col min="9050" max="9213" width="9" style="2"/>
    <col min="9214" max="9215" width="18.81640625" style="2" customWidth="1"/>
    <col min="9216" max="9246" width="8.81640625" style="2" customWidth="1"/>
    <col min="9247" max="9253" width="9" style="2"/>
    <col min="9254" max="9254" width="9.453125" style="2" customWidth="1"/>
    <col min="9255" max="9269" width="9" style="2"/>
    <col min="9270" max="9271" width="8.453125" style="2" customWidth="1"/>
    <col min="9272" max="9274" width="9" style="2"/>
    <col min="9275" max="9275" width="7.81640625" style="2" customWidth="1"/>
    <col min="9276" max="9297" width="9" style="2"/>
    <col min="9298" max="9298" width="8" style="2" customWidth="1"/>
    <col min="9299" max="9303" width="9" style="2"/>
    <col min="9304" max="9304" width="8.81640625" style="2" customWidth="1"/>
    <col min="9305" max="9305" width="10.1796875" style="2" bestFit="1" customWidth="1"/>
    <col min="9306" max="9469" width="9" style="2"/>
    <col min="9470" max="9471" width="18.81640625" style="2" customWidth="1"/>
    <col min="9472" max="9502" width="8.81640625" style="2" customWidth="1"/>
    <col min="9503" max="9509" width="9" style="2"/>
    <col min="9510" max="9510" width="9.453125" style="2" customWidth="1"/>
    <col min="9511" max="9525" width="9" style="2"/>
    <col min="9526" max="9527" width="8.453125" style="2" customWidth="1"/>
    <col min="9528" max="9530" width="9" style="2"/>
    <col min="9531" max="9531" width="7.81640625" style="2" customWidth="1"/>
    <col min="9532" max="9553" width="9" style="2"/>
    <col min="9554" max="9554" width="8" style="2" customWidth="1"/>
    <col min="9555" max="9559" width="9" style="2"/>
    <col min="9560" max="9560" width="8.81640625" style="2" customWidth="1"/>
    <col min="9561" max="9561" width="10.1796875" style="2" bestFit="1" customWidth="1"/>
    <col min="9562" max="9725" width="9" style="2"/>
    <col min="9726" max="9727" width="18.81640625" style="2" customWidth="1"/>
    <col min="9728" max="9758" width="8.81640625" style="2" customWidth="1"/>
    <col min="9759" max="9765" width="9" style="2"/>
    <col min="9766" max="9766" width="9.453125" style="2" customWidth="1"/>
    <col min="9767" max="9781" width="9" style="2"/>
    <col min="9782" max="9783" width="8.453125" style="2" customWidth="1"/>
    <col min="9784" max="9786" width="9" style="2"/>
    <col min="9787" max="9787" width="7.81640625" style="2" customWidth="1"/>
    <col min="9788" max="9809" width="9" style="2"/>
    <col min="9810" max="9810" width="8" style="2" customWidth="1"/>
    <col min="9811" max="9815" width="9" style="2"/>
    <col min="9816" max="9816" width="8.81640625" style="2" customWidth="1"/>
    <col min="9817" max="9817" width="10.1796875" style="2" bestFit="1" customWidth="1"/>
    <col min="9818" max="9981" width="9" style="2"/>
    <col min="9982" max="9983" width="18.81640625" style="2" customWidth="1"/>
    <col min="9984" max="10014" width="8.81640625" style="2" customWidth="1"/>
    <col min="10015" max="10021" width="9" style="2"/>
    <col min="10022" max="10022" width="9.453125" style="2" customWidth="1"/>
    <col min="10023" max="10037" width="9" style="2"/>
    <col min="10038" max="10039" width="8.453125" style="2" customWidth="1"/>
    <col min="10040" max="10042" width="9" style="2"/>
    <col min="10043" max="10043" width="7.81640625" style="2" customWidth="1"/>
    <col min="10044" max="10065" width="9" style="2"/>
    <col min="10066" max="10066" width="8" style="2" customWidth="1"/>
    <col min="10067" max="10071" width="9" style="2"/>
    <col min="10072" max="10072" width="8.81640625" style="2" customWidth="1"/>
    <col min="10073" max="10073" width="10.1796875" style="2" bestFit="1" customWidth="1"/>
    <col min="10074" max="10237" width="9" style="2"/>
    <col min="10238" max="10239" width="18.81640625" style="2" customWidth="1"/>
    <col min="10240" max="10270" width="8.81640625" style="2" customWidth="1"/>
    <col min="10271" max="10277" width="9" style="2"/>
    <col min="10278" max="10278" width="9.453125" style="2" customWidth="1"/>
    <col min="10279" max="10293" width="9" style="2"/>
    <col min="10294" max="10295" width="8.453125" style="2" customWidth="1"/>
    <col min="10296" max="10298" width="9" style="2"/>
    <col min="10299" max="10299" width="7.81640625" style="2" customWidth="1"/>
    <col min="10300" max="10321" width="9" style="2"/>
    <col min="10322" max="10322" width="8" style="2" customWidth="1"/>
    <col min="10323" max="10327" width="9" style="2"/>
    <col min="10328" max="10328" width="8.81640625" style="2" customWidth="1"/>
    <col min="10329" max="10329" width="10.1796875" style="2" bestFit="1" customWidth="1"/>
    <col min="10330" max="10493" width="9" style="2"/>
    <col min="10494" max="10495" width="18.81640625" style="2" customWidth="1"/>
    <col min="10496" max="10526" width="8.81640625" style="2" customWidth="1"/>
    <col min="10527" max="10533" width="9" style="2"/>
    <col min="10534" max="10534" width="9.453125" style="2" customWidth="1"/>
    <col min="10535" max="10549" width="9" style="2"/>
    <col min="10550" max="10551" width="8.453125" style="2" customWidth="1"/>
    <col min="10552" max="10554" width="9" style="2"/>
    <col min="10555" max="10555" width="7.81640625" style="2" customWidth="1"/>
    <col min="10556" max="10577" width="9" style="2"/>
    <col min="10578" max="10578" width="8" style="2" customWidth="1"/>
    <col min="10579" max="10583" width="9" style="2"/>
    <col min="10584" max="10584" width="8.81640625" style="2" customWidth="1"/>
    <col min="10585" max="10585" width="10.1796875" style="2" bestFit="1" customWidth="1"/>
    <col min="10586" max="10749" width="9" style="2"/>
    <col min="10750" max="10751" width="18.81640625" style="2" customWidth="1"/>
    <col min="10752" max="10782" width="8.81640625" style="2" customWidth="1"/>
    <col min="10783" max="10789" width="9" style="2"/>
    <col min="10790" max="10790" width="9.453125" style="2" customWidth="1"/>
    <col min="10791" max="10805" width="9" style="2"/>
    <col min="10806" max="10807" width="8.453125" style="2" customWidth="1"/>
    <col min="10808" max="10810" width="9" style="2"/>
    <col min="10811" max="10811" width="7.81640625" style="2" customWidth="1"/>
    <col min="10812" max="10833" width="9" style="2"/>
    <col min="10834" max="10834" width="8" style="2" customWidth="1"/>
    <col min="10835" max="10839" width="9" style="2"/>
    <col min="10840" max="10840" width="8.81640625" style="2" customWidth="1"/>
    <col min="10841" max="10841" width="10.1796875" style="2" bestFit="1" customWidth="1"/>
    <col min="10842" max="11005" width="9" style="2"/>
    <col min="11006" max="11007" width="18.81640625" style="2" customWidth="1"/>
    <col min="11008" max="11038" width="8.81640625" style="2" customWidth="1"/>
    <col min="11039" max="11045" width="9" style="2"/>
    <col min="11046" max="11046" width="9.453125" style="2" customWidth="1"/>
    <col min="11047" max="11061" width="9" style="2"/>
    <col min="11062" max="11063" width="8.453125" style="2" customWidth="1"/>
    <col min="11064" max="11066" width="9" style="2"/>
    <col min="11067" max="11067" width="7.81640625" style="2" customWidth="1"/>
    <col min="11068" max="11089" width="9" style="2"/>
    <col min="11090" max="11090" width="8" style="2" customWidth="1"/>
    <col min="11091" max="11095" width="9" style="2"/>
    <col min="11096" max="11096" width="8.81640625" style="2" customWidth="1"/>
    <col min="11097" max="11097" width="10.1796875" style="2" bestFit="1" customWidth="1"/>
    <col min="11098" max="11261" width="9" style="2"/>
    <col min="11262" max="11263" width="18.81640625" style="2" customWidth="1"/>
    <col min="11264" max="11294" width="8.81640625" style="2" customWidth="1"/>
    <col min="11295" max="11301" width="9" style="2"/>
    <col min="11302" max="11302" width="9.453125" style="2" customWidth="1"/>
    <col min="11303" max="11317" width="9" style="2"/>
    <col min="11318" max="11319" width="8.453125" style="2" customWidth="1"/>
    <col min="11320" max="11322" width="9" style="2"/>
    <col min="11323" max="11323" width="7.81640625" style="2" customWidth="1"/>
    <col min="11324" max="11345" width="9" style="2"/>
    <col min="11346" max="11346" width="8" style="2" customWidth="1"/>
    <col min="11347" max="11351" width="9" style="2"/>
    <col min="11352" max="11352" width="8.81640625" style="2" customWidth="1"/>
    <col min="11353" max="11353" width="10.1796875" style="2" bestFit="1" customWidth="1"/>
    <col min="11354" max="11517" width="9" style="2"/>
    <col min="11518" max="11519" width="18.81640625" style="2" customWidth="1"/>
    <col min="11520" max="11550" width="8.81640625" style="2" customWidth="1"/>
    <col min="11551" max="11557" width="9" style="2"/>
    <col min="11558" max="11558" width="9.453125" style="2" customWidth="1"/>
    <col min="11559" max="11573" width="9" style="2"/>
    <col min="11574" max="11575" width="8.453125" style="2" customWidth="1"/>
    <col min="11576" max="11578" width="9" style="2"/>
    <col min="11579" max="11579" width="7.81640625" style="2" customWidth="1"/>
    <col min="11580" max="11601" width="9" style="2"/>
    <col min="11602" max="11602" width="8" style="2" customWidth="1"/>
    <col min="11603" max="11607" width="9" style="2"/>
    <col min="11608" max="11608" width="8.81640625" style="2" customWidth="1"/>
    <col min="11609" max="11609" width="10.1796875" style="2" bestFit="1" customWidth="1"/>
    <col min="11610" max="11773" width="9" style="2"/>
    <col min="11774" max="11775" width="18.81640625" style="2" customWidth="1"/>
    <col min="11776" max="11806" width="8.81640625" style="2" customWidth="1"/>
    <col min="11807" max="11813" width="9" style="2"/>
    <col min="11814" max="11814" width="9.453125" style="2" customWidth="1"/>
    <col min="11815" max="11829" width="9" style="2"/>
    <col min="11830" max="11831" width="8.453125" style="2" customWidth="1"/>
    <col min="11832" max="11834" width="9" style="2"/>
    <col min="11835" max="11835" width="7.81640625" style="2" customWidth="1"/>
    <col min="11836" max="11857" width="9" style="2"/>
    <col min="11858" max="11858" width="8" style="2" customWidth="1"/>
    <col min="11859" max="11863" width="9" style="2"/>
    <col min="11864" max="11864" width="8.81640625" style="2" customWidth="1"/>
    <col min="11865" max="11865" width="10.1796875" style="2" bestFit="1" customWidth="1"/>
    <col min="11866" max="12029" width="9" style="2"/>
    <col min="12030" max="12031" width="18.81640625" style="2" customWidth="1"/>
    <col min="12032" max="12062" width="8.81640625" style="2" customWidth="1"/>
    <col min="12063" max="12069" width="9" style="2"/>
    <col min="12070" max="12070" width="9.453125" style="2" customWidth="1"/>
    <col min="12071" max="12085" width="9" style="2"/>
    <col min="12086" max="12087" width="8.453125" style="2" customWidth="1"/>
    <col min="12088" max="12090" width="9" style="2"/>
    <col min="12091" max="12091" width="7.81640625" style="2" customWidth="1"/>
    <col min="12092" max="12113" width="9" style="2"/>
    <col min="12114" max="12114" width="8" style="2" customWidth="1"/>
    <col min="12115" max="12119" width="9" style="2"/>
    <col min="12120" max="12120" width="8.81640625" style="2" customWidth="1"/>
    <col min="12121" max="12121" width="10.1796875" style="2" bestFit="1" customWidth="1"/>
    <col min="12122" max="12285" width="9" style="2"/>
    <col min="12286" max="12287" width="18.81640625" style="2" customWidth="1"/>
    <col min="12288" max="12318" width="8.81640625" style="2" customWidth="1"/>
    <col min="12319" max="12325" width="9" style="2"/>
    <col min="12326" max="12326" width="9.453125" style="2" customWidth="1"/>
    <col min="12327" max="12341" width="9" style="2"/>
    <col min="12342" max="12343" width="8.453125" style="2" customWidth="1"/>
    <col min="12344" max="12346" width="9" style="2"/>
    <col min="12347" max="12347" width="7.81640625" style="2" customWidth="1"/>
    <col min="12348" max="12369" width="9" style="2"/>
    <col min="12370" max="12370" width="8" style="2" customWidth="1"/>
    <col min="12371" max="12375" width="9" style="2"/>
    <col min="12376" max="12376" width="8.81640625" style="2" customWidth="1"/>
    <col min="12377" max="12377" width="10.1796875" style="2" bestFit="1" customWidth="1"/>
    <col min="12378" max="12541" width="9" style="2"/>
    <col min="12542" max="12543" width="18.81640625" style="2" customWidth="1"/>
    <col min="12544" max="12574" width="8.81640625" style="2" customWidth="1"/>
    <col min="12575" max="12581" width="9" style="2"/>
    <col min="12582" max="12582" width="9.453125" style="2" customWidth="1"/>
    <col min="12583" max="12597" width="9" style="2"/>
    <col min="12598" max="12599" width="8.453125" style="2" customWidth="1"/>
    <col min="12600" max="12602" width="9" style="2"/>
    <col min="12603" max="12603" width="7.81640625" style="2" customWidth="1"/>
    <col min="12604" max="12625" width="9" style="2"/>
    <col min="12626" max="12626" width="8" style="2" customWidth="1"/>
    <col min="12627" max="12631" width="9" style="2"/>
    <col min="12632" max="12632" width="8.81640625" style="2" customWidth="1"/>
    <col min="12633" max="12633" width="10.1796875" style="2" bestFit="1" customWidth="1"/>
    <col min="12634" max="12797" width="9" style="2"/>
    <col min="12798" max="12799" width="18.81640625" style="2" customWidth="1"/>
    <col min="12800" max="12830" width="8.81640625" style="2" customWidth="1"/>
    <col min="12831" max="12837" width="9" style="2"/>
    <col min="12838" max="12838" width="9.453125" style="2" customWidth="1"/>
    <col min="12839" max="12853" width="9" style="2"/>
    <col min="12854" max="12855" width="8.453125" style="2" customWidth="1"/>
    <col min="12856" max="12858" width="9" style="2"/>
    <col min="12859" max="12859" width="7.81640625" style="2" customWidth="1"/>
    <col min="12860" max="12881" width="9" style="2"/>
    <col min="12882" max="12882" width="8" style="2" customWidth="1"/>
    <col min="12883" max="12887" width="9" style="2"/>
    <col min="12888" max="12888" width="8.81640625" style="2" customWidth="1"/>
    <col min="12889" max="12889" width="10.1796875" style="2" bestFit="1" customWidth="1"/>
    <col min="12890" max="13053" width="9" style="2"/>
    <col min="13054" max="13055" width="18.81640625" style="2" customWidth="1"/>
    <col min="13056" max="13086" width="8.81640625" style="2" customWidth="1"/>
    <col min="13087" max="13093" width="9" style="2"/>
    <col min="13094" max="13094" width="9.453125" style="2" customWidth="1"/>
    <col min="13095" max="13109" width="9" style="2"/>
    <col min="13110" max="13111" width="8.453125" style="2" customWidth="1"/>
    <col min="13112" max="13114" width="9" style="2"/>
    <col min="13115" max="13115" width="7.81640625" style="2" customWidth="1"/>
    <col min="13116" max="13137" width="9" style="2"/>
    <col min="13138" max="13138" width="8" style="2" customWidth="1"/>
    <col min="13139" max="13143" width="9" style="2"/>
    <col min="13144" max="13144" width="8.81640625" style="2" customWidth="1"/>
    <col min="13145" max="13145" width="10.1796875" style="2" bestFit="1" customWidth="1"/>
    <col min="13146" max="13309" width="9" style="2"/>
    <col min="13310" max="13311" width="18.81640625" style="2" customWidth="1"/>
    <col min="13312" max="13342" width="8.81640625" style="2" customWidth="1"/>
    <col min="13343" max="13349" width="9" style="2"/>
    <col min="13350" max="13350" width="9.453125" style="2" customWidth="1"/>
    <col min="13351" max="13365" width="9" style="2"/>
    <col min="13366" max="13367" width="8.453125" style="2" customWidth="1"/>
    <col min="13368" max="13370" width="9" style="2"/>
    <col min="13371" max="13371" width="7.81640625" style="2" customWidth="1"/>
    <col min="13372" max="13393" width="9" style="2"/>
    <col min="13394" max="13394" width="8" style="2" customWidth="1"/>
    <col min="13395" max="13399" width="9" style="2"/>
    <col min="13400" max="13400" width="8.81640625" style="2" customWidth="1"/>
    <col min="13401" max="13401" width="10.1796875" style="2" bestFit="1" customWidth="1"/>
    <col min="13402" max="13565" width="9" style="2"/>
    <col min="13566" max="13567" width="18.81640625" style="2" customWidth="1"/>
    <col min="13568" max="13598" width="8.81640625" style="2" customWidth="1"/>
    <col min="13599" max="13605" width="9" style="2"/>
    <col min="13606" max="13606" width="9.453125" style="2" customWidth="1"/>
    <col min="13607" max="13621" width="9" style="2"/>
    <col min="13622" max="13623" width="8.453125" style="2" customWidth="1"/>
    <col min="13624" max="13626" width="9" style="2"/>
    <col min="13627" max="13627" width="7.81640625" style="2" customWidth="1"/>
    <col min="13628" max="13649" width="9" style="2"/>
    <col min="13650" max="13650" width="8" style="2" customWidth="1"/>
    <col min="13651" max="13655" width="9" style="2"/>
    <col min="13656" max="13656" width="8.81640625" style="2" customWidth="1"/>
    <col min="13657" max="13657" width="10.1796875" style="2" bestFit="1" customWidth="1"/>
    <col min="13658" max="13821" width="9" style="2"/>
    <col min="13822" max="13823" width="18.81640625" style="2" customWidth="1"/>
    <col min="13824" max="13854" width="8.81640625" style="2" customWidth="1"/>
    <col min="13855" max="13861" width="9" style="2"/>
    <col min="13862" max="13862" width="9.453125" style="2" customWidth="1"/>
    <col min="13863" max="13877" width="9" style="2"/>
    <col min="13878" max="13879" width="8.453125" style="2" customWidth="1"/>
    <col min="13880" max="13882" width="9" style="2"/>
    <col min="13883" max="13883" width="7.81640625" style="2" customWidth="1"/>
    <col min="13884" max="13905" width="9" style="2"/>
    <col min="13906" max="13906" width="8" style="2" customWidth="1"/>
    <col min="13907" max="13911" width="9" style="2"/>
    <col min="13912" max="13912" width="8.81640625" style="2" customWidth="1"/>
    <col min="13913" max="13913" width="10.1796875" style="2" bestFit="1" customWidth="1"/>
    <col min="13914" max="14077" width="9" style="2"/>
    <col min="14078" max="14079" width="18.81640625" style="2" customWidth="1"/>
    <col min="14080" max="14110" width="8.81640625" style="2" customWidth="1"/>
    <col min="14111" max="14117" width="9" style="2"/>
    <col min="14118" max="14118" width="9.453125" style="2" customWidth="1"/>
    <col min="14119" max="14133" width="9" style="2"/>
    <col min="14134" max="14135" width="8.453125" style="2" customWidth="1"/>
    <col min="14136" max="14138" width="9" style="2"/>
    <col min="14139" max="14139" width="7.81640625" style="2" customWidth="1"/>
    <col min="14140" max="14161" width="9" style="2"/>
    <col min="14162" max="14162" width="8" style="2" customWidth="1"/>
    <col min="14163" max="14167" width="9" style="2"/>
    <col min="14168" max="14168" width="8.81640625" style="2" customWidth="1"/>
    <col min="14169" max="14169" width="10.1796875" style="2" bestFit="1" customWidth="1"/>
    <col min="14170" max="14333" width="9" style="2"/>
    <col min="14334" max="14335" width="18.81640625" style="2" customWidth="1"/>
    <col min="14336" max="14366" width="8.81640625" style="2" customWidth="1"/>
    <col min="14367" max="14373" width="9" style="2"/>
    <col min="14374" max="14374" width="9.453125" style="2" customWidth="1"/>
    <col min="14375" max="14389" width="9" style="2"/>
    <col min="14390" max="14391" width="8.453125" style="2" customWidth="1"/>
    <col min="14392" max="14394" width="9" style="2"/>
    <col min="14395" max="14395" width="7.81640625" style="2" customWidth="1"/>
    <col min="14396" max="14417" width="9" style="2"/>
    <col min="14418" max="14418" width="8" style="2" customWidth="1"/>
    <col min="14419" max="14423" width="9" style="2"/>
    <col min="14424" max="14424" width="8.81640625" style="2" customWidth="1"/>
    <col min="14425" max="14425" width="10.1796875" style="2" bestFit="1" customWidth="1"/>
    <col min="14426" max="14589" width="9" style="2"/>
    <col min="14590" max="14591" width="18.81640625" style="2" customWidth="1"/>
    <col min="14592" max="14622" width="8.81640625" style="2" customWidth="1"/>
    <col min="14623" max="14629" width="9" style="2"/>
    <col min="14630" max="14630" width="9.453125" style="2" customWidth="1"/>
    <col min="14631" max="14645" width="9" style="2"/>
    <col min="14646" max="14647" width="8.453125" style="2" customWidth="1"/>
    <col min="14648" max="14650" width="9" style="2"/>
    <col min="14651" max="14651" width="7.81640625" style="2" customWidth="1"/>
    <col min="14652" max="14673" width="9" style="2"/>
    <col min="14674" max="14674" width="8" style="2" customWidth="1"/>
    <col min="14675" max="14679" width="9" style="2"/>
    <col min="14680" max="14680" width="8.81640625" style="2" customWidth="1"/>
    <col min="14681" max="14681" width="10.1796875" style="2" bestFit="1" customWidth="1"/>
    <col min="14682" max="14845" width="9" style="2"/>
    <col min="14846" max="14847" width="18.81640625" style="2" customWidth="1"/>
    <col min="14848" max="14878" width="8.81640625" style="2" customWidth="1"/>
    <col min="14879" max="14885" width="9" style="2"/>
    <col min="14886" max="14886" width="9.453125" style="2" customWidth="1"/>
    <col min="14887" max="14901" width="9" style="2"/>
    <col min="14902" max="14903" width="8.453125" style="2" customWidth="1"/>
    <col min="14904" max="14906" width="9" style="2"/>
    <col min="14907" max="14907" width="7.81640625" style="2" customWidth="1"/>
    <col min="14908" max="14929" width="9" style="2"/>
    <col min="14930" max="14930" width="8" style="2" customWidth="1"/>
    <col min="14931" max="14935" width="9" style="2"/>
    <col min="14936" max="14936" width="8.81640625" style="2" customWidth="1"/>
    <col min="14937" max="14937" width="10.1796875" style="2" bestFit="1" customWidth="1"/>
    <col min="14938" max="15101" width="9" style="2"/>
    <col min="15102" max="15103" width="18.81640625" style="2" customWidth="1"/>
    <col min="15104" max="15134" width="8.81640625" style="2" customWidth="1"/>
    <col min="15135" max="15141" width="9" style="2"/>
    <col min="15142" max="15142" width="9.453125" style="2" customWidth="1"/>
    <col min="15143" max="15157" width="9" style="2"/>
    <col min="15158" max="15159" width="8.453125" style="2" customWidth="1"/>
    <col min="15160" max="15162" width="9" style="2"/>
    <col min="15163" max="15163" width="7.81640625" style="2" customWidth="1"/>
    <col min="15164" max="15185" width="9" style="2"/>
    <col min="15186" max="15186" width="8" style="2" customWidth="1"/>
    <col min="15187" max="15191" width="9" style="2"/>
    <col min="15192" max="15192" width="8.81640625" style="2" customWidth="1"/>
    <col min="15193" max="15193" width="10.1796875" style="2" bestFit="1" customWidth="1"/>
    <col min="15194" max="15357" width="9" style="2"/>
    <col min="15358" max="15359" width="18.81640625" style="2" customWidth="1"/>
    <col min="15360" max="15390" width="8.81640625" style="2" customWidth="1"/>
    <col min="15391" max="15397" width="9" style="2"/>
    <col min="15398" max="15398" width="9.453125" style="2" customWidth="1"/>
    <col min="15399" max="15413" width="9" style="2"/>
    <col min="15414" max="15415" width="8.453125" style="2" customWidth="1"/>
    <col min="15416" max="15418" width="9" style="2"/>
    <col min="15419" max="15419" width="7.81640625" style="2" customWidth="1"/>
    <col min="15420" max="15441" width="9" style="2"/>
    <col min="15442" max="15442" width="8" style="2" customWidth="1"/>
    <col min="15443" max="15447" width="9" style="2"/>
    <col min="15448" max="15448" width="8.81640625" style="2" customWidth="1"/>
    <col min="15449" max="15449" width="10.1796875" style="2" bestFit="1" customWidth="1"/>
    <col min="15450" max="15613" width="9" style="2"/>
    <col min="15614" max="15615" width="18.81640625" style="2" customWidth="1"/>
    <col min="15616" max="15646" width="8.81640625" style="2" customWidth="1"/>
    <col min="15647" max="15653" width="9" style="2"/>
    <col min="15654" max="15654" width="9.453125" style="2" customWidth="1"/>
    <col min="15655" max="15669" width="9" style="2"/>
    <col min="15670" max="15671" width="8.453125" style="2" customWidth="1"/>
    <col min="15672" max="15674" width="9" style="2"/>
    <col min="15675" max="15675" width="7.81640625" style="2" customWidth="1"/>
    <col min="15676" max="15697" width="9" style="2"/>
    <col min="15698" max="15698" width="8" style="2" customWidth="1"/>
    <col min="15699" max="15703" width="9" style="2"/>
    <col min="15704" max="15704" width="8.81640625" style="2" customWidth="1"/>
    <col min="15705" max="15705" width="10.1796875" style="2" bestFit="1" customWidth="1"/>
    <col min="15706" max="15869" width="9" style="2"/>
    <col min="15870" max="15871" width="18.81640625" style="2" customWidth="1"/>
    <col min="15872" max="15902" width="8.81640625" style="2" customWidth="1"/>
    <col min="15903" max="15909" width="9" style="2"/>
    <col min="15910" max="15910" width="9.453125" style="2" customWidth="1"/>
    <col min="15911" max="15925" width="9" style="2"/>
    <col min="15926" max="15927" width="8.453125" style="2" customWidth="1"/>
    <col min="15928" max="15930" width="9" style="2"/>
    <col min="15931" max="15931" width="7.81640625" style="2" customWidth="1"/>
    <col min="15932" max="15953" width="9" style="2"/>
    <col min="15954" max="15954" width="8" style="2" customWidth="1"/>
    <col min="15955" max="15959" width="9" style="2"/>
    <col min="15960" max="15960" width="8.81640625" style="2" customWidth="1"/>
    <col min="15961" max="15961" width="10.1796875" style="2" bestFit="1" customWidth="1"/>
    <col min="15962" max="16125" width="9" style="2"/>
    <col min="16126" max="16127" width="18.81640625" style="2" customWidth="1"/>
    <col min="16128" max="16158" width="8.81640625" style="2" customWidth="1"/>
    <col min="16159" max="16165" width="9" style="2"/>
    <col min="16166" max="16166" width="9.453125" style="2" customWidth="1"/>
    <col min="16167" max="16181" width="9" style="2"/>
    <col min="16182" max="16183" width="8.453125" style="2" customWidth="1"/>
    <col min="16184" max="16186" width="9" style="2"/>
    <col min="16187" max="16187" width="7.81640625" style="2" customWidth="1"/>
    <col min="16188" max="16209" width="9" style="2"/>
    <col min="16210" max="16210" width="8" style="2" customWidth="1"/>
    <col min="16211" max="16215" width="9" style="2"/>
    <col min="16216" max="16216" width="8.81640625" style="2" customWidth="1"/>
    <col min="16217" max="16217" width="10.1796875" style="2" bestFit="1" customWidth="1"/>
    <col min="16218" max="16384" width="9" style="2"/>
  </cols>
  <sheetData>
    <row r="1" spans="1:103" ht="45" customHeight="1" x14ac:dyDescent="0.35">
      <c r="A1" s="12" t="s">
        <v>90</v>
      </c>
    </row>
    <row r="2" spans="1:103" ht="20.25" customHeight="1" x14ac:dyDescent="0.35">
      <c r="A2" s="3" t="s">
        <v>19</v>
      </c>
    </row>
    <row r="3" spans="1:103" ht="20.25" customHeight="1" x14ac:dyDescent="0.35">
      <c r="A3" s="3" t="s">
        <v>62</v>
      </c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</row>
    <row r="4" spans="1:103" ht="20.25" customHeight="1" x14ac:dyDescent="0.35">
      <c r="A4" s="3" t="s">
        <v>189</v>
      </c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</row>
    <row r="5" spans="1:103" ht="60" customHeight="1" x14ac:dyDescent="0.35">
      <c r="A5" s="38" t="s">
        <v>191</v>
      </c>
      <c r="B5" s="28" t="s">
        <v>108</v>
      </c>
      <c r="C5" s="29" t="s">
        <v>109</v>
      </c>
      <c r="D5" s="29" t="s">
        <v>110</v>
      </c>
      <c r="E5" s="29" t="s">
        <v>111</v>
      </c>
      <c r="F5" s="29" t="s">
        <v>112</v>
      </c>
      <c r="G5" s="29" t="s">
        <v>113</v>
      </c>
      <c r="H5" s="29" t="s">
        <v>114</v>
      </c>
      <c r="I5" s="29" t="s">
        <v>115</v>
      </c>
      <c r="J5" s="29" t="s">
        <v>116</v>
      </c>
      <c r="K5" s="29" t="s">
        <v>117</v>
      </c>
      <c r="L5" s="29" t="s">
        <v>118</v>
      </c>
      <c r="M5" s="29" t="s">
        <v>119</v>
      </c>
      <c r="N5" s="29" t="s">
        <v>120</v>
      </c>
      <c r="O5" s="29" t="s">
        <v>121</v>
      </c>
      <c r="P5" s="29" t="s">
        <v>122</v>
      </c>
      <c r="Q5" s="29" t="s">
        <v>123</v>
      </c>
      <c r="R5" s="29" t="s">
        <v>124</v>
      </c>
      <c r="S5" s="29" t="s">
        <v>125</v>
      </c>
      <c r="T5" s="29" t="s">
        <v>126</v>
      </c>
      <c r="U5" s="29" t="s">
        <v>127</v>
      </c>
      <c r="V5" s="29" t="s">
        <v>128</v>
      </c>
      <c r="W5" s="29" t="s">
        <v>129</v>
      </c>
      <c r="X5" s="29" t="s">
        <v>130</v>
      </c>
      <c r="Y5" s="29" t="s">
        <v>131</v>
      </c>
      <c r="Z5" s="29" t="s">
        <v>132</v>
      </c>
      <c r="AA5" s="29" t="s">
        <v>133</v>
      </c>
      <c r="AB5" s="29" t="s">
        <v>134</v>
      </c>
      <c r="AC5" s="29" t="s">
        <v>135</v>
      </c>
      <c r="AD5" s="29" t="s">
        <v>136</v>
      </c>
      <c r="AE5" s="29" t="s">
        <v>137</v>
      </c>
      <c r="AF5" s="29" t="s">
        <v>138</v>
      </c>
      <c r="AG5" s="29" t="s">
        <v>139</v>
      </c>
      <c r="AH5" s="29" t="s">
        <v>140</v>
      </c>
      <c r="AI5" s="29" t="s">
        <v>141</v>
      </c>
      <c r="AJ5" s="29" t="s">
        <v>142</v>
      </c>
      <c r="AK5" s="29" t="s">
        <v>143</v>
      </c>
      <c r="AL5" s="29" t="s">
        <v>144</v>
      </c>
      <c r="AM5" s="29" t="s">
        <v>145</v>
      </c>
      <c r="AN5" s="29" t="s">
        <v>146</v>
      </c>
      <c r="AO5" s="29" t="s">
        <v>147</v>
      </c>
      <c r="AP5" s="29" t="s">
        <v>148</v>
      </c>
      <c r="AQ5" s="29" t="s">
        <v>149</v>
      </c>
      <c r="AR5" s="29" t="s">
        <v>150</v>
      </c>
      <c r="AS5" s="29" t="s">
        <v>151</v>
      </c>
      <c r="AT5" s="29" t="s">
        <v>152</v>
      </c>
      <c r="AU5" s="29" t="s">
        <v>153</v>
      </c>
      <c r="AV5" s="29" t="s">
        <v>154</v>
      </c>
      <c r="AW5" s="29" t="s">
        <v>155</v>
      </c>
      <c r="AX5" s="29" t="s">
        <v>156</v>
      </c>
      <c r="AY5" s="29" t="s">
        <v>157</v>
      </c>
      <c r="AZ5" s="29" t="s">
        <v>158</v>
      </c>
      <c r="BA5" s="29" t="s">
        <v>159</v>
      </c>
      <c r="BB5" s="29" t="s">
        <v>160</v>
      </c>
      <c r="BC5" s="29" t="s">
        <v>161</v>
      </c>
      <c r="BD5" s="29" t="s">
        <v>162</v>
      </c>
      <c r="BE5" s="29" t="s">
        <v>163</v>
      </c>
      <c r="BF5" s="29" t="s">
        <v>164</v>
      </c>
      <c r="BG5" s="29" t="s">
        <v>165</v>
      </c>
      <c r="BH5" s="29" t="s">
        <v>166</v>
      </c>
      <c r="BI5" s="29" t="s">
        <v>167</v>
      </c>
      <c r="BJ5" s="29" t="s">
        <v>168</v>
      </c>
      <c r="BK5" s="29" t="s">
        <v>169</v>
      </c>
      <c r="BL5" s="29" t="s">
        <v>170</v>
      </c>
      <c r="BM5" s="29" t="s">
        <v>171</v>
      </c>
      <c r="BN5" s="29" t="s">
        <v>172</v>
      </c>
      <c r="BO5" s="29" t="s">
        <v>173</v>
      </c>
      <c r="BP5" s="29" t="s">
        <v>174</v>
      </c>
      <c r="BQ5" s="29" t="s">
        <v>175</v>
      </c>
      <c r="BR5" s="29" t="s">
        <v>176</v>
      </c>
      <c r="BS5" s="29" t="s">
        <v>177</v>
      </c>
      <c r="BT5" s="29" t="s">
        <v>178</v>
      </c>
      <c r="BU5" s="29" t="s">
        <v>179</v>
      </c>
      <c r="BV5" s="29" t="s">
        <v>180</v>
      </c>
      <c r="BW5" s="29" t="s">
        <v>181</v>
      </c>
      <c r="BX5" s="29" t="s">
        <v>182</v>
      </c>
      <c r="BY5" s="29" t="s">
        <v>183</v>
      </c>
      <c r="BZ5" s="29" t="s">
        <v>184</v>
      </c>
      <c r="CA5" s="29" t="s">
        <v>185</v>
      </c>
      <c r="CB5" s="29" t="s">
        <v>186</v>
      </c>
      <c r="CC5" s="29" t="s">
        <v>187</v>
      </c>
      <c r="CD5" s="29" t="s">
        <v>188</v>
      </c>
      <c r="CE5" s="29" t="s">
        <v>92</v>
      </c>
      <c r="CF5" s="29" t="s">
        <v>93</v>
      </c>
      <c r="CG5" s="29" t="s">
        <v>94</v>
      </c>
      <c r="CH5" s="29" t="s">
        <v>95</v>
      </c>
      <c r="CI5" s="29" t="s">
        <v>96</v>
      </c>
      <c r="CJ5" s="29" t="s">
        <v>97</v>
      </c>
      <c r="CK5" s="29" t="s">
        <v>98</v>
      </c>
      <c r="CL5" s="29" t="s">
        <v>99</v>
      </c>
      <c r="CM5" s="29" t="s">
        <v>100</v>
      </c>
      <c r="CN5" s="29" t="s">
        <v>219</v>
      </c>
      <c r="CO5" s="29" t="s">
        <v>220</v>
      </c>
      <c r="CP5" s="29" t="s">
        <v>222</v>
      </c>
      <c r="CQ5" s="29" t="s">
        <v>224</v>
      </c>
      <c r="CR5" s="29" t="s">
        <v>226</v>
      </c>
      <c r="CS5" s="29" t="s">
        <v>227</v>
      </c>
      <c r="CT5" s="29" t="s">
        <v>232</v>
      </c>
      <c r="CU5" s="29" t="s">
        <v>233</v>
      </c>
      <c r="CV5" s="29" t="s">
        <v>237</v>
      </c>
      <c r="CW5" s="29" t="s">
        <v>240</v>
      </c>
      <c r="CX5" s="77" t="s">
        <v>241</v>
      </c>
    </row>
    <row r="6" spans="1:103" ht="20.25" customHeight="1" x14ac:dyDescent="0.35">
      <c r="A6" s="31" t="s">
        <v>102</v>
      </c>
      <c r="B6" s="55">
        <v>22909.4</v>
      </c>
      <c r="C6" s="27">
        <v>22691.95</v>
      </c>
      <c r="D6" s="27">
        <v>21961.37</v>
      </c>
      <c r="E6" s="27">
        <v>22495.279999999999</v>
      </c>
      <c r="F6" s="27">
        <v>22640.85</v>
      </c>
      <c r="G6" s="27">
        <v>22027.63</v>
      </c>
      <c r="H6" s="27">
        <v>22189.64</v>
      </c>
      <c r="I6" s="27">
        <v>22906.82</v>
      </c>
      <c r="J6" s="27">
        <v>20838</v>
      </c>
      <c r="K6" s="27">
        <v>19005.650000000001</v>
      </c>
      <c r="L6" s="27">
        <v>22767.91</v>
      </c>
      <c r="M6" s="27">
        <v>23072.9</v>
      </c>
      <c r="N6" s="27">
        <v>21800.15</v>
      </c>
      <c r="O6" s="27">
        <v>21522.28</v>
      </c>
      <c r="P6" s="27">
        <v>22386.76</v>
      </c>
      <c r="Q6" s="27">
        <v>21581.84</v>
      </c>
      <c r="R6" s="27">
        <v>22106.33</v>
      </c>
      <c r="S6" s="27">
        <v>22396.05</v>
      </c>
      <c r="T6" s="27">
        <v>21099.37</v>
      </c>
      <c r="U6" s="27">
        <v>21588.14</v>
      </c>
      <c r="V6" s="27">
        <v>22371.98</v>
      </c>
      <c r="W6" s="27">
        <v>23239.37</v>
      </c>
      <c r="X6" s="27">
        <v>23940.59</v>
      </c>
      <c r="Y6" s="27">
        <v>24000.1</v>
      </c>
      <c r="Z6" s="27">
        <v>21774.86</v>
      </c>
      <c r="AA6" s="27">
        <v>21731.119999999999</v>
      </c>
      <c r="AB6" s="27">
        <v>23334.55</v>
      </c>
      <c r="AC6" s="27">
        <v>22292.799999999999</v>
      </c>
      <c r="AD6" s="27">
        <v>20795.03</v>
      </c>
      <c r="AE6" s="27">
        <v>21851.03</v>
      </c>
      <c r="AF6" s="27">
        <v>22080.34</v>
      </c>
      <c r="AG6" s="27">
        <v>21136.07</v>
      </c>
      <c r="AH6" s="27">
        <v>19969.5</v>
      </c>
      <c r="AI6" s="27">
        <v>21460.36</v>
      </c>
      <c r="AJ6" s="27">
        <v>21711.89</v>
      </c>
      <c r="AK6" s="27">
        <v>20796.93</v>
      </c>
      <c r="AL6" s="27">
        <v>20159</v>
      </c>
      <c r="AM6" s="27">
        <v>21397.87</v>
      </c>
      <c r="AN6" s="27">
        <v>21550.93</v>
      </c>
      <c r="AO6" s="27">
        <v>20421.28</v>
      </c>
      <c r="AP6" s="27">
        <v>20120.509999999998</v>
      </c>
      <c r="AQ6" s="27">
        <v>18922.599999999999</v>
      </c>
      <c r="AR6" s="27">
        <v>19789.68</v>
      </c>
      <c r="AS6" s="27">
        <v>18721.14</v>
      </c>
      <c r="AT6" s="27">
        <v>17814.509999999998</v>
      </c>
      <c r="AU6" s="27">
        <v>18860.830000000002</v>
      </c>
      <c r="AV6" s="27">
        <v>19484.78</v>
      </c>
      <c r="AW6" s="27">
        <v>19257.14</v>
      </c>
      <c r="AX6" s="27">
        <v>18655.63</v>
      </c>
      <c r="AY6" s="27">
        <v>19859.39</v>
      </c>
      <c r="AZ6" s="27">
        <v>19827.96</v>
      </c>
      <c r="BA6" s="27">
        <v>18619.240000000002</v>
      </c>
      <c r="BB6" s="27">
        <v>19981.759999999998</v>
      </c>
      <c r="BC6" s="27">
        <v>19644.689999999999</v>
      </c>
      <c r="BD6" s="27">
        <v>18527.25</v>
      </c>
      <c r="BE6" s="27">
        <v>15458.53</v>
      </c>
      <c r="BF6" s="27">
        <v>17095.98</v>
      </c>
      <c r="BG6" s="27">
        <v>17854.95</v>
      </c>
      <c r="BH6" s="27">
        <v>17382.79</v>
      </c>
      <c r="BI6" s="27">
        <v>15284.12</v>
      </c>
      <c r="BJ6" s="27">
        <v>15998.72</v>
      </c>
      <c r="BK6" s="27">
        <v>15556.39</v>
      </c>
      <c r="BL6" s="27">
        <v>15515.29</v>
      </c>
      <c r="BM6" s="27">
        <v>15576.55</v>
      </c>
      <c r="BN6" s="27">
        <v>15105.87</v>
      </c>
      <c r="BO6" s="27">
        <v>14627.81</v>
      </c>
      <c r="BP6" s="27">
        <v>16713.400000000001</v>
      </c>
      <c r="BQ6" s="27">
        <v>16834.939999999999</v>
      </c>
      <c r="BR6" s="27">
        <v>14819.44</v>
      </c>
      <c r="BS6" s="27">
        <v>15789.58</v>
      </c>
      <c r="BT6" s="27">
        <v>15787.94</v>
      </c>
      <c r="BU6" s="27">
        <v>16156.46</v>
      </c>
      <c r="BV6" s="27">
        <v>15223.26</v>
      </c>
      <c r="BW6" s="27">
        <v>15845.1</v>
      </c>
      <c r="BX6" s="27">
        <v>15942.45</v>
      </c>
      <c r="BY6" s="27">
        <v>15454.84</v>
      </c>
      <c r="BZ6" s="27">
        <v>13575.25</v>
      </c>
      <c r="CA6" s="27">
        <v>14692.62</v>
      </c>
      <c r="CB6" s="27">
        <v>16095.21</v>
      </c>
      <c r="CC6" s="27">
        <v>15980.41</v>
      </c>
      <c r="CD6" s="27">
        <v>15235.32</v>
      </c>
      <c r="CE6" s="27">
        <v>14431.05</v>
      </c>
      <c r="CF6" s="27">
        <v>15170.5</v>
      </c>
      <c r="CG6" s="27">
        <v>15953.78</v>
      </c>
      <c r="CH6" s="27">
        <v>14651.06</v>
      </c>
      <c r="CI6" s="27">
        <v>10667.27</v>
      </c>
      <c r="CJ6" s="27">
        <v>12217.93</v>
      </c>
      <c r="CK6" s="27">
        <v>12871.87</v>
      </c>
      <c r="CL6" s="27">
        <v>10172.4</v>
      </c>
      <c r="CM6" s="27">
        <v>12325.64</v>
      </c>
      <c r="CN6" s="27">
        <v>13507.13</v>
      </c>
      <c r="CO6" s="27">
        <v>13597.46</v>
      </c>
      <c r="CP6" s="27">
        <v>13947.41</v>
      </c>
      <c r="CQ6" s="27">
        <v>14083.6</v>
      </c>
      <c r="CR6" s="27">
        <v>13579.05</v>
      </c>
      <c r="CS6" s="27">
        <v>13782.87</v>
      </c>
      <c r="CT6" s="27">
        <v>13599.04</v>
      </c>
      <c r="CU6" s="56">
        <v>12880.79</v>
      </c>
      <c r="CV6" s="56">
        <v>12966.66</v>
      </c>
      <c r="CW6" s="56">
        <v>12002.49</v>
      </c>
      <c r="CX6" s="57">
        <v>13003.74</v>
      </c>
      <c r="CY6" s="52"/>
    </row>
    <row r="7" spans="1:103" ht="20.25" customHeight="1" x14ac:dyDescent="0.35">
      <c r="A7" s="32" t="s">
        <v>103</v>
      </c>
      <c r="B7" s="55">
        <v>3673.26</v>
      </c>
      <c r="C7" s="27">
        <v>3179.69</v>
      </c>
      <c r="D7" s="27">
        <v>3811.38</v>
      </c>
      <c r="E7" s="27">
        <v>3231.65</v>
      </c>
      <c r="F7" s="27">
        <v>3812.51</v>
      </c>
      <c r="G7" s="27">
        <v>3106.14</v>
      </c>
      <c r="H7" s="27">
        <v>3400.95</v>
      </c>
      <c r="I7" s="27">
        <v>3892.54</v>
      </c>
      <c r="J7" s="27">
        <v>4014.45</v>
      </c>
      <c r="K7" s="27">
        <v>5646.23</v>
      </c>
      <c r="L7" s="27">
        <v>3987.22</v>
      </c>
      <c r="M7" s="27">
        <v>3586.06</v>
      </c>
      <c r="N7" s="27">
        <v>3274.55</v>
      </c>
      <c r="O7" s="27">
        <v>3829.05</v>
      </c>
      <c r="P7" s="27">
        <v>4005.88</v>
      </c>
      <c r="Q7" s="27">
        <v>3790.93</v>
      </c>
      <c r="R7" s="27">
        <v>4316.0600000000004</v>
      </c>
      <c r="S7" s="27">
        <v>3326.15</v>
      </c>
      <c r="T7" s="27">
        <v>4229.76</v>
      </c>
      <c r="U7" s="27">
        <v>4600.05</v>
      </c>
      <c r="V7" s="27">
        <v>4668.3599999999997</v>
      </c>
      <c r="W7" s="27">
        <v>4632.25</v>
      </c>
      <c r="X7" s="27">
        <v>4511.6400000000003</v>
      </c>
      <c r="Y7" s="27">
        <v>4732.47</v>
      </c>
      <c r="Z7" s="27">
        <v>5513.04</v>
      </c>
      <c r="AA7" s="27">
        <v>5476.65</v>
      </c>
      <c r="AB7" s="27">
        <v>5658.99</v>
      </c>
      <c r="AC7" s="27">
        <v>5832.11</v>
      </c>
      <c r="AD7" s="27">
        <v>6876.4</v>
      </c>
      <c r="AE7" s="27">
        <v>6402.25</v>
      </c>
      <c r="AF7" s="27">
        <v>6248.83</v>
      </c>
      <c r="AG7" s="27">
        <v>7308.57</v>
      </c>
      <c r="AH7" s="27">
        <v>6633.59</v>
      </c>
      <c r="AI7" s="27">
        <v>6138.3</v>
      </c>
      <c r="AJ7" s="27">
        <v>6050.28</v>
      </c>
      <c r="AK7" s="27">
        <v>6287.34</v>
      </c>
      <c r="AL7" s="27">
        <v>6738.42</v>
      </c>
      <c r="AM7" s="27">
        <v>5659.14</v>
      </c>
      <c r="AN7" s="27">
        <v>5228.62</v>
      </c>
      <c r="AO7" s="27">
        <v>6114.79</v>
      </c>
      <c r="AP7" s="27">
        <v>5541.61</v>
      </c>
      <c r="AQ7" s="27">
        <v>5260.14</v>
      </c>
      <c r="AR7" s="27">
        <v>5706.7</v>
      </c>
      <c r="AS7" s="27">
        <v>5663.94</v>
      </c>
      <c r="AT7" s="27">
        <v>5851.06</v>
      </c>
      <c r="AU7" s="27">
        <v>5634.55</v>
      </c>
      <c r="AV7" s="27">
        <v>5796</v>
      </c>
      <c r="AW7" s="27">
        <v>6383.48</v>
      </c>
      <c r="AX7" s="27">
        <v>5620.7</v>
      </c>
      <c r="AY7" s="27">
        <v>5399.85</v>
      </c>
      <c r="AZ7" s="27">
        <v>5300.54</v>
      </c>
      <c r="BA7" s="27">
        <v>6334.49</v>
      </c>
      <c r="BB7" s="27">
        <v>5535.53</v>
      </c>
      <c r="BC7" s="27">
        <v>5541.37</v>
      </c>
      <c r="BD7" s="27">
        <v>6639.5</v>
      </c>
      <c r="BE7" s="27">
        <v>8490.2800000000007</v>
      </c>
      <c r="BF7" s="27">
        <v>6270.05</v>
      </c>
      <c r="BG7" s="27">
        <v>6843.45</v>
      </c>
      <c r="BH7" s="27">
        <v>6738.19</v>
      </c>
      <c r="BI7" s="27">
        <v>8565.86</v>
      </c>
      <c r="BJ7" s="27">
        <v>7008.7</v>
      </c>
      <c r="BK7" s="27">
        <v>7427.45</v>
      </c>
      <c r="BL7" s="27">
        <v>7659.18</v>
      </c>
      <c r="BM7" s="27">
        <v>7289.09</v>
      </c>
      <c r="BN7" s="27">
        <v>7731.7</v>
      </c>
      <c r="BO7" s="27">
        <v>8481.7999999999993</v>
      </c>
      <c r="BP7" s="27">
        <v>8094.11</v>
      </c>
      <c r="BQ7" s="27">
        <v>7982.21</v>
      </c>
      <c r="BR7" s="27">
        <v>8846.5499999999993</v>
      </c>
      <c r="BS7" s="27">
        <v>9195.0300000000007</v>
      </c>
      <c r="BT7" s="27">
        <v>8635.49</v>
      </c>
      <c r="BU7" s="27">
        <v>8465.52</v>
      </c>
      <c r="BV7" s="27">
        <v>8645.61</v>
      </c>
      <c r="BW7" s="27">
        <v>8233.59</v>
      </c>
      <c r="BX7" s="27">
        <v>8488.92</v>
      </c>
      <c r="BY7" s="27">
        <v>9266.11</v>
      </c>
      <c r="BZ7" s="27">
        <v>9244.7199999999993</v>
      </c>
      <c r="CA7" s="27">
        <v>9125.89</v>
      </c>
      <c r="CB7" s="27">
        <v>8677.42</v>
      </c>
      <c r="CC7" s="27">
        <v>8187.48</v>
      </c>
      <c r="CD7" s="27">
        <v>7708.87</v>
      </c>
      <c r="CE7" s="27">
        <v>8735.16</v>
      </c>
      <c r="CF7" s="27">
        <v>8187.32</v>
      </c>
      <c r="CG7" s="27">
        <v>8419.16</v>
      </c>
      <c r="CH7" s="27">
        <v>7901.13</v>
      </c>
      <c r="CI7" s="27">
        <v>5169.01</v>
      </c>
      <c r="CJ7" s="27">
        <v>5502.88</v>
      </c>
      <c r="CK7" s="27">
        <v>6294.16</v>
      </c>
      <c r="CL7" s="27">
        <v>5106.3500000000004</v>
      </c>
      <c r="CM7" s="27">
        <v>5971.77</v>
      </c>
      <c r="CN7" s="27">
        <v>6344.75</v>
      </c>
      <c r="CO7" s="27">
        <v>7657.42</v>
      </c>
      <c r="CP7" s="27">
        <v>5910.2</v>
      </c>
      <c r="CQ7" s="27">
        <v>7324.32</v>
      </c>
      <c r="CR7" s="27">
        <v>7851.74</v>
      </c>
      <c r="CS7" s="27">
        <v>7631.81</v>
      </c>
      <c r="CT7" s="27">
        <v>7195.79</v>
      </c>
      <c r="CU7" s="27">
        <v>7546.27</v>
      </c>
      <c r="CV7" s="27">
        <v>7997.83</v>
      </c>
      <c r="CW7" s="27">
        <v>8013.1</v>
      </c>
      <c r="CX7" s="58">
        <v>7502.77</v>
      </c>
      <c r="CY7" s="78"/>
    </row>
    <row r="8" spans="1:103" ht="20.25" customHeight="1" x14ac:dyDescent="0.35">
      <c r="A8" s="32" t="s">
        <v>104</v>
      </c>
      <c r="B8" s="55">
        <v>5460.95</v>
      </c>
      <c r="C8" s="27">
        <v>6503.88</v>
      </c>
      <c r="D8" s="27">
        <v>5207.91</v>
      </c>
      <c r="E8" s="27">
        <v>4557.1000000000004</v>
      </c>
      <c r="F8" s="27">
        <v>5017.2700000000004</v>
      </c>
      <c r="G8" s="27">
        <v>5107.68</v>
      </c>
      <c r="H8" s="27">
        <v>5201.82</v>
      </c>
      <c r="I8" s="27">
        <v>5349.86</v>
      </c>
      <c r="J8" s="27">
        <v>4500.6000000000004</v>
      </c>
      <c r="K8" s="27">
        <v>4005.93</v>
      </c>
      <c r="L8" s="27">
        <v>5283.78</v>
      </c>
      <c r="M8" s="27">
        <v>5297.38</v>
      </c>
      <c r="N8" s="27">
        <v>5007.99</v>
      </c>
      <c r="O8" s="27">
        <v>5660.04</v>
      </c>
      <c r="P8" s="27">
        <v>6631.66</v>
      </c>
      <c r="Q8" s="27">
        <v>6144.54</v>
      </c>
      <c r="R8" s="27">
        <v>6056.99</v>
      </c>
      <c r="S8" s="27">
        <v>6264.38</v>
      </c>
      <c r="T8" s="27">
        <v>5026.97</v>
      </c>
      <c r="U8" s="27">
        <v>5974.51</v>
      </c>
      <c r="V8" s="27">
        <v>7240.66</v>
      </c>
      <c r="W8" s="27">
        <v>7256.85</v>
      </c>
      <c r="X8" s="27">
        <v>7700.88</v>
      </c>
      <c r="Y8" s="27">
        <v>8296.18</v>
      </c>
      <c r="Z8" s="27">
        <v>7396.86</v>
      </c>
      <c r="AA8" s="27">
        <v>6989.77</v>
      </c>
      <c r="AB8" s="27">
        <v>7456.12</v>
      </c>
      <c r="AC8" s="27">
        <v>7879.15</v>
      </c>
      <c r="AD8" s="27">
        <v>6535.27</v>
      </c>
      <c r="AE8" s="27">
        <v>7214.97</v>
      </c>
      <c r="AF8" s="27">
        <v>7560.85</v>
      </c>
      <c r="AG8" s="27">
        <v>7633.93</v>
      </c>
      <c r="AH8" s="27">
        <v>7175.1</v>
      </c>
      <c r="AI8" s="27">
        <v>7985.21</v>
      </c>
      <c r="AJ8" s="27">
        <v>7560.02</v>
      </c>
      <c r="AK8" s="27">
        <v>7262.69</v>
      </c>
      <c r="AL8" s="27">
        <v>6655.76</v>
      </c>
      <c r="AM8" s="27">
        <v>7638.75</v>
      </c>
      <c r="AN8" s="27">
        <v>7622.31</v>
      </c>
      <c r="AO8" s="27">
        <v>6886.4</v>
      </c>
      <c r="AP8" s="27">
        <v>6647.55</v>
      </c>
      <c r="AQ8" s="27">
        <v>6064.11</v>
      </c>
      <c r="AR8" s="27">
        <v>6269.95</v>
      </c>
      <c r="AS8" s="27">
        <v>6509.65</v>
      </c>
      <c r="AT8" s="27">
        <v>6191.85</v>
      </c>
      <c r="AU8" s="27">
        <v>6199.54</v>
      </c>
      <c r="AV8" s="27">
        <v>6668.87</v>
      </c>
      <c r="AW8" s="27">
        <v>7004.99</v>
      </c>
      <c r="AX8" s="27">
        <v>6612.91</v>
      </c>
      <c r="AY8" s="27">
        <v>7363.65</v>
      </c>
      <c r="AZ8" s="27">
        <v>6957.24</v>
      </c>
      <c r="BA8" s="27">
        <v>6866.61</v>
      </c>
      <c r="BB8" s="27">
        <v>7977.96</v>
      </c>
      <c r="BC8" s="27">
        <v>8190.59</v>
      </c>
      <c r="BD8" s="27">
        <v>7563.18</v>
      </c>
      <c r="BE8" s="27">
        <v>6172.61</v>
      </c>
      <c r="BF8" s="27">
        <v>7009.59</v>
      </c>
      <c r="BG8" s="27">
        <v>7024.56</v>
      </c>
      <c r="BH8" s="27">
        <v>6718.34</v>
      </c>
      <c r="BI8" s="27">
        <v>6157.22</v>
      </c>
      <c r="BJ8" s="27">
        <v>6352.98</v>
      </c>
      <c r="BK8" s="27">
        <v>5796.31</v>
      </c>
      <c r="BL8" s="27">
        <v>5212.24</v>
      </c>
      <c r="BM8" s="27">
        <v>5386.73</v>
      </c>
      <c r="BN8" s="27">
        <v>5038</v>
      </c>
      <c r="BO8" s="27">
        <v>5211.83</v>
      </c>
      <c r="BP8" s="27">
        <v>6260.14</v>
      </c>
      <c r="BQ8" s="27">
        <v>6416.28</v>
      </c>
      <c r="BR8" s="27">
        <v>5934.65</v>
      </c>
      <c r="BS8" s="27">
        <v>6250.71</v>
      </c>
      <c r="BT8" s="27">
        <v>6153.22</v>
      </c>
      <c r="BU8" s="27">
        <v>5926</v>
      </c>
      <c r="BV8" s="27">
        <v>5649.57</v>
      </c>
      <c r="BW8" s="27">
        <v>5805.23</v>
      </c>
      <c r="BX8" s="27">
        <v>5793.52</v>
      </c>
      <c r="BY8" s="27">
        <v>5880.12</v>
      </c>
      <c r="BZ8" s="27">
        <v>5232.01</v>
      </c>
      <c r="CA8" s="27">
        <v>5599.39</v>
      </c>
      <c r="CB8" s="27">
        <v>5965.03</v>
      </c>
      <c r="CC8" s="27">
        <v>5446.14</v>
      </c>
      <c r="CD8" s="27">
        <v>5209.32</v>
      </c>
      <c r="CE8" s="27">
        <v>4760.72</v>
      </c>
      <c r="CF8" s="27">
        <v>4757.03</v>
      </c>
      <c r="CG8" s="27">
        <v>5767.1</v>
      </c>
      <c r="CH8" s="27">
        <v>5053.22</v>
      </c>
      <c r="CI8" s="27">
        <v>4893.21</v>
      </c>
      <c r="CJ8" s="27">
        <v>3997.59</v>
      </c>
      <c r="CK8" s="27">
        <v>4668.08</v>
      </c>
      <c r="CL8" s="27">
        <v>3919.05</v>
      </c>
      <c r="CM8" s="27">
        <v>4185.09</v>
      </c>
      <c r="CN8" s="27">
        <v>5002.6899999999996</v>
      </c>
      <c r="CO8" s="27">
        <v>5143.68</v>
      </c>
      <c r="CP8" s="27">
        <v>5284.88</v>
      </c>
      <c r="CQ8" s="27">
        <v>5171.8100000000004</v>
      </c>
      <c r="CR8" s="27">
        <v>5447.41</v>
      </c>
      <c r="CS8" s="27">
        <v>5166.63</v>
      </c>
      <c r="CT8" s="27">
        <v>5089.25</v>
      </c>
      <c r="CU8" s="27">
        <v>4541.78</v>
      </c>
      <c r="CV8" s="27">
        <v>4811.55</v>
      </c>
      <c r="CW8" s="27">
        <v>4483.91</v>
      </c>
      <c r="CX8" s="58">
        <v>5001.91</v>
      </c>
      <c r="CY8" s="52"/>
    </row>
    <row r="9" spans="1:103" ht="20.25" customHeight="1" x14ac:dyDescent="0.35">
      <c r="A9" s="32" t="s">
        <v>28</v>
      </c>
      <c r="B9" s="55">
        <v>648.54999999999995</v>
      </c>
      <c r="C9" s="27">
        <v>565.91</v>
      </c>
      <c r="D9" s="27">
        <v>603.19000000000005</v>
      </c>
      <c r="E9" s="27">
        <v>512.35</v>
      </c>
      <c r="F9" s="27">
        <v>512.41</v>
      </c>
      <c r="G9" s="27">
        <v>653.72</v>
      </c>
      <c r="H9" s="27">
        <v>552.12</v>
      </c>
      <c r="I9" s="27">
        <v>360.81</v>
      </c>
      <c r="J9" s="27">
        <v>488.62</v>
      </c>
      <c r="K9" s="27">
        <v>637.70000000000005</v>
      </c>
      <c r="L9" s="27">
        <v>629.86</v>
      </c>
      <c r="M9" s="27">
        <v>517.75</v>
      </c>
      <c r="N9" s="27">
        <v>427.12</v>
      </c>
      <c r="O9" s="27">
        <v>507.04</v>
      </c>
      <c r="P9" s="27">
        <v>542.62</v>
      </c>
      <c r="Q9" s="27">
        <v>436.46</v>
      </c>
      <c r="R9" s="27">
        <v>456.56</v>
      </c>
      <c r="S9" s="27">
        <v>469.83</v>
      </c>
      <c r="T9" s="27">
        <v>431.65</v>
      </c>
      <c r="U9" s="27">
        <v>406</v>
      </c>
      <c r="V9" s="27">
        <v>376.81</v>
      </c>
      <c r="W9" s="27">
        <v>592.23</v>
      </c>
      <c r="X9" s="27">
        <v>583.71</v>
      </c>
      <c r="Y9" s="27">
        <v>532.66999999999996</v>
      </c>
      <c r="Z9" s="27">
        <v>465.63</v>
      </c>
      <c r="AA9" s="27">
        <v>533.35</v>
      </c>
      <c r="AB9" s="27">
        <v>566.11</v>
      </c>
      <c r="AC9" s="27">
        <v>489.79</v>
      </c>
      <c r="AD9" s="27">
        <v>515.11</v>
      </c>
      <c r="AE9" s="27">
        <v>702.46</v>
      </c>
      <c r="AF9" s="27">
        <v>561.07000000000005</v>
      </c>
      <c r="AG9" s="27">
        <v>569.32000000000005</v>
      </c>
      <c r="AH9" s="27">
        <v>639.85</v>
      </c>
      <c r="AI9" s="27">
        <v>560.82000000000005</v>
      </c>
      <c r="AJ9" s="27">
        <v>611.14</v>
      </c>
      <c r="AK9" s="27">
        <v>559.58000000000004</v>
      </c>
      <c r="AL9" s="27">
        <v>838.48</v>
      </c>
      <c r="AM9" s="27">
        <v>925.3</v>
      </c>
      <c r="AN9" s="27">
        <v>809.16</v>
      </c>
      <c r="AO9" s="27">
        <v>899.49</v>
      </c>
      <c r="AP9" s="27">
        <v>835.34</v>
      </c>
      <c r="AQ9" s="27">
        <v>806.74</v>
      </c>
      <c r="AR9" s="27">
        <v>860.34</v>
      </c>
      <c r="AS9" s="27">
        <v>803.46</v>
      </c>
      <c r="AT9" s="27">
        <v>635.29</v>
      </c>
      <c r="AU9" s="27">
        <v>665.68</v>
      </c>
      <c r="AV9" s="27">
        <v>764.84</v>
      </c>
      <c r="AW9" s="27">
        <v>741.43</v>
      </c>
      <c r="AX9" s="27">
        <v>787.48</v>
      </c>
      <c r="AY9" s="27">
        <v>756.08</v>
      </c>
      <c r="AZ9" s="27">
        <v>887.48</v>
      </c>
      <c r="BA9" s="27">
        <v>698.54</v>
      </c>
      <c r="BB9" s="27">
        <v>654.03</v>
      </c>
      <c r="BC9" s="27">
        <v>645.26</v>
      </c>
      <c r="BD9" s="27">
        <v>698.26</v>
      </c>
      <c r="BE9" s="27">
        <v>665.75</v>
      </c>
      <c r="BF9" s="27">
        <v>628.79999999999995</v>
      </c>
      <c r="BG9" s="27">
        <v>801.45</v>
      </c>
      <c r="BH9" s="27">
        <v>731.79</v>
      </c>
      <c r="BI9" s="27">
        <v>557.89</v>
      </c>
      <c r="BJ9" s="27">
        <v>698.18</v>
      </c>
      <c r="BK9" s="27">
        <v>667.09</v>
      </c>
      <c r="BL9" s="27">
        <v>695.13</v>
      </c>
      <c r="BM9" s="27">
        <v>763.67</v>
      </c>
      <c r="BN9" s="27">
        <v>551.23</v>
      </c>
      <c r="BO9" s="27">
        <v>698.33</v>
      </c>
      <c r="BP9" s="27">
        <v>686.82</v>
      </c>
      <c r="BQ9" s="27">
        <v>572.97</v>
      </c>
      <c r="BR9" s="27">
        <v>537.86</v>
      </c>
      <c r="BS9" s="27">
        <v>726.58</v>
      </c>
      <c r="BT9" s="27">
        <v>762.7</v>
      </c>
      <c r="BU9" s="27">
        <v>631.95000000000005</v>
      </c>
      <c r="BV9" s="27">
        <v>510.91</v>
      </c>
      <c r="BW9" s="27">
        <v>618</v>
      </c>
      <c r="BX9" s="27">
        <v>728.91</v>
      </c>
      <c r="BY9" s="27">
        <v>593.01</v>
      </c>
      <c r="BZ9" s="27">
        <v>549.76</v>
      </c>
      <c r="CA9" s="27">
        <v>617.64</v>
      </c>
      <c r="CB9" s="27">
        <v>707.96</v>
      </c>
      <c r="CC9" s="27">
        <v>572.65</v>
      </c>
      <c r="CD9" s="27">
        <v>514.79</v>
      </c>
      <c r="CE9" s="27">
        <v>618.82000000000005</v>
      </c>
      <c r="CF9" s="27">
        <v>588.29999999999995</v>
      </c>
      <c r="CG9" s="27">
        <v>555.54</v>
      </c>
      <c r="CH9" s="27">
        <v>449.72</v>
      </c>
      <c r="CI9" s="27">
        <v>445.61</v>
      </c>
      <c r="CJ9" s="27">
        <v>483.01</v>
      </c>
      <c r="CK9" s="27">
        <v>494.97</v>
      </c>
      <c r="CL9" s="27">
        <v>411.36</v>
      </c>
      <c r="CM9" s="27">
        <v>495.63</v>
      </c>
      <c r="CN9" s="27">
        <v>546.57000000000005</v>
      </c>
      <c r="CO9" s="27">
        <v>475.25</v>
      </c>
      <c r="CP9" s="27">
        <v>389</v>
      </c>
      <c r="CQ9" s="27">
        <v>547.45000000000005</v>
      </c>
      <c r="CR9" s="27">
        <v>582.49</v>
      </c>
      <c r="CS9" s="27">
        <v>436.33</v>
      </c>
      <c r="CT9" s="27">
        <v>417.36</v>
      </c>
      <c r="CU9" s="27">
        <v>516.69000000000005</v>
      </c>
      <c r="CV9" s="27">
        <v>567.33000000000004</v>
      </c>
      <c r="CW9" s="27">
        <v>441.68</v>
      </c>
      <c r="CX9" s="58">
        <v>390.81</v>
      </c>
      <c r="CY9" s="52"/>
    </row>
    <row r="10" spans="1:103" ht="20.25" customHeight="1" x14ac:dyDescent="0.35">
      <c r="A10" s="32" t="s">
        <v>105</v>
      </c>
      <c r="B10" s="55">
        <v>-157.02000000000001</v>
      </c>
      <c r="C10" s="27">
        <v>464.84</v>
      </c>
      <c r="D10" s="27">
        <v>33.67</v>
      </c>
      <c r="E10" s="27">
        <v>235.51</v>
      </c>
      <c r="F10" s="27">
        <v>-30.1</v>
      </c>
      <c r="G10" s="27">
        <v>-30.6</v>
      </c>
      <c r="H10" s="27">
        <v>252.11</v>
      </c>
      <c r="I10" s="27">
        <v>-523.26</v>
      </c>
      <c r="J10" s="27">
        <v>277.95</v>
      </c>
      <c r="K10" s="27">
        <v>-655.27</v>
      </c>
      <c r="L10" s="27">
        <v>315.75</v>
      </c>
      <c r="M10" s="27">
        <v>-536.33000000000004</v>
      </c>
      <c r="N10" s="27">
        <v>373.67</v>
      </c>
      <c r="O10" s="27">
        <v>-27.15</v>
      </c>
      <c r="P10" s="27">
        <v>540.51</v>
      </c>
      <c r="Q10" s="27">
        <v>339.25</v>
      </c>
      <c r="R10" s="27">
        <v>64.34</v>
      </c>
      <c r="S10" s="27">
        <v>-81.150000000000006</v>
      </c>
      <c r="T10" s="27">
        <v>-47.68</v>
      </c>
      <c r="U10" s="27">
        <v>-197.3</v>
      </c>
      <c r="V10" s="27">
        <v>406.82</v>
      </c>
      <c r="W10" s="27">
        <v>95.64</v>
      </c>
      <c r="X10" s="27">
        <v>-260.14999999999998</v>
      </c>
      <c r="Y10" s="27">
        <v>-531</v>
      </c>
      <c r="Z10" s="27">
        <v>1537.95</v>
      </c>
      <c r="AA10" s="27">
        <v>187.25</v>
      </c>
      <c r="AB10" s="27">
        <v>-497.72</v>
      </c>
      <c r="AC10" s="27">
        <v>709.62</v>
      </c>
      <c r="AD10" s="27">
        <v>296.41000000000003</v>
      </c>
      <c r="AE10" s="27">
        <v>-215.64</v>
      </c>
      <c r="AF10" s="27">
        <v>-678.11</v>
      </c>
      <c r="AG10" s="27">
        <v>-258.85000000000002</v>
      </c>
      <c r="AH10" s="27">
        <v>947.69</v>
      </c>
      <c r="AI10" s="27">
        <v>12.85</v>
      </c>
      <c r="AJ10" s="27">
        <v>120.94</v>
      </c>
      <c r="AK10" s="27">
        <v>-8.6199999999999992</v>
      </c>
      <c r="AL10" s="27">
        <v>31.78</v>
      </c>
      <c r="AM10" s="27">
        <v>80.930000000000007</v>
      </c>
      <c r="AN10" s="27">
        <v>335.72</v>
      </c>
      <c r="AO10" s="27">
        <v>-397.72</v>
      </c>
      <c r="AP10" s="27">
        <v>-102.21</v>
      </c>
      <c r="AQ10" s="27">
        <v>470.81</v>
      </c>
      <c r="AR10" s="27">
        <v>-241.58</v>
      </c>
      <c r="AS10" s="27">
        <v>192.8</v>
      </c>
      <c r="AT10" s="27">
        <v>303.05</v>
      </c>
      <c r="AU10" s="27">
        <v>-42.84</v>
      </c>
      <c r="AV10" s="27">
        <v>66.2</v>
      </c>
      <c r="AW10" s="27">
        <v>268.26</v>
      </c>
      <c r="AX10" s="27">
        <v>224.09</v>
      </c>
      <c r="AY10" s="27">
        <v>183.45</v>
      </c>
      <c r="AZ10" s="27">
        <v>-20.62</v>
      </c>
      <c r="BA10" s="27">
        <v>-198.61</v>
      </c>
      <c r="BB10" s="27">
        <v>25.09</v>
      </c>
      <c r="BC10" s="27">
        <v>209.35</v>
      </c>
      <c r="BD10" s="27">
        <v>-101.73</v>
      </c>
      <c r="BE10" s="27">
        <v>-4.51</v>
      </c>
      <c r="BF10" s="27">
        <v>30.12</v>
      </c>
      <c r="BG10" s="27">
        <v>53.05</v>
      </c>
      <c r="BH10" s="27">
        <v>63.18</v>
      </c>
      <c r="BI10" s="27">
        <v>-40.68</v>
      </c>
      <c r="BJ10" s="27">
        <v>204.23</v>
      </c>
      <c r="BK10" s="27">
        <v>227.07</v>
      </c>
      <c r="BL10" s="27">
        <v>-323.70999999999998</v>
      </c>
      <c r="BM10" s="27">
        <v>184.41</v>
      </c>
      <c r="BN10" s="27">
        <v>-141.86000000000001</v>
      </c>
      <c r="BO10" s="27">
        <v>-265.8</v>
      </c>
      <c r="BP10" s="27">
        <v>-266.91000000000003</v>
      </c>
      <c r="BQ10" s="27">
        <v>-68.44</v>
      </c>
      <c r="BR10" s="27">
        <v>147.91</v>
      </c>
      <c r="BS10" s="27">
        <v>-278.33</v>
      </c>
      <c r="BT10" s="27">
        <v>444.39</v>
      </c>
      <c r="BU10" s="27">
        <v>-240.62</v>
      </c>
      <c r="BV10" s="27">
        <v>-314.64999999999998</v>
      </c>
      <c r="BW10" s="27">
        <v>125.09</v>
      </c>
      <c r="BX10" s="27">
        <v>249</v>
      </c>
      <c r="BY10" s="27">
        <v>-198.32</v>
      </c>
      <c r="BZ10" s="27">
        <v>124.26</v>
      </c>
      <c r="CA10" s="27">
        <v>291.81</v>
      </c>
      <c r="CB10" s="27">
        <v>-154.94999999999999</v>
      </c>
      <c r="CC10" s="27">
        <v>24.12</v>
      </c>
      <c r="CD10" s="27">
        <v>-93.28</v>
      </c>
      <c r="CE10" s="27">
        <v>-110.15</v>
      </c>
      <c r="CF10" s="27">
        <v>-305.69</v>
      </c>
      <c r="CG10" s="27">
        <v>-182.47</v>
      </c>
      <c r="CH10" s="27">
        <v>-208.76</v>
      </c>
      <c r="CI10" s="27">
        <v>-441.58</v>
      </c>
      <c r="CJ10" s="27">
        <v>245.64</v>
      </c>
      <c r="CK10" s="27">
        <v>-175.76</v>
      </c>
      <c r="CL10" s="27">
        <v>1245.52</v>
      </c>
      <c r="CM10" s="27">
        <v>269.58</v>
      </c>
      <c r="CN10" s="27">
        <v>161.26</v>
      </c>
      <c r="CO10" s="27">
        <v>14.53</v>
      </c>
      <c r="CP10" s="27">
        <v>504.18</v>
      </c>
      <c r="CQ10" s="27">
        <v>-317.42</v>
      </c>
      <c r="CR10" s="27">
        <v>-30.76</v>
      </c>
      <c r="CS10" s="27">
        <v>67.400000000000006</v>
      </c>
      <c r="CT10" s="27">
        <v>-84.23</v>
      </c>
      <c r="CU10" s="27">
        <v>257.27999999999997</v>
      </c>
      <c r="CV10" s="27">
        <v>-337.74</v>
      </c>
      <c r="CW10" s="27">
        <v>153.47</v>
      </c>
      <c r="CX10" s="58">
        <v>-32.42</v>
      </c>
      <c r="CY10" s="52"/>
    </row>
    <row r="11" spans="1:103" ht="20.25" customHeight="1" x14ac:dyDescent="0.35">
      <c r="A11" s="32" t="s">
        <v>106</v>
      </c>
      <c r="B11" s="55">
        <v>-413</v>
      </c>
      <c r="C11" s="27">
        <v>-386</v>
      </c>
      <c r="D11" s="27">
        <v>-570</v>
      </c>
      <c r="E11" s="27">
        <v>-736</v>
      </c>
      <c r="F11" s="27">
        <v>-816</v>
      </c>
      <c r="G11" s="27">
        <v>-894</v>
      </c>
      <c r="H11" s="27">
        <v>-808.23</v>
      </c>
      <c r="I11" s="27">
        <v>-974</v>
      </c>
      <c r="J11" s="27">
        <v>-1455</v>
      </c>
      <c r="K11" s="27">
        <v>-1026</v>
      </c>
      <c r="L11" s="27">
        <v>-888</v>
      </c>
      <c r="M11" s="27">
        <v>-959</v>
      </c>
      <c r="N11" s="27">
        <v>-389.22</v>
      </c>
      <c r="O11" s="27">
        <v>-555.13</v>
      </c>
      <c r="P11" s="27">
        <v>-351.99</v>
      </c>
      <c r="Q11" s="27">
        <v>-443.58</v>
      </c>
      <c r="R11" s="27">
        <v>-381.57</v>
      </c>
      <c r="S11" s="27">
        <v>-338.59</v>
      </c>
      <c r="T11" s="27">
        <v>-561.67999999999995</v>
      </c>
      <c r="U11" s="27">
        <v>-369.9</v>
      </c>
      <c r="V11" s="27">
        <v>77.98</v>
      </c>
      <c r="W11" s="27">
        <v>-40.61</v>
      </c>
      <c r="X11" s="27">
        <v>-157.04</v>
      </c>
      <c r="Y11" s="27">
        <v>-83.03</v>
      </c>
      <c r="Z11" s="27">
        <v>-163.83000000000001</v>
      </c>
      <c r="AA11" s="27">
        <v>6.94</v>
      </c>
      <c r="AB11" s="27">
        <v>-145.71</v>
      </c>
      <c r="AC11" s="27">
        <v>-31.74</v>
      </c>
      <c r="AD11" s="27">
        <v>-169.86</v>
      </c>
      <c r="AE11" s="27">
        <v>-250.04</v>
      </c>
      <c r="AF11" s="27">
        <v>-118.95</v>
      </c>
      <c r="AG11" s="27">
        <v>-144</v>
      </c>
      <c r="AH11" s="27">
        <v>-255.77</v>
      </c>
      <c r="AI11" s="27">
        <v>-224.82</v>
      </c>
      <c r="AJ11" s="27">
        <v>-122.21</v>
      </c>
      <c r="AK11" s="27">
        <v>55.98</v>
      </c>
      <c r="AL11" s="27">
        <v>-65.180000000000007</v>
      </c>
      <c r="AM11" s="27">
        <v>-13.39</v>
      </c>
      <c r="AN11" s="27">
        <v>-79.59</v>
      </c>
      <c r="AO11" s="27">
        <v>-49.46</v>
      </c>
      <c r="AP11" s="27">
        <v>-22.26</v>
      </c>
      <c r="AQ11" s="27">
        <v>52.29</v>
      </c>
      <c r="AR11" s="27">
        <v>-4.05</v>
      </c>
      <c r="AS11" s="27">
        <v>-42.03</v>
      </c>
      <c r="AT11" s="27">
        <v>-32.32</v>
      </c>
      <c r="AU11" s="27">
        <v>-3.63</v>
      </c>
      <c r="AV11" s="27">
        <v>-20.82</v>
      </c>
      <c r="AW11" s="27">
        <v>-14.17</v>
      </c>
      <c r="AX11" s="27">
        <v>-27.76</v>
      </c>
      <c r="AY11" s="27">
        <v>-17.12</v>
      </c>
      <c r="AZ11" s="27">
        <v>40.08</v>
      </c>
      <c r="BA11" s="27">
        <v>-14.5</v>
      </c>
      <c r="BB11" s="27">
        <v>3.59</v>
      </c>
      <c r="BC11" s="27">
        <v>6.21</v>
      </c>
      <c r="BD11" s="27">
        <v>-57.89</v>
      </c>
      <c r="BE11" s="27">
        <v>-71.739999999999995</v>
      </c>
      <c r="BF11" s="27">
        <v>-12.92</v>
      </c>
      <c r="BG11" s="27">
        <v>-28.93</v>
      </c>
      <c r="BH11" s="27">
        <v>-49.47</v>
      </c>
      <c r="BI11" s="27">
        <v>-371.35</v>
      </c>
      <c r="BJ11" s="27">
        <v>-238.17</v>
      </c>
      <c r="BK11" s="27">
        <v>-272.16000000000003</v>
      </c>
      <c r="BL11" s="27">
        <v>-94.38</v>
      </c>
      <c r="BM11" s="27">
        <v>-124.79</v>
      </c>
      <c r="BN11" s="27">
        <v>-530.49</v>
      </c>
      <c r="BO11" s="27">
        <v>-248.8</v>
      </c>
      <c r="BP11" s="27">
        <v>-227.35</v>
      </c>
      <c r="BQ11" s="27">
        <v>-183.57</v>
      </c>
      <c r="BR11" s="27">
        <v>-463.99</v>
      </c>
      <c r="BS11" s="27">
        <v>-354.27</v>
      </c>
      <c r="BT11" s="27">
        <v>-264.08999999999997</v>
      </c>
      <c r="BU11" s="27">
        <v>-182.36</v>
      </c>
      <c r="BV11" s="27">
        <v>-154.25</v>
      </c>
      <c r="BW11" s="27">
        <v>-78.12</v>
      </c>
      <c r="BX11" s="27">
        <v>-192.75</v>
      </c>
      <c r="BY11" s="27">
        <v>-138.01</v>
      </c>
      <c r="BZ11" s="27">
        <v>-309.33999999999997</v>
      </c>
      <c r="CA11" s="27">
        <v>-264.02999999999997</v>
      </c>
      <c r="CB11" s="27">
        <v>-151.47999999999999</v>
      </c>
      <c r="CC11" s="27">
        <v>-638.96</v>
      </c>
      <c r="CD11" s="27">
        <v>-264.58999999999997</v>
      </c>
      <c r="CE11" s="27">
        <v>-293.52999999999997</v>
      </c>
      <c r="CF11" s="27">
        <v>-714.64</v>
      </c>
      <c r="CG11" s="27">
        <v>-603.26</v>
      </c>
      <c r="CH11" s="27">
        <v>-526.19000000000005</v>
      </c>
      <c r="CI11" s="27">
        <v>-329.39</v>
      </c>
      <c r="CJ11" s="27">
        <v>-380.43</v>
      </c>
      <c r="CK11" s="27">
        <v>-311.19</v>
      </c>
      <c r="CL11" s="27">
        <v>-357.13</v>
      </c>
      <c r="CM11" s="27">
        <v>-507.83</v>
      </c>
      <c r="CN11" s="27">
        <v>-244.8</v>
      </c>
      <c r="CO11" s="27">
        <v>-593.70000000000005</v>
      </c>
      <c r="CP11" s="27">
        <v>-474.09</v>
      </c>
      <c r="CQ11" s="27">
        <v>-401.85</v>
      </c>
      <c r="CR11" s="27">
        <v>-473.6</v>
      </c>
      <c r="CS11" s="27">
        <v>-824.29</v>
      </c>
      <c r="CT11" s="27">
        <v>-353.09</v>
      </c>
      <c r="CU11" s="27">
        <v>-469.1</v>
      </c>
      <c r="CV11" s="27">
        <v>-141.37</v>
      </c>
      <c r="CW11" s="27">
        <v>-324.74</v>
      </c>
      <c r="CX11" s="58">
        <v>-442.95</v>
      </c>
      <c r="CY11" s="52"/>
    </row>
    <row r="12" spans="1:103" ht="20.25" customHeight="1" x14ac:dyDescent="0.35">
      <c r="A12" s="32" t="s">
        <v>29</v>
      </c>
      <c r="B12" s="55">
        <v>19903.11</v>
      </c>
      <c r="C12" s="27">
        <v>18880.650000000001</v>
      </c>
      <c r="D12" s="27">
        <v>19425.27</v>
      </c>
      <c r="E12" s="27">
        <v>20156.97</v>
      </c>
      <c r="F12" s="27">
        <v>20077.57</v>
      </c>
      <c r="G12" s="27">
        <v>18447.77</v>
      </c>
      <c r="H12" s="27">
        <v>19280.53</v>
      </c>
      <c r="I12" s="27">
        <v>19591.439999999999</v>
      </c>
      <c r="J12" s="27">
        <v>18686.169999999998</v>
      </c>
      <c r="K12" s="27">
        <v>18326.96</v>
      </c>
      <c r="L12" s="27">
        <v>20269.23</v>
      </c>
      <c r="M12" s="27">
        <v>19348.48</v>
      </c>
      <c r="N12" s="27">
        <v>19580.57</v>
      </c>
      <c r="O12" s="27">
        <v>18558.5</v>
      </c>
      <c r="P12" s="27">
        <v>19536.09</v>
      </c>
      <c r="Q12" s="27">
        <v>18643.97</v>
      </c>
      <c r="R12" s="27">
        <v>19591.61</v>
      </c>
      <c r="S12" s="27">
        <v>18568.25</v>
      </c>
      <c r="T12" s="27">
        <v>19261.13</v>
      </c>
      <c r="U12" s="27">
        <v>19240.47</v>
      </c>
      <c r="V12" s="27">
        <v>19907.669999999998</v>
      </c>
      <c r="W12" s="27">
        <v>20077.57</v>
      </c>
      <c r="X12" s="27">
        <v>19750.45</v>
      </c>
      <c r="Y12" s="27">
        <v>19289.689999999999</v>
      </c>
      <c r="Z12" s="27">
        <v>20799.53</v>
      </c>
      <c r="AA12" s="27">
        <v>19878.849999999999</v>
      </c>
      <c r="AB12" s="27">
        <v>20327.87</v>
      </c>
      <c r="AC12" s="27">
        <v>20433.84</v>
      </c>
      <c r="AD12" s="27">
        <v>20747.599999999999</v>
      </c>
      <c r="AE12" s="27">
        <v>19870.16</v>
      </c>
      <c r="AF12" s="27">
        <v>19410.189999999999</v>
      </c>
      <c r="AG12" s="27">
        <v>19838.53</v>
      </c>
      <c r="AH12" s="27">
        <v>19480.05</v>
      </c>
      <c r="AI12" s="27">
        <v>18840.66</v>
      </c>
      <c r="AJ12" s="27">
        <v>19589.75</v>
      </c>
      <c r="AK12" s="27">
        <v>19309.36</v>
      </c>
      <c r="AL12" s="27">
        <v>19369.8</v>
      </c>
      <c r="AM12" s="27">
        <v>18560.5</v>
      </c>
      <c r="AN12" s="27">
        <v>18604.21</v>
      </c>
      <c r="AO12" s="27">
        <v>18302.990000000002</v>
      </c>
      <c r="AP12" s="27">
        <v>18054.77</v>
      </c>
      <c r="AQ12" s="27">
        <v>17834.98</v>
      </c>
      <c r="AR12" s="27">
        <v>18120.45</v>
      </c>
      <c r="AS12" s="27">
        <v>17222.73</v>
      </c>
      <c r="AT12" s="27">
        <v>17109.16</v>
      </c>
      <c r="AU12" s="27">
        <v>17583.689999999999</v>
      </c>
      <c r="AV12" s="27">
        <v>17892.45</v>
      </c>
      <c r="AW12" s="27">
        <v>18148.28</v>
      </c>
      <c r="AX12" s="27">
        <v>17072.28</v>
      </c>
      <c r="AY12" s="27">
        <v>17305.849999999999</v>
      </c>
      <c r="AZ12" s="27">
        <v>17303.23</v>
      </c>
      <c r="BA12" s="27">
        <v>17175.47</v>
      </c>
      <c r="BB12" s="27">
        <v>16913.98</v>
      </c>
      <c r="BC12" s="27">
        <v>16565.759999999998</v>
      </c>
      <c r="BD12" s="27">
        <v>16745.71</v>
      </c>
      <c r="BE12" s="27">
        <v>17034.21</v>
      </c>
      <c r="BF12" s="27">
        <v>15744.84</v>
      </c>
      <c r="BG12" s="27">
        <v>16896.52</v>
      </c>
      <c r="BH12" s="27">
        <v>16684.57</v>
      </c>
      <c r="BI12" s="27">
        <v>16722.830000000002</v>
      </c>
      <c r="BJ12" s="27">
        <v>15922.31</v>
      </c>
      <c r="BK12" s="27">
        <v>16475.349999999999</v>
      </c>
      <c r="BL12" s="27">
        <v>16849.009999999998</v>
      </c>
      <c r="BM12" s="27">
        <v>16774.87</v>
      </c>
      <c r="BN12" s="27">
        <v>16576</v>
      </c>
      <c r="BO12" s="27">
        <v>16684.849999999999</v>
      </c>
      <c r="BP12" s="27">
        <v>17366.29</v>
      </c>
      <c r="BQ12" s="27">
        <v>17575.89</v>
      </c>
      <c r="BR12" s="27">
        <v>16877.400000000001</v>
      </c>
      <c r="BS12" s="27">
        <v>17374.71</v>
      </c>
      <c r="BT12" s="27">
        <v>17687.810000000001</v>
      </c>
      <c r="BU12" s="27">
        <v>17641.05</v>
      </c>
      <c r="BV12" s="27">
        <v>17239.48</v>
      </c>
      <c r="BW12" s="27">
        <v>17702.43</v>
      </c>
      <c r="BX12" s="27">
        <v>17965.189999999999</v>
      </c>
      <c r="BY12" s="27">
        <v>17911.490000000002</v>
      </c>
      <c r="BZ12" s="27">
        <v>16853.11</v>
      </c>
      <c r="CA12" s="27">
        <v>17629.25</v>
      </c>
      <c r="CB12" s="27">
        <v>17793.2</v>
      </c>
      <c r="CC12" s="27">
        <v>17534.27</v>
      </c>
      <c r="CD12" s="27">
        <v>16862.21</v>
      </c>
      <c r="CE12" s="27">
        <v>17382.990000000002</v>
      </c>
      <c r="CF12" s="27">
        <v>16992.150000000001</v>
      </c>
      <c r="CG12" s="27">
        <v>17264.57</v>
      </c>
      <c r="CH12" s="27">
        <v>16314.29</v>
      </c>
      <c r="CI12" s="27">
        <v>9726.5</v>
      </c>
      <c r="CJ12" s="27">
        <v>13105.42</v>
      </c>
      <c r="CK12" s="27">
        <v>13516.03</v>
      </c>
      <c r="CL12" s="27">
        <v>11836.72</v>
      </c>
      <c r="CM12" s="27">
        <v>13378.43</v>
      </c>
      <c r="CN12" s="27">
        <v>14219.08</v>
      </c>
      <c r="CO12" s="27">
        <v>15056.78</v>
      </c>
      <c r="CP12" s="27">
        <v>14213.81</v>
      </c>
      <c r="CQ12" s="27">
        <v>14969.4</v>
      </c>
      <c r="CR12" s="27">
        <v>14896.53</v>
      </c>
      <c r="CS12" s="27">
        <v>15054.84</v>
      </c>
      <c r="CT12" s="27">
        <v>14850.9</v>
      </c>
      <c r="CU12" s="27">
        <v>15156.77</v>
      </c>
      <c r="CV12" s="27">
        <v>15106.5</v>
      </c>
      <c r="CW12" s="27">
        <v>14918.72</v>
      </c>
      <c r="CX12" s="58">
        <v>14638.42</v>
      </c>
      <c r="CY12" s="78"/>
    </row>
    <row r="13" spans="1:103" ht="20.25" customHeight="1" x14ac:dyDescent="0.35">
      <c r="A13" s="32" t="s">
        <v>107</v>
      </c>
      <c r="B13" s="55">
        <v>26.44</v>
      </c>
      <c r="C13" s="27">
        <v>162.72999999999999</v>
      </c>
      <c r="D13" s="27">
        <v>-42.8</v>
      </c>
      <c r="E13" s="27">
        <v>245.63</v>
      </c>
      <c r="F13" s="27">
        <v>287.14999999999998</v>
      </c>
      <c r="G13" s="27">
        <v>-16.489999999999998</v>
      </c>
      <c r="H13" s="27">
        <v>98.51</v>
      </c>
      <c r="I13" s="27">
        <v>-168.5</v>
      </c>
      <c r="J13" s="27">
        <v>-707.55</v>
      </c>
      <c r="K13" s="27">
        <v>-593.16999999999996</v>
      </c>
      <c r="L13" s="27">
        <v>1339.5</v>
      </c>
      <c r="M13" s="27">
        <v>178.92</v>
      </c>
      <c r="N13" s="27">
        <v>108.28</v>
      </c>
      <c r="O13" s="27">
        <v>677.72</v>
      </c>
      <c r="P13" s="27">
        <v>202.71</v>
      </c>
      <c r="Q13" s="27">
        <v>-903.06</v>
      </c>
      <c r="R13" s="27">
        <v>-171.58</v>
      </c>
      <c r="S13" s="27">
        <v>473.42</v>
      </c>
      <c r="T13" s="27">
        <v>-466.01</v>
      </c>
      <c r="U13" s="27">
        <v>-328.21</v>
      </c>
      <c r="V13" s="27">
        <v>184.71</v>
      </c>
      <c r="W13" s="27">
        <v>435.8</v>
      </c>
      <c r="X13" s="27">
        <v>-212.41</v>
      </c>
      <c r="Y13" s="27">
        <v>-448.64</v>
      </c>
      <c r="Z13" s="27">
        <v>504.55</v>
      </c>
      <c r="AA13" s="27">
        <v>96.58</v>
      </c>
      <c r="AB13" s="27">
        <v>-146.11000000000001</v>
      </c>
      <c r="AC13" s="27">
        <v>21.64</v>
      </c>
      <c r="AD13" s="27">
        <v>394.59</v>
      </c>
      <c r="AE13" s="27">
        <v>-3</v>
      </c>
      <c r="AF13" s="27">
        <v>-617.02</v>
      </c>
      <c r="AG13" s="27">
        <v>318.12</v>
      </c>
      <c r="AH13" s="27">
        <v>64.88</v>
      </c>
      <c r="AI13" s="27">
        <v>-349.21</v>
      </c>
      <c r="AJ13" s="27">
        <v>21.31</v>
      </c>
      <c r="AK13" s="27">
        <v>59.26</v>
      </c>
      <c r="AL13" s="27">
        <v>8.86</v>
      </c>
      <c r="AM13" s="27">
        <v>-215.02</v>
      </c>
      <c r="AN13" s="27">
        <v>212.67</v>
      </c>
      <c r="AO13" s="27">
        <v>-139.35</v>
      </c>
      <c r="AP13" s="27">
        <v>-184.51</v>
      </c>
      <c r="AQ13" s="27">
        <v>77.52</v>
      </c>
      <c r="AR13" s="27">
        <v>226.05</v>
      </c>
      <c r="AS13" s="27">
        <v>-250.3</v>
      </c>
      <c r="AT13" s="27">
        <v>-16.78</v>
      </c>
      <c r="AU13" s="27">
        <v>-21.6</v>
      </c>
      <c r="AV13" s="27">
        <v>78.37</v>
      </c>
      <c r="AW13" s="27">
        <v>20.73</v>
      </c>
      <c r="AX13" s="27">
        <v>21.88</v>
      </c>
      <c r="AY13" s="27">
        <v>-13.85</v>
      </c>
      <c r="AZ13" s="27">
        <v>146.02000000000001</v>
      </c>
      <c r="BA13" s="27">
        <v>-126.19</v>
      </c>
      <c r="BB13" s="27">
        <v>-48.43</v>
      </c>
      <c r="BC13" s="27">
        <v>13.54</v>
      </c>
      <c r="BD13" s="27">
        <v>-32.47</v>
      </c>
      <c r="BE13" s="27">
        <v>-19.899999999999999</v>
      </c>
      <c r="BF13" s="27">
        <v>-41.66</v>
      </c>
      <c r="BG13" s="27">
        <v>11.53</v>
      </c>
      <c r="BH13" s="27">
        <v>-22.63</v>
      </c>
      <c r="BI13" s="27">
        <v>-54.39</v>
      </c>
      <c r="BJ13" s="27">
        <v>-28.63</v>
      </c>
      <c r="BK13" s="27">
        <v>17.559999999999999</v>
      </c>
      <c r="BL13" s="27">
        <v>13.28</v>
      </c>
      <c r="BM13" s="27">
        <v>-31.44</v>
      </c>
      <c r="BN13" s="27">
        <v>71.45</v>
      </c>
      <c r="BO13" s="27">
        <v>8.2799999999999994</v>
      </c>
      <c r="BP13" s="27">
        <v>-41.54</v>
      </c>
      <c r="BQ13" s="27">
        <v>-22.34</v>
      </c>
      <c r="BR13" s="27">
        <v>-24.95</v>
      </c>
      <c r="BS13" s="27">
        <v>12.82</v>
      </c>
      <c r="BT13" s="27">
        <v>11.04</v>
      </c>
      <c r="BU13" s="27">
        <v>10.66</v>
      </c>
      <c r="BV13" s="27">
        <v>-17.07</v>
      </c>
      <c r="BW13" s="27">
        <v>19.39</v>
      </c>
      <c r="BX13" s="27">
        <v>77.05</v>
      </c>
      <c r="BY13" s="27">
        <v>31.87</v>
      </c>
      <c r="BZ13" s="27">
        <v>0.55000000000000004</v>
      </c>
      <c r="CA13" s="27">
        <v>9.49</v>
      </c>
      <c r="CB13" s="27">
        <v>-19.489999999999998</v>
      </c>
      <c r="CC13" s="27">
        <v>12.81</v>
      </c>
      <c r="CD13" s="27">
        <v>2.56</v>
      </c>
      <c r="CE13" s="27">
        <v>13.38</v>
      </c>
      <c r="CF13" s="27">
        <v>0.69</v>
      </c>
      <c r="CG13" s="27">
        <v>-29.3</v>
      </c>
      <c r="CH13" s="27">
        <v>22.82</v>
      </c>
      <c r="CI13" s="27">
        <v>28.67</v>
      </c>
      <c r="CJ13" s="27">
        <v>8.36</v>
      </c>
      <c r="CK13" s="27">
        <v>4.0199999999999996</v>
      </c>
      <c r="CL13" s="27">
        <v>15.65</v>
      </c>
      <c r="CM13" s="27">
        <v>13.01</v>
      </c>
      <c r="CN13" s="27">
        <v>13.83</v>
      </c>
      <c r="CO13" s="27">
        <v>-5.0999999999999996</v>
      </c>
      <c r="CP13" s="27">
        <v>4.32</v>
      </c>
      <c r="CQ13" s="27">
        <v>10.28</v>
      </c>
      <c r="CR13" s="27">
        <v>14.17</v>
      </c>
      <c r="CS13" s="27">
        <v>-1.26</v>
      </c>
      <c r="CT13" s="27">
        <v>15.57</v>
      </c>
      <c r="CU13" s="27">
        <v>25.54</v>
      </c>
      <c r="CV13" s="27">
        <v>-5.58</v>
      </c>
      <c r="CW13" s="27">
        <v>-7.38</v>
      </c>
      <c r="CX13" s="58">
        <v>17.75</v>
      </c>
      <c r="CY13" s="52"/>
    </row>
    <row r="14" spans="1:103" ht="20.25" customHeight="1" x14ac:dyDescent="0.35">
      <c r="A14" s="32" t="s">
        <v>71</v>
      </c>
      <c r="B14" s="55">
        <v>19876.669999999998</v>
      </c>
      <c r="C14" s="27">
        <v>18717.93</v>
      </c>
      <c r="D14" s="27">
        <v>19468.07</v>
      </c>
      <c r="E14" s="27">
        <v>19911.330000000002</v>
      </c>
      <c r="F14" s="27">
        <v>19790.419999999998</v>
      </c>
      <c r="G14" s="27">
        <v>18464.259999999998</v>
      </c>
      <c r="H14" s="27">
        <v>19182.02</v>
      </c>
      <c r="I14" s="27">
        <v>19759.939999999999</v>
      </c>
      <c r="J14" s="27">
        <v>19393.72</v>
      </c>
      <c r="K14" s="27">
        <v>18920.13</v>
      </c>
      <c r="L14" s="27">
        <v>18929.73</v>
      </c>
      <c r="M14" s="27">
        <v>19169.560000000001</v>
      </c>
      <c r="N14" s="27">
        <v>19472.29</v>
      </c>
      <c r="O14" s="27">
        <v>17880.77</v>
      </c>
      <c r="P14" s="27">
        <v>19333.37</v>
      </c>
      <c r="Q14" s="27">
        <v>19547.04</v>
      </c>
      <c r="R14" s="27">
        <v>19763.2</v>
      </c>
      <c r="S14" s="27">
        <v>18094.830000000002</v>
      </c>
      <c r="T14" s="27">
        <v>19727.14</v>
      </c>
      <c r="U14" s="27">
        <v>19568.68</v>
      </c>
      <c r="V14" s="27">
        <v>19722.95</v>
      </c>
      <c r="W14" s="27">
        <v>19641.77</v>
      </c>
      <c r="X14" s="27">
        <v>19962.86</v>
      </c>
      <c r="Y14" s="27">
        <v>19738.330000000002</v>
      </c>
      <c r="Z14" s="27">
        <v>20294.98</v>
      </c>
      <c r="AA14" s="27">
        <v>19782.27</v>
      </c>
      <c r="AB14" s="27">
        <v>20473.98</v>
      </c>
      <c r="AC14" s="27">
        <v>20412.2</v>
      </c>
      <c r="AD14" s="27">
        <v>20353.009999999998</v>
      </c>
      <c r="AE14" s="27">
        <v>19873.16</v>
      </c>
      <c r="AF14" s="27">
        <v>20027.21</v>
      </c>
      <c r="AG14" s="27">
        <v>19520.41</v>
      </c>
      <c r="AH14" s="27">
        <v>19415.169999999998</v>
      </c>
      <c r="AI14" s="27">
        <v>19189.87</v>
      </c>
      <c r="AJ14" s="27">
        <v>19568.439999999999</v>
      </c>
      <c r="AK14" s="27">
        <v>19250.099999999999</v>
      </c>
      <c r="AL14" s="27">
        <v>19360.939999999999</v>
      </c>
      <c r="AM14" s="27">
        <v>18775.509999999998</v>
      </c>
      <c r="AN14" s="27">
        <v>18391.54</v>
      </c>
      <c r="AO14" s="27">
        <v>18442.34</v>
      </c>
      <c r="AP14" s="27">
        <v>18239.28</v>
      </c>
      <c r="AQ14" s="27">
        <v>17757.46</v>
      </c>
      <c r="AR14" s="27">
        <v>17894.41</v>
      </c>
      <c r="AS14" s="27">
        <v>17473.04</v>
      </c>
      <c r="AT14" s="27">
        <v>17125.93</v>
      </c>
      <c r="AU14" s="27">
        <v>17605.29</v>
      </c>
      <c r="AV14" s="27">
        <v>17814.080000000002</v>
      </c>
      <c r="AW14" s="27">
        <v>18127.55</v>
      </c>
      <c r="AX14" s="27">
        <v>17050.400000000001</v>
      </c>
      <c r="AY14" s="27">
        <v>17319.71</v>
      </c>
      <c r="AZ14" s="27">
        <v>17157.22</v>
      </c>
      <c r="BA14" s="27">
        <v>17301.66</v>
      </c>
      <c r="BB14" s="27">
        <v>16962.400000000001</v>
      </c>
      <c r="BC14" s="27">
        <v>16552.22</v>
      </c>
      <c r="BD14" s="27">
        <v>16778.169999999998</v>
      </c>
      <c r="BE14" s="27">
        <v>17054.12</v>
      </c>
      <c r="BF14" s="27">
        <v>15786.5</v>
      </c>
      <c r="BG14" s="27">
        <v>16884.990000000002</v>
      </c>
      <c r="BH14" s="27">
        <v>16707.2</v>
      </c>
      <c r="BI14" s="27">
        <v>16777.23</v>
      </c>
      <c r="BJ14" s="27">
        <v>15950.94</v>
      </c>
      <c r="BK14" s="27">
        <v>16457.79</v>
      </c>
      <c r="BL14" s="27">
        <v>16835.73</v>
      </c>
      <c r="BM14" s="27">
        <v>16806.310000000001</v>
      </c>
      <c r="BN14" s="27">
        <v>16504.55</v>
      </c>
      <c r="BO14" s="27">
        <v>16676.57</v>
      </c>
      <c r="BP14" s="27">
        <v>17407.830000000002</v>
      </c>
      <c r="BQ14" s="27">
        <v>17598.23</v>
      </c>
      <c r="BR14" s="27">
        <v>16902.349999999999</v>
      </c>
      <c r="BS14" s="27">
        <v>17361.89</v>
      </c>
      <c r="BT14" s="27">
        <v>17676.77</v>
      </c>
      <c r="BU14" s="27">
        <v>17630.39</v>
      </c>
      <c r="BV14" s="27">
        <v>17256.55</v>
      </c>
      <c r="BW14" s="27">
        <v>17683.04</v>
      </c>
      <c r="BX14" s="27">
        <v>17888.13</v>
      </c>
      <c r="BY14" s="27">
        <v>17879.62</v>
      </c>
      <c r="BZ14" s="27">
        <v>16852.57</v>
      </c>
      <c r="CA14" s="27">
        <v>17619.77</v>
      </c>
      <c r="CB14" s="27">
        <v>17812.7</v>
      </c>
      <c r="CC14" s="27">
        <v>17521.46</v>
      </c>
      <c r="CD14" s="27">
        <v>16859.650000000001</v>
      </c>
      <c r="CE14" s="27">
        <v>17369.61</v>
      </c>
      <c r="CF14" s="27">
        <v>16991.47</v>
      </c>
      <c r="CG14" s="27">
        <v>17293.88</v>
      </c>
      <c r="CH14" s="27">
        <v>16291.47</v>
      </c>
      <c r="CI14" s="27">
        <v>9697.83</v>
      </c>
      <c r="CJ14" s="27">
        <v>13097.06</v>
      </c>
      <c r="CK14" s="27">
        <v>13512.01</v>
      </c>
      <c r="CL14" s="27">
        <v>11821.07</v>
      </c>
      <c r="CM14" s="27">
        <v>13365.42</v>
      </c>
      <c r="CN14" s="27">
        <v>14205.25</v>
      </c>
      <c r="CO14" s="27">
        <v>15061.89</v>
      </c>
      <c r="CP14" s="27">
        <v>14209.5</v>
      </c>
      <c r="CQ14" s="27">
        <v>14959.13</v>
      </c>
      <c r="CR14" s="27">
        <v>14882.36</v>
      </c>
      <c r="CS14" s="27">
        <v>15056.11</v>
      </c>
      <c r="CT14" s="27">
        <v>14835.32</v>
      </c>
      <c r="CU14" s="27">
        <v>15131.23</v>
      </c>
      <c r="CV14" s="27">
        <v>15112.08</v>
      </c>
      <c r="CW14" s="27">
        <v>14926.1</v>
      </c>
      <c r="CX14" s="58">
        <v>14620.67</v>
      </c>
      <c r="CY14" s="52"/>
    </row>
    <row r="15" spans="1:103" ht="20.25" customHeight="1" x14ac:dyDescent="0.35">
      <c r="A15" s="32" t="s">
        <v>30</v>
      </c>
      <c r="B15" s="55">
        <v>571.22</v>
      </c>
      <c r="C15" s="27">
        <v>507.51</v>
      </c>
      <c r="D15" s="27">
        <v>515.71</v>
      </c>
      <c r="E15" s="27">
        <v>548.57000000000005</v>
      </c>
      <c r="F15" s="27">
        <v>537.95000000000005</v>
      </c>
      <c r="G15" s="27">
        <v>467.79</v>
      </c>
      <c r="H15" s="27">
        <v>441.95</v>
      </c>
      <c r="I15" s="27">
        <v>433.26</v>
      </c>
      <c r="J15" s="27">
        <v>520.5</v>
      </c>
      <c r="K15" s="27">
        <v>419.43</v>
      </c>
      <c r="L15" s="27">
        <v>377.57</v>
      </c>
      <c r="M15" s="27">
        <v>475.65</v>
      </c>
      <c r="N15" s="27">
        <v>321.85000000000002</v>
      </c>
      <c r="O15" s="27">
        <v>250.53</v>
      </c>
      <c r="P15" s="27">
        <v>248.49</v>
      </c>
      <c r="Q15" s="27">
        <v>289.08999999999997</v>
      </c>
      <c r="R15" s="27">
        <v>258.39999999999998</v>
      </c>
      <c r="S15" s="27">
        <v>198.66</v>
      </c>
      <c r="T15" s="27">
        <v>216.91</v>
      </c>
      <c r="U15" s="27">
        <v>242.59</v>
      </c>
      <c r="V15" s="27">
        <v>229.54</v>
      </c>
      <c r="W15" s="27">
        <v>222.68</v>
      </c>
      <c r="X15" s="27">
        <v>271.02999999999997</v>
      </c>
      <c r="Y15" s="27">
        <v>234.25</v>
      </c>
      <c r="Z15" s="27">
        <v>452.76</v>
      </c>
      <c r="AA15" s="27">
        <v>297.81</v>
      </c>
      <c r="AB15" s="27">
        <v>283.35000000000002</v>
      </c>
      <c r="AC15" s="27">
        <v>567.08000000000004</v>
      </c>
      <c r="AD15" s="27">
        <v>422.69</v>
      </c>
      <c r="AE15" s="27">
        <v>321.49</v>
      </c>
      <c r="AF15" s="27">
        <v>361.04</v>
      </c>
      <c r="AG15" s="27">
        <v>424.78</v>
      </c>
      <c r="AH15" s="27">
        <v>389.38</v>
      </c>
      <c r="AI15" s="27">
        <v>288.60000000000002</v>
      </c>
      <c r="AJ15" s="27">
        <v>300.20999999999998</v>
      </c>
      <c r="AK15" s="27">
        <v>409.8</v>
      </c>
      <c r="AL15" s="27">
        <v>391.45</v>
      </c>
      <c r="AM15" s="27">
        <v>399.79</v>
      </c>
      <c r="AN15" s="27">
        <v>450.09</v>
      </c>
      <c r="AO15" s="27">
        <v>603.91999999999996</v>
      </c>
      <c r="AP15" s="27">
        <v>556.57000000000005</v>
      </c>
      <c r="AQ15" s="27">
        <v>351.77</v>
      </c>
      <c r="AR15" s="27">
        <v>396.89</v>
      </c>
      <c r="AS15" s="27">
        <v>484.89</v>
      </c>
      <c r="AT15" s="27">
        <v>414.43</v>
      </c>
      <c r="AU15" s="27">
        <v>256.77999999999997</v>
      </c>
      <c r="AV15" s="27">
        <v>305.73</v>
      </c>
      <c r="AW15" s="27">
        <v>354.47</v>
      </c>
      <c r="AX15" s="27">
        <v>270.77</v>
      </c>
      <c r="AY15" s="27">
        <v>192.09</v>
      </c>
      <c r="AZ15" s="27">
        <v>201.51</v>
      </c>
      <c r="BA15" s="27">
        <v>219.09</v>
      </c>
      <c r="BB15" s="27">
        <v>236.54</v>
      </c>
      <c r="BC15" s="27">
        <v>209.45</v>
      </c>
      <c r="BD15" s="27">
        <v>171.07</v>
      </c>
      <c r="BE15" s="27">
        <v>236.19</v>
      </c>
      <c r="BF15" s="27">
        <v>318.25</v>
      </c>
      <c r="BG15" s="27">
        <v>254.88</v>
      </c>
      <c r="BH15" s="27">
        <v>298.10000000000002</v>
      </c>
      <c r="BI15" s="27">
        <v>306.12</v>
      </c>
      <c r="BJ15" s="27">
        <v>292.7</v>
      </c>
      <c r="BK15" s="27">
        <v>237.16</v>
      </c>
      <c r="BL15" s="27">
        <v>253.96</v>
      </c>
      <c r="BM15" s="27">
        <v>270.5</v>
      </c>
      <c r="BN15" s="27">
        <v>256.48</v>
      </c>
      <c r="BO15" s="27">
        <v>248.67</v>
      </c>
      <c r="BP15" s="27">
        <v>285.36</v>
      </c>
      <c r="BQ15" s="27">
        <v>306.97000000000003</v>
      </c>
      <c r="BR15" s="27">
        <v>298.18</v>
      </c>
      <c r="BS15" s="27">
        <v>250.48</v>
      </c>
      <c r="BT15" s="27">
        <v>246.02</v>
      </c>
      <c r="BU15" s="27">
        <v>283.72000000000003</v>
      </c>
      <c r="BV15" s="27">
        <v>267.14999999999998</v>
      </c>
      <c r="BW15" s="27">
        <v>242.38</v>
      </c>
      <c r="BX15" s="27">
        <v>243.46</v>
      </c>
      <c r="BY15" s="27">
        <v>263.52</v>
      </c>
      <c r="BZ15" s="27">
        <v>246.64</v>
      </c>
      <c r="CA15" s="27">
        <v>223.13</v>
      </c>
      <c r="CB15" s="27">
        <v>213.41</v>
      </c>
      <c r="CC15" s="27">
        <v>193.35</v>
      </c>
      <c r="CD15" s="27">
        <v>203.89</v>
      </c>
      <c r="CE15" s="27">
        <v>155.51</v>
      </c>
      <c r="CF15" s="27">
        <v>193.91</v>
      </c>
      <c r="CG15" s="27">
        <v>203.61</v>
      </c>
      <c r="CH15" s="27">
        <v>215.23</v>
      </c>
      <c r="CI15" s="27">
        <v>163.62</v>
      </c>
      <c r="CJ15" s="27">
        <v>156.12</v>
      </c>
      <c r="CK15" s="27">
        <v>233.52</v>
      </c>
      <c r="CL15" s="27">
        <v>235.12</v>
      </c>
      <c r="CM15" s="27">
        <v>202.66</v>
      </c>
      <c r="CN15" s="27">
        <v>199.29</v>
      </c>
      <c r="CO15" s="27">
        <v>206.8</v>
      </c>
      <c r="CP15" s="27">
        <v>214.71</v>
      </c>
      <c r="CQ15" s="27">
        <v>195.34</v>
      </c>
      <c r="CR15" s="27">
        <v>195.53</v>
      </c>
      <c r="CS15" s="27">
        <v>203.25</v>
      </c>
      <c r="CT15" s="27">
        <v>238.5</v>
      </c>
      <c r="CU15" s="27">
        <v>180.46</v>
      </c>
      <c r="CV15" s="27">
        <v>183.75</v>
      </c>
      <c r="CW15" s="27">
        <v>213.49</v>
      </c>
      <c r="CX15" s="58">
        <v>201.74</v>
      </c>
      <c r="CY15" s="52"/>
    </row>
    <row r="16" spans="1:103" ht="20.25" customHeight="1" x14ac:dyDescent="0.35">
      <c r="A16" s="32" t="s">
        <v>31</v>
      </c>
      <c r="B16" s="55">
        <v>326.97000000000003</v>
      </c>
      <c r="C16" s="27">
        <v>263.26</v>
      </c>
      <c r="D16" s="27">
        <v>272.45999999999998</v>
      </c>
      <c r="E16" s="27">
        <v>304.32</v>
      </c>
      <c r="F16" s="27">
        <v>265.91000000000003</v>
      </c>
      <c r="G16" s="27">
        <v>220.85</v>
      </c>
      <c r="H16" s="27">
        <v>255.29</v>
      </c>
      <c r="I16" s="27">
        <v>236.05</v>
      </c>
      <c r="J16" s="27">
        <v>314.97000000000003</v>
      </c>
      <c r="K16" s="27">
        <v>213.89</v>
      </c>
      <c r="L16" s="27">
        <v>172.03</v>
      </c>
      <c r="M16" s="27">
        <v>270.12</v>
      </c>
      <c r="N16" s="27">
        <v>205.01</v>
      </c>
      <c r="O16" s="27">
        <v>146.54</v>
      </c>
      <c r="P16" s="27">
        <v>150.30000000000001</v>
      </c>
      <c r="Q16" s="27">
        <v>169.2</v>
      </c>
      <c r="R16" s="27">
        <v>142.03</v>
      </c>
      <c r="S16" s="27">
        <v>117.29</v>
      </c>
      <c r="T16" s="27">
        <v>134.09</v>
      </c>
      <c r="U16" s="27">
        <v>142.07</v>
      </c>
      <c r="V16" s="27">
        <v>147.22</v>
      </c>
      <c r="W16" s="27">
        <v>127.16</v>
      </c>
      <c r="X16" s="27">
        <v>181.17</v>
      </c>
      <c r="Y16" s="27">
        <v>137.04</v>
      </c>
      <c r="Z16" s="27">
        <v>361.19</v>
      </c>
      <c r="AA16" s="27">
        <v>206.32</v>
      </c>
      <c r="AB16" s="27">
        <v>223.29</v>
      </c>
      <c r="AC16" s="27">
        <v>477.19</v>
      </c>
      <c r="AD16" s="27">
        <v>347.07</v>
      </c>
      <c r="AE16" s="27">
        <v>253.28</v>
      </c>
      <c r="AF16" s="27">
        <v>285.51</v>
      </c>
      <c r="AG16" s="27">
        <v>351.8</v>
      </c>
      <c r="AH16" s="27">
        <v>318.97000000000003</v>
      </c>
      <c r="AI16" s="27">
        <v>220.17</v>
      </c>
      <c r="AJ16" s="27">
        <v>233.18</v>
      </c>
      <c r="AK16" s="27">
        <v>353.7</v>
      </c>
      <c r="AL16" s="27">
        <v>317.44</v>
      </c>
      <c r="AM16" s="27">
        <v>320.43</v>
      </c>
      <c r="AN16" s="27">
        <v>381.94</v>
      </c>
      <c r="AO16" s="27">
        <v>555.39</v>
      </c>
      <c r="AP16" s="27">
        <v>516.29999999999995</v>
      </c>
      <c r="AQ16" s="27">
        <v>312.3</v>
      </c>
      <c r="AR16" s="27">
        <v>339.48</v>
      </c>
      <c r="AS16" s="27">
        <v>394.54</v>
      </c>
      <c r="AT16" s="27">
        <v>356.75</v>
      </c>
      <c r="AU16" s="27">
        <v>215.28</v>
      </c>
      <c r="AV16" s="27">
        <v>266.14</v>
      </c>
      <c r="AW16" s="27">
        <v>306.13</v>
      </c>
      <c r="AX16" s="27">
        <v>224.96</v>
      </c>
      <c r="AY16" s="27">
        <v>151.30000000000001</v>
      </c>
      <c r="AZ16" s="27">
        <v>162.83000000000001</v>
      </c>
      <c r="BA16" s="27">
        <v>182.69</v>
      </c>
      <c r="BB16" s="27">
        <v>203.1</v>
      </c>
      <c r="BC16" s="27">
        <v>169.18</v>
      </c>
      <c r="BD16" s="27">
        <v>133.55000000000001</v>
      </c>
      <c r="BE16" s="27">
        <v>188.41</v>
      </c>
      <c r="BF16" s="27">
        <v>153.44</v>
      </c>
      <c r="BG16" s="27">
        <v>111.77</v>
      </c>
      <c r="BH16" s="27">
        <v>146.25</v>
      </c>
      <c r="BI16" s="27">
        <v>129.61000000000001</v>
      </c>
      <c r="BJ16" s="27">
        <v>133.47</v>
      </c>
      <c r="BK16" s="27">
        <v>117.35</v>
      </c>
      <c r="BL16" s="27">
        <v>114.74</v>
      </c>
      <c r="BM16" s="27">
        <v>124.33</v>
      </c>
      <c r="BN16" s="27">
        <v>129.29</v>
      </c>
      <c r="BO16" s="27">
        <v>125.14</v>
      </c>
      <c r="BP16" s="27">
        <v>138.41</v>
      </c>
      <c r="BQ16" s="27">
        <v>154.61000000000001</v>
      </c>
      <c r="BR16" s="27">
        <v>145.88999999999999</v>
      </c>
      <c r="BS16" s="27">
        <v>110.14</v>
      </c>
      <c r="BT16" s="27">
        <v>114.59</v>
      </c>
      <c r="BU16" s="27">
        <v>130.46</v>
      </c>
      <c r="BV16" s="27">
        <v>123.58</v>
      </c>
      <c r="BW16" s="27">
        <v>107.06</v>
      </c>
      <c r="BX16" s="27">
        <v>110.64</v>
      </c>
      <c r="BY16" s="27">
        <v>133.43</v>
      </c>
      <c r="BZ16" s="27">
        <v>110.54</v>
      </c>
      <c r="CA16" s="27">
        <v>92.47</v>
      </c>
      <c r="CB16" s="27">
        <v>89.4</v>
      </c>
      <c r="CC16" s="27">
        <v>97.84</v>
      </c>
      <c r="CD16" s="27">
        <v>80.3</v>
      </c>
      <c r="CE16" s="27">
        <v>63.35</v>
      </c>
      <c r="CF16" s="27">
        <v>63.3</v>
      </c>
      <c r="CG16" s="27">
        <v>76.989999999999995</v>
      </c>
      <c r="CH16" s="27">
        <v>76.45</v>
      </c>
      <c r="CI16" s="27">
        <v>60.69</v>
      </c>
      <c r="CJ16" s="27">
        <v>63.05</v>
      </c>
      <c r="CK16" s="27">
        <v>78.900000000000006</v>
      </c>
      <c r="CL16" s="27">
        <v>112.18</v>
      </c>
      <c r="CM16" s="27">
        <v>96.39</v>
      </c>
      <c r="CN16" s="27">
        <v>95.03</v>
      </c>
      <c r="CO16" s="27">
        <v>103.68</v>
      </c>
      <c r="CP16" s="27">
        <v>109.47</v>
      </c>
      <c r="CQ16" s="27">
        <v>93.94</v>
      </c>
      <c r="CR16" s="27">
        <v>96.74</v>
      </c>
      <c r="CS16" s="27">
        <v>96.62</v>
      </c>
      <c r="CT16" s="27">
        <v>109.47</v>
      </c>
      <c r="CU16" s="27">
        <v>93.94</v>
      </c>
      <c r="CV16" s="27">
        <v>90.74</v>
      </c>
      <c r="CW16" s="27">
        <v>96.62</v>
      </c>
      <c r="CX16" s="58">
        <v>89.04</v>
      </c>
      <c r="CY16" s="78"/>
    </row>
    <row r="17" spans="1:103" ht="20.25" customHeight="1" x14ac:dyDescent="0.35">
      <c r="A17" s="32" t="s">
        <v>32</v>
      </c>
      <c r="B17" s="55">
        <v>176.5</v>
      </c>
      <c r="C17" s="27">
        <v>176.5</v>
      </c>
      <c r="D17" s="27">
        <v>176.5</v>
      </c>
      <c r="E17" s="27">
        <v>176.5</v>
      </c>
      <c r="F17" s="27">
        <v>195.65</v>
      </c>
      <c r="G17" s="27">
        <v>168.47</v>
      </c>
      <c r="H17" s="27">
        <v>155.71</v>
      </c>
      <c r="I17" s="27">
        <v>188.39</v>
      </c>
      <c r="J17" s="27">
        <v>167.7</v>
      </c>
      <c r="K17" s="27">
        <v>167.7</v>
      </c>
      <c r="L17" s="27">
        <v>167.7</v>
      </c>
      <c r="M17" s="27">
        <v>167.7</v>
      </c>
      <c r="N17" s="27">
        <v>72.59</v>
      </c>
      <c r="O17" s="27">
        <v>57.14</v>
      </c>
      <c r="P17" s="27">
        <v>51.33</v>
      </c>
      <c r="Q17" s="27">
        <v>68.599999999999994</v>
      </c>
      <c r="R17" s="27">
        <v>44.44</v>
      </c>
      <c r="S17" s="27">
        <v>34.03</v>
      </c>
      <c r="T17" s="27">
        <v>30.81</v>
      </c>
      <c r="U17" s="27">
        <v>42.08</v>
      </c>
      <c r="V17" s="27">
        <v>17.21</v>
      </c>
      <c r="W17" s="27">
        <v>16.760000000000002</v>
      </c>
      <c r="X17" s="27">
        <v>16.61</v>
      </c>
      <c r="Y17" s="27">
        <v>17.079999999999998</v>
      </c>
      <c r="Z17" s="27">
        <v>15.73</v>
      </c>
      <c r="AA17" s="27">
        <v>15.44</v>
      </c>
      <c r="AB17" s="27">
        <v>15.32</v>
      </c>
      <c r="AC17" s="27">
        <v>15.63</v>
      </c>
      <c r="AD17" s="27">
        <v>15.63</v>
      </c>
      <c r="AE17" s="27">
        <v>15.48</v>
      </c>
      <c r="AF17" s="27">
        <v>15.41</v>
      </c>
      <c r="AG17" s="27">
        <v>15.55</v>
      </c>
      <c r="AH17" s="27">
        <v>15.29</v>
      </c>
      <c r="AI17" s="27">
        <v>15.15</v>
      </c>
      <c r="AJ17" s="27">
        <v>15.1</v>
      </c>
      <c r="AK17" s="27">
        <v>15.27</v>
      </c>
      <c r="AL17" s="27">
        <v>15.62</v>
      </c>
      <c r="AM17" s="27">
        <v>15.51</v>
      </c>
      <c r="AN17" s="27">
        <v>15.48</v>
      </c>
      <c r="AO17" s="27">
        <v>15.59</v>
      </c>
      <c r="AP17" s="27">
        <v>15.15</v>
      </c>
      <c r="AQ17" s="27">
        <v>15.15</v>
      </c>
      <c r="AR17" s="27">
        <v>15.45</v>
      </c>
      <c r="AS17" s="27">
        <v>15.45</v>
      </c>
      <c r="AT17" s="27">
        <v>15.89</v>
      </c>
      <c r="AU17" s="27">
        <v>15.73</v>
      </c>
      <c r="AV17" s="27">
        <v>15.68</v>
      </c>
      <c r="AW17" s="27">
        <v>15.86</v>
      </c>
      <c r="AX17" s="27">
        <v>17.79</v>
      </c>
      <c r="AY17" s="27">
        <v>17.63</v>
      </c>
      <c r="AZ17" s="27">
        <v>17.79</v>
      </c>
      <c r="BA17" s="27">
        <v>17.79</v>
      </c>
      <c r="BB17" s="27">
        <v>18.97</v>
      </c>
      <c r="BC17" s="27">
        <v>18.86</v>
      </c>
      <c r="BD17" s="27">
        <v>18.809999999999999</v>
      </c>
      <c r="BE17" s="27">
        <v>18.95</v>
      </c>
      <c r="BF17" s="27">
        <v>14.25</v>
      </c>
      <c r="BG17" s="27">
        <v>14.19</v>
      </c>
      <c r="BH17" s="27">
        <v>14.16</v>
      </c>
      <c r="BI17" s="27">
        <v>14.21</v>
      </c>
      <c r="BJ17" s="27">
        <v>15.19</v>
      </c>
      <c r="BK17" s="27">
        <v>15.09</v>
      </c>
      <c r="BL17" s="27">
        <v>15.06</v>
      </c>
      <c r="BM17" s="27">
        <v>15.16</v>
      </c>
      <c r="BN17" s="27">
        <v>11.91</v>
      </c>
      <c r="BO17" s="27">
        <v>10.62</v>
      </c>
      <c r="BP17" s="27">
        <v>10.59</v>
      </c>
      <c r="BQ17" s="27">
        <v>10.65</v>
      </c>
      <c r="BR17" s="27">
        <v>10.65</v>
      </c>
      <c r="BS17" s="27">
        <v>10.55</v>
      </c>
      <c r="BT17" s="27">
        <v>10.51</v>
      </c>
      <c r="BU17" s="27">
        <v>10.61</v>
      </c>
      <c r="BV17" s="27">
        <v>10.77</v>
      </c>
      <c r="BW17" s="27">
        <v>10.74</v>
      </c>
      <c r="BX17" s="27">
        <v>10.73</v>
      </c>
      <c r="BY17" s="27">
        <v>10.76</v>
      </c>
      <c r="BZ17" s="27">
        <v>11.23</v>
      </c>
      <c r="CA17" s="27">
        <v>11.14</v>
      </c>
      <c r="CB17" s="27">
        <v>11.12</v>
      </c>
      <c r="CC17" s="27">
        <v>11.19</v>
      </c>
      <c r="CD17" s="27">
        <v>10.24</v>
      </c>
      <c r="CE17" s="27">
        <v>10.220000000000001</v>
      </c>
      <c r="CF17" s="27">
        <v>10.210000000000001</v>
      </c>
      <c r="CG17" s="27">
        <v>10.24</v>
      </c>
      <c r="CH17" s="27">
        <v>9.5299999999999994</v>
      </c>
      <c r="CI17" s="27">
        <v>9.48</v>
      </c>
      <c r="CJ17" s="27">
        <v>9.4600000000000009</v>
      </c>
      <c r="CK17" s="27">
        <v>9.52</v>
      </c>
      <c r="CL17" s="27">
        <v>11.35</v>
      </c>
      <c r="CM17" s="27">
        <v>11.32</v>
      </c>
      <c r="CN17" s="27">
        <v>11.3</v>
      </c>
      <c r="CO17" s="27">
        <v>11.33</v>
      </c>
      <c r="CP17" s="27">
        <v>14.58</v>
      </c>
      <c r="CQ17" s="27">
        <v>14.54</v>
      </c>
      <c r="CR17" s="27">
        <v>14.52</v>
      </c>
      <c r="CS17" s="27">
        <v>14.56</v>
      </c>
      <c r="CT17" s="27">
        <v>14.58</v>
      </c>
      <c r="CU17" s="27">
        <v>14.54</v>
      </c>
      <c r="CV17" s="27">
        <v>14.52</v>
      </c>
      <c r="CW17" s="27">
        <v>14.56</v>
      </c>
      <c r="CX17" s="58">
        <v>14.58</v>
      </c>
      <c r="CY17" s="52"/>
    </row>
    <row r="18" spans="1:103" ht="20.25" customHeight="1" x14ac:dyDescent="0.35">
      <c r="A18" s="32" t="s">
        <v>72</v>
      </c>
      <c r="B18" s="55">
        <v>67.75</v>
      </c>
      <c r="C18" s="27">
        <v>67.75</v>
      </c>
      <c r="D18" s="27">
        <v>66.75</v>
      </c>
      <c r="E18" s="27">
        <v>67.75</v>
      </c>
      <c r="F18" s="27">
        <v>76.38</v>
      </c>
      <c r="G18" s="27">
        <v>78.47</v>
      </c>
      <c r="H18" s="27">
        <v>30.96</v>
      </c>
      <c r="I18" s="27">
        <v>8.82</v>
      </c>
      <c r="J18" s="27">
        <v>37.83</v>
      </c>
      <c r="K18" s="27">
        <v>37.83</v>
      </c>
      <c r="L18" s="27">
        <v>37.83</v>
      </c>
      <c r="M18" s="27">
        <v>37.83</v>
      </c>
      <c r="N18" s="27">
        <v>44.25</v>
      </c>
      <c r="O18" s="27">
        <v>46.85</v>
      </c>
      <c r="P18" s="27">
        <v>46.86</v>
      </c>
      <c r="Q18" s="27">
        <v>51.3</v>
      </c>
      <c r="R18" s="27">
        <v>71.92</v>
      </c>
      <c r="S18" s="27">
        <v>47.34</v>
      </c>
      <c r="T18" s="27">
        <v>52.01</v>
      </c>
      <c r="U18" s="27">
        <v>58.44</v>
      </c>
      <c r="V18" s="27">
        <v>65.11</v>
      </c>
      <c r="W18" s="27">
        <v>78.760000000000005</v>
      </c>
      <c r="X18" s="27">
        <v>73.25</v>
      </c>
      <c r="Y18" s="27">
        <v>80.13</v>
      </c>
      <c r="Z18" s="27">
        <v>75.84</v>
      </c>
      <c r="AA18" s="27">
        <v>76.05</v>
      </c>
      <c r="AB18" s="27">
        <v>44.73</v>
      </c>
      <c r="AC18" s="27">
        <v>74.260000000000005</v>
      </c>
      <c r="AD18" s="27">
        <v>59.99</v>
      </c>
      <c r="AE18" s="27">
        <v>52.73</v>
      </c>
      <c r="AF18" s="27">
        <v>60.12</v>
      </c>
      <c r="AG18" s="27">
        <v>57.42</v>
      </c>
      <c r="AH18" s="27">
        <v>55.11</v>
      </c>
      <c r="AI18" s="27">
        <v>53.28</v>
      </c>
      <c r="AJ18" s="27">
        <v>51.93</v>
      </c>
      <c r="AK18" s="27">
        <v>40.83</v>
      </c>
      <c r="AL18" s="27">
        <v>58.4</v>
      </c>
      <c r="AM18" s="27">
        <v>63.86</v>
      </c>
      <c r="AN18" s="27">
        <v>52.67</v>
      </c>
      <c r="AO18" s="27">
        <v>32.94</v>
      </c>
      <c r="AP18" s="27">
        <v>25.12</v>
      </c>
      <c r="AQ18" s="27">
        <v>24.33</v>
      </c>
      <c r="AR18" s="27">
        <v>41.97</v>
      </c>
      <c r="AS18" s="27">
        <v>74.91</v>
      </c>
      <c r="AT18" s="27">
        <v>41.79</v>
      </c>
      <c r="AU18" s="27">
        <v>25.77</v>
      </c>
      <c r="AV18" s="27">
        <v>23.9</v>
      </c>
      <c r="AW18" s="27">
        <v>32.479999999999997</v>
      </c>
      <c r="AX18" s="27">
        <v>28.02</v>
      </c>
      <c r="AY18" s="27">
        <v>23.16</v>
      </c>
      <c r="AZ18" s="27">
        <v>20.89</v>
      </c>
      <c r="BA18" s="27">
        <v>18.61</v>
      </c>
      <c r="BB18" s="27">
        <v>14.47</v>
      </c>
      <c r="BC18" s="27">
        <v>21.41</v>
      </c>
      <c r="BD18" s="27">
        <v>18.72</v>
      </c>
      <c r="BE18" s="27">
        <v>28.84</v>
      </c>
      <c r="BF18" s="27">
        <v>150.56</v>
      </c>
      <c r="BG18" s="27">
        <v>128.91999999999999</v>
      </c>
      <c r="BH18" s="27">
        <v>137.69</v>
      </c>
      <c r="BI18" s="27">
        <v>162.29</v>
      </c>
      <c r="BJ18" s="27">
        <v>144.03</v>
      </c>
      <c r="BK18" s="27">
        <v>104.71</v>
      </c>
      <c r="BL18" s="27">
        <v>124.16</v>
      </c>
      <c r="BM18" s="27">
        <v>131.01</v>
      </c>
      <c r="BN18" s="27">
        <v>115.28</v>
      </c>
      <c r="BO18" s="27">
        <v>112.91</v>
      </c>
      <c r="BP18" s="27">
        <v>136.35</v>
      </c>
      <c r="BQ18" s="27">
        <v>141.71</v>
      </c>
      <c r="BR18" s="27">
        <v>141.63999999999999</v>
      </c>
      <c r="BS18" s="27">
        <v>129.80000000000001</v>
      </c>
      <c r="BT18" s="27">
        <v>120.93</v>
      </c>
      <c r="BU18" s="27">
        <v>142.65</v>
      </c>
      <c r="BV18" s="27">
        <v>132.80000000000001</v>
      </c>
      <c r="BW18" s="27">
        <v>124.58</v>
      </c>
      <c r="BX18" s="27">
        <v>122.08</v>
      </c>
      <c r="BY18" s="27">
        <v>119.34</v>
      </c>
      <c r="BZ18" s="27">
        <v>124.87</v>
      </c>
      <c r="CA18" s="27">
        <v>119.52</v>
      </c>
      <c r="CB18" s="27">
        <v>112.89</v>
      </c>
      <c r="CC18" s="27">
        <v>84.32</v>
      </c>
      <c r="CD18" s="27">
        <v>113.35</v>
      </c>
      <c r="CE18" s="27">
        <v>81.94</v>
      </c>
      <c r="CF18" s="27">
        <v>120.4</v>
      </c>
      <c r="CG18" s="27">
        <v>116.39</v>
      </c>
      <c r="CH18" s="27">
        <v>129.25</v>
      </c>
      <c r="CI18" s="27">
        <v>93.44</v>
      </c>
      <c r="CJ18" s="27">
        <v>83.61</v>
      </c>
      <c r="CK18" s="27">
        <v>145.1</v>
      </c>
      <c r="CL18" s="27">
        <v>111.59</v>
      </c>
      <c r="CM18" s="27">
        <v>94.96</v>
      </c>
      <c r="CN18" s="27">
        <v>92.97</v>
      </c>
      <c r="CO18" s="27">
        <v>91.79</v>
      </c>
      <c r="CP18" s="27">
        <v>90.66</v>
      </c>
      <c r="CQ18" s="27">
        <v>86.86</v>
      </c>
      <c r="CR18" s="27">
        <v>84.27</v>
      </c>
      <c r="CS18" s="27">
        <v>92.07</v>
      </c>
      <c r="CT18" s="27">
        <v>114.45</v>
      </c>
      <c r="CU18" s="27">
        <v>71.989999999999995</v>
      </c>
      <c r="CV18" s="27">
        <v>78.489999999999995</v>
      </c>
      <c r="CW18" s="27">
        <v>102.31</v>
      </c>
      <c r="CX18" s="58">
        <v>98.12</v>
      </c>
      <c r="CY18" s="52"/>
    </row>
    <row r="19" spans="1:103" ht="20.25" customHeight="1" x14ac:dyDescent="0.35">
      <c r="A19" s="32" t="s">
        <v>33</v>
      </c>
      <c r="B19" s="55">
        <v>1445</v>
      </c>
      <c r="C19" s="27">
        <v>1397.92</v>
      </c>
      <c r="D19" s="27">
        <v>1361.54</v>
      </c>
      <c r="E19" s="27">
        <v>1388.55</v>
      </c>
      <c r="F19" s="27">
        <v>1297.01</v>
      </c>
      <c r="G19" s="27">
        <v>1303.51</v>
      </c>
      <c r="H19" s="27">
        <v>1317.91</v>
      </c>
      <c r="I19" s="27">
        <v>1373.01</v>
      </c>
      <c r="J19" s="27">
        <v>1213.3399999999999</v>
      </c>
      <c r="K19" s="27">
        <v>1130.47</v>
      </c>
      <c r="L19" s="27">
        <v>1363.32</v>
      </c>
      <c r="M19" s="27">
        <v>1352.02</v>
      </c>
      <c r="N19" s="27">
        <v>1457.28</v>
      </c>
      <c r="O19" s="27">
        <v>1362</v>
      </c>
      <c r="P19" s="27">
        <v>1448.73</v>
      </c>
      <c r="Q19" s="27">
        <v>1410.28</v>
      </c>
      <c r="R19" s="27">
        <v>1495.12</v>
      </c>
      <c r="S19" s="27">
        <v>1243.5</v>
      </c>
      <c r="T19" s="27">
        <v>1368.55</v>
      </c>
      <c r="U19" s="27">
        <v>1351</v>
      </c>
      <c r="V19" s="27">
        <v>1252.79</v>
      </c>
      <c r="W19" s="27">
        <v>1413.54</v>
      </c>
      <c r="X19" s="27">
        <v>1315.99</v>
      </c>
      <c r="Y19" s="27">
        <v>1436.37</v>
      </c>
      <c r="Z19" s="27">
        <v>1497.78</v>
      </c>
      <c r="AA19" s="27">
        <v>1532.2</v>
      </c>
      <c r="AB19" s="27">
        <v>1531.27</v>
      </c>
      <c r="AC19" s="27">
        <v>1514.74</v>
      </c>
      <c r="AD19" s="27">
        <v>1220.42</v>
      </c>
      <c r="AE19" s="27">
        <v>1392.99</v>
      </c>
      <c r="AF19" s="27">
        <v>1385.51</v>
      </c>
      <c r="AG19" s="27">
        <v>1308.5899999999999</v>
      </c>
      <c r="AH19" s="27">
        <v>1178.96</v>
      </c>
      <c r="AI19" s="27">
        <v>1300.71</v>
      </c>
      <c r="AJ19" s="27">
        <v>1313.9</v>
      </c>
      <c r="AK19" s="27">
        <v>1286.45</v>
      </c>
      <c r="AL19" s="27">
        <v>1292.06</v>
      </c>
      <c r="AM19" s="27">
        <v>1303.75</v>
      </c>
      <c r="AN19" s="27">
        <v>1291.02</v>
      </c>
      <c r="AO19" s="27">
        <v>1283.44</v>
      </c>
      <c r="AP19" s="27">
        <v>1262.76</v>
      </c>
      <c r="AQ19" s="27">
        <v>1140.8800000000001</v>
      </c>
      <c r="AR19" s="27">
        <v>1155.3800000000001</v>
      </c>
      <c r="AS19" s="27">
        <v>1199.07</v>
      </c>
      <c r="AT19" s="27">
        <v>1064.8399999999999</v>
      </c>
      <c r="AU19" s="27">
        <v>1217.74</v>
      </c>
      <c r="AV19" s="27">
        <v>1296.6099999999999</v>
      </c>
      <c r="AW19" s="27">
        <v>1291.3399999999999</v>
      </c>
      <c r="AX19" s="27">
        <v>1275.55</v>
      </c>
      <c r="AY19" s="27">
        <v>1330.16</v>
      </c>
      <c r="AZ19" s="27">
        <v>1308.4100000000001</v>
      </c>
      <c r="BA19" s="27">
        <v>1204.44</v>
      </c>
      <c r="BB19" s="27">
        <v>1383.83</v>
      </c>
      <c r="BC19" s="27">
        <v>1324.66</v>
      </c>
      <c r="BD19" s="27">
        <v>1234.3699999999999</v>
      </c>
      <c r="BE19" s="27">
        <v>973.62</v>
      </c>
      <c r="BF19" s="27">
        <v>1084.93</v>
      </c>
      <c r="BG19" s="27">
        <v>1153.06</v>
      </c>
      <c r="BH19" s="27">
        <v>1153.3900000000001</v>
      </c>
      <c r="BI19" s="27">
        <v>986.98</v>
      </c>
      <c r="BJ19" s="27">
        <v>1009.47</v>
      </c>
      <c r="BK19" s="27">
        <v>957.07</v>
      </c>
      <c r="BL19" s="27">
        <v>956.5</v>
      </c>
      <c r="BM19" s="27">
        <v>938.09</v>
      </c>
      <c r="BN19" s="27">
        <v>984.44</v>
      </c>
      <c r="BO19" s="27">
        <v>926.35</v>
      </c>
      <c r="BP19" s="27">
        <v>1091.32</v>
      </c>
      <c r="BQ19" s="27">
        <v>1048.8599999999999</v>
      </c>
      <c r="BR19" s="27">
        <v>988.39</v>
      </c>
      <c r="BS19" s="27">
        <v>1019.27</v>
      </c>
      <c r="BT19" s="27">
        <v>1042.02</v>
      </c>
      <c r="BU19" s="27">
        <v>989.9</v>
      </c>
      <c r="BV19" s="27">
        <v>985.51</v>
      </c>
      <c r="BW19" s="27">
        <v>1022.3</v>
      </c>
      <c r="BX19" s="27">
        <v>1031.82</v>
      </c>
      <c r="BY19" s="27">
        <v>1000.92</v>
      </c>
      <c r="BZ19" s="27">
        <v>902.15</v>
      </c>
      <c r="CA19" s="27">
        <v>947.83</v>
      </c>
      <c r="CB19" s="27">
        <v>1041.07</v>
      </c>
      <c r="CC19" s="27">
        <v>996.55</v>
      </c>
      <c r="CD19" s="27">
        <v>970.57</v>
      </c>
      <c r="CE19" s="27">
        <v>921.42</v>
      </c>
      <c r="CF19" s="27">
        <v>938.44</v>
      </c>
      <c r="CG19" s="27">
        <v>1048</v>
      </c>
      <c r="CH19" s="27">
        <v>874.17</v>
      </c>
      <c r="CI19" s="27">
        <v>681.96</v>
      </c>
      <c r="CJ19" s="27">
        <v>778.13</v>
      </c>
      <c r="CK19" s="27">
        <v>846.35</v>
      </c>
      <c r="CL19" s="27">
        <v>719.95</v>
      </c>
      <c r="CM19" s="27">
        <v>833.07</v>
      </c>
      <c r="CN19" s="27">
        <v>838.95</v>
      </c>
      <c r="CO19" s="27">
        <v>809.77</v>
      </c>
      <c r="CP19" s="27">
        <v>912.8</v>
      </c>
      <c r="CQ19" s="27">
        <v>852.1</v>
      </c>
      <c r="CR19" s="27">
        <v>842.59</v>
      </c>
      <c r="CS19" s="27">
        <v>748.95</v>
      </c>
      <c r="CT19" s="27">
        <v>986.43</v>
      </c>
      <c r="CU19" s="27">
        <v>880.24</v>
      </c>
      <c r="CV19" s="27">
        <v>830.89</v>
      </c>
      <c r="CW19" s="27">
        <v>747.57</v>
      </c>
      <c r="CX19" s="58">
        <v>853.31</v>
      </c>
      <c r="CY19" s="52"/>
    </row>
    <row r="20" spans="1:103" ht="20.25" customHeight="1" x14ac:dyDescent="0.35">
      <c r="A20" s="32" t="s">
        <v>73</v>
      </c>
      <c r="B20" s="55">
        <v>1429.19</v>
      </c>
      <c r="C20" s="27">
        <v>1389.05</v>
      </c>
      <c r="D20" s="27">
        <v>1350.41</v>
      </c>
      <c r="E20" s="27">
        <v>1369.35</v>
      </c>
      <c r="F20" s="27">
        <v>1270.05</v>
      </c>
      <c r="G20" s="27">
        <v>1294.55</v>
      </c>
      <c r="H20" s="27">
        <v>1305.3900000000001</v>
      </c>
      <c r="I20" s="27">
        <v>1382.08</v>
      </c>
      <c r="J20" s="27">
        <v>1213.3399999999999</v>
      </c>
      <c r="K20" s="27">
        <v>1130.47</v>
      </c>
      <c r="L20" s="27">
        <v>1363.32</v>
      </c>
      <c r="M20" s="27">
        <v>1352.02</v>
      </c>
      <c r="N20" s="27">
        <v>1456.83</v>
      </c>
      <c r="O20" s="27">
        <v>1361.65</v>
      </c>
      <c r="P20" s="27">
        <v>1448.4</v>
      </c>
      <c r="Q20" s="27">
        <v>1410.01</v>
      </c>
      <c r="R20" s="27">
        <v>1494.63</v>
      </c>
      <c r="S20" s="27">
        <v>1243.01</v>
      </c>
      <c r="T20" s="27">
        <v>1368.11</v>
      </c>
      <c r="U20" s="27">
        <v>1350.55</v>
      </c>
      <c r="V20" s="27">
        <v>1252.44</v>
      </c>
      <c r="W20" s="27">
        <v>1413.09</v>
      </c>
      <c r="X20" s="27">
        <v>1315.68</v>
      </c>
      <c r="Y20" s="27">
        <v>1436.06</v>
      </c>
      <c r="Z20" s="27">
        <v>1378.98</v>
      </c>
      <c r="AA20" s="27">
        <v>1413.4</v>
      </c>
      <c r="AB20" s="27">
        <v>1412.07</v>
      </c>
      <c r="AC20" s="27">
        <v>1396.14</v>
      </c>
      <c r="AD20" s="27">
        <v>1113.02</v>
      </c>
      <c r="AE20" s="27">
        <v>1285.5899999999999</v>
      </c>
      <c r="AF20" s="27">
        <v>1278.1099999999999</v>
      </c>
      <c r="AG20" s="27">
        <v>1201.19</v>
      </c>
      <c r="AH20" s="27">
        <v>1077.8499999999999</v>
      </c>
      <c r="AI20" s="27">
        <v>1199.5999999999999</v>
      </c>
      <c r="AJ20" s="27">
        <v>1212.79</v>
      </c>
      <c r="AK20" s="27">
        <v>1185.3499999999999</v>
      </c>
      <c r="AL20" s="27">
        <v>1176.03</v>
      </c>
      <c r="AM20" s="27">
        <v>1187.6600000000001</v>
      </c>
      <c r="AN20" s="27">
        <v>1175.05</v>
      </c>
      <c r="AO20" s="27">
        <v>1167.44</v>
      </c>
      <c r="AP20" s="27">
        <v>1150.0999999999999</v>
      </c>
      <c r="AQ20" s="27">
        <v>1028.26</v>
      </c>
      <c r="AR20" s="27">
        <v>1042.76</v>
      </c>
      <c r="AS20" s="27">
        <v>1083.06</v>
      </c>
      <c r="AT20" s="27">
        <v>941.6</v>
      </c>
      <c r="AU20" s="27">
        <v>1094.5899999999999</v>
      </c>
      <c r="AV20" s="27">
        <v>1173.46</v>
      </c>
      <c r="AW20" s="27">
        <v>1168.19</v>
      </c>
      <c r="AX20" s="27">
        <v>1142.3</v>
      </c>
      <c r="AY20" s="27">
        <v>1196.9100000000001</v>
      </c>
      <c r="AZ20" s="27">
        <v>1175.3599999999999</v>
      </c>
      <c r="BA20" s="27">
        <v>1071.19</v>
      </c>
      <c r="BB20" s="27">
        <v>1229.54</v>
      </c>
      <c r="BC20" s="27">
        <v>1170.3399999999999</v>
      </c>
      <c r="BD20" s="27">
        <v>1080.01</v>
      </c>
      <c r="BE20" s="27">
        <v>819.24</v>
      </c>
      <c r="BF20" s="27">
        <v>930.06</v>
      </c>
      <c r="BG20" s="27">
        <v>998.19</v>
      </c>
      <c r="BH20" s="27">
        <v>998.52</v>
      </c>
      <c r="BI20" s="27">
        <v>832.11</v>
      </c>
      <c r="BJ20" s="27">
        <v>843.76</v>
      </c>
      <c r="BK20" s="27">
        <v>791.36</v>
      </c>
      <c r="BL20" s="27">
        <v>790.79</v>
      </c>
      <c r="BM20" s="27">
        <v>772.37</v>
      </c>
      <c r="BN20" s="27">
        <v>809.65</v>
      </c>
      <c r="BO20" s="27">
        <v>751.56</v>
      </c>
      <c r="BP20" s="27">
        <v>916.53</v>
      </c>
      <c r="BQ20" s="27">
        <v>874.07</v>
      </c>
      <c r="BR20" s="27">
        <v>822.86</v>
      </c>
      <c r="BS20" s="27">
        <v>853.74</v>
      </c>
      <c r="BT20" s="27">
        <v>876.49</v>
      </c>
      <c r="BU20" s="27">
        <v>824.37</v>
      </c>
      <c r="BV20" s="27">
        <v>822.74</v>
      </c>
      <c r="BW20" s="27">
        <v>859.54</v>
      </c>
      <c r="BX20" s="27">
        <v>869.05</v>
      </c>
      <c r="BY20" s="27">
        <v>838.15</v>
      </c>
      <c r="BZ20" s="27">
        <v>763.66</v>
      </c>
      <c r="CA20" s="27">
        <v>809.34</v>
      </c>
      <c r="CB20" s="27">
        <v>902.58</v>
      </c>
      <c r="CC20" s="27">
        <v>858.06</v>
      </c>
      <c r="CD20" s="27">
        <v>830.7</v>
      </c>
      <c r="CE20" s="27">
        <v>781.54</v>
      </c>
      <c r="CF20" s="27">
        <v>798.57</v>
      </c>
      <c r="CG20" s="27">
        <v>908.12</v>
      </c>
      <c r="CH20" s="27">
        <v>728.37</v>
      </c>
      <c r="CI20" s="27">
        <v>536.16999999999996</v>
      </c>
      <c r="CJ20" s="27">
        <v>632.34</v>
      </c>
      <c r="CK20" s="27">
        <v>700.56</v>
      </c>
      <c r="CL20" s="27">
        <v>575.66</v>
      </c>
      <c r="CM20" s="27">
        <v>688.78</v>
      </c>
      <c r="CN20" s="27">
        <v>694.66</v>
      </c>
      <c r="CO20" s="27">
        <v>665.48</v>
      </c>
      <c r="CP20" s="27">
        <v>796</v>
      </c>
      <c r="CQ20" s="27">
        <v>735.3</v>
      </c>
      <c r="CR20" s="27">
        <v>725.79</v>
      </c>
      <c r="CS20" s="27">
        <v>632.15</v>
      </c>
      <c r="CT20" s="27">
        <v>869.62</v>
      </c>
      <c r="CU20" s="27">
        <v>763.44</v>
      </c>
      <c r="CV20" s="27">
        <v>714.08</v>
      </c>
      <c r="CW20" s="27">
        <v>630.77</v>
      </c>
      <c r="CX20" s="58">
        <v>736.5</v>
      </c>
      <c r="CY20" s="52"/>
    </row>
    <row r="21" spans="1:103" ht="20.25" customHeight="1" x14ac:dyDescent="0.35">
      <c r="A21" s="32" t="s">
        <v>74</v>
      </c>
      <c r="B21" s="55">
        <v>0</v>
      </c>
      <c r="C21" s="27">
        <v>0</v>
      </c>
      <c r="D21" s="27">
        <v>2</v>
      </c>
      <c r="E21" s="27">
        <v>8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0.37</v>
      </c>
      <c r="O21" s="27">
        <v>0.35</v>
      </c>
      <c r="P21" s="27">
        <v>0.34</v>
      </c>
      <c r="Q21" s="27">
        <v>0.35</v>
      </c>
      <c r="R21" s="27">
        <v>0.04</v>
      </c>
      <c r="S21" s="27">
        <v>0.02</v>
      </c>
      <c r="T21" s="27">
        <v>0.01</v>
      </c>
      <c r="U21" s="27">
        <v>0.01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0.17</v>
      </c>
      <c r="AM21" s="27">
        <v>0.23</v>
      </c>
      <c r="AN21" s="27">
        <v>0.11</v>
      </c>
      <c r="AO21" s="27">
        <v>0.15</v>
      </c>
      <c r="AP21" s="27">
        <v>0.16</v>
      </c>
      <c r="AQ21" s="27">
        <v>0.13</v>
      </c>
      <c r="AR21" s="27">
        <v>0.12</v>
      </c>
      <c r="AS21" s="27">
        <v>0</v>
      </c>
      <c r="AT21" s="27">
        <v>0.09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0.03</v>
      </c>
      <c r="BD21" s="27">
        <v>7.0000000000000007E-2</v>
      </c>
      <c r="BE21" s="27">
        <v>0.09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  <c r="BW21" s="27">
        <v>0</v>
      </c>
      <c r="BX21" s="27">
        <v>0</v>
      </c>
      <c r="BY21" s="27">
        <v>0</v>
      </c>
      <c r="BZ21" s="27">
        <v>0</v>
      </c>
      <c r="CA21" s="27">
        <v>0</v>
      </c>
      <c r="CB21" s="27">
        <v>0</v>
      </c>
      <c r="CC21" s="27">
        <v>0</v>
      </c>
      <c r="CD21" s="27">
        <v>0</v>
      </c>
      <c r="CE21" s="27">
        <v>0</v>
      </c>
      <c r="CF21" s="27">
        <v>0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0</v>
      </c>
      <c r="CS21" s="27">
        <v>0</v>
      </c>
      <c r="CT21" s="27">
        <v>0</v>
      </c>
      <c r="CU21" s="27">
        <v>0</v>
      </c>
      <c r="CV21" s="27">
        <v>0</v>
      </c>
      <c r="CW21" s="27">
        <v>0</v>
      </c>
      <c r="CX21" s="58">
        <v>0</v>
      </c>
      <c r="CY21" s="52"/>
    </row>
    <row r="22" spans="1:103" ht="20.25" customHeight="1" x14ac:dyDescent="0.35">
      <c r="A22" s="32" t="s">
        <v>75</v>
      </c>
      <c r="B22" s="55">
        <v>16.559999999999999</v>
      </c>
      <c r="C22" s="27">
        <v>11.62</v>
      </c>
      <c r="D22" s="27">
        <v>9.8800000000000008</v>
      </c>
      <c r="E22" s="27">
        <v>13.95</v>
      </c>
      <c r="F22" s="27">
        <v>16.27</v>
      </c>
      <c r="G22" s="27">
        <v>9.27</v>
      </c>
      <c r="H22" s="27">
        <v>8.16</v>
      </c>
      <c r="I22" s="27">
        <v>6.24</v>
      </c>
      <c r="J22" s="27">
        <v>0</v>
      </c>
      <c r="K22" s="27">
        <v>0</v>
      </c>
      <c r="L22" s="27">
        <v>0</v>
      </c>
      <c r="M22" s="27">
        <v>0</v>
      </c>
      <c r="N22" s="27">
        <v>0.17</v>
      </c>
      <c r="O22" s="27">
        <v>0.08</v>
      </c>
      <c r="P22" s="27">
        <v>0.08</v>
      </c>
      <c r="Q22" s="27">
        <v>0.01</v>
      </c>
      <c r="R22" s="27">
        <v>0.45</v>
      </c>
      <c r="S22" s="27">
        <v>0.48</v>
      </c>
      <c r="T22" s="27">
        <v>0.42</v>
      </c>
      <c r="U22" s="27">
        <v>0.44</v>
      </c>
      <c r="V22" s="27">
        <v>0.35</v>
      </c>
      <c r="W22" s="27">
        <v>0.45</v>
      </c>
      <c r="X22" s="27">
        <v>0.32</v>
      </c>
      <c r="Y22" s="27">
        <v>0.32</v>
      </c>
      <c r="Z22" s="27">
        <v>118.8</v>
      </c>
      <c r="AA22" s="27">
        <v>118.8</v>
      </c>
      <c r="AB22" s="27">
        <v>119.2</v>
      </c>
      <c r="AC22" s="27">
        <v>118.6</v>
      </c>
      <c r="AD22" s="27">
        <v>107.4</v>
      </c>
      <c r="AE22" s="27">
        <v>107.4</v>
      </c>
      <c r="AF22" s="27">
        <v>107.4</v>
      </c>
      <c r="AG22" s="27">
        <v>107.4</v>
      </c>
      <c r="AH22" s="27">
        <v>101.1</v>
      </c>
      <c r="AI22" s="27">
        <v>101.1</v>
      </c>
      <c r="AJ22" s="27">
        <v>101.1</v>
      </c>
      <c r="AK22" s="27">
        <v>101.1</v>
      </c>
      <c r="AL22" s="27">
        <v>115.86</v>
      </c>
      <c r="AM22" s="27">
        <v>115.86</v>
      </c>
      <c r="AN22" s="27">
        <v>115.86</v>
      </c>
      <c r="AO22" s="27">
        <v>115.86</v>
      </c>
      <c r="AP22" s="27">
        <v>112.5</v>
      </c>
      <c r="AQ22" s="27">
        <v>112.5</v>
      </c>
      <c r="AR22" s="27">
        <v>112.5</v>
      </c>
      <c r="AS22" s="27">
        <v>116.03</v>
      </c>
      <c r="AT22" s="27">
        <v>123.15</v>
      </c>
      <c r="AU22" s="27">
        <v>123.15</v>
      </c>
      <c r="AV22" s="27">
        <v>123.15</v>
      </c>
      <c r="AW22" s="27">
        <v>123.15</v>
      </c>
      <c r="AX22" s="27">
        <v>133.25</v>
      </c>
      <c r="AY22" s="27">
        <v>133.25</v>
      </c>
      <c r="AZ22" s="27">
        <v>133.05000000000001</v>
      </c>
      <c r="BA22" s="27">
        <v>133.25</v>
      </c>
      <c r="BB22" s="27">
        <v>154.29</v>
      </c>
      <c r="BC22" s="27">
        <v>154.29</v>
      </c>
      <c r="BD22" s="27">
        <v>154.29</v>
      </c>
      <c r="BE22" s="27">
        <v>154.29</v>
      </c>
      <c r="BF22" s="27">
        <v>154.87</v>
      </c>
      <c r="BG22" s="27">
        <v>154.87</v>
      </c>
      <c r="BH22" s="27">
        <v>154.87</v>
      </c>
      <c r="BI22" s="27">
        <v>154.87</v>
      </c>
      <c r="BJ22" s="27">
        <v>165.71</v>
      </c>
      <c r="BK22" s="27">
        <v>165.71</v>
      </c>
      <c r="BL22" s="27">
        <v>165.71</v>
      </c>
      <c r="BM22" s="27">
        <v>165.71</v>
      </c>
      <c r="BN22" s="27">
        <v>174.79</v>
      </c>
      <c r="BO22" s="27">
        <v>174.79</v>
      </c>
      <c r="BP22" s="27">
        <v>174.79</v>
      </c>
      <c r="BQ22" s="27">
        <v>174.79</v>
      </c>
      <c r="BR22" s="27">
        <v>165.53</v>
      </c>
      <c r="BS22" s="27">
        <v>165.53</v>
      </c>
      <c r="BT22" s="27">
        <v>165.53</v>
      </c>
      <c r="BU22" s="27">
        <v>165.53</v>
      </c>
      <c r="BV22" s="27">
        <v>162.77000000000001</v>
      </c>
      <c r="BW22" s="27">
        <v>162.77000000000001</v>
      </c>
      <c r="BX22" s="27">
        <v>162.77000000000001</v>
      </c>
      <c r="BY22" s="27">
        <v>162.77000000000001</v>
      </c>
      <c r="BZ22" s="27">
        <v>138.49</v>
      </c>
      <c r="CA22" s="27">
        <v>138.49</v>
      </c>
      <c r="CB22" s="27">
        <v>138.49</v>
      </c>
      <c r="CC22" s="27">
        <v>138.49</v>
      </c>
      <c r="CD22" s="27">
        <v>139.87</v>
      </c>
      <c r="CE22" s="27">
        <v>139.87</v>
      </c>
      <c r="CF22" s="27">
        <v>139.87</v>
      </c>
      <c r="CG22" s="27">
        <v>139.87</v>
      </c>
      <c r="CH22" s="27">
        <v>145.79</v>
      </c>
      <c r="CI22" s="27">
        <v>145.79</v>
      </c>
      <c r="CJ22" s="27">
        <v>145.79</v>
      </c>
      <c r="CK22" s="27">
        <v>145.79</v>
      </c>
      <c r="CL22" s="27">
        <v>144.29</v>
      </c>
      <c r="CM22" s="27">
        <v>144.29</v>
      </c>
      <c r="CN22" s="27">
        <v>144.29</v>
      </c>
      <c r="CO22" s="27">
        <v>144.29</v>
      </c>
      <c r="CP22" s="27">
        <v>116.8</v>
      </c>
      <c r="CQ22" s="27">
        <v>116.8</v>
      </c>
      <c r="CR22" s="27">
        <v>116.8</v>
      </c>
      <c r="CS22" s="27">
        <v>116.8</v>
      </c>
      <c r="CT22" s="27">
        <v>116.8</v>
      </c>
      <c r="CU22" s="27">
        <v>116.8</v>
      </c>
      <c r="CV22" s="27">
        <v>116.8</v>
      </c>
      <c r="CW22" s="27">
        <v>116.8</v>
      </c>
      <c r="CX22" s="58">
        <v>116.8</v>
      </c>
      <c r="CY22" s="52"/>
    </row>
    <row r="23" spans="1:103" ht="20.25" customHeight="1" x14ac:dyDescent="0.35">
      <c r="A23" s="32" t="s">
        <v>34</v>
      </c>
      <c r="B23" s="55">
        <v>17860.45</v>
      </c>
      <c r="C23" s="27">
        <v>16812.5</v>
      </c>
      <c r="D23" s="27">
        <v>17590.830000000002</v>
      </c>
      <c r="E23" s="27">
        <v>17974.22</v>
      </c>
      <c r="F23" s="27">
        <v>17949.150000000001</v>
      </c>
      <c r="G23" s="27">
        <v>16693.64</v>
      </c>
      <c r="H23" s="27">
        <v>17423.849999999999</v>
      </c>
      <c r="I23" s="27">
        <v>17957.36</v>
      </c>
      <c r="J23" s="27">
        <v>17659.96</v>
      </c>
      <c r="K23" s="27">
        <v>17370.32</v>
      </c>
      <c r="L23" s="27">
        <v>17188.990000000002</v>
      </c>
      <c r="M23" s="27">
        <v>17341.96</v>
      </c>
      <c r="N23" s="27">
        <v>17693.73</v>
      </c>
      <c r="O23" s="27">
        <v>16268.83</v>
      </c>
      <c r="P23" s="27">
        <v>17636.73</v>
      </c>
      <c r="Q23" s="27">
        <v>17848.240000000002</v>
      </c>
      <c r="R23" s="27">
        <v>18009.68</v>
      </c>
      <c r="S23" s="27">
        <v>16652.669999999998</v>
      </c>
      <c r="T23" s="27">
        <v>18141.68</v>
      </c>
      <c r="U23" s="27">
        <v>17975.09</v>
      </c>
      <c r="V23" s="27">
        <v>18240.62</v>
      </c>
      <c r="W23" s="27">
        <v>18005.55</v>
      </c>
      <c r="X23" s="27">
        <v>18375.830000000002</v>
      </c>
      <c r="Y23" s="27">
        <v>18067.71</v>
      </c>
      <c r="Z23" s="27">
        <v>18344.439999999999</v>
      </c>
      <c r="AA23" s="27">
        <v>17952.259999999998</v>
      </c>
      <c r="AB23" s="27">
        <v>18659.36</v>
      </c>
      <c r="AC23" s="27">
        <v>18330.38</v>
      </c>
      <c r="AD23" s="27">
        <v>18709.91</v>
      </c>
      <c r="AE23" s="27">
        <v>18158.68</v>
      </c>
      <c r="AF23" s="27">
        <v>18280.66</v>
      </c>
      <c r="AG23" s="27">
        <v>17787.05</v>
      </c>
      <c r="AH23" s="27">
        <v>17846.830000000002</v>
      </c>
      <c r="AI23" s="27">
        <v>17600.57</v>
      </c>
      <c r="AJ23" s="27">
        <v>17954.330000000002</v>
      </c>
      <c r="AK23" s="27">
        <v>17553.849999999999</v>
      </c>
      <c r="AL23" s="27">
        <v>17677.43</v>
      </c>
      <c r="AM23" s="27">
        <v>17071.97</v>
      </c>
      <c r="AN23" s="27">
        <v>16650.43</v>
      </c>
      <c r="AO23" s="27">
        <v>16554.97</v>
      </c>
      <c r="AP23" s="27">
        <v>16419.95</v>
      </c>
      <c r="AQ23" s="27">
        <v>16264.81</v>
      </c>
      <c r="AR23" s="27">
        <v>16342.13</v>
      </c>
      <c r="AS23" s="27">
        <v>15789.08</v>
      </c>
      <c r="AT23" s="27">
        <v>15646.66</v>
      </c>
      <c r="AU23" s="27">
        <v>16130.77</v>
      </c>
      <c r="AV23" s="27">
        <v>16211.74</v>
      </c>
      <c r="AW23" s="27">
        <v>16481.740000000002</v>
      </c>
      <c r="AX23" s="27">
        <v>15504.07</v>
      </c>
      <c r="AY23" s="27">
        <v>15797.46</v>
      </c>
      <c r="AZ23" s="27">
        <v>15647.3</v>
      </c>
      <c r="BA23" s="27">
        <v>15878.13</v>
      </c>
      <c r="BB23" s="27">
        <v>15342.03</v>
      </c>
      <c r="BC23" s="27">
        <v>15018.11</v>
      </c>
      <c r="BD23" s="27">
        <v>15372.73</v>
      </c>
      <c r="BE23" s="27">
        <v>15844.3</v>
      </c>
      <c r="BF23" s="27">
        <v>14383.32</v>
      </c>
      <c r="BG23" s="27">
        <v>15477.04</v>
      </c>
      <c r="BH23" s="27">
        <v>15255.7</v>
      </c>
      <c r="BI23" s="27">
        <v>15484.13</v>
      </c>
      <c r="BJ23" s="27">
        <v>14648.77</v>
      </c>
      <c r="BK23" s="27">
        <v>15263.56</v>
      </c>
      <c r="BL23" s="27">
        <v>15625.26</v>
      </c>
      <c r="BM23" s="27">
        <v>15597.72</v>
      </c>
      <c r="BN23" s="27">
        <v>15263.62</v>
      </c>
      <c r="BO23" s="27">
        <v>15501.54</v>
      </c>
      <c r="BP23" s="27">
        <v>16031.16</v>
      </c>
      <c r="BQ23" s="27">
        <v>16242.4</v>
      </c>
      <c r="BR23" s="27">
        <v>15615.78</v>
      </c>
      <c r="BS23" s="27">
        <v>16092.14</v>
      </c>
      <c r="BT23" s="27">
        <v>16388.740000000002</v>
      </c>
      <c r="BU23" s="27">
        <v>16356.77</v>
      </c>
      <c r="BV23" s="27">
        <v>16003.89</v>
      </c>
      <c r="BW23" s="27">
        <v>16418.36</v>
      </c>
      <c r="BX23" s="27">
        <v>16612.86</v>
      </c>
      <c r="BY23" s="27">
        <v>16615.18</v>
      </c>
      <c r="BZ23" s="27">
        <v>15703.78</v>
      </c>
      <c r="CA23" s="27">
        <v>16448.810000000001</v>
      </c>
      <c r="CB23" s="27">
        <v>16558.21</v>
      </c>
      <c r="CC23" s="27">
        <v>16331.56</v>
      </c>
      <c r="CD23" s="27">
        <v>15685.19</v>
      </c>
      <c r="CE23" s="27">
        <v>16292.68</v>
      </c>
      <c r="CF23" s="27">
        <v>15859.12</v>
      </c>
      <c r="CG23" s="27">
        <v>16042.26</v>
      </c>
      <c r="CH23" s="27">
        <v>15202.08</v>
      </c>
      <c r="CI23" s="27">
        <v>8852.25</v>
      </c>
      <c r="CJ23" s="27">
        <v>12162.81</v>
      </c>
      <c r="CK23" s="27">
        <v>12432.14</v>
      </c>
      <c r="CL23" s="27">
        <v>10865.99</v>
      </c>
      <c r="CM23" s="27">
        <v>12329.69</v>
      </c>
      <c r="CN23" s="27">
        <v>13167</v>
      </c>
      <c r="CO23" s="27">
        <v>14045.32</v>
      </c>
      <c r="CP23" s="27">
        <v>13081.98</v>
      </c>
      <c r="CQ23" s="27">
        <v>13911.68</v>
      </c>
      <c r="CR23" s="27">
        <v>13844.24</v>
      </c>
      <c r="CS23" s="27">
        <v>14103.91</v>
      </c>
      <c r="CT23" s="27">
        <v>13610.4</v>
      </c>
      <c r="CU23" s="27">
        <v>14070.52</v>
      </c>
      <c r="CV23" s="27">
        <v>14097.44</v>
      </c>
      <c r="CW23" s="27">
        <v>13965.04</v>
      </c>
      <c r="CX23" s="58">
        <v>13565.63</v>
      </c>
      <c r="CY23" s="52"/>
    </row>
    <row r="24" spans="1:103" ht="20.25" customHeight="1" x14ac:dyDescent="0.35">
      <c r="A24" s="32" t="s">
        <v>35</v>
      </c>
      <c r="B24" s="55">
        <v>14.68</v>
      </c>
      <c r="C24" s="27">
        <v>13.94</v>
      </c>
      <c r="D24" s="27">
        <v>13.84</v>
      </c>
      <c r="E24" s="27">
        <v>16.54</v>
      </c>
      <c r="F24" s="27">
        <v>20.41</v>
      </c>
      <c r="G24" s="27">
        <v>16.02</v>
      </c>
      <c r="H24" s="27">
        <v>25.75</v>
      </c>
      <c r="I24" s="27">
        <v>75.680000000000007</v>
      </c>
      <c r="J24" s="27">
        <v>20.64</v>
      </c>
      <c r="K24" s="27">
        <v>23.96</v>
      </c>
      <c r="L24" s="27">
        <v>10.08</v>
      </c>
      <c r="M24" s="27">
        <v>21.42</v>
      </c>
      <c r="N24" s="27">
        <v>36.869999999999997</v>
      </c>
      <c r="O24" s="27">
        <v>15.56</v>
      </c>
      <c r="P24" s="27">
        <v>8.98</v>
      </c>
      <c r="Q24" s="27">
        <v>16.04</v>
      </c>
      <c r="R24" s="27">
        <v>7.81</v>
      </c>
      <c r="S24" s="27">
        <v>3.89</v>
      </c>
      <c r="T24" s="27">
        <v>3.1</v>
      </c>
      <c r="U24" s="27">
        <v>3.83</v>
      </c>
      <c r="V24" s="27">
        <v>9.69</v>
      </c>
      <c r="W24" s="27">
        <v>8.56</v>
      </c>
      <c r="X24" s="27">
        <v>7.48</v>
      </c>
      <c r="Y24" s="27">
        <v>7.48</v>
      </c>
      <c r="Z24" s="27">
        <v>5.36</v>
      </c>
      <c r="AA24" s="27">
        <v>2.92</v>
      </c>
      <c r="AB24" s="27">
        <v>2.57</v>
      </c>
      <c r="AC24" s="27">
        <v>5.33</v>
      </c>
      <c r="AD24" s="27">
        <v>10.53</v>
      </c>
      <c r="AE24" s="27">
        <v>1.81</v>
      </c>
      <c r="AF24" s="27">
        <v>2.09</v>
      </c>
      <c r="AG24" s="27">
        <v>4.55</v>
      </c>
      <c r="AH24" s="27">
        <v>22.1</v>
      </c>
      <c r="AI24" s="27">
        <v>21.22</v>
      </c>
      <c r="AJ24" s="27">
        <v>3.6</v>
      </c>
      <c r="AK24" s="27">
        <v>17.170000000000002</v>
      </c>
      <c r="AL24" s="27">
        <v>1.49</v>
      </c>
      <c r="AM24" s="27">
        <v>1.5</v>
      </c>
      <c r="AN24" s="27">
        <v>1.22</v>
      </c>
      <c r="AO24" s="27">
        <v>1.41</v>
      </c>
      <c r="AP24" s="27">
        <v>1.94</v>
      </c>
      <c r="AQ24" s="27">
        <v>1.64</v>
      </c>
      <c r="AR24" s="27">
        <v>1.73</v>
      </c>
      <c r="AS24" s="27">
        <v>1.83</v>
      </c>
      <c r="AT24" s="27">
        <v>1.91</v>
      </c>
      <c r="AU24" s="27">
        <v>1.35</v>
      </c>
      <c r="AV24" s="27">
        <v>1.24</v>
      </c>
      <c r="AW24" s="27">
        <v>1.36</v>
      </c>
      <c r="AX24" s="27">
        <v>0.98</v>
      </c>
      <c r="AY24" s="27">
        <v>0.98</v>
      </c>
      <c r="AZ24" s="27">
        <v>0.98</v>
      </c>
      <c r="BA24" s="27">
        <v>0.98</v>
      </c>
      <c r="BB24" s="27">
        <v>0.9</v>
      </c>
      <c r="BC24" s="27">
        <v>1.22</v>
      </c>
      <c r="BD24" s="27">
        <v>1.27</v>
      </c>
      <c r="BE24" s="27">
        <v>1.29</v>
      </c>
      <c r="BF24" s="27">
        <v>0.78</v>
      </c>
      <c r="BG24" s="27">
        <v>1.52</v>
      </c>
      <c r="BH24" s="27">
        <v>0.78</v>
      </c>
      <c r="BI24" s="27">
        <v>0.78</v>
      </c>
      <c r="BJ24" s="27">
        <v>0.78</v>
      </c>
      <c r="BK24" s="27">
        <v>1.58</v>
      </c>
      <c r="BL24" s="27">
        <v>1.5</v>
      </c>
      <c r="BM24" s="27">
        <v>2.4</v>
      </c>
      <c r="BN24" s="27">
        <v>0.95</v>
      </c>
      <c r="BO24" s="27">
        <v>0.83</v>
      </c>
      <c r="BP24" s="27">
        <v>2.2000000000000002</v>
      </c>
      <c r="BQ24" s="27">
        <v>1.54</v>
      </c>
      <c r="BR24" s="27">
        <v>1.1399999999999999</v>
      </c>
      <c r="BS24" s="27">
        <v>1.38</v>
      </c>
      <c r="BT24" s="27">
        <v>1.1200000000000001</v>
      </c>
      <c r="BU24" s="27">
        <v>0.18</v>
      </c>
      <c r="BV24" s="27">
        <v>1.25</v>
      </c>
      <c r="BW24" s="27">
        <v>2.0099999999999998</v>
      </c>
      <c r="BX24" s="27">
        <v>0.14000000000000001</v>
      </c>
      <c r="BY24" s="27">
        <v>1.48</v>
      </c>
      <c r="BZ24" s="27">
        <v>4.0599999999999996</v>
      </c>
      <c r="CA24" s="27">
        <v>4.0599999999999996</v>
      </c>
      <c r="CB24" s="27">
        <v>4.0599999999999996</v>
      </c>
      <c r="CC24" s="27">
        <v>4.0599999999999996</v>
      </c>
      <c r="CD24" s="27">
        <v>4.12</v>
      </c>
      <c r="CE24" s="27">
        <v>4.12</v>
      </c>
      <c r="CF24" s="27">
        <v>4.0199999999999996</v>
      </c>
      <c r="CG24" s="27">
        <v>3.8</v>
      </c>
      <c r="CH24" s="27">
        <v>4.0599999999999996</v>
      </c>
      <c r="CI24" s="27">
        <v>3.56</v>
      </c>
      <c r="CJ24" s="27">
        <v>4.26</v>
      </c>
      <c r="CK24" s="27">
        <v>3.51</v>
      </c>
      <c r="CL24" s="27">
        <v>3.92</v>
      </c>
      <c r="CM24" s="27">
        <v>4.42</v>
      </c>
      <c r="CN24" s="27">
        <v>3.92</v>
      </c>
      <c r="CO24" s="27">
        <v>3.17</v>
      </c>
      <c r="CP24" s="27">
        <v>3.92</v>
      </c>
      <c r="CQ24" s="27">
        <v>4.12</v>
      </c>
      <c r="CR24" s="27">
        <v>3.92</v>
      </c>
      <c r="CS24" s="27">
        <v>3.92</v>
      </c>
      <c r="CT24" s="27">
        <v>3.95</v>
      </c>
      <c r="CU24" s="27">
        <v>3.91</v>
      </c>
      <c r="CV24" s="27">
        <v>3.58</v>
      </c>
      <c r="CW24" s="27">
        <v>3.58</v>
      </c>
      <c r="CX24" s="58">
        <v>4.03</v>
      </c>
      <c r="CY24" s="52"/>
    </row>
    <row r="25" spans="1:103" ht="20.25" customHeight="1" x14ac:dyDescent="0.35">
      <c r="A25" s="32" t="s">
        <v>36</v>
      </c>
      <c r="B25" s="55">
        <v>1535.95</v>
      </c>
      <c r="C25" s="27">
        <v>1191.93</v>
      </c>
      <c r="D25" s="27">
        <v>1220.71</v>
      </c>
      <c r="E25" s="27">
        <v>1326.76</v>
      </c>
      <c r="F25" s="27">
        <v>1663.12</v>
      </c>
      <c r="G25" s="27">
        <v>1124.97</v>
      </c>
      <c r="H25" s="27">
        <v>1231.56</v>
      </c>
      <c r="I25" s="27">
        <v>1325.85</v>
      </c>
      <c r="J25" s="27">
        <v>1689.94</v>
      </c>
      <c r="K25" s="27">
        <v>1582.09</v>
      </c>
      <c r="L25" s="27">
        <v>1291.02</v>
      </c>
      <c r="M25" s="27">
        <v>1421.47</v>
      </c>
      <c r="N25" s="27">
        <v>1668.82</v>
      </c>
      <c r="O25" s="27">
        <v>1118.31</v>
      </c>
      <c r="P25" s="27">
        <v>1300.75</v>
      </c>
      <c r="Q25" s="27">
        <v>1531.86</v>
      </c>
      <c r="R25" s="27">
        <v>1744.21</v>
      </c>
      <c r="S25" s="27">
        <v>1276.81</v>
      </c>
      <c r="T25" s="27">
        <v>1505.47</v>
      </c>
      <c r="U25" s="27">
        <v>1724.39</v>
      </c>
      <c r="V25" s="27">
        <v>1846.9</v>
      </c>
      <c r="W25" s="27">
        <v>1563.89</v>
      </c>
      <c r="X25" s="27">
        <v>1504.01</v>
      </c>
      <c r="Y25" s="27">
        <v>1503.2</v>
      </c>
      <c r="Z25" s="27">
        <v>1731.01</v>
      </c>
      <c r="AA25" s="27">
        <v>1315.19</v>
      </c>
      <c r="AB25" s="27">
        <v>1195.76</v>
      </c>
      <c r="AC25" s="27">
        <v>1431.43</v>
      </c>
      <c r="AD25" s="27">
        <v>1911.19</v>
      </c>
      <c r="AE25" s="27">
        <v>874.68</v>
      </c>
      <c r="AF25" s="27">
        <v>1342.29</v>
      </c>
      <c r="AG25" s="27">
        <v>1373.81</v>
      </c>
      <c r="AH25" s="27">
        <v>1370.39</v>
      </c>
      <c r="AI25" s="27">
        <v>1208.1400000000001</v>
      </c>
      <c r="AJ25" s="27">
        <v>1285.02</v>
      </c>
      <c r="AK25" s="27">
        <v>1606.03</v>
      </c>
      <c r="AL25" s="27">
        <v>1431.07</v>
      </c>
      <c r="AM25" s="27">
        <v>1348.15</v>
      </c>
      <c r="AN25" s="27">
        <v>1171</v>
      </c>
      <c r="AO25" s="27">
        <v>1506.07</v>
      </c>
      <c r="AP25" s="27">
        <v>1331.81</v>
      </c>
      <c r="AQ25" s="27">
        <v>1059.02</v>
      </c>
      <c r="AR25" s="27">
        <v>1139.03</v>
      </c>
      <c r="AS25" s="27">
        <v>1200.6099999999999</v>
      </c>
      <c r="AT25" s="27">
        <v>1320.59</v>
      </c>
      <c r="AU25" s="27">
        <v>1112.01</v>
      </c>
      <c r="AV25" s="27">
        <v>1186.67</v>
      </c>
      <c r="AW25" s="27">
        <v>1436.37</v>
      </c>
      <c r="AX25" s="27">
        <v>1142.24</v>
      </c>
      <c r="AY25" s="27">
        <v>903.03</v>
      </c>
      <c r="AZ25" s="27">
        <v>958.18</v>
      </c>
      <c r="BA25" s="27">
        <v>1103.6400000000001</v>
      </c>
      <c r="BB25" s="27">
        <v>1056.78</v>
      </c>
      <c r="BC25" s="27">
        <v>1017.78</v>
      </c>
      <c r="BD25" s="27">
        <v>961.17</v>
      </c>
      <c r="BE25" s="27">
        <v>1269.6199999999999</v>
      </c>
      <c r="BF25" s="27">
        <v>936.13</v>
      </c>
      <c r="BG25" s="27">
        <v>882.47</v>
      </c>
      <c r="BH25" s="27">
        <v>915.58</v>
      </c>
      <c r="BI25" s="27">
        <v>1032.17</v>
      </c>
      <c r="BJ25" s="27">
        <v>1008.92</v>
      </c>
      <c r="BK25" s="27">
        <v>939.87</v>
      </c>
      <c r="BL25" s="27">
        <v>945.01</v>
      </c>
      <c r="BM25" s="27">
        <v>1033.2</v>
      </c>
      <c r="BN25" s="27">
        <v>1024.93</v>
      </c>
      <c r="BO25" s="27">
        <v>780.36</v>
      </c>
      <c r="BP25" s="27">
        <v>856</v>
      </c>
      <c r="BQ25" s="27">
        <v>1197.8599999999999</v>
      </c>
      <c r="BR25" s="27">
        <v>572.19000000000005</v>
      </c>
      <c r="BS25" s="27">
        <v>524.09</v>
      </c>
      <c r="BT25" s="27">
        <v>600.04999999999995</v>
      </c>
      <c r="BU25" s="27">
        <v>487.26</v>
      </c>
      <c r="BV25" s="27">
        <v>640.07000000000005</v>
      </c>
      <c r="BW25" s="27">
        <v>565.67999999999995</v>
      </c>
      <c r="BX25" s="27">
        <v>674.46</v>
      </c>
      <c r="BY25" s="27">
        <v>583.89</v>
      </c>
      <c r="BZ25" s="27">
        <v>661.2</v>
      </c>
      <c r="CA25" s="27">
        <v>596.11</v>
      </c>
      <c r="CB25" s="27">
        <v>684.54</v>
      </c>
      <c r="CC25" s="27">
        <v>591.03</v>
      </c>
      <c r="CD25" s="27">
        <v>640.64</v>
      </c>
      <c r="CE25" s="27">
        <v>603.12</v>
      </c>
      <c r="CF25" s="27">
        <v>694.14</v>
      </c>
      <c r="CG25" s="27">
        <v>600.11</v>
      </c>
      <c r="CH25" s="27">
        <v>651.07000000000005</v>
      </c>
      <c r="CI25" s="27">
        <v>544.33000000000004</v>
      </c>
      <c r="CJ25" s="27">
        <v>722.65</v>
      </c>
      <c r="CK25" s="27">
        <v>599.84</v>
      </c>
      <c r="CL25" s="27">
        <v>668.3</v>
      </c>
      <c r="CM25" s="27">
        <v>592.4</v>
      </c>
      <c r="CN25" s="27">
        <v>738.16</v>
      </c>
      <c r="CO25" s="27">
        <v>568.41</v>
      </c>
      <c r="CP25" s="27">
        <v>653.89</v>
      </c>
      <c r="CQ25" s="27">
        <v>589.48</v>
      </c>
      <c r="CR25" s="27">
        <v>710.29</v>
      </c>
      <c r="CS25" s="27">
        <v>542.27</v>
      </c>
      <c r="CT25" s="27">
        <v>651.44000000000005</v>
      </c>
      <c r="CU25" s="27">
        <v>607.91999999999996</v>
      </c>
      <c r="CV25" s="27">
        <v>734.29</v>
      </c>
      <c r="CW25" s="27">
        <v>551.87</v>
      </c>
      <c r="CX25" s="58">
        <v>659.35</v>
      </c>
      <c r="CY25" s="52"/>
    </row>
    <row r="26" spans="1:103" ht="20.25" customHeight="1" x14ac:dyDescent="0.35">
      <c r="A26" s="32" t="s">
        <v>37</v>
      </c>
      <c r="B26" s="55">
        <v>11774.07</v>
      </c>
      <c r="C26" s="27">
        <v>11977.94</v>
      </c>
      <c r="D26" s="27">
        <v>12598.16</v>
      </c>
      <c r="E26" s="27">
        <v>12501.47</v>
      </c>
      <c r="F26" s="27">
        <v>12038.78</v>
      </c>
      <c r="G26" s="27">
        <v>12108.83</v>
      </c>
      <c r="H26" s="27">
        <v>12818.77</v>
      </c>
      <c r="I26" s="27">
        <v>12485.81</v>
      </c>
      <c r="J26" s="27">
        <v>12115.26</v>
      </c>
      <c r="K26" s="27">
        <v>12295.94</v>
      </c>
      <c r="L26" s="27">
        <v>12594.06</v>
      </c>
      <c r="M26" s="27">
        <v>12106.6</v>
      </c>
      <c r="N26" s="27">
        <v>12186.76</v>
      </c>
      <c r="O26" s="27">
        <v>12303.93</v>
      </c>
      <c r="P26" s="27">
        <v>12819.49</v>
      </c>
      <c r="Q26" s="27">
        <v>12333.32</v>
      </c>
      <c r="R26" s="27">
        <v>11898.49</v>
      </c>
      <c r="S26" s="27">
        <v>12645.15</v>
      </c>
      <c r="T26" s="27">
        <v>13249.1</v>
      </c>
      <c r="U26" s="27">
        <v>12499.75</v>
      </c>
      <c r="V26" s="27">
        <v>12327.64</v>
      </c>
      <c r="W26" s="27">
        <v>12851.82</v>
      </c>
      <c r="X26" s="27">
        <v>13421.04</v>
      </c>
      <c r="Y26" s="27">
        <v>12800.43</v>
      </c>
      <c r="Z26" s="27">
        <v>12633.65</v>
      </c>
      <c r="AA26" s="27">
        <v>13256.29</v>
      </c>
      <c r="AB26" s="27">
        <v>13807.37</v>
      </c>
      <c r="AC26" s="27">
        <v>13057.38</v>
      </c>
      <c r="AD26" s="27">
        <v>12666.21</v>
      </c>
      <c r="AE26" s="27">
        <v>13604.99</v>
      </c>
      <c r="AF26" s="27">
        <v>13992.84</v>
      </c>
      <c r="AG26" s="27">
        <v>13069.28</v>
      </c>
      <c r="AH26" s="27">
        <v>12863.43</v>
      </c>
      <c r="AI26" s="27">
        <v>13743.75</v>
      </c>
      <c r="AJ26" s="27">
        <v>13969.88</v>
      </c>
      <c r="AK26" s="27">
        <v>12908.05</v>
      </c>
      <c r="AL26" s="27">
        <v>12849.12</v>
      </c>
      <c r="AM26" s="27">
        <v>12840.9</v>
      </c>
      <c r="AN26" s="27">
        <v>13123.11</v>
      </c>
      <c r="AO26" s="27">
        <v>12067.37</v>
      </c>
      <c r="AP26" s="27">
        <v>11926.34</v>
      </c>
      <c r="AQ26" s="27">
        <v>12459.17</v>
      </c>
      <c r="AR26" s="27">
        <v>12712.11</v>
      </c>
      <c r="AS26" s="27">
        <v>11769.8</v>
      </c>
      <c r="AT26" s="27">
        <v>11274.14</v>
      </c>
      <c r="AU26" s="27">
        <v>12152.45</v>
      </c>
      <c r="AV26" s="27">
        <v>12657.8</v>
      </c>
      <c r="AW26" s="27">
        <v>11983.94</v>
      </c>
      <c r="AX26" s="27">
        <v>11464.3</v>
      </c>
      <c r="AY26" s="27">
        <v>12193.53</v>
      </c>
      <c r="AZ26" s="27">
        <v>12179.04</v>
      </c>
      <c r="BA26" s="27">
        <v>12170.31</v>
      </c>
      <c r="BB26" s="27">
        <v>11588.92</v>
      </c>
      <c r="BC26" s="27">
        <v>11528.12</v>
      </c>
      <c r="BD26" s="27">
        <v>12190.61</v>
      </c>
      <c r="BE26" s="27">
        <v>12183.7</v>
      </c>
      <c r="BF26" s="27">
        <v>10800.92</v>
      </c>
      <c r="BG26" s="27">
        <v>12159.34</v>
      </c>
      <c r="BH26" s="27">
        <v>12159.71</v>
      </c>
      <c r="BI26" s="27">
        <v>12023.88</v>
      </c>
      <c r="BJ26" s="27">
        <v>11160.71</v>
      </c>
      <c r="BK26" s="27">
        <v>11964.16</v>
      </c>
      <c r="BL26" s="27">
        <v>12444.25</v>
      </c>
      <c r="BM26" s="27">
        <v>12026.93</v>
      </c>
      <c r="BN26" s="27">
        <v>11419.56</v>
      </c>
      <c r="BO26" s="27">
        <v>12325.73</v>
      </c>
      <c r="BP26" s="27">
        <v>12698.47</v>
      </c>
      <c r="BQ26" s="27">
        <v>12172.8</v>
      </c>
      <c r="BR26" s="27">
        <v>11591.81</v>
      </c>
      <c r="BS26" s="27">
        <v>12557.38</v>
      </c>
      <c r="BT26" s="27">
        <v>12842.36</v>
      </c>
      <c r="BU26" s="27">
        <v>12515.62</v>
      </c>
      <c r="BV26" s="27">
        <v>11929.09</v>
      </c>
      <c r="BW26" s="27">
        <v>12857.97</v>
      </c>
      <c r="BX26" s="27">
        <v>13032.89</v>
      </c>
      <c r="BY26" s="27">
        <v>12614.47</v>
      </c>
      <c r="BZ26" s="27">
        <v>11665.4</v>
      </c>
      <c r="CA26" s="27">
        <v>12845.77</v>
      </c>
      <c r="CB26" s="27">
        <v>13018.2</v>
      </c>
      <c r="CC26" s="27">
        <v>12495.5</v>
      </c>
      <c r="CD26" s="27">
        <v>11733.62</v>
      </c>
      <c r="CE26" s="27">
        <v>12652.08</v>
      </c>
      <c r="CF26" s="27">
        <v>12673.48</v>
      </c>
      <c r="CG26" s="27">
        <v>12355.65</v>
      </c>
      <c r="CH26" s="27">
        <v>11273.31</v>
      </c>
      <c r="CI26" s="27">
        <v>5714.77</v>
      </c>
      <c r="CJ26" s="27">
        <v>8887.75</v>
      </c>
      <c r="CK26" s="27">
        <v>8985.77</v>
      </c>
      <c r="CL26" s="27">
        <v>7350.38</v>
      </c>
      <c r="CM26" s="27">
        <v>9304.8799999999992</v>
      </c>
      <c r="CN26" s="27">
        <v>10408.379999999999</v>
      </c>
      <c r="CO26" s="27">
        <v>10739.82</v>
      </c>
      <c r="CP26" s="27">
        <v>9761.14</v>
      </c>
      <c r="CQ26" s="27">
        <v>11072.07</v>
      </c>
      <c r="CR26" s="27">
        <v>11197.04</v>
      </c>
      <c r="CS26" s="27">
        <v>10879.55</v>
      </c>
      <c r="CT26" s="27">
        <v>10559.24</v>
      </c>
      <c r="CU26" s="27">
        <v>11163.43</v>
      </c>
      <c r="CV26" s="27">
        <v>11537.05</v>
      </c>
      <c r="CW26" s="27">
        <v>10930.01</v>
      </c>
      <c r="CX26" s="58">
        <v>10618.51</v>
      </c>
      <c r="CY26" s="52"/>
    </row>
    <row r="27" spans="1:103" ht="20.25" customHeight="1" x14ac:dyDescent="0.35">
      <c r="A27" s="32" t="s">
        <v>38</v>
      </c>
      <c r="B27" s="55">
        <v>1031.83</v>
      </c>
      <c r="C27" s="27">
        <v>485.07</v>
      </c>
      <c r="D27" s="27">
        <v>492.23</v>
      </c>
      <c r="E27" s="27">
        <v>840.87</v>
      </c>
      <c r="F27" s="27">
        <v>922.36</v>
      </c>
      <c r="G27" s="27">
        <v>604.29999999999995</v>
      </c>
      <c r="H27" s="27">
        <v>513.51</v>
      </c>
      <c r="I27" s="27">
        <v>880.14</v>
      </c>
      <c r="J27" s="27">
        <v>982.56</v>
      </c>
      <c r="K27" s="27">
        <v>584.45000000000005</v>
      </c>
      <c r="L27" s="27">
        <v>569.55999999999995</v>
      </c>
      <c r="M27" s="27">
        <v>1040.04</v>
      </c>
      <c r="N27" s="27">
        <v>1055.53</v>
      </c>
      <c r="O27" s="27">
        <v>359.69</v>
      </c>
      <c r="P27" s="27">
        <v>497</v>
      </c>
      <c r="Q27" s="27">
        <v>867.01</v>
      </c>
      <c r="R27" s="27">
        <v>1049.1500000000001</v>
      </c>
      <c r="S27" s="27">
        <v>377.1</v>
      </c>
      <c r="T27" s="27">
        <v>391.56</v>
      </c>
      <c r="U27" s="27">
        <v>941.09</v>
      </c>
      <c r="V27" s="27">
        <v>1026.83</v>
      </c>
      <c r="W27" s="27">
        <v>512.67999999999995</v>
      </c>
      <c r="X27" s="27">
        <v>465.58</v>
      </c>
      <c r="Y27" s="27">
        <v>932.49</v>
      </c>
      <c r="Z27" s="27">
        <v>970.41</v>
      </c>
      <c r="AA27" s="27">
        <v>505.16</v>
      </c>
      <c r="AB27" s="27">
        <v>422.67</v>
      </c>
      <c r="AC27" s="27">
        <v>884.56</v>
      </c>
      <c r="AD27" s="27">
        <v>953.51</v>
      </c>
      <c r="AE27" s="27">
        <v>673.16</v>
      </c>
      <c r="AF27" s="27">
        <v>449.53</v>
      </c>
      <c r="AG27" s="27">
        <v>850.5</v>
      </c>
      <c r="AH27" s="27">
        <v>893.98</v>
      </c>
      <c r="AI27" s="27">
        <v>477.87</v>
      </c>
      <c r="AJ27" s="27">
        <v>408.28</v>
      </c>
      <c r="AK27" s="27">
        <v>813.74</v>
      </c>
      <c r="AL27" s="27">
        <v>904.23</v>
      </c>
      <c r="AM27" s="27">
        <v>554.62</v>
      </c>
      <c r="AN27" s="27">
        <v>352.48</v>
      </c>
      <c r="AO27" s="27">
        <v>918.84</v>
      </c>
      <c r="AP27" s="27">
        <v>934.11</v>
      </c>
      <c r="AQ27" s="27">
        <v>474.6</v>
      </c>
      <c r="AR27" s="27">
        <v>417.74</v>
      </c>
      <c r="AS27" s="27">
        <v>885.98</v>
      </c>
      <c r="AT27" s="27">
        <v>1103.75</v>
      </c>
      <c r="AU27" s="27">
        <v>513.91999999999996</v>
      </c>
      <c r="AV27" s="27">
        <v>398</v>
      </c>
      <c r="AW27" s="27">
        <v>1067.58</v>
      </c>
      <c r="AX27" s="27">
        <v>858.86</v>
      </c>
      <c r="AY27" s="27">
        <v>370.19</v>
      </c>
      <c r="AZ27" s="27">
        <v>459.87</v>
      </c>
      <c r="BA27" s="27">
        <v>712.2</v>
      </c>
      <c r="BB27" s="27">
        <v>718.12</v>
      </c>
      <c r="BC27" s="27">
        <v>498.42</v>
      </c>
      <c r="BD27" s="27">
        <v>419.71</v>
      </c>
      <c r="BE27" s="27">
        <v>798.44</v>
      </c>
      <c r="BF27" s="27">
        <v>973.73</v>
      </c>
      <c r="BG27" s="27">
        <v>519.92999999999995</v>
      </c>
      <c r="BH27" s="27">
        <v>296.61</v>
      </c>
      <c r="BI27" s="27">
        <v>767.78</v>
      </c>
      <c r="BJ27" s="27">
        <v>757.08</v>
      </c>
      <c r="BK27" s="27">
        <v>393.36</v>
      </c>
      <c r="BL27" s="27">
        <v>399.39</v>
      </c>
      <c r="BM27" s="27">
        <v>710.03</v>
      </c>
      <c r="BN27" s="27">
        <v>843.37</v>
      </c>
      <c r="BO27" s="27">
        <v>411.37</v>
      </c>
      <c r="BP27" s="27">
        <v>362.85</v>
      </c>
      <c r="BQ27" s="27">
        <v>651.28</v>
      </c>
      <c r="BR27" s="27">
        <v>872.79</v>
      </c>
      <c r="BS27" s="27">
        <v>401.65</v>
      </c>
      <c r="BT27" s="27">
        <v>269.58999999999997</v>
      </c>
      <c r="BU27" s="27">
        <v>747.82</v>
      </c>
      <c r="BV27" s="27">
        <v>830.86</v>
      </c>
      <c r="BW27" s="27">
        <v>365.97</v>
      </c>
      <c r="BX27" s="27">
        <v>232.03</v>
      </c>
      <c r="BY27" s="27">
        <v>748.96</v>
      </c>
      <c r="BZ27" s="27">
        <v>900.02</v>
      </c>
      <c r="CA27" s="27">
        <v>353.71</v>
      </c>
      <c r="CB27" s="27">
        <v>229.02</v>
      </c>
      <c r="CC27" s="27">
        <v>742.58</v>
      </c>
      <c r="CD27" s="27">
        <v>824.19</v>
      </c>
      <c r="CE27" s="27">
        <v>392.75</v>
      </c>
      <c r="CF27" s="27">
        <v>205.61</v>
      </c>
      <c r="CG27" s="27">
        <v>783.82</v>
      </c>
      <c r="CH27" s="27">
        <v>783.57</v>
      </c>
      <c r="CI27" s="27">
        <v>373.4</v>
      </c>
      <c r="CJ27" s="27">
        <v>224.55</v>
      </c>
      <c r="CK27" s="27">
        <v>767.35</v>
      </c>
      <c r="CL27" s="27">
        <v>822.48</v>
      </c>
      <c r="CM27" s="27">
        <v>417.09</v>
      </c>
      <c r="CN27" s="27">
        <v>140.41</v>
      </c>
      <c r="CO27" s="27">
        <v>718.08</v>
      </c>
      <c r="CP27" s="27">
        <v>738.87</v>
      </c>
      <c r="CQ27" s="27">
        <v>376.52</v>
      </c>
      <c r="CR27" s="27">
        <v>155.1</v>
      </c>
      <c r="CS27" s="27">
        <v>744.28</v>
      </c>
      <c r="CT27" s="27">
        <v>609.61</v>
      </c>
      <c r="CU27" s="27">
        <v>392.37</v>
      </c>
      <c r="CV27" s="27">
        <v>151.59</v>
      </c>
      <c r="CW27" s="27">
        <v>685.62</v>
      </c>
      <c r="CX27" s="58">
        <v>592.89</v>
      </c>
      <c r="CY27" s="52"/>
    </row>
    <row r="28" spans="1:103" ht="20.25" customHeight="1" x14ac:dyDescent="0.35">
      <c r="A28" s="32" t="s">
        <v>39</v>
      </c>
      <c r="B28" s="55">
        <v>800.58</v>
      </c>
      <c r="C28" s="27">
        <v>590.4</v>
      </c>
      <c r="D28" s="27">
        <v>506.96</v>
      </c>
      <c r="E28" s="27">
        <v>571.04999999999995</v>
      </c>
      <c r="F28" s="27">
        <v>579</v>
      </c>
      <c r="G28" s="27">
        <v>503</v>
      </c>
      <c r="H28" s="27">
        <v>515</v>
      </c>
      <c r="I28" s="27">
        <v>516</v>
      </c>
      <c r="J28" s="27">
        <v>621.74</v>
      </c>
      <c r="K28" s="27">
        <v>598.77</v>
      </c>
      <c r="L28" s="27">
        <v>508.22</v>
      </c>
      <c r="M28" s="27">
        <v>596.08000000000004</v>
      </c>
      <c r="N28" s="27">
        <v>419.31</v>
      </c>
      <c r="O28" s="27">
        <v>421.64</v>
      </c>
      <c r="P28" s="27">
        <v>392.6</v>
      </c>
      <c r="Q28" s="27">
        <v>421.46</v>
      </c>
      <c r="R28" s="27">
        <v>286.55</v>
      </c>
      <c r="S28" s="27">
        <v>243.46</v>
      </c>
      <c r="T28" s="27">
        <v>249.02</v>
      </c>
      <c r="U28" s="27">
        <v>268.49</v>
      </c>
      <c r="V28" s="27">
        <v>366.95</v>
      </c>
      <c r="W28" s="27">
        <v>349.58</v>
      </c>
      <c r="X28" s="27">
        <v>295.13</v>
      </c>
      <c r="Y28" s="27">
        <v>304.79000000000002</v>
      </c>
      <c r="Z28" s="27">
        <v>418.69</v>
      </c>
      <c r="AA28" s="27">
        <v>433.7</v>
      </c>
      <c r="AB28" s="27">
        <v>456.18</v>
      </c>
      <c r="AC28" s="27">
        <v>312</v>
      </c>
      <c r="AD28" s="27">
        <v>522.74</v>
      </c>
      <c r="AE28" s="27">
        <v>352.09</v>
      </c>
      <c r="AF28" s="27">
        <v>219.69</v>
      </c>
      <c r="AG28" s="27">
        <v>305.20999999999998</v>
      </c>
      <c r="AH28" s="27">
        <v>480.6</v>
      </c>
      <c r="AI28" s="27">
        <v>334.99</v>
      </c>
      <c r="AJ28" s="27">
        <v>304.27</v>
      </c>
      <c r="AK28" s="27">
        <v>255.87</v>
      </c>
      <c r="AL28" s="27">
        <v>369.96</v>
      </c>
      <c r="AM28" s="27">
        <v>348.56</v>
      </c>
      <c r="AN28" s="27">
        <v>233.8</v>
      </c>
      <c r="AO28" s="27">
        <v>343.74</v>
      </c>
      <c r="AP28" s="27">
        <v>361.91</v>
      </c>
      <c r="AQ28" s="27">
        <v>319.62</v>
      </c>
      <c r="AR28" s="27">
        <v>234.26</v>
      </c>
      <c r="AS28" s="27">
        <v>230.1</v>
      </c>
      <c r="AT28" s="27">
        <v>308.62</v>
      </c>
      <c r="AU28" s="27">
        <v>298.36</v>
      </c>
      <c r="AV28" s="27">
        <v>222.02</v>
      </c>
      <c r="AW28" s="27">
        <v>322.27</v>
      </c>
      <c r="AX28" s="27">
        <v>284.47000000000003</v>
      </c>
      <c r="AY28" s="27">
        <v>316.56</v>
      </c>
      <c r="AZ28" s="27">
        <v>299.07</v>
      </c>
      <c r="BA28" s="27">
        <v>352.41</v>
      </c>
      <c r="BB28" s="27">
        <v>284.58999999999997</v>
      </c>
      <c r="BC28" s="27">
        <v>296.66000000000003</v>
      </c>
      <c r="BD28" s="27">
        <v>339.39</v>
      </c>
      <c r="BE28" s="27">
        <v>309.81</v>
      </c>
      <c r="BF28" s="27">
        <v>298.68</v>
      </c>
      <c r="BG28" s="27">
        <v>266.3</v>
      </c>
      <c r="BH28" s="27">
        <v>309.61</v>
      </c>
      <c r="BI28" s="27">
        <v>323.20999999999998</v>
      </c>
      <c r="BJ28" s="27">
        <v>303.22000000000003</v>
      </c>
      <c r="BK28" s="27">
        <v>395.95</v>
      </c>
      <c r="BL28" s="27">
        <v>398.24</v>
      </c>
      <c r="BM28" s="27">
        <v>375.68</v>
      </c>
      <c r="BN28" s="27">
        <v>426.84</v>
      </c>
      <c r="BO28" s="27">
        <v>427.61</v>
      </c>
      <c r="BP28" s="27">
        <v>463.74</v>
      </c>
      <c r="BQ28" s="27">
        <v>445.62</v>
      </c>
      <c r="BR28" s="27">
        <v>859.23</v>
      </c>
      <c r="BS28" s="27">
        <v>804.87</v>
      </c>
      <c r="BT28" s="27">
        <v>870.07</v>
      </c>
      <c r="BU28" s="27">
        <v>897.89</v>
      </c>
      <c r="BV28" s="27">
        <v>849.05</v>
      </c>
      <c r="BW28" s="27">
        <v>802.36</v>
      </c>
      <c r="BX28" s="27">
        <v>780.15</v>
      </c>
      <c r="BY28" s="27">
        <v>875.07</v>
      </c>
      <c r="BZ28" s="27">
        <v>891.6</v>
      </c>
      <c r="CA28" s="27">
        <v>792.12</v>
      </c>
      <c r="CB28" s="27">
        <v>769.13</v>
      </c>
      <c r="CC28" s="27">
        <v>872.69</v>
      </c>
      <c r="CD28" s="27">
        <v>854.49</v>
      </c>
      <c r="CE28" s="27">
        <v>861.54</v>
      </c>
      <c r="CF28" s="27">
        <v>733.22</v>
      </c>
      <c r="CG28" s="27">
        <v>906.64</v>
      </c>
      <c r="CH28" s="27">
        <v>827.07</v>
      </c>
      <c r="CI28" s="27">
        <v>779.4</v>
      </c>
      <c r="CJ28" s="27">
        <v>721.48</v>
      </c>
      <c r="CK28" s="27">
        <v>827.32</v>
      </c>
      <c r="CL28" s="27">
        <v>813.35</v>
      </c>
      <c r="CM28" s="27">
        <v>861.37</v>
      </c>
      <c r="CN28" s="27">
        <v>620.62</v>
      </c>
      <c r="CO28" s="27">
        <v>845.93</v>
      </c>
      <c r="CP28" s="27">
        <v>799.79</v>
      </c>
      <c r="CQ28" s="27">
        <v>825.4</v>
      </c>
      <c r="CR28" s="27">
        <v>656.49</v>
      </c>
      <c r="CS28" s="27">
        <v>869.46</v>
      </c>
      <c r="CT28" s="27">
        <v>787.85</v>
      </c>
      <c r="CU28" s="27">
        <v>837.93</v>
      </c>
      <c r="CV28" s="27">
        <v>656.86</v>
      </c>
      <c r="CW28" s="27">
        <v>848.21</v>
      </c>
      <c r="CX28" s="58">
        <v>777.68</v>
      </c>
      <c r="CY28" s="52"/>
    </row>
    <row r="29" spans="1:103" ht="20.25" customHeight="1" x14ac:dyDescent="0.35">
      <c r="A29" s="32" t="s">
        <v>40</v>
      </c>
      <c r="B29" s="59">
        <v>2703.34</v>
      </c>
      <c r="C29" s="60">
        <v>2553.21</v>
      </c>
      <c r="D29" s="60">
        <v>2758.92</v>
      </c>
      <c r="E29" s="60">
        <v>2717.52</v>
      </c>
      <c r="F29" s="60">
        <v>2725.29</v>
      </c>
      <c r="G29" s="60">
        <v>2336.14</v>
      </c>
      <c r="H29" s="60">
        <v>2319.15</v>
      </c>
      <c r="I29" s="60">
        <v>2674.06</v>
      </c>
      <c r="J29" s="60">
        <v>2229.83</v>
      </c>
      <c r="K29" s="60">
        <v>2285.1</v>
      </c>
      <c r="L29" s="60">
        <v>2216.06</v>
      </c>
      <c r="M29" s="60">
        <v>2156.35</v>
      </c>
      <c r="N29" s="60">
        <v>2326.46</v>
      </c>
      <c r="O29" s="60">
        <v>2049.6999999999998</v>
      </c>
      <c r="P29" s="60">
        <v>2617.92</v>
      </c>
      <c r="Q29" s="60">
        <v>2678.56</v>
      </c>
      <c r="R29" s="60">
        <v>3023.58</v>
      </c>
      <c r="S29" s="60">
        <v>2106.39</v>
      </c>
      <c r="T29" s="60">
        <v>2743.55</v>
      </c>
      <c r="U29" s="60">
        <v>2537.66</v>
      </c>
      <c r="V29" s="60">
        <v>2662.61</v>
      </c>
      <c r="W29" s="60">
        <v>2719.02</v>
      </c>
      <c r="X29" s="60">
        <v>2682.6</v>
      </c>
      <c r="Y29" s="60">
        <v>2519.3200000000002</v>
      </c>
      <c r="Z29" s="60">
        <v>2585.33</v>
      </c>
      <c r="AA29" s="60">
        <v>2439</v>
      </c>
      <c r="AB29" s="60">
        <v>2774.81</v>
      </c>
      <c r="AC29" s="60">
        <v>2639.68</v>
      </c>
      <c r="AD29" s="60">
        <v>2645.74</v>
      </c>
      <c r="AE29" s="60">
        <v>2651.95</v>
      </c>
      <c r="AF29" s="60">
        <v>2274.2199999999998</v>
      </c>
      <c r="AG29" s="60">
        <v>2183.71</v>
      </c>
      <c r="AH29" s="60">
        <v>2216.3200000000002</v>
      </c>
      <c r="AI29" s="60">
        <v>1814.6</v>
      </c>
      <c r="AJ29" s="60">
        <v>1983.28</v>
      </c>
      <c r="AK29" s="60">
        <v>1952.99</v>
      </c>
      <c r="AL29" s="60">
        <v>2121.5500000000002</v>
      </c>
      <c r="AM29" s="60">
        <v>1978.25</v>
      </c>
      <c r="AN29" s="60">
        <v>1768.81</v>
      </c>
      <c r="AO29" s="60">
        <v>1717.55</v>
      </c>
      <c r="AP29" s="60">
        <v>1863.84</v>
      </c>
      <c r="AQ29" s="60">
        <v>1950.76</v>
      </c>
      <c r="AR29" s="60">
        <v>1837.26</v>
      </c>
      <c r="AS29" s="60">
        <v>1700.75</v>
      </c>
      <c r="AT29" s="60">
        <v>1637.65</v>
      </c>
      <c r="AU29" s="60">
        <v>2052.67</v>
      </c>
      <c r="AV29" s="60">
        <v>1746.01</v>
      </c>
      <c r="AW29" s="60">
        <v>1670.22</v>
      </c>
      <c r="AX29" s="60">
        <v>1753.23</v>
      </c>
      <c r="AY29" s="60">
        <v>2013.17</v>
      </c>
      <c r="AZ29" s="60">
        <v>1750.16</v>
      </c>
      <c r="BA29" s="60">
        <v>1538.58</v>
      </c>
      <c r="BB29" s="60">
        <v>1692.73</v>
      </c>
      <c r="BC29" s="60">
        <v>1675.91</v>
      </c>
      <c r="BD29" s="60">
        <v>1460.58</v>
      </c>
      <c r="BE29" s="60">
        <v>1281.45</v>
      </c>
      <c r="BF29" s="60">
        <v>1373.08</v>
      </c>
      <c r="BG29" s="60">
        <v>1647.49</v>
      </c>
      <c r="BH29" s="60">
        <v>1573.41</v>
      </c>
      <c r="BI29" s="60">
        <v>1336.31</v>
      </c>
      <c r="BJ29" s="60">
        <v>1418.05</v>
      </c>
      <c r="BK29" s="60">
        <v>1568.65</v>
      </c>
      <c r="BL29" s="60">
        <v>1436.87</v>
      </c>
      <c r="BM29" s="60">
        <v>1449.49</v>
      </c>
      <c r="BN29" s="60">
        <v>1547.97</v>
      </c>
      <c r="BO29" s="60">
        <v>1555.64</v>
      </c>
      <c r="BP29" s="60">
        <v>1647.9</v>
      </c>
      <c r="BQ29" s="60">
        <v>1773.3</v>
      </c>
      <c r="BR29" s="60">
        <v>1718.62</v>
      </c>
      <c r="BS29" s="60">
        <v>1802.76</v>
      </c>
      <c r="BT29" s="60">
        <v>1805.54</v>
      </c>
      <c r="BU29" s="60">
        <v>1707.99</v>
      </c>
      <c r="BV29" s="60">
        <v>1753.57</v>
      </c>
      <c r="BW29" s="60">
        <v>1824.38</v>
      </c>
      <c r="BX29" s="60">
        <v>1893.19</v>
      </c>
      <c r="BY29" s="60">
        <v>1791.31</v>
      </c>
      <c r="BZ29" s="60">
        <v>1581.51</v>
      </c>
      <c r="CA29" s="60">
        <v>1857.05</v>
      </c>
      <c r="CB29" s="60">
        <v>1853.26</v>
      </c>
      <c r="CC29" s="60">
        <v>1625.71</v>
      </c>
      <c r="CD29" s="60">
        <v>1628.14</v>
      </c>
      <c r="CE29" s="60">
        <v>1779.07</v>
      </c>
      <c r="CF29" s="60">
        <v>1548.64</v>
      </c>
      <c r="CG29" s="60">
        <v>1392.25</v>
      </c>
      <c r="CH29" s="60">
        <v>1663</v>
      </c>
      <c r="CI29" s="60">
        <v>1436.8</v>
      </c>
      <c r="CJ29" s="60">
        <v>1602.13</v>
      </c>
      <c r="CK29" s="60">
        <v>1248.3399999999999</v>
      </c>
      <c r="CL29" s="60">
        <v>1207.56</v>
      </c>
      <c r="CM29" s="60">
        <v>1149.53</v>
      </c>
      <c r="CN29" s="60">
        <v>1255.51</v>
      </c>
      <c r="CO29" s="60">
        <v>1169.9100000000001</v>
      </c>
      <c r="CP29" s="60">
        <v>1124.3800000000001</v>
      </c>
      <c r="CQ29" s="60">
        <v>1044.0999999999999</v>
      </c>
      <c r="CR29" s="60">
        <v>1121.4000000000001</v>
      </c>
      <c r="CS29" s="60">
        <v>1064.42</v>
      </c>
      <c r="CT29" s="60">
        <v>998.31</v>
      </c>
      <c r="CU29" s="60">
        <v>1064.96</v>
      </c>
      <c r="CV29" s="60">
        <v>1014.07</v>
      </c>
      <c r="CW29" s="60">
        <v>945.74</v>
      </c>
      <c r="CX29" s="61">
        <v>913.17</v>
      </c>
      <c r="CY29" s="52"/>
    </row>
    <row r="30" spans="1:103" ht="14.25" customHeight="1" x14ac:dyDescent="0.35"/>
    <row r="31" spans="1:103" x14ac:dyDescent="0.35">
      <c r="CD31" s="40"/>
      <c r="CE31" s="40"/>
      <c r="CF31" s="40"/>
      <c r="CG31" s="40"/>
      <c r="CH31" s="40"/>
      <c r="CI31" s="40"/>
      <c r="CJ31" s="40"/>
      <c r="CK31" s="40"/>
      <c r="CL31" s="27"/>
      <c r="CM31" s="27"/>
      <c r="CN31" s="27"/>
      <c r="CO31" s="27"/>
      <c r="CP31" s="27"/>
      <c r="CQ31" s="27"/>
      <c r="CR31" s="27"/>
      <c r="CS31" s="27"/>
      <c r="CT31" s="27"/>
      <c r="CU31" s="27"/>
    </row>
    <row r="32" spans="1:103" x14ac:dyDescent="0.35">
      <c r="CD32" s="40"/>
      <c r="CE32" s="40"/>
      <c r="CF32" s="40"/>
      <c r="CG32" s="40"/>
      <c r="CH32" s="40"/>
      <c r="CI32" s="40"/>
      <c r="CJ32" s="40"/>
      <c r="CK32" s="40"/>
      <c r="CL32" s="27"/>
      <c r="CM32" s="27"/>
      <c r="CN32" s="27"/>
      <c r="CO32" s="27"/>
      <c r="CP32" s="27"/>
      <c r="CQ32" s="27"/>
      <c r="CR32" s="27"/>
      <c r="CS32" s="27"/>
      <c r="CT32" s="27"/>
      <c r="CU32" s="27"/>
    </row>
    <row r="33" spans="78:99" x14ac:dyDescent="0.35">
      <c r="BZ33" s="27"/>
      <c r="CA33" s="27"/>
      <c r="CB33" s="27"/>
      <c r="CC33" s="27"/>
      <c r="CD33" s="40"/>
      <c r="CE33" s="40"/>
      <c r="CF33" s="40"/>
      <c r="CG33" s="40"/>
      <c r="CH33" s="40"/>
      <c r="CI33" s="40"/>
      <c r="CJ33" s="40"/>
      <c r="CK33" s="40"/>
      <c r="CL33" s="27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78:99" x14ac:dyDescent="0.35">
      <c r="CD34" s="40"/>
      <c r="CE34" s="40"/>
      <c r="CF34" s="40"/>
      <c r="CG34" s="40"/>
      <c r="CH34" s="40"/>
      <c r="CI34" s="40"/>
      <c r="CJ34" s="40"/>
      <c r="CK34" s="40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78:99" x14ac:dyDescent="0.35">
      <c r="CD35" s="40"/>
      <c r="CE35" s="40"/>
      <c r="CF35" s="40"/>
      <c r="CG35" s="40"/>
      <c r="CH35" s="40"/>
      <c r="CI35" s="40"/>
      <c r="CJ35" s="40"/>
      <c r="CK35" s="40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78:99" x14ac:dyDescent="0.35">
      <c r="CD36" s="40"/>
      <c r="CE36" s="40"/>
      <c r="CF36" s="40"/>
      <c r="CG36" s="40"/>
      <c r="CH36" s="40"/>
      <c r="CI36" s="40"/>
      <c r="CJ36" s="40"/>
      <c r="CK36" s="40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78:99" x14ac:dyDescent="0.35">
      <c r="CD37" s="40"/>
      <c r="CE37" s="40"/>
      <c r="CF37" s="40"/>
      <c r="CG37" s="40"/>
      <c r="CH37" s="40"/>
      <c r="CI37" s="40"/>
      <c r="CJ37" s="40"/>
      <c r="CK37" s="40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78:99" x14ac:dyDescent="0.35">
      <c r="CD38" s="40"/>
      <c r="CE38" s="40"/>
      <c r="CF38" s="40"/>
      <c r="CG38" s="40"/>
      <c r="CH38" s="40"/>
      <c r="CI38" s="40"/>
      <c r="CJ38" s="40"/>
      <c r="CK38" s="40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78:99" x14ac:dyDescent="0.35">
      <c r="CD39" s="40"/>
      <c r="CE39" s="40"/>
      <c r="CF39" s="40"/>
      <c r="CG39" s="40"/>
      <c r="CH39" s="40"/>
      <c r="CI39" s="40"/>
      <c r="CJ39" s="40"/>
      <c r="CK39" s="40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78:99" x14ac:dyDescent="0.35">
      <c r="CD40" s="40"/>
      <c r="CE40" s="40"/>
      <c r="CF40" s="40"/>
      <c r="CG40" s="40"/>
      <c r="CH40" s="40"/>
      <c r="CI40" s="40"/>
      <c r="CJ40" s="40"/>
      <c r="CK40" s="40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78:99" x14ac:dyDescent="0.35">
      <c r="CD41" s="40"/>
      <c r="CE41" s="40"/>
      <c r="CF41" s="40"/>
      <c r="CG41" s="40"/>
      <c r="CH41" s="40"/>
      <c r="CI41" s="40"/>
      <c r="CJ41" s="40"/>
      <c r="CK41" s="40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78:99" x14ac:dyDescent="0.35">
      <c r="CD42" s="40"/>
      <c r="CE42" s="40"/>
      <c r="CF42" s="40"/>
      <c r="CG42" s="40"/>
      <c r="CH42" s="40"/>
      <c r="CI42" s="40"/>
      <c r="CJ42" s="40"/>
      <c r="CK42" s="40"/>
      <c r="CL42" s="27"/>
      <c r="CM42" s="27"/>
      <c r="CN42" s="27"/>
      <c r="CO42" s="27"/>
      <c r="CP42" s="27"/>
      <c r="CQ42" s="27"/>
      <c r="CR42" s="27"/>
      <c r="CS42" s="27"/>
      <c r="CT42" s="27"/>
      <c r="CU42" s="27"/>
    </row>
    <row r="43" spans="78:99" x14ac:dyDescent="0.35">
      <c r="CD43" s="40"/>
      <c r="CE43" s="40"/>
      <c r="CF43" s="40"/>
      <c r="CG43" s="40"/>
      <c r="CH43" s="40"/>
      <c r="CI43" s="40"/>
      <c r="CJ43" s="40"/>
      <c r="CK43" s="40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78:99" x14ac:dyDescent="0.35">
      <c r="CD44" s="40"/>
      <c r="CE44" s="40"/>
      <c r="CF44" s="40"/>
      <c r="CG44" s="40"/>
      <c r="CH44" s="40"/>
      <c r="CI44" s="40"/>
      <c r="CJ44" s="40"/>
      <c r="CK44" s="40"/>
      <c r="CL44" s="27"/>
      <c r="CM44" s="27"/>
      <c r="CN44" s="27"/>
      <c r="CO44" s="27"/>
      <c r="CP44" s="27"/>
      <c r="CQ44" s="27"/>
      <c r="CR44" s="27"/>
      <c r="CS44" s="27"/>
      <c r="CT44" s="27"/>
      <c r="CU44" s="27"/>
    </row>
    <row r="45" spans="78:99" x14ac:dyDescent="0.35">
      <c r="CD45" s="40"/>
      <c r="CE45" s="40"/>
      <c r="CF45" s="40"/>
      <c r="CG45" s="40"/>
      <c r="CH45" s="40"/>
      <c r="CI45" s="40"/>
      <c r="CJ45" s="40"/>
      <c r="CK45" s="40"/>
      <c r="CL45" s="27"/>
      <c r="CM45" s="27"/>
      <c r="CN45" s="27"/>
      <c r="CO45" s="27"/>
      <c r="CP45" s="27"/>
      <c r="CQ45" s="27"/>
      <c r="CR45" s="27"/>
      <c r="CS45" s="27"/>
      <c r="CT45" s="27"/>
      <c r="CU45" s="27"/>
    </row>
    <row r="46" spans="78:99" x14ac:dyDescent="0.35">
      <c r="CD46" s="40"/>
      <c r="CE46" s="40"/>
      <c r="CF46" s="40"/>
      <c r="CG46" s="40"/>
      <c r="CH46" s="40"/>
      <c r="CI46" s="40"/>
      <c r="CJ46" s="40"/>
      <c r="CK46" s="40"/>
      <c r="CL46" s="27"/>
      <c r="CM46" s="27"/>
      <c r="CN46" s="27"/>
      <c r="CO46" s="27"/>
      <c r="CP46" s="27"/>
      <c r="CQ46" s="27"/>
      <c r="CR46" s="27"/>
      <c r="CS46" s="27"/>
      <c r="CT46" s="27"/>
      <c r="CU46" s="27"/>
    </row>
    <row r="47" spans="78:99" x14ac:dyDescent="0.35">
      <c r="CD47" s="40"/>
      <c r="CE47" s="40"/>
      <c r="CF47" s="40"/>
      <c r="CG47" s="40"/>
      <c r="CH47" s="40"/>
      <c r="CI47" s="40"/>
      <c r="CJ47" s="40"/>
      <c r="CK47" s="40"/>
      <c r="CL47" s="27"/>
      <c r="CM47" s="27"/>
      <c r="CN47" s="27"/>
      <c r="CO47" s="27"/>
      <c r="CP47" s="27"/>
      <c r="CQ47" s="27"/>
      <c r="CR47" s="27"/>
      <c r="CS47" s="27"/>
      <c r="CT47" s="27"/>
      <c r="CU47" s="27"/>
    </row>
    <row r="48" spans="78:99" x14ac:dyDescent="0.35">
      <c r="CD48" s="40"/>
      <c r="CE48" s="40"/>
      <c r="CF48" s="40"/>
      <c r="CG48" s="40"/>
      <c r="CH48" s="40"/>
      <c r="CI48" s="40"/>
      <c r="CJ48" s="40"/>
      <c r="CK48" s="40"/>
      <c r="CL48" s="27"/>
      <c r="CM48" s="27"/>
      <c r="CN48" s="27"/>
      <c r="CO48" s="27"/>
      <c r="CP48" s="27"/>
      <c r="CQ48" s="27"/>
      <c r="CR48" s="27"/>
      <c r="CS48" s="27"/>
      <c r="CT48" s="27"/>
      <c r="CU48" s="27"/>
    </row>
    <row r="49" spans="82:99" x14ac:dyDescent="0.35">
      <c r="CD49" s="40"/>
      <c r="CE49" s="40"/>
      <c r="CF49" s="40"/>
      <c r="CG49" s="40"/>
      <c r="CH49" s="40"/>
      <c r="CI49" s="40"/>
      <c r="CJ49" s="40"/>
      <c r="CK49" s="40"/>
      <c r="CL49" s="27"/>
      <c r="CM49" s="27"/>
      <c r="CN49" s="27"/>
      <c r="CO49" s="27"/>
      <c r="CP49" s="27"/>
      <c r="CQ49" s="27"/>
      <c r="CR49" s="27"/>
      <c r="CS49" s="27"/>
      <c r="CT49" s="27"/>
      <c r="CU49" s="27"/>
    </row>
    <row r="50" spans="82:99" x14ac:dyDescent="0.35">
      <c r="CD50" s="40"/>
      <c r="CE50" s="40"/>
      <c r="CF50" s="40"/>
      <c r="CG50" s="40"/>
      <c r="CH50" s="40"/>
      <c r="CI50" s="40"/>
      <c r="CJ50" s="40"/>
      <c r="CK50" s="40"/>
      <c r="CL50" s="27"/>
      <c r="CM50" s="27"/>
      <c r="CN50" s="27"/>
      <c r="CO50" s="27"/>
      <c r="CP50" s="27"/>
      <c r="CQ50" s="27"/>
      <c r="CR50" s="27"/>
      <c r="CS50" s="27"/>
      <c r="CT50" s="27"/>
      <c r="CU50" s="27"/>
    </row>
    <row r="51" spans="82:99" x14ac:dyDescent="0.35">
      <c r="CD51" s="40"/>
      <c r="CE51" s="40"/>
      <c r="CF51" s="40"/>
      <c r="CG51" s="40"/>
      <c r="CH51" s="40"/>
      <c r="CI51" s="40"/>
      <c r="CJ51" s="40"/>
      <c r="CK51" s="40"/>
      <c r="CL51" s="27"/>
      <c r="CM51" s="27"/>
      <c r="CN51" s="27"/>
      <c r="CO51" s="27"/>
      <c r="CP51" s="27"/>
      <c r="CQ51" s="27"/>
      <c r="CR51" s="27"/>
      <c r="CS51" s="27"/>
      <c r="CT51" s="27"/>
      <c r="CU51" s="27"/>
    </row>
    <row r="52" spans="82:99" x14ac:dyDescent="0.35">
      <c r="CD52" s="40"/>
      <c r="CE52" s="40"/>
      <c r="CF52" s="40"/>
      <c r="CG52" s="40"/>
      <c r="CH52" s="40"/>
      <c r="CI52" s="40"/>
      <c r="CJ52" s="40"/>
      <c r="CK52" s="40"/>
      <c r="CL52" s="27"/>
      <c r="CM52" s="27"/>
      <c r="CN52" s="27"/>
      <c r="CO52" s="27"/>
      <c r="CP52" s="27"/>
      <c r="CQ52" s="27"/>
      <c r="CR52" s="27"/>
      <c r="CS52" s="27"/>
      <c r="CT52" s="27"/>
      <c r="CU52" s="27"/>
    </row>
    <row r="53" spans="82:99" x14ac:dyDescent="0.35">
      <c r="CD53" s="40"/>
      <c r="CE53" s="40"/>
      <c r="CF53" s="40"/>
      <c r="CG53" s="40"/>
      <c r="CH53" s="40"/>
      <c r="CI53" s="40"/>
      <c r="CJ53" s="40"/>
      <c r="CK53" s="40"/>
      <c r="CL53" s="27"/>
      <c r="CM53" s="27"/>
      <c r="CN53" s="27"/>
      <c r="CO53" s="27"/>
      <c r="CP53" s="27"/>
      <c r="CQ53" s="27"/>
      <c r="CR53" s="27"/>
      <c r="CS53" s="27"/>
      <c r="CT53" s="27"/>
      <c r="CU53" s="27"/>
    </row>
    <row r="54" spans="82:99" x14ac:dyDescent="0.35">
      <c r="CD54" s="40"/>
      <c r="CE54" s="40"/>
      <c r="CF54" s="40"/>
      <c r="CG54" s="40"/>
      <c r="CH54" s="40"/>
      <c r="CI54" s="40"/>
      <c r="CJ54" s="40"/>
      <c r="CK54" s="40"/>
      <c r="CL54" s="27"/>
      <c r="CM54" s="27"/>
      <c r="CN54" s="27"/>
      <c r="CO54" s="27"/>
      <c r="CP54" s="27"/>
      <c r="CQ54" s="27"/>
      <c r="CR54" s="27"/>
      <c r="CS54" s="27"/>
      <c r="CT54" s="27"/>
      <c r="CU54" s="27"/>
    </row>
    <row r="1048576" spans="97:99" x14ac:dyDescent="0.35">
      <c r="CS1048576" s="27"/>
      <c r="CT1048576" s="27"/>
      <c r="CU1048576" s="27"/>
    </row>
  </sheetData>
  <phoneticPr fontId="16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EAC8D-DC10-4FD4-A18E-73EB134FF7BC}">
  <sheetPr codeName="Sheet5"/>
  <dimension ref="B2:N65"/>
  <sheetViews>
    <sheetView topLeftCell="A49" workbookViewId="0">
      <selection activeCell="F40" sqref="F40"/>
    </sheetView>
  </sheetViews>
  <sheetFormatPr defaultRowHeight="12.5" x14ac:dyDescent="0.25"/>
  <cols>
    <col min="1" max="3" width="9.1796875" style="13"/>
    <col min="4" max="4" width="20" style="13" customWidth="1"/>
    <col min="5" max="5" width="9.1796875" style="13"/>
    <col min="6" max="10" width="13.453125" style="13" bestFit="1" customWidth="1"/>
    <col min="11" max="11" width="14" style="13" customWidth="1"/>
    <col min="12" max="17" width="13.453125" style="13" bestFit="1" customWidth="1"/>
    <col min="18" max="259" width="9.1796875" style="13"/>
    <col min="260" max="260" width="20" style="13" customWidth="1"/>
    <col min="261" max="261" width="9.1796875" style="13"/>
    <col min="262" max="266" width="13.453125" style="13" bestFit="1" customWidth="1"/>
    <col min="267" max="267" width="14" style="13" customWidth="1"/>
    <col min="268" max="273" width="13.453125" style="13" bestFit="1" customWidth="1"/>
    <col min="274" max="515" width="9.1796875" style="13"/>
    <col min="516" max="516" width="20" style="13" customWidth="1"/>
    <col min="517" max="517" width="9.1796875" style="13"/>
    <col min="518" max="522" width="13.453125" style="13" bestFit="1" customWidth="1"/>
    <col min="523" max="523" width="14" style="13" customWidth="1"/>
    <col min="524" max="529" width="13.453125" style="13" bestFit="1" customWidth="1"/>
    <col min="530" max="771" width="9.1796875" style="13"/>
    <col min="772" max="772" width="20" style="13" customWidth="1"/>
    <col min="773" max="773" width="9.1796875" style="13"/>
    <col min="774" max="778" width="13.453125" style="13" bestFit="1" customWidth="1"/>
    <col min="779" max="779" width="14" style="13" customWidth="1"/>
    <col min="780" max="785" width="13.453125" style="13" bestFit="1" customWidth="1"/>
    <col min="786" max="1027" width="9.1796875" style="13"/>
    <col min="1028" max="1028" width="20" style="13" customWidth="1"/>
    <col min="1029" max="1029" width="9.1796875" style="13"/>
    <col min="1030" max="1034" width="13.453125" style="13" bestFit="1" customWidth="1"/>
    <col min="1035" max="1035" width="14" style="13" customWidth="1"/>
    <col min="1036" max="1041" width="13.453125" style="13" bestFit="1" customWidth="1"/>
    <col min="1042" max="1283" width="9.1796875" style="13"/>
    <col min="1284" max="1284" width="20" style="13" customWidth="1"/>
    <col min="1285" max="1285" width="9.1796875" style="13"/>
    <col min="1286" max="1290" width="13.453125" style="13" bestFit="1" customWidth="1"/>
    <col min="1291" max="1291" width="14" style="13" customWidth="1"/>
    <col min="1292" max="1297" width="13.453125" style="13" bestFit="1" customWidth="1"/>
    <col min="1298" max="1539" width="9.1796875" style="13"/>
    <col min="1540" max="1540" width="20" style="13" customWidth="1"/>
    <col min="1541" max="1541" width="9.1796875" style="13"/>
    <col min="1542" max="1546" width="13.453125" style="13" bestFit="1" customWidth="1"/>
    <col min="1547" max="1547" width="14" style="13" customWidth="1"/>
    <col min="1548" max="1553" width="13.453125" style="13" bestFit="1" customWidth="1"/>
    <col min="1554" max="1795" width="9.1796875" style="13"/>
    <col min="1796" max="1796" width="20" style="13" customWidth="1"/>
    <col min="1797" max="1797" width="9.1796875" style="13"/>
    <col min="1798" max="1802" width="13.453125" style="13" bestFit="1" customWidth="1"/>
    <col min="1803" max="1803" width="14" style="13" customWidth="1"/>
    <col min="1804" max="1809" width="13.453125" style="13" bestFit="1" customWidth="1"/>
    <col min="1810" max="2051" width="9.1796875" style="13"/>
    <col min="2052" max="2052" width="20" style="13" customWidth="1"/>
    <col min="2053" max="2053" width="9.1796875" style="13"/>
    <col min="2054" max="2058" width="13.453125" style="13" bestFit="1" customWidth="1"/>
    <col min="2059" max="2059" width="14" style="13" customWidth="1"/>
    <col min="2060" max="2065" width="13.453125" style="13" bestFit="1" customWidth="1"/>
    <col min="2066" max="2307" width="9.1796875" style="13"/>
    <col min="2308" max="2308" width="20" style="13" customWidth="1"/>
    <col min="2309" max="2309" width="9.1796875" style="13"/>
    <col min="2310" max="2314" width="13.453125" style="13" bestFit="1" customWidth="1"/>
    <col min="2315" max="2315" width="14" style="13" customWidth="1"/>
    <col min="2316" max="2321" width="13.453125" style="13" bestFit="1" customWidth="1"/>
    <col min="2322" max="2563" width="9.1796875" style="13"/>
    <col min="2564" max="2564" width="20" style="13" customWidth="1"/>
    <col min="2565" max="2565" width="9.1796875" style="13"/>
    <col min="2566" max="2570" width="13.453125" style="13" bestFit="1" customWidth="1"/>
    <col min="2571" max="2571" width="14" style="13" customWidth="1"/>
    <col min="2572" max="2577" width="13.453125" style="13" bestFit="1" customWidth="1"/>
    <col min="2578" max="2819" width="9.1796875" style="13"/>
    <col min="2820" max="2820" width="20" style="13" customWidth="1"/>
    <col min="2821" max="2821" width="9.1796875" style="13"/>
    <col min="2822" max="2826" width="13.453125" style="13" bestFit="1" customWidth="1"/>
    <col min="2827" max="2827" width="14" style="13" customWidth="1"/>
    <col min="2828" max="2833" width="13.453125" style="13" bestFit="1" customWidth="1"/>
    <col min="2834" max="3075" width="9.1796875" style="13"/>
    <col min="3076" max="3076" width="20" style="13" customWidth="1"/>
    <col min="3077" max="3077" width="9.1796875" style="13"/>
    <col min="3078" max="3082" width="13.453125" style="13" bestFit="1" customWidth="1"/>
    <col min="3083" max="3083" width="14" style="13" customWidth="1"/>
    <col min="3084" max="3089" width="13.453125" style="13" bestFit="1" customWidth="1"/>
    <col min="3090" max="3331" width="9.1796875" style="13"/>
    <col min="3332" max="3332" width="20" style="13" customWidth="1"/>
    <col min="3333" max="3333" width="9.1796875" style="13"/>
    <col min="3334" max="3338" width="13.453125" style="13" bestFit="1" customWidth="1"/>
    <col min="3339" max="3339" width="14" style="13" customWidth="1"/>
    <col min="3340" max="3345" width="13.453125" style="13" bestFit="1" customWidth="1"/>
    <col min="3346" max="3587" width="9.1796875" style="13"/>
    <col min="3588" max="3588" width="20" style="13" customWidth="1"/>
    <col min="3589" max="3589" width="9.1796875" style="13"/>
    <col min="3590" max="3594" width="13.453125" style="13" bestFit="1" customWidth="1"/>
    <col min="3595" max="3595" width="14" style="13" customWidth="1"/>
    <col min="3596" max="3601" width="13.453125" style="13" bestFit="1" customWidth="1"/>
    <col min="3602" max="3843" width="9.1796875" style="13"/>
    <col min="3844" max="3844" width="20" style="13" customWidth="1"/>
    <col min="3845" max="3845" width="9.1796875" style="13"/>
    <col min="3846" max="3850" width="13.453125" style="13" bestFit="1" customWidth="1"/>
    <col min="3851" max="3851" width="14" style="13" customWidth="1"/>
    <col min="3852" max="3857" width="13.453125" style="13" bestFit="1" customWidth="1"/>
    <col min="3858" max="4099" width="9.1796875" style="13"/>
    <col min="4100" max="4100" width="20" style="13" customWidth="1"/>
    <col min="4101" max="4101" width="9.1796875" style="13"/>
    <col min="4102" max="4106" width="13.453125" style="13" bestFit="1" customWidth="1"/>
    <col min="4107" max="4107" width="14" style="13" customWidth="1"/>
    <col min="4108" max="4113" width="13.453125" style="13" bestFit="1" customWidth="1"/>
    <col min="4114" max="4355" width="9.1796875" style="13"/>
    <col min="4356" max="4356" width="20" style="13" customWidth="1"/>
    <col min="4357" max="4357" width="9.1796875" style="13"/>
    <col min="4358" max="4362" width="13.453125" style="13" bestFit="1" customWidth="1"/>
    <col min="4363" max="4363" width="14" style="13" customWidth="1"/>
    <col min="4364" max="4369" width="13.453125" style="13" bestFit="1" customWidth="1"/>
    <col min="4370" max="4611" width="9.1796875" style="13"/>
    <col min="4612" max="4612" width="20" style="13" customWidth="1"/>
    <col min="4613" max="4613" width="9.1796875" style="13"/>
    <col min="4614" max="4618" width="13.453125" style="13" bestFit="1" customWidth="1"/>
    <col min="4619" max="4619" width="14" style="13" customWidth="1"/>
    <col min="4620" max="4625" width="13.453125" style="13" bestFit="1" customWidth="1"/>
    <col min="4626" max="4867" width="9.1796875" style="13"/>
    <col min="4868" max="4868" width="20" style="13" customWidth="1"/>
    <col min="4869" max="4869" width="9.1796875" style="13"/>
    <col min="4870" max="4874" width="13.453125" style="13" bestFit="1" customWidth="1"/>
    <col min="4875" max="4875" width="14" style="13" customWidth="1"/>
    <col min="4876" max="4881" width="13.453125" style="13" bestFit="1" customWidth="1"/>
    <col min="4882" max="5123" width="9.1796875" style="13"/>
    <col min="5124" max="5124" width="20" style="13" customWidth="1"/>
    <col min="5125" max="5125" width="9.1796875" style="13"/>
    <col min="5126" max="5130" width="13.453125" style="13" bestFit="1" customWidth="1"/>
    <col min="5131" max="5131" width="14" style="13" customWidth="1"/>
    <col min="5132" max="5137" width="13.453125" style="13" bestFit="1" customWidth="1"/>
    <col min="5138" max="5379" width="9.1796875" style="13"/>
    <col min="5380" max="5380" width="20" style="13" customWidth="1"/>
    <col min="5381" max="5381" width="9.1796875" style="13"/>
    <col min="5382" max="5386" width="13.453125" style="13" bestFit="1" customWidth="1"/>
    <col min="5387" max="5387" width="14" style="13" customWidth="1"/>
    <col min="5388" max="5393" width="13.453125" style="13" bestFit="1" customWidth="1"/>
    <col min="5394" max="5635" width="9.1796875" style="13"/>
    <col min="5636" max="5636" width="20" style="13" customWidth="1"/>
    <col min="5637" max="5637" width="9.1796875" style="13"/>
    <col min="5638" max="5642" width="13.453125" style="13" bestFit="1" customWidth="1"/>
    <col min="5643" max="5643" width="14" style="13" customWidth="1"/>
    <col min="5644" max="5649" width="13.453125" style="13" bestFit="1" customWidth="1"/>
    <col min="5650" max="5891" width="9.1796875" style="13"/>
    <col min="5892" max="5892" width="20" style="13" customWidth="1"/>
    <col min="5893" max="5893" width="9.1796875" style="13"/>
    <col min="5894" max="5898" width="13.453125" style="13" bestFit="1" customWidth="1"/>
    <col min="5899" max="5899" width="14" style="13" customWidth="1"/>
    <col min="5900" max="5905" width="13.453125" style="13" bestFit="1" customWidth="1"/>
    <col min="5906" max="6147" width="9.1796875" style="13"/>
    <col min="6148" max="6148" width="20" style="13" customWidth="1"/>
    <col min="6149" max="6149" width="9.1796875" style="13"/>
    <col min="6150" max="6154" width="13.453125" style="13" bestFit="1" customWidth="1"/>
    <col min="6155" max="6155" width="14" style="13" customWidth="1"/>
    <col min="6156" max="6161" width="13.453125" style="13" bestFit="1" customWidth="1"/>
    <col min="6162" max="6403" width="9.1796875" style="13"/>
    <col min="6404" max="6404" width="20" style="13" customWidth="1"/>
    <col min="6405" max="6405" width="9.1796875" style="13"/>
    <col min="6406" max="6410" width="13.453125" style="13" bestFit="1" customWidth="1"/>
    <col min="6411" max="6411" width="14" style="13" customWidth="1"/>
    <col min="6412" max="6417" width="13.453125" style="13" bestFit="1" customWidth="1"/>
    <col min="6418" max="6659" width="9.1796875" style="13"/>
    <col min="6660" max="6660" width="20" style="13" customWidth="1"/>
    <col min="6661" max="6661" width="9.1796875" style="13"/>
    <col min="6662" max="6666" width="13.453125" style="13" bestFit="1" customWidth="1"/>
    <col min="6667" max="6667" width="14" style="13" customWidth="1"/>
    <col min="6668" max="6673" width="13.453125" style="13" bestFit="1" customWidth="1"/>
    <col min="6674" max="6915" width="9.1796875" style="13"/>
    <col min="6916" max="6916" width="20" style="13" customWidth="1"/>
    <col min="6917" max="6917" width="9.1796875" style="13"/>
    <col min="6918" max="6922" width="13.453125" style="13" bestFit="1" customWidth="1"/>
    <col min="6923" max="6923" width="14" style="13" customWidth="1"/>
    <col min="6924" max="6929" width="13.453125" style="13" bestFit="1" customWidth="1"/>
    <col min="6930" max="7171" width="9.1796875" style="13"/>
    <col min="7172" max="7172" width="20" style="13" customWidth="1"/>
    <col min="7173" max="7173" width="9.1796875" style="13"/>
    <col min="7174" max="7178" width="13.453125" style="13" bestFit="1" customWidth="1"/>
    <col min="7179" max="7179" width="14" style="13" customWidth="1"/>
    <col min="7180" max="7185" width="13.453125" style="13" bestFit="1" customWidth="1"/>
    <col min="7186" max="7427" width="9.1796875" style="13"/>
    <col min="7428" max="7428" width="20" style="13" customWidth="1"/>
    <col min="7429" max="7429" width="9.1796875" style="13"/>
    <col min="7430" max="7434" width="13.453125" style="13" bestFit="1" customWidth="1"/>
    <col min="7435" max="7435" width="14" style="13" customWidth="1"/>
    <col min="7436" max="7441" width="13.453125" style="13" bestFit="1" customWidth="1"/>
    <col min="7442" max="7683" width="9.1796875" style="13"/>
    <col min="7684" max="7684" width="20" style="13" customWidth="1"/>
    <col min="7685" max="7685" width="9.1796875" style="13"/>
    <col min="7686" max="7690" width="13.453125" style="13" bestFit="1" customWidth="1"/>
    <col min="7691" max="7691" width="14" style="13" customWidth="1"/>
    <col min="7692" max="7697" width="13.453125" style="13" bestFit="1" customWidth="1"/>
    <col min="7698" max="7939" width="9.1796875" style="13"/>
    <col min="7940" max="7940" width="20" style="13" customWidth="1"/>
    <col min="7941" max="7941" width="9.1796875" style="13"/>
    <col min="7942" max="7946" width="13.453125" style="13" bestFit="1" customWidth="1"/>
    <col min="7947" max="7947" width="14" style="13" customWidth="1"/>
    <col min="7948" max="7953" width="13.453125" style="13" bestFit="1" customWidth="1"/>
    <col min="7954" max="8195" width="9.1796875" style="13"/>
    <col min="8196" max="8196" width="20" style="13" customWidth="1"/>
    <col min="8197" max="8197" width="9.1796875" style="13"/>
    <col min="8198" max="8202" width="13.453125" style="13" bestFit="1" customWidth="1"/>
    <col min="8203" max="8203" width="14" style="13" customWidth="1"/>
    <col min="8204" max="8209" width="13.453125" style="13" bestFit="1" customWidth="1"/>
    <col min="8210" max="8451" width="9.1796875" style="13"/>
    <col min="8452" max="8452" width="20" style="13" customWidth="1"/>
    <col min="8453" max="8453" width="9.1796875" style="13"/>
    <col min="8454" max="8458" width="13.453125" style="13" bestFit="1" customWidth="1"/>
    <col min="8459" max="8459" width="14" style="13" customWidth="1"/>
    <col min="8460" max="8465" width="13.453125" style="13" bestFit="1" customWidth="1"/>
    <col min="8466" max="8707" width="9.1796875" style="13"/>
    <col min="8708" max="8708" width="20" style="13" customWidth="1"/>
    <col min="8709" max="8709" width="9.1796875" style="13"/>
    <col min="8710" max="8714" width="13.453125" style="13" bestFit="1" customWidth="1"/>
    <col min="8715" max="8715" width="14" style="13" customWidth="1"/>
    <col min="8716" max="8721" width="13.453125" style="13" bestFit="1" customWidth="1"/>
    <col min="8722" max="8963" width="9.1796875" style="13"/>
    <col min="8964" max="8964" width="20" style="13" customWidth="1"/>
    <col min="8965" max="8965" width="9.1796875" style="13"/>
    <col min="8966" max="8970" width="13.453125" style="13" bestFit="1" customWidth="1"/>
    <col min="8971" max="8971" width="14" style="13" customWidth="1"/>
    <col min="8972" max="8977" width="13.453125" style="13" bestFit="1" customWidth="1"/>
    <col min="8978" max="9219" width="9.1796875" style="13"/>
    <col min="9220" max="9220" width="20" style="13" customWidth="1"/>
    <col min="9221" max="9221" width="9.1796875" style="13"/>
    <col min="9222" max="9226" width="13.453125" style="13" bestFit="1" customWidth="1"/>
    <col min="9227" max="9227" width="14" style="13" customWidth="1"/>
    <col min="9228" max="9233" width="13.453125" style="13" bestFit="1" customWidth="1"/>
    <col min="9234" max="9475" width="9.1796875" style="13"/>
    <col min="9476" max="9476" width="20" style="13" customWidth="1"/>
    <col min="9477" max="9477" width="9.1796875" style="13"/>
    <col min="9478" max="9482" width="13.453125" style="13" bestFit="1" customWidth="1"/>
    <col min="9483" max="9483" width="14" style="13" customWidth="1"/>
    <col min="9484" max="9489" width="13.453125" style="13" bestFit="1" customWidth="1"/>
    <col min="9490" max="9731" width="9.1796875" style="13"/>
    <col min="9732" max="9732" width="20" style="13" customWidth="1"/>
    <col min="9733" max="9733" width="9.1796875" style="13"/>
    <col min="9734" max="9738" width="13.453125" style="13" bestFit="1" customWidth="1"/>
    <col min="9739" max="9739" width="14" style="13" customWidth="1"/>
    <col min="9740" max="9745" width="13.453125" style="13" bestFit="1" customWidth="1"/>
    <col min="9746" max="9987" width="9.1796875" style="13"/>
    <col min="9988" max="9988" width="20" style="13" customWidth="1"/>
    <col min="9989" max="9989" width="9.1796875" style="13"/>
    <col min="9990" max="9994" width="13.453125" style="13" bestFit="1" customWidth="1"/>
    <col min="9995" max="9995" width="14" style="13" customWidth="1"/>
    <col min="9996" max="10001" width="13.453125" style="13" bestFit="1" customWidth="1"/>
    <col min="10002" max="10243" width="9.1796875" style="13"/>
    <col min="10244" max="10244" width="20" style="13" customWidth="1"/>
    <col min="10245" max="10245" width="9.1796875" style="13"/>
    <col min="10246" max="10250" width="13.453125" style="13" bestFit="1" customWidth="1"/>
    <col min="10251" max="10251" width="14" style="13" customWidth="1"/>
    <col min="10252" max="10257" width="13.453125" style="13" bestFit="1" customWidth="1"/>
    <col min="10258" max="10499" width="9.1796875" style="13"/>
    <col min="10500" max="10500" width="20" style="13" customWidth="1"/>
    <col min="10501" max="10501" width="9.1796875" style="13"/>
    <col min="10502" max="10506" width="13.453125" style="13" bestFit="1" customWidth="1"/>
    <col min="10507" max="10507" width="14" style="13" customWidth="1"/>
    <col min="10508" max="10513" width="13.453125" style="13" bestFit="1" customWidth="1"/>
    <col min="10514" max="10755" width="9.1796875" style="13"/>
    <col min="10756" max="10756" width="20" style="13" customWidth="1"/>
    <col min="10757" max="10757" width="9.1796875" style="13"/>
    <col min="10758" max="10762" width="13.453125" style="13" bestFit="1" customWidth="1"/>
    <col min="10763" max="10763" width="14" style="13" customWidth="1"/>
    <col min="10764" max="10769" width="13.453125" style="13" bestFit="1" customWidth="1"/>
    <col min="10770" max="11011" width="9.1796875" style="13"/>
    <col min="11012" max="11012" width="20" style="13" customWidth="1"/>
    <col min="11013" max="11013" width="9.1796875" style="13"/>
    <col min="11014" max="11018" width="13.453125" style="13" bestFit="1" customWidth="1"/>
    <col min="11019" max="11019" width="14" style="13" customWidth="1"/>
    <col min="11020" max="11025" width="13.453125" style="13" bestFit="1" customWidth="1"/>
    <col min="11026" max="11267" width="9.1796875" style="13"/>
    <col min="11268" max="11268" width="20" style="13" customWidth="1"/>
    <col min="11269" max="11269" width="9.1796875" style="13"/>
    <col min="11270" max="11274" width="13.453125" style="13" bestFit="1" customWidth="1"/>
    <col min="11275" max="11275" width="14" style="13" customWidth="1"/>
    <col min="11276" max="11281" width="13.453125" style="13" bestFit="1" customWidth="1"/>
    <col min="11282" max="11523" width="9.1796875" style="13"/>
    <col min="11524" max="11524" width="20" style="13" customWidth="1"/>
    <col min="11525" max="11525" width="9.1796875" style="13"/>
    <col min="11526" max="11530" width="13.453125" style="13" bestFit="1" customWidth="1"/>
    <col min="11531" max="11531" width="14" style="13" customWidth="1"/>
    <col min="11532" max="11537" width="13.453125" style="13" bestFit="1" customWidth="1"/>
    <col min="11538" max="11779" width="9.1796875" style="13"/>
    <col min="11780" max="11780" width="20" style="13" customWidth="1"/>
    <col min="11781" max="11781" width="9.1796875" style="13"/>
    <col min="11782" max="11786" width="13.453125" style="13" bestFit="1" customWidth="1"/>
    <col min="11787" max="11787" width="14" style="13" customWidth="1"/>
    <col min="11788" max="11793" width="13.453125" style="13" bestFit="1" customWidth="1"/>
    <col min="11794" max="12035" width="9.1796875" style="13"/>
    <col min="12036" max="12036" width="20" style="13" customWidth="1"/>
    <col min="12037" max="12037" width="9.1796875" style="13"/>
    <col min="12038" max="12042" width="13.453125" style="13" bestFit="1" customWidth="1"/>
    <col min="12043" max="12043" width="14" style="13" customWidth="1"/>
    <col min="12044" max="12049" width="13.453125" style="13" bestFit="1" customWidth="1"/>
    <col min="12050" max="12291" width="9.1796875" style="13"/>
    <col min="12292" max="12292" width="20" style="13" customWidth="1"/>
    <col min="12293" max="12293" width="9.1796875" style="13"/>
    <col min="12294" max="12298" width="13.453125" style="13" bestFit="1" customWidth="1"/>
    <col min="12299" max="12299" width="14" style="13" customWidth="1"/>
    <col min="12300" max="12305" width="13.453125" style="13" bestFit="1" customWidth="1"/>
    <col min="12306" max="12547" width="9.1796875" style="13"/>
    <col min="12548" max="12548" width="20" style="13" customWidth="1"/>
    <col min="12549" max="12549" width="9.1796875" style="13"/>
    <col min="12550" max="12554" width="13.453125" style="13" bestFit="1" customWidth="1"/>
    <col min="12555" max="12555" width="14" style="13" customWidth="1"/>
    <col min="12556" max="12561" width="13.453125" style="13" bestFit="1" customWidth="1"/>
    <col min="12562" max="12803" width="9.1796875" style="13"/>
    <col min="12804" max="12804" width="20" style="13" customWidth="1"/>
    <col min="12805" max="12805" width="9.1796875" style="13"/>
    <col min="12806" max="12810" width="13.453125" style="13" bestFit="1" customWidth="1"/>
    <col min="12811" max="12811" width="14" style="13" customWidth="1"/>
    <col min="12812" max="12817" width="13.453125" style="13" bestFit="1" customWidth="1"/>
    <col min="12818" max="13059" width="9.1796875" style="13"/>
    <col min="13060" max="13060" width="20" style="13" customWidth="1"/>
    <col min="13061" max="13061" width="9.1796875" style="13"/>
    <col min="13062" max="13066" width="13.453125" style="13" bestFit="1" customWidth="1"/>
    <col min="13067" max="13067" width="14" style="13" customWidth="1"/>
    <col min="13068" max="13073" width="13.453125" style="13" bestFit="1" customWidth="1"/>
    <col min="13074" max="13315" width="9.1796875" style="13"/>
    <col min="13316" max="13316" width="20" style="13" customWidth="1"/>
    <col min="13317" max="13317" width="9.1796875" style="13"/>
    <col min="13318" max="13322" width="13.453125" style="13" bestFit="1" customWidth="1"/>
    <col min="13323" max="13323" width="14" style="13" customWidth="1"/>
    <col min="13324" max="13329" width="13.453125" style="13" bestFit="1" customWidth="1"/>
    <col min="13330" max="13571" width="9.1796875" style="13"/>
    <col min="13572" max="13572" width="20" style="13" customWidth="1"/>
    <col min="13573" max="13573" width="9.1796875" style="13"/>
    <col min="13574" max="13578" width="13.453125" style="13" bestFit="1" customWidth="1"/>
    <col min="13579" max="13579" width="14" style="13" customWidth="1"/>
    <col min="13580" max="13585" width="13.453125" style="13" bestFit="1" customWidth="1"/>
    <col min="13586" max="13827" width="9.1796875" style="13"/>
    <col min="13828" max="13828" width="20" style="13" customWidth="1"/>
    <col min="13829" max="13829" width="9.1796875" style="13"/>
    <col min="13830" max="13834" width="13.453125" style="13" bestFit="1" customWidth="1"/>
    <col min="13835" max="13835" width="14" style="13" customWidth="1"/>
    <col min="13836" max="13841" width="13.453125" style="13" bestFit="1" customWidth="1"/>
    <col min="13842" max="14083" width="9.1796875" style="13"/>
    <col min="14084" max="14084" width="20" style="13" customWidth="1"/>
    <col min="14085" max="14085" width="9.1796875" style="13"/>
    <col min="14086" max="14090" width="13.453125" style="13" bestFit="1" customWidth="1"/>
    <col min="14091" max="14091" width="14" style="13" customWidth="1"/>
    <col min="14092" max="14097" width="13.453125" style="13" bestFit="1" customWidth="1"/>
    <col min="14098" max="14339" width="9.1796875" style="13"/>
    <col min="14340" max="14340" width="20" style="13" customWidth="1"/>
    <col min="14341" max="14341" width="9.1796875" style="13"/>
    <col min="14342" max="14346" width="13.453125" style="13" bestFit="1" customWidth="1"/>
    <col min="14347" max="14347" width="14" style="13" customWidth="1"/>
    <col min="14348" max="14353" width="13.453125" style="13" bestFit="1" customWidth="1"/>
    <col min="14354" max="14595" width="9.1796875" style="13"/>
    <col min="14596" max="14596" width="20" style="13" customWidth="1"/>
    <col min="14597" max="14597" width="9.1796875" style="13"/>
    <col min="14598" max="14602" width="13.453125" style="13" bestFit="1" customWidth="1"/>
    <col min="14603" max="14603" width="14" style="13" customWidth="1"/>
    <col min="14604" max="14609" width="13.453125" style="13" bestFit="1" customWidth="1"/>
    <col min="14610" max="14851" width="9.1796875" style="13"/>
    <col min="14852" max="14852" width="20" style="13" customWidth="1"/>
    <col min="14853" max="14853" width="9.1796875" style="13"/>
    <col min="14854" max="14858" width="13.453125" style="13" bestFit="1" customWidth="1"/>
    <col min="14859" max="14859" width="14" style="13" customWidth="1"/>
    <col min="14860" max="14865" width="13.453125" style="13" bestFit="1" customWidth="1"/>
    <col min="14866" max="15107" width="9.1796875" style="13"/>
    <col min="15108" max="15108" width="20" style="13" customWidth="1"/>
    <col min="15109" max="15109" width="9.1796875" style="13"/>
    <col min="15110" max="15114" width="13.453125" style="13" bestFit="1" customWidth="1"/>
    <col min="15115" max="15115" width="14" style="13" customWidth="1"/>
    <col min="15116" max="15121" width="13.453125" style="13" bestFit="1" customWidth="1"/>
    <col min="15122" max="15363" width="9.1796875" style="13"/>
    <col min="15364" max="15364" width="20" style="13" customWidth="1"/>
    <col min="15365" max="15365" width="9.1796875" style="13"/>
    <col min="15366" max="15370" width="13.453125" style="13" bestFit="1" customWidth="1"/>
    <col min="15371" max="15371" width="14" style="13" customWidth="1"/>
    <col min="15372" max="15377" width="13.453125" style="13" bestFit="1" customWidth="1"/>
    <col min="15378" max="15619" width="9.1796875" style="13"/>
    <col min="15620" max="15620" width="20" style="13" customWidth="1"/>
    <col min="15621" max="15621" width="9.1796875" style="13"/>
    <col min="15622" max="15626" width="13.453125" style="13" bestFit="1" customWidth="1"/>
    <col min="15627" max="15627" width="14" style="13" customWidth="1"/>
    <col min="15628" max="15633" width="13.453125" style="13" bestFit="1" customWidth="1"/>
    <col min="15634" max="15875" width="9.1796875" style="13"/>
    <col min="15876" max="15876" width="20" style="13" customWidth="1"/>
    <col min="15877" max="15877" width="9.1796875" style="13"/>
    <col min="15878" max="15882" width="13.453125" style="13" bestFit="1" customWidth="1"/>
    <col min="15883" max="15883" width="14" style="13" customWidth="1"/>
    <col min="15884" max="15889" width="13.453125" style="13" bestFit="1" customWidth="1"/>
    <col min="15890" max="16131" width="9.1796875" style="13"/>
    <col min="16132" max="16132" width="20" style="13" customWidth="1"/>
    <col min="16133" max="16133" width="9.1796875" style="13"/>
    <col min="16134" max="16138" width="13.453125" style="13" bestFit="1" customWidth="1"/>
    <col min="16139" max="16139" width="14" style="13" customWidth="1"/>
    <col min="16140" max="16145" width="13.453125" style="13" bestFit="1" customWidth="1"/>
    <col min="16146" max="16384" width="9.1796875" style="13"/>
  </cols>
  <sheetData>
    <row r="2" spans="2:7" ht="13" thickBot="1" x14ac:dyDescent="0.3">
      <c r="G2" s="13" t="s">
        <v>76</v>
      </c>
    </row>
    <row r="3" spans="2:7" ht="13" x14ac:dyDescent="0.3">
      <c r="B3" s="14" t="s">
        <v>42</v>
      </c>
      <c r="C3" s="15" t="s">
        <v>44</v>
      </c>
    </row>
    <row r="4" spans="2:7" ht="13" thickBot="1" x14ac:dyDescent="0.3">
      <c r="B4" s="16">
        <v>2024</v>
      </c>
      <c r="C4" s="17">
        <v>1</v>
      </c>
    </row>
    <row r="5" spans="2:7" x14ac:dyDescent="0.25">
      <c r="F5" s="13">
        <f>ROUNDDOWN(($B$4*4+$C$4)/4,0)-1999</f>
        <v>25</v>
      </c>
      <c r="G5" s="13">
        <f>ROUNDDOWN(($B$4*4+$C$4)/4,0)-1998</f>
        <v>26</v>
      </c>
    </row>
    <row r="6" spans="2:7" ht="13" x14ac:dyDescent="0.3">
      <c r="D6" s="18" t="s">
        <v>42</v>
      </c>
      <c r="E6" s="13">
        <v>4</v>
      </c>
      <c r="F6" s="19" t="str">
        <f>$G$2&amp;"r"&amp;$E6&amp;"c"&amp;F$5</f>
        <v>Annual!r4c25</v>
      </c>
      <c r="G6" s="19" t="str">
        <f>$G$2&amp;"r"&amp;$E6&amp;"c"&amp;G$5</f>
        <v>Annual!r4c26</v>
      </c>
    </row>
    <row r="7" spans="2:7" x14ac:dyDescent="0.25">
      <c r="E7" s="13">
        <v>5</v>
      </c>
      <c r="F7" s="19" t="str">
        <f>$G$2&amp;"r"&amp;$E7&amp;"c"&amp;F$5</f>
        <v>Annual!r5c25</v>
      </c>
      <c r="G7" s="19" t="str">
        <f>$G$2&amp;"r"&amp;$E7&amp;"c"&amp;G$5</f>
        <v>Annual!r5c26</v>
      </c>
    </row>
    <row r="8" spans="2:7" ht="13.5" x14ac:dyDescent="0.35">
      <c r="D8" s="20" t="s">
        <v>77</v>
      </c>
      <c r="E8" s="13">
        <v>6</v>
      </c>
      <c r="F8" s="19" t="str">
        <f t="shared" ref="F8:G25" si="0">$G$2&amp;"r"&amp;$E8&amp;"c"&amp;F$5</f>
        <v>Annual!r6c25</v>
      </c>
      <c r="G8" s="19" t="str">
        <f t="shared" si="0"/>
        <v>Annual!r6c26</v>
      </c>
    </row>
    <row r="9" spans="2:7" ht="13.5" x14ac:dyDescent="0.35">
      <c r="D9" s="20" t="s">
        <v>78</v>
      </c>
      <c r="E9" s="13">
        <v>7</v>
      </c>
      <c r="F9" s="19" t="str">
        <f t="shared" si="0"/>
        <v>Annual!r7c25</v>
      </c>
      <c r="G9" s="19" t="str">
        <f t="shared" si="0"/>
        <v>Annual!r7c26</v>
      </c>
    </row>
    <row r="10" spans="2:7" ht="13.5" x14ac:dyDescent="0.35">
      <c r="D10" s="20" t="s">
        <v>79</v>
      </c>
      <c r="E10" s="13">
        <v>8</v>
      </c>
      <c r="F10" s="19" t="str">
        <f t="shared" si="0"/>
        <v>Annual!r8c25</v>
      </c>
      <c r="G10" s="19" t="str">
        <f t="shared" si="0"/>
        <v>Annual!r8c26</v>
      </c>
    </row>
    <row r="11" spans="2:7" ht="13.5" x14ac:dyDescent="0.35">
      <c r="D11" s="20" t="s">
        <v>45</v>
      </c>
      <c r="E11" s="13">
        <v>9</v>
      </c>
      <c r="F11" s="19" t="str">
        <f t="shared" si="0"/>
        <v>Annual!r9c25</v>
      </c>
      <c r="G11" s="19" t="str">
        <f t="shared" si="0"/>
        <v>Annual!r9c26</v>
      </c>
    </row>
    <row r="12" spans="2:7" ht="13.5" x14ac:dyDescent="0.35">
      <c r="D12" s="20" t="s">
        <v>80</v>
      </c>
      <c r="E12" s="13">
        <v>10</v>
      </c>
      <c r="F12" s="19" t="str">
        <f t="shared" si="0"/>
        <v>Annual!r10c25</v>
      </c>
      <c r="G12" s="19" t="str">
        <f t="shared" si="0"/>
        <v>Annual!r10c26</v>
      </c>
    </row>
    <row r="13" spans="2:7" ht="13.5" x14ac:dyDescent="0.35">
      <c r="D13" s="21" t="s">
        <v>81</v>
      </c>
      <c r="E13" s="13">
        <v>11</v>
      </c>
      <c r="F13" s="19" t="str">
        <f t="shared" si="0"/>
        <v>Annual!r11c25</v>
      </c>
      <c r="G13" s="19" t="str">
        <f t="shared" si="0"/>
        <v>Annual!r11c26</v>
      </c>
    </row>
    <row r="14" spans="2:7" ht="13.5" x14ac:dyDescent="0.35">
      <c r="D14" s="22" t="s">
        <v>41</v>
      </c>
      <c r="E14" s="13">
        <v>12</v>
      </c>
      <c r="F14" s="19" t="str">
        <f t="shared" si="0"/>
        <v>Annual!r12c25</v>
      </c>
      <c r="G14" s="19" t="str">
        <f t="shared" si="0"/>
        <v>Annual!r12c26</v>
      </c>
    </row>
    <row r="15" spans="2:7" ht="13.5" x14ac:dyDescent="0.35">
      <c r="D15" s="20" t="s">
        <v>82</v>
      </c>
      <c r="E15" s="13">
        <v>13</v>
      </c>
      <c r="F15" s="19" t="str">
        <f t="shared" si="0"/>
        <v>Annual!r13c25</v>
      </c>
      <c r="G15" s="19" t="str">
        <f t="shared" si="0"/>
        <v>Annual!r13c26</v>
      </c>
    </row>
    <row r="16" spans="2:7" ht="13.5" x14ac:dyDescent="0.35">
      <c r="D16" s="23" t="s">
        <v>83</v>
      </c>
      <c r="E16" s="13">
        <v>14</v>
      </c>
      <c r="F16" s="19" t="str">
        <f t="shared" si="0"/>
        <v>Annual!r14c25</v>
      </c>
      <c r="G16" s="19" t="str">
        <f t="shared" si="0"/>
        <v>Annual!r14c26</v>
      </c>
    </row>
    <row r="17" spans="4:7" ht="13.5" x14ac:dyDescent="0.35">
      <c r="D17" s="24" t="s">
        <v>46</v>
      </c>
      <c r="E17" s="13">
        <v>15</v>
      </c>
      <c r="F17" s="19" t="str">
        <f t="shared" si="0"/>
        <v>Annual!r15c25</v>
      </c>
      <c r="G17" s="19" t="str">
        <f t="shared" si="0"/>
        <v>Annual!r15c26</v>
      </c>
    </row>
    <row r="18" spans="4:7" ht="13.5" x14ac:dyDescent="0.35">
      <c r="D18" s="20" t="s">
        <v>47</v>
      </c>
      <c r="E18" s="13">
        <v>16</v>
      </c>
      <c r="F18" s="19" t="str">
        <f t="shared" si="0"/>
        <v>Annual!r16c25</v>
      </c>
      <c r="G18" s="19" t="str">
        <f t="shared" si="0"/>
        <v>Annual!r16c26</v>
      </c>
    </row>
    <row r="19" spans="4:7" ht="13.5" x14ac:dyDescent="0.35">
      <c r="D19" s="20" t="s">
        <v>48</v>
      </c>
      <c r="E19" s="13">
        <v>17</v>
      </c>
      <c r="F19" s="19" t="str">
        <f t="shared" si="0"/>
        <v>Annual!r17c25</v>
      </c>
      <c r="G19" s="19" t="str">
        <f t="shared" si="0"/>
        <v>Annual!r17c26</v>
      </c>
    </row>
    <row r="20" spans="4:7" ht="13.5" x14ac:dyDescent="0.35">
      <c r="D20" s="20" t="s">
        <v>49</v>
      </c>
      <c r="E20" s="13">
        <v>18</v>
      </c>
      <c r="F20" s="19" t="str">
        <f t="shared" si="0"/>
        <v>Annual!r18c25</v>
      </c>
      <c r="G20" s="19" t="str">
        <f t="shared" si="0"/>
        <v>Annual!r18c26</v>
      </c>
    </row>
    <row r="21" spans="4:7" ht="13.5" x14ac:dyDescent="0.35">
      <c r="D21" s="22" t="s">
        <v>33</v>
      </c>
      <c r="E21" s="13">
        <v>19</v>
      </c>
      <c r="F21" s="19" t="str">
        <f t="shared" si="0"/>
        <v>Annual!r19c25</v>
      </c>
      <c r="G21" s="19" t="str">
        <f t="shared" si="0"/>
        <v>Annual!r19c26</v>
      </c>
    </row>
    <row r="22" spans="4:7" ht="13.5" x14ac:dyDescent="0.35">
      <c r="D22" s="20" t="s">
        <v>84</v>
      </c>
      <c r="E22" s="13">
        <v>20</v>
      </c>
      <c r="F22" s="19" t="str">
        <f t="shared" si="0"/>
        <v>Annual!r20c25</v>
      </c>
      <c r="G22" s="19" t="str">
        <f t="shared" si="0"/>
        <v>Annual!r20c26</v>
      </c>
    </row>
    <row r="23" spans="4:7" ht="13.5" x14ac:dyDescent="0.35">
      <c r="D23" s="20" t="s">
        <v>85</v>
      </c>
      <c r="E23" s="13">
        <v>21</v>
      </c>
      <c r="F23" s="19" t="str">
        <f t="shared" si="0"/>
        <v>Annual!r21c25</v>
      </c>
      <c r="G23" s="19" t="str">
        <f t="shared" si="0"/>
        <v>Annual!r21c26</v>
      </c>
    </row>
    <row r="24" spans="4:7" ht="13.5" x14ac:dyDescent="0.35">
      <c r="D24" s="21" t="s">
        <v>86</v>
      </c>
      <c r="E24" s="13">
        <v>22</v>
      </c>
      <c r="F24" s="19" t="str">
        <f t="shared" si="0"/>
        <v>Annual!r22c25</v>
      </c>
      <c r="G24" s="19" t="str">
        <f t="shared" si="0"/>
        <v>Annual!r22c26</v>
      </c>
    </row>
    <row r="25" spans="4:7" ht="13.5" x14ac:dyDescent="0.35">
      <c r="D25" s="24" t="s">
        <v>50</v>
      </c>
      <c r="E25" s="13">
        <v>23</v>
      </c>
      <c r="F25" s="19" t="str">
        <f t="shared" si="0"/>
        <v>Annual!r23c25</v>
      </c>
      <c r="G25" s="19" t="str">
        <f t="shared" si="0"/>
        <v>Annual!r23c26</v>
      </c>
    </row>
    <row r="26" spans="4:7" ht="13.5" x14ac:dyDescent="0.35">
      <c r="D26" s="20" t="s">
        <v>51</v>
      </c>
      <c r="E26" s="13">
        <v>24</v>
      </c>
      <c r="F26" s="19" t="str">
        <f t="shared" ref="F26:G31" si="1">$G$2&amp;"r"&amp;$E26&amp;"c"&amp;F$5</f>
        <v>Annual!r24c25</v>
      </c>
      <c r="G26" s="19" t="str">
        <f t="shared" si="1"/>
        <v>Annual!r24c26</v>
      </c>
    </row>
    <row r="27" spans="4:7" ht="13.5" x14ac:dyDescent="0.35">
      <c r="D27" s="20" t="s">
        <v>52</v>
      </c>
      <c r="E27" s="13">
        <v>25</v>
      </c>
      <c r="F27" s="19" t="str">
        <f t="shared" si="1"/>
        <v>Annual!r25c25</v>
      </c>
      <c r="G27" s="19" t="str">
        <f t="shared" si="1"/>
        <v>Annual!r25c26</v>
      </c>
    </row>
    <row r="28" spans="4:7" ht="13.5" x14ac:dyDescent="0.35">
      <c r="D28" s="20" t="s">
        <v>53</v>
      </c>
      <c r="E28" s="13">
        <v>26</v>
      </c>
      <c r="F28" s="19" t="str">
        <f t="shared" si="1"/>
        <v>Annual!r26c25</v>
      </c>
      <c r="G28" s="19" t="str">
        <f t="shared" si="1"/>
        <v>Annual!r26c26</v>
      </c>
    </row>
    <row r="29" spans="4:7" ht="13.5" x14ac:dyDescent="0.35">
      <c r="D29" s="20" t="s">
        <v>54</v>
      </c>
      <c r="E29" s="13">
        <v>27</v>
      </c>
      <c r="F29" s="19" t="str">
        <f t="shared" si="1"/>
        <v>Annual!r27c25</v>
      </c>
      <c r="G29" s="19" t="str">
        <f t="shared" si="1"/>
        <v>Annual!r27c26</v>
      </c>
    </row>
    <row r="30" spans="4:7" ht="13.5" x14ac:dyDescent="0.35">
      <c r="D30" s="20" t="s">
        <v>87</v>
      </c>
      <c r="E30" s="13">
        <v>28</v>
      </c>
      <c r="F30" s="19" t="str">
        <f t="shared" si="1"/>
        <v>Annual!r28c25</v>
      </c>
      <c r="G30" s="19" t="str">
        <f t="shared" si="1"/>
        <v>Annual!r28c26</v>
      </c>
    </row>
    <row r="31" spans="4:7" ht="13.5" x14ac:dyDescent="0.35">
      <c r="D31" s="25" t="s">
        <v>55</v>
      </c>
      <c r="E31" s="13">
        <v>29</v>
      </c>
      <c r="F31" s="19" t="str">
        <f t="shared" si="1"/>
        <v>Annual!r29c25</v>
      </c>
      <c r="G31" s="19" t="str">
        <f t="shared" si="1"/>
        <v>Annual!r29c26</v>
      </c>
    </row>
    <row r="32" spans="4:7" ht="13.5" x14ac:dyDescent="0.35">
      <c r="D32" s="26"/>
    </row>
    <row r="33" spans="4:14" ht="13.5" x14ac:dyDescent="0.35">
      <c r="D33" s="26"/>
    </row>
    <row r="34" spans="4:14" ht="13.5" x14ac:dyDescent="0.35">
      <c r="D34" s="26"/>
    </row>
    <row r="37" spans="4:14" x14ac:dyDescent="0.25">
      <c r="G37" s="13" t="s">
        <v>43</v>
      </c>
    </row>
    <row r="39" spans="4:14" x14ac:dyDescent="0.25">
      <c r="F39" s="62">
        <v>94</v>
      </c>
      <c r="G39" s="13">
        <f>+F39+1</f>
        <v>95</v>
      </c>
      <c r="H39" s="13">
        <f>+G39+1</f>
        <v>96</v>
      </c>
      <c r="I39" s="13">
        <f t="shared" ref="I39:N39" si="2">+H39+1</f>
        <v>97</v>
      </c>
      <c r="J39" s="13">
        <f t="shared" si="2"/>
        <v>98</v>
      </c>
      <c r="K39" s="13">
        <f t="shared" si="2"/>
        <v>99</v>
      </c>
      <c r="L39" s="13">
        <f t="shared" si="2"/>
        <v>100</v>
      </c>
      <c r="M39" s="13">
        <f t="shared" si="2"/>
        <v>101</v>
      </c>
      <c r="N39" s="13">
        <f t="shared" si="2"/>
        <v>102</v>
      </c>
    </row>
    <row r="40" spans="4:14" ht="13" x14ac:dyDescent="0.3">
      <c r="D40" s="18" t="s">
        <v>88</v>
      </c>
      <c r="E40" s="13">
        <v>4</v>
      </c>
      <c r="F40" s="19" t="str">
        <f t="shared" ref="F40:N55" si="3">$G$37&amp;"r"&amp;$E40&amp;"c"&amp;F$39</f>
        <v>Quarter!r4c94</v>
      </c>
      <c r="G40" s="19" t="str">
        <f t="shared" si="3"/>
        <v>Quarter!r4c95</v>
      </c>
      <c r="H40" s="19" t="str">
        <f t="shared" si="3"/>
        <v>Quarter!r4c96</v>
      </c>
      <c r="I40" s="19" t="str">
        <f t="shared" si="3"/>
        <v>Quarter!r4c97</v>
      </c>
      <c r="J40" s="19" t="str">
        <f t="shared" si="3"/>
        <v>Quarter!r4c98</v>
      </c>
      <c r="K40" s="19" t="str">
        <f t="shared" si="3"/>
        <v>Quarter!r4c99</v>
      </c>
      <c r="L40" s="19" t="str">
        <f t="shared" si="3"/>
        <v>Quarter!r4c100</v>
      </c>
      <c r="M40" s="19" t="str">
        <f t="shared" si="3"/>
        <v>Quarter!r4c101</v>
      </c>
      <c r="N40" s="19" t="str">
        <f t="shared" si="3"/>
        <v>Quarter!r4c102</v>
      </c>
    </row>
    <row r="41" spans="4:14" ht="13" x14ac:dyDescent="0.3">
      <c r="D41" s="18" t="s">
        <v>44</v>
      </c>
      <c r="E41" s="13">
        <v>5</v>
      </c>
      <c r="F41" s="19" t="str">
        <f t="shared" si="3"/>
        <v>Quarter!r5c94</v>
      </c>
      <c r="G41" s="19" t="str">
        <f t="shared" si="3"/>
        <v>Quarter!r5c95</v>
      </c>
      <c r="H41" s="19" t="str">
        <f t="shared" si="3"/>
        <v>Quarter!r5c96</v>
      </c>
      <c r="I41" s="19" t="str">
        <f t="shared" si="3"/>
        <v>Quarter!r5c97</v>
      </c>
      <c r="J41" s="19" t="str">
        <f t="shared" si="3"/>
        <v>Quarter!r5c98</v>
      </c>
      <c r="K41" s="19" t="str">
        <f t="shared" si="3"/>
        <v>Quarter!r5c99</v>
      </c>
      <c r="L41" s="19" t="str">
        <f t="shared" si="3"/>
        <v>Quarter!r5c100</v>
      </c>
      <c r="M41" s="19" t="str">
        <f t="shared" si="3"/>
        <v>Quarter!r5c101</v>
      </c>
      <c r="N41" s="19" t="str">
        <f t="shared" si="3"/>
        <v>Quarter!r5c102</v>
      </c>
    </row>
    <row r="42" spans="4:14" ht="13.5" x14ac:dyDescent="0.35">
      <c r="D42" s="20" t="s">
        <v>77</v>
      </c>
      <c r="E42" s="13">
        <v>6</v>
      </c>
      <c r="F42" s="19" t="str">
        <f t="shared" si="3"/>
        <v>Quarter!r6c94</v>
      </c>
      <c r="G42" s="19" t="str">
        <f t="shared" si="3"/>
        <v>Quarter!r6c95</v>
      </c>
      <c r="H42" s="19" t="str">
        <f t="shared" si="3"/>
        <v>Quarter!r6c96</v>
      </c>
      <c r="I42" s="19" t="str">
        <f t="shared" si="3"/>
        <v>Quarter!r6c97</v>
      </c>
      <c r="J42" s="19" t="str">
        <f t="shared" si="3"/>
        <v>Quarter!r6c98</v>
      </c>
      <c r="K42" s="19" t="str">
        <f t="shared" si="3"/>
        <v>Quarter!r6c99</v>
      </c>
      <c r="L42" s="19" t="str">
        <f t="shared" si="3"/>
        <v>Quarter!r6c100</v>
      </c>
      <c r="M42" s="19" t="str">
        <f t="shared" si="3"/>
        <v>Quarter!r6c101</v>
      </c>
      <c r="N42" s="19" t="str">
        <f t="shared" si="3"/>
        <v>Quarter!r6c102</v>
      </c>
    </row>
    <row r="43" spans="4:14" ht="13.5" x14ac:dyDescent="0.35">
      <c r="D43" s="20" t="s">
        <v>78</v>
      </c>
      <c r="E43" s="13">
        <v>7</v>
      </c>
      <c r="F43" s="19" t="str">
        <f t="shared" si="3"/>
        <v>Quarter!r7c94</v>
      </c>
      <c r="G43" s="19" t="str">
        <f t="shared" si="3"/>
        <v>Quarter!r7c95</v>
      </c>
      <c r="H43" s="19" t="str">
        <f t="shared" si="3"/>
        <v>Quarter!r7c96</v>
      </c>
      <c r="I43" s="19" t="str">
        <f t="shared" si="3"/>
        <v>Quarter!r7c97</v>
      </c>
      <c r="J43" s="19" t="str">
        <f t="shared" si="3"/>
        <v>Quarter!r7c98</v>
      </c>
      <c r="K43" s="19" t="str">
        <f t="shared" si="3"/>
        <v>Quarter!r7c99</v>
      </c>
      <c r="L43" s="19" t="str">
        <f t="shared" si="3"/>
        <v>Quarter!r7c100</v>
      </c>
      <c r="M43" s="19" t="str">
        <f t="shared" si="3"/>
        <v>Quarter!r7c101</v>
      </c>
      <c r="N43" s="19" t="str">
        <f t="shared" si="3"/>
        <v>Quarter!r7c102</v>
      </c>
    </row>
    <row r="44" spans="4:14" ht="13.5" x14ac:dyDescent="0.35">
      <c r="D44" s="20" t="s">
        <v>79</v>
      </c>
      <c r="E44" s="13">
        <v>8</v>
      </c>
      <c r="F44" s="19" t="str">
        <f t="shared" si="3"/>
        <v>Quarter!r8c94</v>
      </c>
      <c r="G44" s="19" t="str">
        <f t="shared" si="3"/>
        <v>Quarter!r8c95</v>
      </c>
      <c r="H44" s="19" t="str">
        <f t="shared" si="3"/>
        <v>Quarter!r8c96</v>
      </c>
      <c r="I44" s="19" t="str">
        <f t="shared" si="3"/>
        <v>Quarter!r8c97</v>
      </c>
      <c r="J44" s="19" t="str">
        <f t="shared" si="3"/>
        <v>Quarter!r8c98</v>
      </c>
      <c r="K44" s="19" t="str">
        <f t="shared" si="3"/>
        <v>Quarter!r8c99</v>
      </c>
      <c r="L44" s="19" t="str">
        <f t="shared" si="3"/>
        <v>Quarter!r8c100</v>
      </c>
      <c r="M44" s="19" t="str">
        <f t="shared" si="3"/>
        <v>Quarter!r8c101</v>
      </c>
      <c r="N44" s="19" t="str">
        <f t="shared" si="3"/>
        <v>Quarter!r8c102</v>
      </c>
    </row>
    <row r="45" spans="4:14" ht="13.5" x14ac:dyDescent="0.35">
      <c r="D45" s="20" t="s">
        <v>45</v>
      </c>
      <c r="E45" s="13">
        <v>9</v>
      </c>
      <c r="F45" s="19" t="str">
        <f t="shared" si="3"/>
        <v>Quarter!r9c94</v>
      </c>
      <c r="G45" s="19" t="str">
        <f t="shared" si="3"/>
        <v>Quarter!r9c95</v>
      </c>
      <c r="H45" s="19" t="str">
        <f t="shared" si="3"/>
        <v>Quarter!r9c96</v>
      </c>
      <c r="I45" s="19" t="str">
        <f t="shared" si="3"/>
        <v>Quarter!r9c97</v>
      </c>
      <c r="J45" s="19" t="str">
        <f t="shared" si="3"/>
        <v>Quarter!r9c98</v>
      </c>
      <c r="K45" s="19" t="str">
        <f t="shared" si="3"/>
        <v>Quarter!r9c99</v>
      </c>
      <c r="L45" s="19" t="str">
        <f t="shared" si="3"/>
        <v>Quarter!r9c100</v>
      </c>
      <c r="M45" s="19" t="str">
        <f t="shared" si="3"/>
        <v>Quarter!r9c101</v>
      </c>
      <c r="N45" s="19" t="str">
        <f t="shared" si="3"/>
        <v>Quarter!r9c102</v>
      </c>
    </row>
    <row r="46" spans="4:14" ht="13.5" x14ac:dyDescent="0.35">
      <c r="D46" s="20" t="s">
        <v>80</v>
      </c>
      <c r="E46" s="13">
        <v>10</v>
      </c>
      <c r="F46" s="19" t="str">
        <f t="shared" si="3"/>
        <v>Quarter!r10c94</v>
      </c>
      <c r="G46" s="19" t="str">
        <f t="shared" si="3"/>
        <v>Quarter!r10c95</v>
      </c>
      <c r="H46" s="19" t="str">
        <f t="shared" si="3"/>
        <v>Quarter!r10c96</v>
      </c>
      <c r="I46" s="19" t="str">
        <f t="shared" si="3"/>
        <v>Quarter!r10c97</v>
      </c>
      <c r="J46" s="19" t="str">
        <f t="shared" si="3"/>
        <v>Quarter!r10c98</v>
      </c>
      <c r="K46" s="19" t="str">
        <f t="shared" si="3"/>
        <v>Quarter!r10c99</v>
      </c>
      <c r="L46" s="19" t="str">
        <f t="shared" si="3"/>
        <v>Quarter!r10c100</v>
      </c>
      <c r="M46" s="19" t="str">
        <f t="shared" si="3"/>
        <v>Quarter!r10c101</v>
      </c>
      <c r="N46" s="19" t="str">
        <f t="shared" si="3"/>
        <v>Quarter!r10c102</v>
      </c>
    </row>
    <row r="47" spans="4:14" ht="13.5" x14ac:dyDescent="0.35">
      <c r="D47" s="21" t="s">
        <v>81</v>
      </c>
      <c r="E47" s="13">
        <v>11</v>
      </c>
      <c r="F47" s="19" t="str">
        <f t="shared" si="3"/>
        <v>Quarter!r11c94</v>
      </c>
      <c r="G47" s="19" t="str">
        <f t="shared" si="3"/>
        <v>Quarter!r11c95</v>
      </c>
      <c r="H47" s="19" t="str">
        <f t="shared" si="3"/>
        <v>Quarter!r11c96</v>
      </c>
      <c r="I47" s="19" t="str">
        <f t="shared" si="3"/>
        <v>Quarter!r11c97</v>
      </c>
      <c r="J47" s="19" t="str">
        <f t="shared" si="3"/>
        <v>Quarter!r11c98</v>
      </c>
      <c r="K47" s="19" t="str">
        <f t="shared" si="3"/>
        <v>Quarter!r11c99</v>
      </c>
      <c r="L47" s="19" t="str">
        <f t="shared" si="3"/>
        <v>Quarter!r11c100</v>
      </c>
      <c r="M47" s="19" t="str">
        <f t="shared" si="3"/>
        <v>Quarter!r11c101</v>
      </c>
      <c r="N47" s="19" t="str">
        <f t="shared" si="3"/>
        <v>Quarter!r11c102</v>
      </c>
    </row>
    <row r="48" spans="4:14" ht="13.5" x14ac:dyDescent="0.35">
      <c r="D48" s="22" t="s">
        <v>41</v>
      </c>
      <c r="E48" s="13">
        <v>12</v>
      </c>
      <c r="F48" s="19" t="str">
        <f t="shared" si="3"/>
        <v>Quarter!r12c94</v>
      </c>
      <c r="G48" s="19" t="str">
        <f t="shared" si="3"/>
        <v>Quarter!r12c95</v>
      </c>
      <c r="H48" s="19" t="str">
        <f t="shared" si="3"/>
        <v>Quarter!r12c96</v>
      </c>
      <c r="I48" s="19" t="str">
        <f t="shared" si="3"/>
        <v>Quarter!r12c97</v>
      </c>
      <c r="J48" s="19" t="str">
        <f t="shared" si="3"/>
        <v>Quarter!r12c98</v>
      </c>
      <c r="K48" s="19" t="str">
        <f t="shared" si="3"/>
        <v>Quarter!r12c99</v>
      </c>
      <c r="L48" s="19" t="str">
        <f t="shared" si="3"/>
        <v>Quarter!r12c100</v>
      </c>
      <c r="M48" s="19" t="str">
        <f t="shared" si="3"/>
        <v>Quarter!r12c101</v>
      </c>
      <c r="N48" s="19" t="str">
        <f t="shared" si="3"/>
        <v>Quarter!r12c102</v>
      </c>
    </row>
    <row r="49" spans="4:14" ht="13.5" x14ac:dyDescent="0.35">
      <c r="D49" s="20" t="s">
        <v>82</v>
      </c>
      <c r="E49" s="13">
        <v>13</v>
      </c>
      <c r="F49" s="19" t="str">
        <f t="shared" si="3"/>
        <v>Quarter!r13c94</v>
      </c>
      <c r="G49" s="19" t="str">
        <f t="shared" si="3"/>
        <v>Quarter!r13c95</v>
      </c>
      <c r="H49" s="19" t="str">
        <f t="shared" si="3"/>
        <v>Quarter!r13c96</v>
      </c>
      <c r="I49" s="19" t="str">
        <f t="shared" si="3"/>
        <v>Quarter!r13c97</v>
      </c>
      <c r="J49" s="19" t="str">
        <f t="shared" si="3"/>
        <v>Quarter!r13c98</v>
      </c>
      <c r="K49" s="19" t="str">
        <f t="shared" si="3"/>
        <v>Quarter!r13c99</v>
      </c>
      <c r="L49" s="19" t="str">
        <f t="shared" si="3"/>
        <v>Quarter!r13c100</v>
      </c>
      <c r="M49" s="19" t="str">
        <f t="shared" si="3"/>
        <v>Quarter!r13c101</v>
      </c>
      <c r="N49" s="19" t="str">
        <f t="shared" si="3"/>
        <v>Quarter!r13c102</v>
      </c>
    </row>
    <row r="50" spans="4:14" ht="13.5" x14ac:dyDescent="0.35">
      <c r="D50" s="23" t="s">
        <v>83</v>
      </c>
      <c r="E50" s="13">
        <v>14</v>
      </c>
      <c r="F50" s="19" t="str">
        <f t="shared" si="3"/>
        <v>Quarter!r14c94</v>
      </c>
      <c r="G50" s="19" t="str">
        <f t="shared" si="3"/>
        <v>Quarter!r14c95</v>
      </c>
      <c r="H50" s="19" t="str">
        <f t="shared" si="3"/>
        <v>Quarter!r14c96</v>
      </c>
      <c r="I50" s="19" t="str">
        <f t="shared" si="3"/>
        <v>Quarter!r14c97</v>
      </c>
      <c r="J50" s="19" t="str">
        <f t="shared" si="3"/>
        <v>Quarter!r14c98</v>
      </c>
      <c r="K50" s="19" t="str">
        <f t="shared" si="3"/>
        <v>Quarter!r14c99</v>
      </c>
      <c r="L50" s="19" t="str">
        <f t="shared" si="3"/>
        <v>Quarter!r14c100</v>
      </c>
      <c r="M50" s="19" t="str">
        <f t="shared" si="3"/>
        <v>Quarter!r14c101</v>
      </c>
      <c r="N50" s="19" t="str">
        <f t="shared" si="3"/>
        <v>Quarter!r14c102</v>
      </c>
    </row>
    <row r="51" spans="4:14" ht="13.5" x14ac:dyDescent="0.35">
      <c r="D51" s="24" t="s">
        <v>46</v>
      </c>
      <c r="E51" s="13">
        <v>15</v>
      </c>
      <c r="F51" s="19" t="str">
        <f t="shared" si="3"/>
        <v>Quarter!r15c94</v>
      </c>
      <c r="G51" s="19" t="str">
        <f t="shared" si="3"/>
        <v>Quarter!r15c95</v>
      </c>
      <c r="H51" s="19" t="str">
        <f t="shared" si="3"/>
        <v>Quarter!r15c96</v>
      </c>
      <c r="I51" s="19" t="str">
        <f t="shared" si="3"/>
        <v>Quarter!r15c97</v>
      </c>
      <c r="J51" s="19" t="str">
        <f t="shared" si="3"/>
        <v>Quarter!r15c98</v>
      </c>
      <c r="K51" s="19" t="str">
        <f t="shared" si="3"/>
        <v>Quarter!r15c99</v>
      </c>
      <c r="L51" s="19" t="str">
        <f t="shared" si="3"/>
        <v>Quarter!r15c100</v>
      </c>
      <c r="M51" s="19" t="str">
        <f t="shared" si="3"/>
        <v>Quarter!r15c101</v>
      </c>
      <c r="N51" s="19" t="str">
        <f t="shared" si="3"/>
        <v>Quarter!r15c102</v>
      </c>
    </row>
    <row r="52" spans="4:14" ht="13.5" x14ac:dyDescent="0.35">
      <c r="D52" s="20" t="s">
        <v>47</v>
      </c>
      <c r="E52" s="13">
        <v>16</v>
      </c>
      <c r="F52" s="19" t="str">
        <f t="shared" si="3"/>
        <v>Quarter!r16c94</v>
      </c>
      <c r="G52" s="19" t="str">
        <f t="shared" si="3"/>
        <v>Quarter!r16c95</v>
      </c>
      <c r="H52" s="19" t="str">
        <f t="shared" si="3"/>
        <v>Quarter!r16c96</v>
      </c>
      <c r="I52" s="19" t="str">
        <f t="shared" si="3"/>
        <v>Quarter!r16c97</v>
      </c>
      <c r="J52" s="19" t="str">
        <f t="shared" si="3"/>
        <v>Quarter!r16c98</v>
      </c>
      <c r="K52" s="19" t="str">
        <f t="shared" si="3"/>
        <v>Quarter!r16c99</v>
      </c>
      <c r="L52" s="19" t="str">
        <f t="shared" si="3"/>
        <v>Quarter!r16c100</v>
      </c>
      <c r="M52" s="19" t="str">
        <f t="shared" si="3"/>
        <v>Quarter!r16c101</v>
      </c>
      <c r="N52" s="19" t="str">
        <f t="shared" si="3"/>
        <v>Quarter!r16c102</v>
      </c>
    </row>
    <row r="53" spans="4:14" ht="13.5" x14ac:dyDescent="0.35">
      <c r="D53" s="20" t="s">
        <v>48</v>
      </c>
      <c r="E53" s="13">
        <v>17</v>
      </c>
      <c r="F53" s="19" t="str">
        <f t="shared" si="3"/>
        <v>Quarter!r17c94</v>
      </c>
      <c r="G53" s="19" t="str">
        <f t="shared" si="3"/>
        <v>Quarter!r17c95</v>
      </c>
      <c r="H53" s="19" t="str">
        <f t="shared" si="3"/>
        <v>Quarter!r17c96</v>
      </c>
      <c r="I53" s="19" t="str">
        <f t="shared" si="3"/>
        <v>Quarter!r17c97</v>
      </c>
      <c r="J53" s="19" t="str">
        <f t="shared" si="3"/>
        <v>Quarter!r17c98</v>
      </c>
      <c r="K53" s="19" t="str">
        <f t="shared" si="3"/>
        <v>Quarter!r17c99</v>
      </c>
      <c r="L53" s="19" t="str">
        <f t="shared" si="3"/>
        <v>Quarter!r17c100</v>
      </c>
      <c r="M53" s="19" t="str">
        <f t="shared" si="3"/>
        <v>Quarter!r17c101</v>
      </c>
      <c r="N53" s="19" t="str">
        <f t="shared" si="3"/>
        <v>Quarter!r17c102</v>
      </c>
    </row>
    <row r="54" spans="4:14" ht="13.5" x14ac:dyDescent="0.35">
      <c r="D54" s="20" t="s">
        <v>72</v>
      </c>
      <c r="E54" s="13">
        <v>18</v>
      </c>
      <c r="F54" s="19" t="str">
        <f t="shared" si="3"/>
        <v>Quarter!r18c94</v>
      </c>
      <c r="G54" s="19" t="str">
        <f t="shared" si="3"/>
        <v>Quarter!r18c95</v>
      </c>
      <c r="H54" s="19" t="str">
        <f t="shared" si="3"/>
        <v>Quarter!r18c96</v>
      </c>
      <c r="I54" s="19" t="str">
        <f t="shared" si="3"/>
        <v>Quarter!r18c97</v>
      </c>
      <c r="J54" s="19" t="str">
        <f t="shared" si="3"/>
        <v>Quarter!r18c98</v>
      </c>
      <c r="K54" s="19" t="str">
        <f t="shared" si="3"/>
        <v>Quarter!r18c99</v>
      </c>
      <c r="L54" s="19" t="str">
        <f t="shared" si="3"/>
        <v>Quarter!r18c100</v>
      </c>
      <c r="M54" s="19" t="str">
        <f t="shared" si="3"/>
        <v>Quarter!r18c101</v>
      </c>
      <c r="N54" s="19" t="str">
        <f t="shared" si="3"/>
        <v>Quarter!r18c102</v>
      </c>
    </row>
    <row r="55" spans="4:14" ht="13.5" x14ac:dyDescent="0.35">
      <c r="D55" s="22" t="s">
        <v>33</v>
      </c>
      <c r="E55" s="13">
        <v>19</v>
      </c>
      <c r="F55" s="19" t="str">
        <f t="shared" si="3"/>
        <v>Quarter!r19c94</v>
      </c>
      <c r="G55" s="19" t="str">
        <f t="shared" si="3"/>
        <v>Quarter!r19c95</v>
      </c>
      <c r="H55" s="19" t="str">
        <f t="shared" si="3"/>
        <v>Quarter!r19c96</v>
      </c>
      <c r="I55" s="19" t="str">
        <f t="shared" si="3"/>
        <v>Quarter!r19c97</v>
      </c>
      <c r="J55" s="19" t="str">
        <f t="shared" si="3"/>
        <v>Quarter!r19c98</v>
      </c>
      <c r="K55" s="19" t="str">
        <f t="shared" si="3"/>
        <v>Quarter!r19c99</v>
      </c>
      <c r="L55" s="19" t="str">
        <f t="shared" si="3"/>
        <v>Quarter!r19c100</v>
      </c>
      <c r="M55" s="19" t="str">
        <f t="shared" si="3"/>
        <v>Quarter!r19c101</v>
      </c>
      <c r="N55" s="19" t="str">
        <f t="shared" si="3"/>
        <v>Quarter!r19c102</v>
      </c>
    </row>
    <row r="56" spans="4:14" ht="13.5" x14ac:dyDescent="0.35">
      <c r="D56" s="20" t="s">
        <v>84</v>
      </c>
      <c r="E56" s="13">
        <v>20</v>
      </c>
      <c r="F56" s="19" t="str">
        <f t="shared" ref="F56:N65" si="4">$G$37&amp;"r"&amp;$E56&amp;"c"&amp;F$39</f>
        <v>Quarter!r20c94</v>
      </c>
      <c r="G56" s="19" t="str">
        <f t="shared" si="4"/>
        <v>Quarter!r20c95</v>
      </c>
      <c r="H56" s="19" t="str">
        <f t="shared" si="4"/>
        <v>Quarter!r20c96</v>
      </c>
      <c r="I56" s="19" t="str">
        <f t="shared" si="4"/>
        <v>Quarter!r20c97</v>
      </c>
      <c r="J56" s="19" t="str">
        <f t="shared" si="4"/>
        <v>Quarter!r20c98</v>
      </c>
      <c r="K56" s="19" t="str">
        <f t="shared" si="4"/>
        <v>Quarter!r20c99</v>
      </c>
      <c r="L56" s="19" t="str">
        <f t="shared" si="4"/>
        <v>Quarter!r20c100</v>
      </c>
      <c r="M56" s="19" t="str">
        <f t="shared" si="4"/>
        <v>Quarter!r20c101</v>
      </c>
      <c r="N56" s="19" t="str">
        <f t="shared" si="4"/>
        <v>Quarter!r20c102</v>
      </c>
    </row>
    <row r="57" spans="4:14" ht="13.5" x14ac:dyDescent="0.35">
      <c r="D57" s="20" t="s">
        <v>85</v>
      </c>
      <c r="E57" s="13">
        <v>21</v>
      </c>
      <c r="F57" s="19" t="str">
        <f t="shared" si="4"/>
        <v>Quarter!r21c94</v>
      </c>
      <c r="G57" s="19" t="str">
        <f t="shared" si="4"/>
        <v>Quarter!r21c95</v>
      </c>
      <c r="H57" s="19" t="str">
        <f t="shared" si="4"/>
        <v>Quarter!r21c96</v>
      </c>
      <c r="I57" s="19" t="str">
        <f t="shared" si="4"/>
        <v>Quarter!r21c97</v>
      </c>
      <c r="J57" s="19" t="str">
        <f t="shared" si="4"/>
        <v>Quarter!r21c98</v>
      </c>
      <c r="K57" s="19" t="str">
        <f t="shared" si="4"/>
        <v>Quarter!r21c99</v>
      </c>
      <c r="L57" s="19" t="str">
        <f t="shared" si="4"/>
        <v>Quarter!r21c100</v>
      </c>
      <c r="M57" s="19" t="str">
        <f t="shared" si="4"/>
        <v>Quarter!r21c101</v>
      </c>
      <c r="N57" s="19" t="str">
        <f t="shared" si="4"/>
        <v>Quarter!r21c102</v>
      </c>
    </row>
    <row r="58" spans="4:14" ht="13.5" x14ac:dyDescent="0.35">
      <c r="D58" s="21" t="s">
        <v>86</v>
      </c>
      <c r="E58" s="13">
        <v>22</v>
      </c>
      <c r="F58" s="19" t="str">
        <f t="shared" si="4"/>
        <v>Quarter!r22c94</v>
      </c>
      <c r="G58" s="19" t="str">
        <f t="shared" si="4"/>
        <v>Quarter!r22c95</v>
      </c>
      <c r="H58" s="19" t="str">
        <f>$G$37&amp;"r"&amp;$E58&amp;"c"&amp;H$39</f>
        <v>Quarter!r22c96</v>
      </c>
      <c r="I58" s="19" t="str">
        <f t="shared" si="4"/>
        <v>Quarter!r22c97</v>
      </c>
      <c r="J58" s="19" t="str">
        <f t="shared" si="4"/>
        <v>Quarter!r22c98</v>
      </c>
      <c r="K58" s="19" t="str">
        <f t="shared" si="4"/>
        <v>Quarter!r22c99</v>
      </c>
      <c r="L58" s="19" t="str">
        <f t="shared" si="4"/>
        <v>Quarter!r22c100</v>
      </c>
      <c r="M58" s="19" t="str">
        <f t="shared" si="4"/>
        <v>Quarter!r22c101</v>
      </c>
      <c r="N58" s="19" t="str">
        <f t="shared" si="4"/>
        <v>Quarter!r22c102</v>
      </c>
    </row>
    <row r="59" spans="4:14" ht="13.5" x14ac:dyDescent="0.35">
      <c r="D59" s="24" t="s">
        <v>50</v>
      </c>
      <c r="E59" s="13">
        <v>23</v>
      </c>
      <c r="F59" s="19" t="str">
        <f t="shared" si="4"/>
        <v>Quarter!r23c94</v>
      </c>
      <c r="G59" s="19" t="str">
        <f t="shared" si="4"/>
        <v>Quarter!r23c95</v>
      </c>
      <c r="H59" s="19" t="str">
        <f t="shared" si="4"/>
        <v>Quarter!r23c96</v>
      </c>
      <c r="I59" s="19" t="str">
        <f t="shared" si="4"/>
        <v>Quarter!r23c97</v>
      </c>
      <c r="J59" s="19" t="str">
        <f t="shared" si="4"/>
        <v>Quarter!r23c98</v>
      </c>
      <c r="K59" s="19" t="str">
        <f t="shared" si="4"/>
        <v>Quarter!r23c99</v>
      </c>
      <c r="L59" s="19" t="str">
        <f t="shared" si="4"/>
        <v>Quarter!r23c100</v>
      </c>
      <c r="M59" s="19" t="str">
        <f t="shared" si="4"/>
        <v>Quarter!r23c101</v>
      </c>
      <c r="N59" s="19" t="str">
        <f t="shared" si="4"/>
        <v>Quarter!r23c102</v>
      </c>
    </row>
    <row r="60" spans="4:14" ht="13.5" x14ac:dyDescent="0.35">
      <c r="D60" s="20" t="s">
        <v>51</v>
      </c>
      <c r="E60" s="13">
        <v>24</v>
      </c>
      <c r="F60" s="19" t="str">
        <f t="shared" si="4"/>
        <v>Quarter!r24c94</v>
      </c>
      <c r="G60" s="19" t="str">
        <f t="shared" si="4"/>
        <v>Quarter!r24c95</v>
      </c>
      <c r="H60" s="19" t="str">
        <f t="shared" si="4"/>
        <v>Quarter!r24c96</v>
      </c>
      <c r="I60" s="19" t="str">
        <f t="shared" si="4"/>
        <v>Quarter!r24c97</v>
      </c>
      <c r="J60" s="19" t="str">
        <f t="shared" si="4"/>
        <v>Quarter!r24c98</v>
      </c>
      <c r="K60" s="19" t="str">
        <f t="shared" si="4"/>
        <v>Quarter!r24c99</v>
      </c>
      <c r="L60" s="19" t="str">
        <f t="shared" si="4"/>
        <v>Quarter!r24c100</v>
      </c>
      <c r="M60" s="19" t="str">
        <f t="shared" si="4"/>
        <v>Quarter!r24c101</v>
      </c>
      <c r="N60" s="19" t="str">
        <f t="shared" si="4"/>
        <v>Quarter!r24c102</v>
      </c>
    </row>
    <row r="61" spans="4:14" ht="13.5" x14ac:dyDescent="0.35">
      <c r="D61" s="20" t="s">
        <v>52</v>
      </c>
      <c r="E61" s="13">
        <v>25</v>
      </c>
      <c r="F61" s="19" t="str">
        <f t="shared" si="4"/>
        <v>Quarter!r25c94</v>
      </c>
      <c r="G61" s="19" t="str">
        <f t="shared" si="4"/>
        <v>Quarter!r25c95</v>
      </c>
      <c r="H61" s="19" t="str">
        <f t="shared" si="4"/>
        <v>Quarter!r25c96</v>
      </c>
      <c r="I61" s="19" t="str">
        <f t="shared" si="4"/>
        <v>Quarter!r25c97</v>
      </c>
      <c r="J61" s="19" t="str">
        <f t="shared" si="4"/>
        <v>Quarter!r25c98</v>
      </c>
      <c r="K61" s="19" t="str">
        <f t="shared" si="4"/>
        <v>Quarter!r25c99</v>
      </c>
      <c r="L61" s="19" t="str">
        <f t="shared" si="4"/>
        <v>Quarter!r25c100</v>
      </c>
      <c r="M61" s="19" t="str">
        <f t="shared" si="4"/>
        <v>Quarter!r25c101</v>
      </c>
      <c r="N61" s="19" t="str">
        <f t="shared" si="4"/>
        <v>Quarter!r25c102</v>
      </c>
    </row>
    <row r="62" spans="4:14" ht="13.5" x14ac:dyDescent="0.35">
      <c r="D62" s="20" t="s">
        <v>53</v>
      </c>
      <c r="E62" s="13">
        <v>26</v>
      </c>
      <c r="F62" s="19" t="str">
        <f t="shared" si="4"/>
        <v>Quarter!r26c94</v>
      </c>
      <c r="G62" s="19" t="str">
        <f t="shared" si="4"/>
        <v>Quarter!r26c95</v>
      </c>
      <c r="H62" s="19" t="str">
        <f t="shared" si="4"/>
        <v>Quarter!r26c96</v>
      </c>
      <c r="I62" s="19" t="str">
        <f t="shared" si="4"/>
        <v>Quarter!r26c97</v>
      </c>
      <c r="J62" s="19" t="str">
        <f t="shared" si="4"/>
        <v>Quarter!r26c98</v>
      </c>
      <c r="K62" s="19" t="str">
        <f t="shared" si="4"/>
        <v>Quarter!r26c99</v>
      </c>
      <c r="L62" s="19" t="str">
        <f t="shared" si="4"/>
        <v>Quarter!r26c100</v>
      </c>
      <c r="M62" s="19" t="str">
        <f t="shared" si="4"/>
        <v>Quarter!r26c101</v>
      </c>
      <c r="N62" s="19" t="str">
        <f t="shared" si="4"/>
        <v>Quarter!r26c102</v>
      </c>
    </row>
    <row r="63" spans="4:14" ht="13.5" x14ac:dyDescent="0.35">
      <c r="D63" s="20" t="s">
        <v>54</v>
      </c>
      <c r="E63" s="13">
        <v>27</v>
      </c>
      <c r="F63" s="19" t="str">
        <f t="shared" si="4"/>
        <v>Quarter!r27c94</v>
      </c>
      <c r="G63" s="19" t="str">
        <f t="shared" si="4"/>
        <v>Quarter!r27c95</v>
      </c>
      <c r="H63" s="19" t="str">
        <f t="shared" si="4"/>
        <v>Quarter!r27c96</v>
      </c>
      <c r="I63" s="19" t="str">
        <f t="shared" si="4"/>
        <v>Quarter!r27c97</v>
      </c>
      <c r="J63" s="19" t="str">
        <f t="shared" si="4"/>
        <v>Quarter!r27c98</v>
      </c>
      <c r="K63" s="19" t="str">
        <f t="shared" si="4"/>
        <v>Quarter!r27c99</v>
      </c>
      <c r="L63" s="19" t="str">
        <f t="shared" si="4"/>
        <v>Quarter!r27c100</v>
      </c>
      <c r="M63" s="19" t="str">
        <f t="shared" si="4"/>
        <v>Quarter!r27c101</v>
      </c>
      <c r="N63" s="19" t="str">
        <f t="shared" si="4"/>
        <v>Quarter!r27c102</v>
      </c>
    </row>
    <row r="64" spans="4:14" ht="13.5" x14ac:dyDescent="0.35">
      <c r="D64" s="20" t="s">
        <v>89</v>
      </c>
      <c r="E64" s="13">
        <v>28</v>
      </c>
      <c r="F64" s="19" t="str">
        <f t="shared" si="4"/>
        <v>Quarter!r28c94</v>
      </c>
      <c r="G64" s="19" t="str">
        <f t="shared" si="4"/>
        <v>Quarter!r28c95</v>
      </c>
      <c r="H64" s="19" t="str">
        <f t="shared" si="4"/>
        <v>Quarter!r28c96</v>
      </c>
      <c r="I64" s="19" t="str">
        <f t="shared" si="4"/>
        <v>Quarter!r28c97</v>
      </c>
      <c r="J64" s="19" t="str">
        <f t="shared" si="4"/>
        <v>Quarter!r28c98</v>
      </c>
      <c r="K64" s="19" t="str">
        <f t="shared" si="4"/>
        <v>Quarter!r28c99</v>
      </c>
      <c r="L64" s="19" t="str">
        <f t="shared" si="4"/>
        <v>Quarter!r28c100</v>
      </c>
      <c r="M64" s="19" t="str">
        <f t="shared" si="4"/>
        <v>Quarter!r28c101</v>
      </c>
      <c r="N64" s="19" t="str">
        <f t="shared" si="4"/>
        <v>Quarter!r28c102</v>
      </c>
    </row>
    <row r="65" spans="4:14" ht="13.5" x14ac:dyDescent="0.35">
      <c r="D65" s="25" t="s">
        <v>55</v>
      </c>
      <c r="E65" s="13">
        <v>29</v>
      </c>
      <c r="F65" s="19" t="str">
        <f t="shared" si="4"/>
        <v>Quarter!r29c94</v>
      </c>
      <c r="G65" s="19" t="str">
        <f t="shared" si="4"/>
        <v>Quarter!r29c95</v>
      </c>
      <c r="H65" s="19" t="str">
        <f t="shared" si="4"/>
        <v>Quarter!r29c96</v>
      </c>
      <c r="I65" s="19" t="str">
        <f t="shared" si="4"/>
        <v>Quarter!r29c97</v>
      </c>
      <c r="J65" s="19" t="str">
        <f t="shared" si="4"/>
        <v>Quarter!r29c98</v>
      </c>
      <c r="K65" s="19" t="str">
        <f t="shared" si="4"/>
        <v>Quarter!r29c99</v>
      </c>
      <c r="L65" s="19" t="str">
        <f t="shared" si="4"/>
        <v>Quarter!r29c100</v>
      </c>
      <c r="M65" s="19" t="str">
        <f t="shared" si="4"/>
        <v>Quarter!r29c101</v>
      </c>
      <c r="N65" s="19" t="str">
        <f t="shared" si="4"/>
        <v>Quarter!r29c102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Cover Sheet</vt:lpstr>
      <vt:lpstr>Contents</vt:lpstr>
      <vt:lpstr>Notes</vt:lpstr>
      <vt:lpstr>Commentary</vt:lpstr>
      <vt:lpstr>Main Table</vt:lpstr>
      <vt:lpstr>Annual</vt:lpstr>
      <vt:lpstr>Quarter</vt:lpstr>
      <vt:lpstr>Calculation</vt:lpstr>
      <vt:lpstr>'Main Table'!Print_Area</vt:lpstr>
      <vt:lpstr>Quarter!Print_Area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Supply and use of petroleum products </dc:title>
  <dc:creator>energy.stats@beis.gov.uk</dc:creator>
  <cp:keywords>Supply, use, petroleum products </cp:keywords>
  <cp:lastModifiedBy>Harris, Kevin (Energy Security)</cp:lastModifiedBy>
  <dcterms:created xsi:type="dcterms:W3CDTF">2021-09-22T14:14:43Z</dcterms:created>
  <dcterms:modified xsi:type="dcterms:W3CDTF">2024-06-24T10:08:02Z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2021-09-22T14:14:44Z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a955b420-09db-4bc9-9cf5-f2da1962bf2b</vt:lpwstr>
  </property>
  <property fmtid="{D5CDD505-2E9C-101B-9397-08002B2CF9AE}" pid="8" name="MSIP_Label_ba62f585-b40f-4ab9-bafe-39150f03d124_ContentBits">
    <vt:lpwstr>0</vt:lpwstr>
  </property>
</Properties>
</file>