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microsoft.com/office/2011/relationships/webextensiontaskpanes" Target="xl/webextensions/taskpanes.xml"/><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U:\Statistics\Publications\Energy Trends\Tables\Oil and Oil Products\"/>
    </mc:Choice>
  </mc:AlternateContent>
  <xr:revisionPtr revIDLastSave="0" documentId="13_ncr:1_{3964B829-91A4-41EE-95BA-8028D9362811}" xr6:coauthVersionLast="47" xr6:coauthVersionMax="47" xr10:uidLastSave="{00000000-0000-0000-0000-000000000000}"/>
  <bookViews>
    <workbookView xWindow="-110" yWindow="-110" windowWidth="19420" windowHeight="10300" xr2:uid="{D7DC06B6-734B-4916-962B-B74FBA7ED155}"/>
  </bookViews>
  <sheets>
    <sheet name="Cover Sheet" sheetId="1" r:id="rId1"/>
    <sheet name="Contents" sheetId="14" r:id="rId2"/>
    <sheet name="Notes" sheetId="3" r:id="rId3"/>
    <sheet name="Commentary" sheetId="4" r:id="rId4"/>
    <sheet name="Main Table" sheetId="9" r:id="rId5"/>
    <sheet name="Annual" sheetId="10" r:id="rId6"/>
    <sheet name="Quarter" sheetId="11" r:id="rId7"/>
    <sheet name="Month" sheetId="12" r:id="rId8"/>
    <sheet name="calculation_hide" sheetId="13" state="hidden" r:id="rId9"/>
  </sheets>
  <definedNames>
    <definedName name="INPUT_BOX" localSheetId="1">#REF!</definedName>
    <definedName name="INPUT_BOX">#REF!</definedName>
    <definedName name="_xlnm.Print_Area" localSheetId="5">Annual!$B$7:$P$12</definedName>
    <definedName name="_xlnm.Print_Area" localSheetId="4">'Main Table'!$A$1:$P$23</definedName>
    <definedName name="_xlnm.Print_Area" localSheetId="7">Month!$A$127:$P$147</definedName>
    <definedName name="_xlnm.Print_Area" localSheetId="6">Quarter!$B$7:$P$38</definedName>
    <definedName name="_xlnm.Print_Titles" localSheetId="5">Annual!$A:$A,Annual!$1:$6</definedName>
    <definedName name="_xlnm.Print_Titles" localSheetId="7">Month!$A:$A,Month!$1:$6</definedName>
    <definedName name="_xlnm.Print_Titles" localSheetId="6">Quarter!$A:$A,Quarter!$1:$6</definedName>
    <definedName name="t15full">'Main Table'!$A$4:$P$23</definedName>
    <definedName name="t15short">'Main Table'!#REF!</definedName>
    <definedName name="table_15_full">'Main Table'!$A$2:$P$23</definedName>
    <definedName name="table_15_short">'Main Table'!#REF!</definedName>
    <definedName name="TABLE_3.4_no_footnotes">'Main Table'!#REF!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9" i="11" l="1"/>
  <c r="D129" i="11"/>
  <c r="E129" i="11"/>
  <c r="F129" i="11"/>
  <c r="G129" i="11"/>
  <c r="H129" i="11"/>
  <c r="I129" i="11"/>
  <c r="J129" i="11"/>
  <c r="K129" i="11"/>
  <c r="L129" i="11"/>
  <c r="M129" i="11"/>
  <c r="N129" i="11"/>
  <c r="O129" i="11"/>
  <c r="P129" i="11"/>
  <c r="B129" i="11"/>
  <c r="C128" i="11" l="1"/>
  <c r="D128" i="11"/>
  <c r="E128" i="11"/>
  <c r="F128" i="11"/>
  <c r="G128" i="11"/>
  <c r="H128" i="11"/>
  <c r="I128" i="11"/>
  <c r="J128" i="11"/>
  <c r="K128" i="11"/>
  <c r="L128" i="11"/>
  <c r="M128" i="11"/>
  <c r="N128" i="11"/>
  <c r="O128" i="11"/>
  <c r="P128" i="11"/>
  <c r="B128" i="11"/>
  <c r="P127" i="11" l="1"/>
  <c r="O127" i="11"/>
  <c r="N127" i="11"/>
  <c r="M127" i="11"/>
  <c r="L127" i="11"/>
  <c r="K127" i="11"/>
  <c r="J127" i="11"/>
  <c r="I127" i="11"/>
  <c r="H127" i="11"/>
  <c r="G127" i="11"/>
  <c r="F127" i="11"/>
  <c r="E127" i="11"/>
  <c r="D127" i="11"/>
  <c r="C127" i="11"/>
  <c r="B127" i="11"/>
  <c r="Q368" i="13"/>
  <c r="Q369" i="13" s="1"/>
  <c r="Q370" i="13" s="1"/>
  <c r="Q371" i="13" s="1"/>
  <c r="Q372" i="13" s="1"/>
  <c r="Q373" i="13" s="1"/>
  <c r="Q374" i="13" s="1"/>
  <c r="Q375" i="13" s="1"/>
  <c r="Q376" i="13" s="1"/>
  <c r="Q377" i="13" s="1"/>
  <c r="Q378" i="13" s="1"/>
  <c r="P368" i="13"/>
  <c r="P369" i="13" s="1"/>
  <c r="P370" i="13" s="1"/>
  <c r="P371" i="13" s="1"/>
  <c r="P372" i="13" s="1"/>
  <c r="P373" i="13" s="1"/>
  <c r="P374" i="13" s="1"/>
  <c r="P375" i="13" s="1"/>
  <c r="P376" i="13" s="1"/>
  <c r="P377" i="13" s="1"/>
  <c r="P378" i="13" s="1"/>
  <c r="O368" i="13"/>
  <c r="O369" i="13" s="1"/>
  <c r="O370" i="13" s="1"/>
  <c r="O371" i="13" s="1"/>
  <c r="O372" i="13" s="1"/>
  <c r="O373" i="13" s="1"/>
  <c r="O374" i="13" s="1"/>
  <c r="O375" i="13" s="1"/>
  <c r="O376" i="13" s="1"/>
  <c r="O377" i="13" s="1"/>
  <c r="O378" i="13" s="1"/>
  <c r="N368" i="13"/>
  <c r="N369" i="13" s="1"/>
  <c r="N370" i="13" s="1"/>
  <c r="N371" i="13" s="1"/>
  <c r="N372" i="13" s="1"/>
  <c r="N373" i="13" s="1"/>
  <c r="N374" i="13" s="1"/>
  <c r="N375" i="13" s="1"/>
  <c r="N376" i="13" s="1"/>
  <c r="N377" i="13" s="1"/>
  <c r="N378" i="13" s="1"/>
  <c r="M368" i="13"/>
  <c r="M369" i="13" s="1"/>
  <c r="M370" i="13" s="1"/>
  <c r="M371" i="13" s="1"/>
  <c r="M372" i="13" s="1"/>
  <c r="M373" i="13" s="1"/>
  <c r="M374" i="13" s="1"/>
  <c r="M375" i="13" s="1"/>
  <c r="M376" i="13" s="1"/>
  <c r="M377" i="13" s="1"/>
  <c r="M378" i="13" s="1"/>
  <c r="L368" i="13"/>
  <c r="L369" i="13" s="1"/>
  <c r="L370" i="13" s="1"/>
  <c r="L371" i="13" s="1"/>
  <c r="L372" i="13" s="1"/>
  <c r="L373" i="13" s="1"/>
  <c r="L374" i="13" s="1"/>
  <c r="L375" i="13" s="1"/>
  <c r="L376" i="13" s="1"/>
  <c r="L377" i="13" s="1"/>
  <c r="L378" i="13" s="1"/>
  <c r="K368" i="13"/>
  <c r="K369" i="13" s="1"/>
  <c r="K370" i="13" s="1"/>
  <c r="K371" i="13" s="1"/>
  <c r="K372" i="13" s="1"/>
  <c r="K373" i="13" s="1"/>
  <c r="K374" i="13" s="1"/>
  <c r="K375" i="13" s="1"/>
  <c r="K376" i="13" s="1"/>
  <c r="K377" i="13" s="1"/>
  <c r="K378" i="13" s="1"/>
  <c r="J368" i="13"/>
  <c r="J369" i="13" s="1"/>
  <c r="J370" i="13" s="1"/>
  <c r="J371" i="13" s="1"/>
  <c r="J372" i="13" s="1"/>
  <c r="J373" i="13" s="1"/>
  <c r="J374" i="13" s="1"/>
  <c r="J375" i="13" s="1"/>
  <c r="J376" i="13" s="1"/>
  <c r="J377" i="13" s="1"/>
  <c r="J378" i="13" s="1"/>
  <c r="I368" i="13"/>
  <c r="I369" i="13" s="1"/>
  <c r="I370" i="13" s="1"/>
  <c r="I371" i="13" s="1"/>
  <c r="I372" i="13" s="1"/>
  <c r="I373" i="13" s="1"/>
  <c r="I374" i="13" s="1"/>
  <c r="I375" i="13" s="1"/>
  <c r="I376" i="13" s="1"/>
  <c r="I377" i="13" s="1"/>
  <c r="I378" i="13" s="1"/>
  <c r="H368" i="13"/>
  <c r="H369" i="13" s="1"/>
  <c r="H370" i="13" s="1"/>
  <c r="H371" i="13" s="1"/>
  <c r="H372" i="13" s="1"/>
  <c r="H373" i="13" s="1"/>
  <c r="H374" i="13" s="1"/>
  <c r="H375" i="13" s="1"/>
  <c r="H376" i="13" s="1"/>
  <c r="H377" i="13" s="1"/>
  <c r="H378" i="13" s="1"/>
  <c r="G368" i="13"/>
  <c r="G369" i="13" s="1"/>
  <c r="G370" i="13" s="1"/>
  <c r="G371" i="13" s="1"/>
  <c r="G372" i="13" s="1"/>
  <c r="G373" i="13" s="1"/>
  <c r="G374" i="13" s="1"/>
  <c r="G375" i="13" s="1"/>
  <c r="G376" i="13" s="1"/>
  <c r="G377" i="13" s="1"/>
  <c r="G378" i="13" s="1"/>
  <c r="F368" i="13"/>
  <c r="F369" i="13" s="1"/>
  <c r="F370" i="13" s="1"/>
  <c r="F371" i="13" s="1"/>
  <c r="F372" i="13" s="1"/>
  <c r="F373" i="13" s="1"/>
  <c r="F374" i="13" s="1"/>
  <c r="F375" i="13" s="1"/>
  <c r="F376" i="13" s="1"/>
  <c r="F377" i="13" s="1"/>
  <c r="F378" i="13" s="1"/>
  <c r="E368" i="13"/>
  <c r="E369" i="13" s="1"/>
  <c r="E370" i="13" s="1"/>
  <c r="E371" i="13" s="1"/>
  <c r="E372" i="13" s="1"/>
  <c r="E373" i="13" s="1"/>
  <c r="E374" i="13" s="1"/>
  <c r="E375" i="13" s="1"/>
  <c r="E376" i="13" s="1"/>
  <c r="E377" i="13" s="1"/>
  <c r="E378" i="13" s="1"/>
  <c r="D368" i="13"/>
  <c r="D369" i="13" s="1"/>
  <c r="D370" i="13" s="1"/>
  <c r="D371" i="13" s="1"/>
  <c r="D372" i="13" s="1"/>
  <c r="D373" i="13" s="1"/>
  <c r="D374" i="13" s="1"/>
  <c r="D375" i="13" s="1"/>
  <c r="D376" i="13" s="1"/>
  <c r="D377" i="13" s="1"/>
  <c r="D378" i="13" s="1"/>
  <c r="C368" i="13"/>
  <c r="C369" i="13" s="1"/>
  <c r="C370" i="13" s="1"/>
  <c r="C371" i="13" s="1"/>
  <c r="C372" i="13" s="1"/>
  <c r="C373" i="13" s="1"/>
  <c r="C374" i="13" s="1"/>
  <c r="C375" i="13" s="1"/>
  <c r="C376" i="13" s="1"/>
  <c r="C377" i="13" s="1"/>
  <c r="C378" i="13" s="1"/>
  <c r="A369" i="13" l="1"/>
  <c r="A370" i="13" s="1"/>
  <c r="A371" i="13" s="1"/>
  <c r="A372" i="13" s="1"/>
  <c r="A373" i="13" s="1"/>
  <c r="A374" i="13" s="1"/>
  <c r="A375" i="13" s="1"/>
  <c r="A376" i="13" s="1"/>
  <c r="A377" i="13" s="1"/>
  <c r="A378" i="13" s="1"/>
  <c r="A379" i="13" s="1"/>
  <c r="P126" i="11" l="1"/>
  <c r="O126" i="11"/>
  <c r="N126" i="11"/>
  <c r="M126" i="11"/>
  <c r="L126" i="11"/>
  <c r="K126" i="11"/>
  <c r="J126" i="11"/>
  <c r="I126" i="11"/>
  <c r="H126" i="11"/>
  <c r="G126" i="11"/>
  <c r="F126" i="11"/>
  <c r="E126" i="11"/>
  <c r="D126" i="11"/>
  <c r="C126" i="11"/>
  <c r="B126" i="11"/>
  <c r="T20" i="13" l="1"/>
  <c r="P125" i="11"/>
  <c r="O125" i="11"/>
  <c r="N125" i="11"/>
  <c r="M125" i="11"/>
  <c r="L125" i="11"/>
  <c r="K125" i="11"/>
  <c r="J125" i="11"/>
  <c r="I125" i="11"/>
  <c r="H125" i="11"/>
  <c r="G125" i="11"/>
  <c r="F125" i="11"/>
  <c r="E125" i="11"/>
  <c r="D125" i="11"/>
  <c r="C125" i="11"/>
  <c r="B125" i="11"/>
  <c r="P124" i="11" l="1"/>
  <c r="O124" i="11"/>
  <c r="N124" i="11"/>
  <c r="M124" i="11"/>
  <c r="L124" i="11"/>
  <c r="K124" i="11"/>
  <c r="J124" i="11"/>
  <c r="I124" i="11"/>
  <c r="H124" i="11"/>
  <c r="G124" i="11"/>
  <c r="F124" i="11"/>
  <c r="E124" i="11"/>
  <c r="D124" i="11"/>
  <c r="C124" i="11"/>
  <c r="B124" i="11"/>
  <c r="P123" i="11"/>
  <c r="O123" i="11"/>
  <c r="N123" i="11"/>
  <c r="M123" i="11"/>
  <c r="L123" i="11"/>
  <c r="K123" i="11"/>
  <c r="J123" i="11"/>
  <c r="I123" i="11"/>
  <c r="H123" i="11"/>
  <c r="G123" i="11"/>
  <c r="F123" i="11"/>
  <c r="E123" i="11"/>
  <c r="D123" i="11"/>
  <c r="C123" i="11"/>
  <c r="B123" i="11"/>
  <c r="Q356" i="13"/>
  <c r="Q357" i="13" s="1"/>
  <c r="Q358" i="13" s="1"/>
  <c r="Q359" i="13" s="1"/>
  <c r="Q360" i="13" s="1"/>
  <c r="Q361" i="13" s="1"/>
  <c r="Q362" i="13" s="1"/>
  <c r="Q363" i="13" s="1"/>
  <c r="Q364" i="13" s="1"/>
  <c r="Q365" i="13" s="1"/>
  <c r="Q366" i="13" s="1"/>
  <c r="Q367" i="13" s="1"/>
  <c r="P356" i="13"/>
  <c r="P357" i="13" s="1"/>
  <c r="P358" i="13" s="1"/>
  <c r="P359" i="13" s="1"/>
  <c r="P360" i="13" s="1"/>
  <c r="P361" i="13" s="1"/>
  <c r="P362" i="13" s="1"/>
  <c r="P363" i="13" s="1"/>
  <c r="P364" i="13" s="1"/>
  <c r="P365" i="13" s="1"/>
  <c r="P366" i="13" s="1"/>
  <c r="P367" i="13" s="1"/>
  <c r="O356" i="13"/>
  <c r="O357" i="13" s="1"/>
  <c r="O358" i="13" s="1"/>
  <c r="O359" i="13" s="1"/>
  <c r="O360" i="13" s="1"/>
  <c r="O361" i="13" s="1"/>
  <c r="O362" i="13" s="1"/>
  <c r="O363" i="13" s="1"/>
  <c r="O364" i="13" s="1"/>
  <c r="O365" i="13" s="1"/>
  <c r="O366" i="13" s="1"/>
  <c r="O367" i="13" s="1"/>
  <c r="N356" i="13"/>
  <c r="N357" i="13" s="1"/>
  <c r="N358" i="13" s="1"/>
  <c r="N359" i="13" s="1"/>
  <c r="N360" i="13" s="1"/>
  <c r="N361" i="13" s="1"/>
  <c r="N362" i="13" s="1"/>
  <c r="N363" i="13" s="1"/>
  <c r="N364" i="13" s="1"/>
  <c r="N365" i="13" s="1"/>
  <c r="N366" i="13" s="1"/>
  <c r="N367" i="13" s="1"/>
  <c r="M356" i="13"/>
  <c r="M357" i="13" s="1"/>
  <c r="M358" i="13" s="1"/>
  <c r="M359" i="13" s="1"/>
  <c r="M360" i="13" s="1"/>
  <c r="M361" i="13" s="1"/>
  <c r="M362" i="13" s="1"/>
  <c r="M363" i="13" s="1"/>
  <c r="M364" i="13" s="1"/>
  <c r="M365" i="13" s="1"/>
  <c r="M366" i="13" s="1"/>
  <c r="M367" i="13" s="1"/>
  <c r="L356" i="13"/>
  <c r="L357" i="13" s="1"/>
  <c r="L358" i="13" s="1"/>
  <c r="L359" i="13" s="1"/>
  <c r="L360" i="13" s="1"/>
  <c r="L361" i="13" s="1"/>
  <c r="L362" i="13" s="1"/>
  <c r="L363" i="13" s="1"/>
  <c r="L364" i="13" s="1"/>
  <c r="L365" i="13" s="1"/>
  <c r="L366" i="13" s="1"/>
  <c r="L367" i="13" s="1"/>
  <c r="K356" i="13"/>
  <c r="K357" i="13" s="1"/>
  <c r="K358" i="13" s="1"/>
  <c r="K359" i="13" s="1"/>
  <c r="K360" i="13" s="1"/>
  <c r="K361" i="13" s="1"/>
  <c r="K362" i="13" s="1"/>
  <c r="K363" i="13" s="1"/>
  <c r="K364" i="13" s="1"/>
  <c r="K365" i="13" s="1"/>
  <c r="K366" i="13" s="1"/>
  <c r="K367" i="13" s="1"/>
  <c r="J356" i="13"/>
  <c r="J357" i="13" s="1"/>
  <c r="J358" i="13" s="1"/>
  <c r="J359" i="13" s="1"/>
  <c r="J360" i="13" s="1"/>
  <c r="J361" i="13" s="1"/>
  <c r="J362" i="13" s="1"/>
  <c r="J363" i="13" s="1"/>
  <c r="J364" i="13" s="1"/>
  <c r="J365" i="13" s="1"/>
  <c r="J366" i="13" s="1"/>
  <c r="J367" i="13" s="1"/>
  <c r="I356" i="13"/>
  <c r="I357" i="13" s="1"/>
  <c r="I358" i="13" s="1"/>
  <c r="I359" i="13" s="1"/>
  <c r="I360" i="13" s="1"/>
  <c r="I361" i="13" s="1"/>
  <c r="I362" i="13" s="1"/>
  <c r="I363" i="13" s="1"/>
  <c r="I364" i="13" s="1"/>
  <c r="I365" i="13" s="1"/>
  <c r="I366" i="13" s="1"/>
  <c r="I367" i="13" s="1"/>
  <c r="H356" i="13"/>
  <c r="H357" i="13" s="1"/>
  <c r="H358" i="13" s="1"/>
  <c r="H359" i="13" s="1"/>
  <c r="H360" i="13" s="1"/>
  <c r="H361" i="13" s="1"/>
  <c r="H362" i="13" s="1"/>
  <c r="H363" i="13" s="1"/>
  <c r="H364" i="13" s="1"/>
  <c r="H365" i="13" s="1"/>
  <c r="H366" i="13" s="1"/>
  <c r="H367" i="13" s="1"/>
  <c r="G356" i="13"/>
  <c r="G357" i="13" s="1"/>
  <c r="G358" i="13" s="1"/>
  <c r="G359" i="13" s="1"/>
  <c r="G360" i="13" s="1"/>
  <c r="G361" i="13" s="1"/>
  <c r="G362" i="13" s="1"/>
  <c r="G363" i="13" s="1"/>
  <c r="G364" i="13" s="1"/>
  <c r="G365" i="13" s="1"/>
  <c r="G366" i="13" s="1"/>
  <c r="G367" i="13" s="1"/>
  <c r="F356" i="13"/>
  <c r="F357" i="13" s="1"/>
  <c r="F358" i="13" s="1"/>
  <c r="F359" i="13" s="1"/>
  <c r="F360" i="13" s="1"/>
  <c r="F361" i="13" s="1"/>
  <c r="F362" i="13" s="1"/>
  <c r="F363" i="13" s="1"/>
  <c r="F364" i="13" s="1"/>
  <c r="F365" i="13" s="1"/>
  <c r="F366" i="13" s="1"/>
  <c r="F367" i="13" s="1"/>
  <c r="E356" i="13"/>
  <c r="E357" i="13" s="1"/>
  <c r="E358" i="13" s="1"/>
  <c r="E359" i="13" s="1"/>
  <c r="E360" i="13" s="1"/>
  <c r="E361" i="13" s="1"/>
  <c r="E362" i="13" s="1"/>
  <c r="E363" i="13" s="1"/>
  <c r="E364" i="13" s="1"/>
  <c r="E365" i="13" s="1"/>
  <c r="E366" i="13" s="1"/>
  <c r="E367" i="13" s="1"/>
  <c r="D356" i="13"/>
  <c r="D357" i="13" s="1"/>
  <c r="D358" i="13" s="1"/>
  <c r="D359" i="13" s="1"/>
  <c r="D360" i="13" s="1"/>
  <c r="D361" i="13" s="1"/>
  <c r="D362" i="13" s="1"/>
  <c r="D363" i="13" s="1"/>
  <c r="D364" i="13" s="1"/>
  <c r="D365" i="13" s="1"/>
  <c r="D366" i="13" s="1"/>
  <c r="D367" i="13" s="1"/>
  <c r="C356" i="13"/>
  <c r="C357" i="13" s="1"/>
  <c r="C358" i="13" s="1"/>
  <c r="C359" i="13" s="1"/>
  <c r="C360" i="13" s="1"/>
  <c r="C361" i="13" s="1"/>
  <c r="C362" i="13" s="1"/>
  <c r="C363" i="13" s="1"/>
  <c r="C364" i="13" s="1"/>
  <c r="C365" i="13" s="1"/>
  <c r="C366" i="13" s="1"/>
  <c r="C367" i="13" s="1"/>
  <c r="P36" i="10" l="1"/>
  <c r="H36" i="10"/>
  <c r="O36" i="10"/>
  <c r="B36" i="10"/>
  <c r="J36" i="10"/>
  <c r="I36" i="10"/>
  <c r="C36" i="10"/>
  <c r="K36" i="10"/>
  <c r="D36" i="10"/>
  <c r="L36" i="10"/>
  <c r="N36" i="10"/>
  <c r="M36" i="10"/>
  <c r="E36" i="10"/>
  <c r="F36" i="10"/>
  <c r="G36" i="10"/>
  <c r="A357" i="13"/>
  <c r="A358" i="13" s="1"/>
  <c r="A359" i="13" s="1"/>
  <c r="A360" i="13" s="1"/>
  <c r="A361" i="13" s="1"/>
  <c r="A362" i="13" s="1"/>
  <c r="A363" i="13" s="1"/>
  <c r="A364" i="13" s="1"/>
  <c r="A365" i="13" s="1"/>
  <c r="A366" i="13" s="1"/>
  <c r="A367" i="13" s="1"/>
  <c r="P122" i="11" l="1"/>
  <c r="O122" i="11"/>
  <c r="N122" i="11"/>
  <c r="M122" i="11"/>
  <c r="L122" i="11"/>
  <c r="K122" i="11"/>
  <c r="J122" i="11"/>
  <c r="I122" i="11"/>
  <c r="H122" i="11"/>
  <c r="G122" i="11"/>
  <c r="F122" i="11"/>
  <c r="E122" i="11"/>
  <c r="D122" i="11"/>
  <c r="C122" i="11"/>
  <c r="B122" i="11"/>
  <c r="C121" i="11"/>
  <c r="D121" i="11"/>
  <c r="E121" i="11"/>
  <c r="F121" i="11"/>
  <c r="G121" i="11"/>
  <c r="H121" i="11"/>
  <c r="I121" i="11"/>
  <c r="J121" i="11"/>
  <c r="K121" i="11"/>
  <c r="L121" i="11"/>
  <c r="M121" i="11"/>
  <c r="N121" i="11"/>
  <c r="O121" i="11"/>
  <c r="P121" i="11"/>
  <c r="B121" i="11"/>
  <c r="C120" i="11" l="1"/>
  <c r="D120" i="11"/>
  <c r="E120" i="11"/>
  <c r="F120" i="11"/>
  <c r="G120" i="11"/>
  <c r="H120" i="11"/>
  <c r="I120" i="11"/>
  <c r="J120" i="11"/>
  <c r="K120" i="11"/>
  <c r="L120" i="11"/>
  <c r="M120" i="11"/>
  <c r="N120" i="11"/>
  <c r="O120" i="11"/>
  <c r="P120" i="11"/>
  <c r="B120" i="11"/>
  <c r="C119" i="11"/>
  <c r="D119" i="11"/>
  <c r="E119" i="11"/>
  <c r="F119" i="11"/>
  <c r="G119" i="11"/>
  <c r="H119" i="11"/>
  <c r="I119" i="11"/>
  <c r="J119" i="11"/>
  <c r="K119" i="11"/>
  <c r="L119" i="11"/>
  <c r="M119" i="11"/>
  <c r="N119" i="11"/>
  <c r="O119" i="11"/>
  <c r="P119" i="11"/>
  <c r="B119" i="11"/>
  <c r="D344" i="13"/>
  <c r="D345" i="13" s="1"/>
  <c r="D346" i="13" s="1"/>
  <c r="D347" i="13" s="1"/>
  <c r="D348" i="13" s="1"/>
  <c r="D349" i="13" s="1"/>
  <c r="D350" i="13" s="1"/>
  <c r="D351" i="13" s="1"/>
  <c r="D352" i="13" s="1"/>
  <c r="D353" i="13" s="1"/>
  <c r="D354" i="13" s="1"/>
  <c r="D355" i="13" s="1"/>
  <c r="E344" i="13"/>
  <c r="E345" i="13" s="1"/>
  <c r="E346" i="13" s="1"/>
  <c r="E347" i="13" s="1"/>
  <c r="E348" i="13" s="1"/>
  <c r="E349" i="13" s="1"/>
  <c r="E350" i="13" s="1"/>
  <c r="E351" i="13" s="1"/>
  <c r="E352" i="13" s="1"/>
  <c r="E353" i="13" s="1"/>
  <c r="E354" i="13" s="1"/>
  <c r="E355" i="13" s="1"/>
  <c r="F344" i="13"/>
  <c r="F345" i="13" s="1"/>
  <c r="F346" i="13" s="1"/>
  <c r="F347" i="13" s="1"/>
  <c r="F348" i="13" s="1"/>
  <c r="F349" i="13" s="1"/>
  <c r="F350" i="13" s="1"/>
  <c r="F351" i="13" s="1"/>
  <c r="F352" i="13" s="1"/>
  <c r="F353" i="13" s="1"/>
  <c r="F354" i="13" s="1"/>
  <c r="F355" i="13" s="1"/>
  <c r="G344" i="13"/>
  <c r="G345" i="13" s="1"/>
  <c r="G346" i="13" s="1"/>
  <c r="G347" i="13" s="1"/>
  <c r="G348" i="13" s="1"/>
  <c r="G349" i="13" s="1"/>
  <c r="G350" i="13" s="1"/>
  <c r="G351" i="13" s="1"/>
  <c r="G352" i="13" s="1"/>
  <c r="G353" i="13" s="1"/>
  <c r="G354" i="13" s="1"/>
  <c r="G355" i="13" s="1"/>
  <c r="H344" i="13"/>
  <c r="H345" i="13" s="1"/>
  <c r="H346" i="13" s="1"/>
  <c r="H347" i="13" s="1"/>
  <c r="H348" i="13" s="1"/>
  <c r="H349" i="13" s="1"/>
  <c r="H350" i="13" s="1"/>
  <c r="H351" i="13" s="1"/>
  <c r="H352" i="13" s="1"/>
  <c r="H353" i="13" s="1"/>
  <c r="H354" i="13" s="1"/>
  <c r="H355" i="13" s="1"/>
  <c r="I344" i="13"/>
  <c r="I345" i="13" s="1"/>
  <c r="I346" i="13" s="1"/>
  <c r="I347" i="13" s="1"/>
  <c r="I348" i="13" s="1"/>
  <c r="I349" i="13" s="1"/>
  <c r="I350" i="13" s="1"/>
  <c r="I351" i="13" s="1"/>
  <c r="I352" i="13" s="1"/>
  <c r="I353" i="13" s="1"/>
  <c r="I354" i="13" s="1"/>
  <c r="I355" i="13" s="1"/>
  <c r="J344" i="13"/>
  <c r="J345" i="13" s="1"/>
  <c r="J346" i="13" s="1"/>
  <c r="J347" i="13" s="1"/>
  <c r="J348" i="13" s="1"/>
  <c r="J349" i="13" s="1"/>
  <c r="J350" i="13" s="1"/>
  <c r="J351" i="13" s="1"/>
  <c r="J352" i="13" s="1"/>
  <c r="J353" i="13" s="1"/>
  <c r="J354" i="13" s="1"/>
  <c r="J355" i="13" s="1"/>
  <c r="K344" i="13"/>
  <c r="K345" i="13" s="1"/>
  <c r="K346" i="13" s="1"/>
  <c r="K347" i="13" s="1"/>
  <c r="K348" i="13" s="1"/>
  <c r="K349" i="13" s="1"/>
  <c r="K350" i="13" s="1"/>
  <c r="K351" i="13" s="1"/>
  <c r="K352" i="13" s="1"/>
  <c r="K353" i="13" s="1"/>
  <c r="K354" i="13" s="1"/>
  <c r="K355" i="13" s="1"/>
  <c r="L344" i="13"/>
  <c r="L345" i="13" s="1"/>
  <c r="L346" i="13" s="1"/>
  <c r="L347" i="13" s="1"/>
  <c r="L348" i="13" s="1"/>
  <c r="L349" i="13" s="1"/>
  <c r="L350" i="13" s="1"/>
  <c r="L351" i="13" s="1"/>
  <c r="L352" i="13" s="1"/>
  <c r="L353" i="13" s="1"/>
  <c r="L354" i="13" s="1"/>
  <c r="L355" i="13" s="1"/>
  <c r="M344" i="13"/>
  <c r="M345" i="13" s="1"/>
  <c r="M346" i="13" s="1"/>
  <c r="M347" i="13" s="1"/>
  <c r="M348" i="13" s="1"/>
  <c r="M349" i="13" s="1"/>
  <c r="M350" i="13" s="1"/>
  <c r="M351" i="13" s="1"/>
  <c r="M352" i="13" s="1"/>
  <c r="M353" i="13" s="1"/>
  <c r="M354" i="13" s="1"/>
  <c r="M355" i="13" s="1"/>
  <c r="N344" i="13"/>
  <c r="N345" i="13" s="1"/>
  <c r="N346" i="13" s="1"/>
  <c r="N347" i="13" s="1"/>
  <c r="N348" i="13" s="1"/>
  <c r="N349" i="13" s="1"/>
  <c r="N350" i="13" s="1"/>
  <c r="N351" i="13" s="1"/>
  <c r="N352" i="13" s="1"/>
  <c r="N353" i="13" s="1"/>
  <c r="N354" i="13" s="1"/>
  <c r="N355" i="13" s="1"/>
  <c r="O344" i="13"/>
  <c r="O345" i="13" s="1"/>
  <c r="O346" i="13" s="1"/>
  <c r="O347" i="13" s="1"/>
  <c r="O348" i="13" s="1"/>
  <c r="O349" i="13" s="1"/>
  <c r="O350" i="13" s="1"/>
  <c r="O351" i="13" s="1"/>
  <c r="O352" i="13" s="1"/>
  <c r="O353" i="13" s="1"/>
  <c r="O354" i="13" s="1"/>
  <c r="O355" i="13" s="1"/>
  <c r="P344" i="13"/>
  <c r="P345" i="13" s="1"/>
  <c r="P346" i="13" s="1"/>
  <c r="P347" i="13" s="1"/>
  <c r="P348" i="13" s="1"/>
  <c r="P349" i="13" s="1"/>
  <c r="P350" i="13" s="1"/>
  <c r="P351" i="13" s="1"/>
  <c r="P352" i="13" s="1"/>
  <c r="P353" i="13" s="1"/>
  <c r="P354" i="13" s="1"/>
  <c r="P355" i="13" s="1"/>
  <c r="Q344" i="13"/>
  <c r="Q345" i="13" s="1"/>
  <c r="Q346" i="13" s="1"/>
  <c r="Q347" i="13" s="1"/>
  <c r="Q348" i="13" s="1"/>
  <c r="Q349" i="13" s="1"/>
  <c r="Q350" i="13" s="1"/>
  <c r="Q351" i="13" s="1"/>
  <c r="Q352" i="13" s="1"/>
  <c r="Q353" i="13" s="1"/>
  <c r="Q354" i="13" s="1"/>
  <c r="Q355" i="13" s="1"/>
  <c r="C344" i="13"/>
  <c r="C345" i="13" s="1"/>
  <c r="C346" i="13" s="1"/>
  <c r="C347" i="13" s="1"/>
  <c r="C348" i="13" s="1"/>
  <c r="C349" i="13" s="1"/>
  <c r="C350" i="13" s="1"/>
  <c r="C351" i="13" s="1"/>
  <c r="C352" i="13" s="1"/>
  <c r="C353" i="13" s="1"/>
  <c r="C354" i="13" s="1"/>
  <c r="C355" i="13" s="1"/>
  <c r="A345" i="13"/>
  <c r="A346" i="13" s="1"/>
  <c r="A347" i="13" s="1"/>
  <c r="A348" i="13" s="1"/>
  <c r="A349" i="13" s="1"/>
  <c r="A350" i="13" s="1"/>
  <c r="A351" i="13" s="1"/>
  <c r="A352" i="13" s="1"/>
  <c r="A353" i="13" s="1"/>
  <c r="A354" i="13" s="1"/>
  <c r="A355" i="13" s="1"/>
  <c r="N35" i="10" l="1"/>
  <c r="F35" i="10"/>
  <c r="J35" i="10"/>
  <c r="H35" i="10"/>
  <c r="G35" i="10"/>
  <c r="I35" i="10"/>
  <c r="B35" i="10"/>
  <c r="E35" i="10"/>
  <c r="P35" i="10"/>
  <c r="D35" i="10"/>
  <c r="O35" i="10"/>
  <c r="C35" i="10"/>
  <c r="K35" i="10"/>
  <c r="M35" i="10"/>
  <c r="L35" i="10"/>
  <c r="C118" i="11"/>
  <c r="D118" i="11"/>
  <c r="E118" i="11"/>
  <c r="F118" i="11"/>
  <c r="G118" i="11"/>
  <c r="H118" i="11"/>
  <c r="I118" i="11"/>
  <c r="J118" i="11"/>
  <c r="K118" i="11"/>
  <c r="L118" i="11"/>
  <c r="M118" i="11"/>
  <c r="N118" i="11"/>
  <c r="O118" i="11"/>
  <c r="P118" i="11"/>
  <c r="B118" i="11"/>
  <c r="E117" i="11" l="1"/>
  <c r="M117" i="11"/>
  <c r="F117" i="11"/>
  <c r="N117" i="11"/>
  <c r="G117" i="11"/>
  <c r="H117" i="11"/>
  <c r="O117" i="11"/>
  <c r="P117" i="11"/>
  <c r="I117" i="11"/>
  <c r="L117" i="11"/>
  <c r="D117" i="11"/>
  <c r="K117" i="11"/>
  <c r="J117" i="11"/>
  <c r="C117" i="11"/>
  <c r="B117" i="11"/>
  <c r="P116" i="11" l="1"/>
  <c r="O116" i="11"/>
  <c r="N116" i="11"/>
  <c r="M116" i="11"/>
  <c r="L116" i="11"/>
  <c r="K116" i="11"/>
  <c r="J116" i="11"/>
  <c r="I116" i="11"/>
  <c r="H116" i="11"/>
  <c r="G116" i="11"/>
  <c r="F116" i="11"/>
  <c r="E116" i="11"/>
  <c r="D116" i="11"/>
  <c r="C116" i="11"/>
  <c r="B116" i="11"/>
  <c r="S38" i="13" l="1"/>
  <c r="O115" i="11" l="1"/>
  <c r="O34" i="10" s="1"/>
  <c r="P115" i="11"/>
  <c r="P34" i="10" s="1"/>
  <c r="C115" i="11"/>
  <c r="C34" i="10" s="1"/>
  <c r="D115" i="11"/>
  <c r="D34" i="10" s="1"/>
  <c r="E115" i="11"/>
  <c r="E34" i="10" s="1"/>
  <c r="F115" i="11"/>
  <c r="F34" i="10" s="1"/>
  <c r="G115" i="11"/>
  <c r="G34" i="10" s="1"/>
  <c r="H115" i="11"/>
  <c r="H34" i="10" s="1"/>
  <c r="I115" i="11"/>
  <c r="I34" i="10" s="1"/>
  <c r="J115" i="11"/>
  <c r="J34" i="10" s="1"/>
  <c r="K115" i="11"/>
  <c r="K34" i="10" s="1"/>
  <c r="L115" i="11"/>
  <c r="L34" i="10" s="1"/>
  <c r="M115" i="11"/>
  <c r="M34" i="10" s="1"/>
  <c r="N115" i="11"/>
  <c r="N34" i="10" s="1"/>
  <c r="B115" i="11"/>
  <c r="B34" i="10" s="1"/>
  <c r="D332" i="13"/>
  <c r="D333" i="13" s="1"/>
  <c r="D334" i="13" s="1"/>
  <c r="D335" i="13" s="1"/>
  <c r="D336" i="13" s="1"/>
  <c r="D337" i="13" s="1"/>
  <c r="D338" i="13" s="1"/>
  <c r="D339" i="13" s="1"/>
  <c r="D340" i="13" s="1"/>
  <c r="D341" i="13" s="1"/>
  <c r="D342" i="13" s="1"/>
  <c r="D343" i="13" s="1"/>
  <c r="E332" i="13"/>
  <c r="E333" i="13" s="1"/>
  <c r="E334" i="13" s="1"/>
  <c r="E335" i="13" s="1"/>
  <c r="E336" i="13" s="1"/>
  <c r="E337" i="13" s="1"/>
  <c r="E338" i="13" s="1"/>
  <c r="E339" i="13" s="1"/>
  <c r="E340" i="13" s="1"/>
  <c r="E341" i="13" s="1"/>
  <c r="E342" i="13" s="1"/>
  <c r="E343" i="13" s="1"/>
  <c r="F332" i="13"/>
  <c r="F333" i="13" s="1"/>
  <c r="F334" i="13" s="1"/>
  <c r="F335" i="13" s="1"/>
  <c r="F336" i="13" s="1"/>
  <c r="F337" i="13" s="1"/>
  <c r="F338" i="13" s="1"/>
  <c r="F339" i="13" s="1"/>
  <c r="F340" i="13" s="1"/>
  <c r="F341" i="13" s="1"/>
  <c r="F342" i="13" s="1"/>
  <c r="F343" i="13" s="1"/>
  <c r="G332" i="13"/>
  <c r="G333" i="13" s="1"/>
  <c r="G334" i="13" s="1"/>
  <c r="G335" i="13" s="1"/>
  <c r="G336" i="13" s="1"/>
  <c r="G337" i="13" s="1"/>
  <c r="G338" i="13" s="1"/>
  <c r="G339" i="13" s="1"/>
  <c r="G340" i="13" s="1"/>
  <c r="G341" i="13" s="1"/>
  <c r="G342" i="13" s="1"/>
  <c r="G343" i="13" s="1"/>
  <c r="H332" i="13"/>
  <c r="H333" i="13" s="1"/>
  <c r="H334" i="13" s="1"/>
  <c r="H335" i="13" s="1"/>
  <c r="H336" i="13" s="1"/>
  <c r="H337" i="13" s="1"/>
  <c r="H338" i="13" s="1"/>
  <c r="H339" i="13" s="1"/>
  <c r="H340" i="13" s="1"/>
  <c r="H341" i="13" s="1"/>
  <c r="H342" i="13" s="1"/>
  <c r="H343" i="13" s="1"/>
  <c r="I332" i="13"/>
  <c r="I333" i="13" s="1"/>
  <c r="I334" i="13" s="1"/>
  <c r="I335" i="13" s="1"/>
  <c r="I336" i="13" s="1"/>
  <c r="I337" i="13" s="1"/>
  <c r="I338" i="13" s="1"/>
  <c r="I339" i="13" s="1"/>
  <c r="I340" i="13" s="1"/>
  <c r="I341" i="13" s="1"/>
  <c r="I342" i="13" s="1"/>
  <c r="I343" i="13" s="1"/>
  <c r="J332" i="13"/>
  <c r="J333" i="13" s="1"/>
  <c r="J334" i="13" s="1"/>
  <c r="J335" i="13" s="1"/>
  <c r="J336" i="13" s="1"/>
  <c r="J337" i="13" s="1"/>
  <c r="J338" i="13" s="1"/>
  <c r="J339" i="13" s="1"/>
  <c r="J340" i="13" s="1"/>
  <c r="J341" i="13" s="1"/>
  <c r="J342" i="13" s="1"/>
  <c r="J343" i="13" s="1"/>
  <c r="K332" i="13"/>
  <c r="K333" i="13" s="1"/>
  <c r="K334" i="13" s="1"/>
  <c r="K335" i="13" s="1"/>
  <c r="K336" i="13" s="1"/>
  <c r="K337" i="13" s="1"/>
  <c r="K338" i="13" s="1"/>
  <c r="K339" i="13" s="1"/>
  <c r="K340" i="13" s="1"/>
  <c r="K341" i="13" s="1"/>
  <c r="K342" i="13" s="1"/>
  <c r="K343" i="13" s="1"/>
  <c r="L332" i="13"/>
  <c r="L333" i="13" s="1"/>
  <c r="L334" i="13" s="1"/>
  <c r="L335" i="13" s="1"/>
  <c r="L336" i="13" s="1"/>
  <c r="L337" i="13" s="1"/>
  <c r="L338" i="13" s="1"/>
  <c r="L339" i="13" s="1"/>
  <c r="L340" i="13" s="1"/>
  <c r="L341" i="13" s="1"/>
  <c r="L342" i="13" s="1"/>
  <c r="L343" i="13" s="1"/>
  <c r="M332" i="13"/>
  <c r="M333" i="13" s="1"/>
  <c r="M334" i="13" s="1"/>
  <c r="M335" i="13" s="1"/>
  <c r="M336" i="13" s="1"/>
  <c r="M337" i="13" s="1"/>
  <c r="M338" i="13" s="1"/>
  <c r="M339" i="13" s="1"/>
  <c r="M340" i="13" s="1"/>
  <c r="M341" i="13" s="1"/>
  <c r="M342" i="13" s="1"/>
  <c r="M343" i="13" s="1"/>
  <c r="N332" i="13"/>
  <c r="N333" i="13" s="1"/>
  <c r="N334" i="13" s="1"/>
  <c r="N335" i="13" s="1"/>
  <c r="N336" i="13" s="1"/>
  <c r="N337" i="13" s="1"/>
  <c r="N338" i="13" s="1"/>
  <c r="N339" i="13" s="1"/>
  <c r="N340" i="13" s="1"/>
  <c r="N341" i="13" s="1"/>
  <c r="N342" i="13" s="1"/>
  <c r="N343" i="13" s="1"/>
  <c r="O332" i="13"/>
  <c r="O333" i="13" s="1"/>
  <c r="O334" i="13" s="1"/>
  <c r="O335" i="13" s="1"/>
  <c r="O336" i="13" s="1"/>
  <c r="O337" i="13" s="1"/>
  <c r="O338" i="13" s="1"/>
  <c r="O339" i="13" s="1"/>
  <c r="O340" i="13" s="1"/>
  <c r="O341" i="13" s="1"/>
  <c r="O342" i="13" s="1"/>
  <c r="O343" i="13" s="1"/>
  <c r="P332" i="13"/>
  <c r="P333" i="13" s="1"/>
  <c r="P334" i="13" s="1"/>
  <c r="P335" i="13" s="1"/>
  <c r="P336" i="13" s="1"/>
  <c r="P337" i="13" s="1"/>
  <c r="P338" i="13" s="1"/>
  <c r="P339" i="13" s="1"/>
  <c r="P340" i="13" s="1"/>
  <c r="P341" i="13" s="1"/>
  <c r="P342" i="13" s="1"/>
  <c r="P343" i="13" s="1"/>
  <c r="Q332" i="13"/>
  <c r="Q333" i="13" s="1"/>
  <c r="Q334" i="13" s="1"/>
  <c r="Q335" i="13" s="1"/>
  <c r="Q336" i="13" s="1"/>
  <c r="Q337" i="13" s="1"/>
  <c r="Q338" i="13" s="1"/>
  <c r="Q339" i="13" s="1"/>
  <c r="Q340" i="13" s="1"/>
  <c r="Q341" i="13" s="1"/>
  <c r="Q342" i="13" s="1"/>
  <c r="Q343" i="13" s="1"/>
  <c r="C332" i="13"/>
  <c r="C333" i="13" s="1"/>
  <c r="C334" i="13" s="1"/>
  <c r="C335" i="13" s="1"/>
  <c r="C336" i="13" s="1"/>
  <c r="C337" i="13" s="1"/>
  <c r="C338" i="13" s="1"/>
  <c r="C339" i="13" s="1"/>
  <c r="C340" i="13" s="1"/>
  <c r="C341" i="13" s="1"/>
  <c r="C342" i="13" s="1"/>
  <c r="C343" i="13" s="1"/>
  <c r="C114" i="11"/>
  <c r="D114" i="11"/>
  <c r="E114" i="11"/>
  <c r="F114" i="11"/>
  <c r="G114" i="11"/>
  <c r="H114" i="11"/>
  <c r="I114" i="11"/>
  <c r="J114" i="11"/>
  <c r="K114" i="11"/>
  <c r="L114" i="11"/>
  <c r="M114" i="11"/>
  <c r="N114" i="11"/>
  <c r="O114" i="11"/>
  <c r="P114" i="11"/>
  <c r="B114" i="11"/>
  <c r="C13" i="11"/>
  <c r="A333" i="13"/>
  <c r="A334" i="13" s="1"/>
  <c r="A335" i="13" s="1"/>
  <c r="A336" i="13" s="1"/>
  <c r="A337" i="13" s="1"/>
  <c r="A338" i="13" s="1"/>
  <c r="A339" i="13" s="1"/>
  <c r="A340" i="13" s="1"/>
  <c r="A341" i="13" s="1"/>
  <c r="A342" i="13" s="1"/>
  <c r="A343" i="13" s="1"/>
  <c r="P113" i="11" l="1"/>
  <c r="O113" i="11"/>
  <c r="N113" i="11"/>
  <c r="M113" i="11"/>
  <c r="L113" i="11"/>
  <c r="K113" i="11"/>
  <c r="J113" i="11"/>
  <c r="I113" i="11"/>
  <c r="H113" i="11"/>
  <c r="G113" i="11"/>
  <c r="F113" i="11"/>
  <c r="E113" i="11"/>
  <c r="D113" i="11"/>
  <c r="C113" i="11"/>
  <c r="B113" i="11"/>
  <c r="S21" i="13" l="1"/>
  <c r="S39" i="13" l="1"/>
  <c r="T39" i="13" s="1"/>
  <c r="T38" i="13"/>
  <c r="A321" i="13"/>
  <c r="A322" i="13" s="1"/>
  <c r="A323" i="13" s="1"/>
  <c r="A324" i="13" s="1"/>
  <c r="A325" i="13" s="1"/>
  <c r="A326" i="13" s="1"/>
  <c r="A327" i="13" s="1"/>
  <c r="A328" i="13" s="1"/>
  <c r="A329" i="13" s="1"/>
  <c r="A330" i="13" s="1"/>
  <c r="A331" i="13" s="1"/>
  <c r="Q320" i="13"/>
  <c r="Q321" i="13" s="1"/>
  <c r="Q322" i="13" s="1"/>
  <c r="Q323" i="13" s="1"/>
  <c r="Q324" i="13" s="1"/>
  <c r="Q325" i="13" s="1"/>
  <c r="Q326" i="13" s="1"/>
  <c r="Q327" i="13" s="1"/>
  <c r="P320" i="13"/>
  <c r="P321" i="13" s="1"/>
  <c r="P322" i="13" s="1"/>
  <c r="P323" i="13" s="1"/>
  <c r="P324" i="13" s="1"/>
  <c r="P325" i="13" s="1"/>
  <c r="P326" i="13" s="1"/>
  <c r="P327" i="13" s="1"/>
  <c r="O320" i="13"/>
  <c r="O321" i="13" s="1"/>
  <c r="O322" i="13" s="1"/>
  <c r="O323" i="13" s="1"/>
  <c r="O324" i="13" s="1"/>
  <c r="O325" i="13" s="1"/>
  <c r="O326" i="13" s="1"/>
  <c r="O327" i="13" s="1"/>
  <c r="N320" i="13"/>
  <c r="N321" i="13" s="1"/>
  <c r="N322" i="13" s="1"/>
  <c r="N323" i="13" s="1"/>
  <c r="N324" i="13" s="1"/>
  <c r="N325" i="13" s="1"/>
  <c r="N326" i="13" s="1"/>
  <c r="N327" i="13" s="1"/>
  <c r="M320" i="13"/>
  <c r="M321" i="13" s="1"/>
  <c r="M322" i="13" s="1"/>
  <c r="M323" i="13" s="1"/>
  <c r="M324" i="13" s="1"/>
  <c r="M325" i="13" s="1"/>
  <c r="M326" i="13" s="1"/>
  <c r="M327" i="13" s="1"/>
  <c r="L320" i="13"/>
  <c r="L321" i="13" s="1"/>
  <c r="L322" i="13" s="1"/>
  <c r="L323" i="13" s="1"/>
  <c r="L324" i="13" s="1"/>
  <c r="L325" i="13" s="1"/>
  <c r="L326" i="13" s="1"/>
  <c r="L327" i="13" s="1"/>
  <c r="K320" i="13"/>
  <c r="K321" i="13" s="1"/>
  <c r="K322" i="13" s="1"/>
  <c r="K323" i="13" s="1"/>
  <c r="K324" i="13" s="1"/>
  <c r="K325" i="13" s="1"/>
  <c r="K326" i="13" s="1"/>
  <c r="K327" i="13" s="1"/>
  <c r="J320" i="13"/>
  <c r="J321" i="13" s="1"/>
  <c r="J322" i="13" s="1"/>
  <c r="J323" i="13" s="1"/>
  <c r="J324" i="13" s="1"/>
  <c r="J325" i="13" s="1"/>
  <c r="J326" i="13" s="1"/>
  <c r="J327" i="13" s="1"/>
  <c r="I320" i="13"/>
  <c r="I321" i="13" s="1"/>
  <c r="I322" i="13" s="1"/>
  <c r="I323" i="13" s="1"/>
  <c r="I324" i="13" s="1"/>
  <c r="I325" i="13" s="1"/>
  <c r="I326" i="13" s="1"/>
  <c r="I327" i="13" s="1"/>
  <c r="H320" i="13"/>
  <c r="H321" i="13" s="1"/>
  <c r="H322" i="13" s="1"/>
  <c r="H323" i="13" s="1"/>
  <c r="H324" i="13" s="1"/>
  <c r="H325" i="13" s="1"/>
  <c r="H326" i="13" s="1"/>
  <c r="H327" i="13" s="1"/>
  <c r="G320" i="13"/>
  <c r="G321" i="13" s="1"/>
  <c r="G322" i="13" s="1"/>
  <c r="G323" i="13" s="1"/>
  <c r="G324" i="13" s="1"/>
  <c r="G325" i="13" s="1"/>
  <c r="G326" i="13" s="1"/>
  <c r="G327" i="13" s="1"/>
  <c r="F320" i="13"/>
  <c r="F321" i="13" s="1"/>
  <c r="F322" i="13" s="1"/>
  <c r="F323" i="13" s="1"/>
  <c r="F324" i="13" s="1"/>
  <c r="F325" i="13" s="1"/>
  <c r="F326" i="13" s="1"/>
  <c r="F327" i="13" s="1"/>
  <c r="E320" i="13"/>
  <c r="E321" i="13" s="1"/>
  <c r="E322" i="13" s="1"/>
  <c r="E323" i="13" s="1"/>
  <c r="E324" i="13" s="1"/>
  <c r="E325" i="13" s="1"/>
  <c r="E326" i="13" s="1"/>
  <c r="E327" i="13" s="1"/>
  <c r="D320" i="13"/>
  <c r="D321" i="13" s="1"/>
  <c r="D322" i="13" s="1"/>
  <c r="D323" i="13" s="1"/>
  <c r="D324" i="13" s="1"/>
  <c r="D325" i="13" s="1"/>
  <c r="D326" i="13" s="1"/>
  <c r="D327" i="13" s="1"/>
  <c r="C320" i="13"/>
  <c r="C321" i="13" s="1"/>
  <c r="C322" i="13" s="1"/>
  <c r="C323" i="13" s="1"/>
  <c r="C324" i="13" s="1"/>
  <c r="C325" i="13" s="1"/>
  <c r="C326" i="13" s="1"/>
  <c r="C327" i="13" s="1"/>
  <c r="A309" i="13"/>
  <c r="A310" i="13" s="1"/>
  <c r="A311" i="13" s="1"/>
  <c r="A312" i="13" s="1"/>
  <c r="A313" i="13" s="1"/>
  <c r="A314" i="13" s="1"/>
  <c r="A315" i="13" s="1"/>
  <c r="A316" i="13" s="1"/>
  <c r="A317" i="13" s="1"/>
  <c r="A318" i="13" s="1"/>
  <c r="A319" i="13" s="1"/>
  <c r="Q308" i="13"/>
  <c r="Q309" i="13" s="1"/>
  <c r="Q310" i="13" s="1"/>
  <c r="Q311" i="13" s="1"/>
  <c r="Q312" i="13" s="1"/>
  <c r="Q313" i="13" s="1"/>
  <c r="Q314" i="13" s="1"/>
  <c r="Q315" i="13" s="1"/>
  <c r="Q316" i="13" s="1"/>
  <c r="Q317" i="13" s="1"/>
  <c r="Q318" i="13" s="1"/>
  <c r="Q319" i="13" s="1"/>
  <c r="P308" i="13"/>
  <c r="P309" i="13" s="1"/>
  <c r="P310" i="13" s="1"/>
  <c r="P311" i="13" s="1"/>
  <c r="P312" i="13" s="1"/>
  <c r="P313" i="13" s="1"/>
  <c r="P314" i="13" s="1"/>
  <c r="P315" i="13" s="1"/>
  <c r="P316" i="13" s="1"/>
  <c r="P317" i="13" s="1"/>
  <c r="P318" i="13" s="1"/>
  <c r="P319" i="13" s="1"/>
  <c r="O308" i="13"/>
  <c r="O309" i="13" s="1"/>
  <c r="O310" i="13" s="1"/>
  <c r="O311" i="13" s="1"/>
  <c r="O312" i="13" s="1"/>
  <c r="O313" i="13" s="1"/>
  <c r="O314" i="13" s="1"/>
  <c r="O315" i="13" s="1"/>
  <c r="O316" i="13" s="1"/>
  <c r="O317" i="13" s="1"/>
  <c r="O318" i="13" s="1"/>
  <c r="O319" i="13" s="1"/>
  <c r="N308" i="13"/>
  <c r="N309" i="13" s="1"/>
  <c r="N310" i="13" s="1"/>
  <c r="N311" i="13" s="1"/>
  <c r="N312" i="13" s="1"/>
  <c r="N313" i="13" s="1"/>
  <c r="N314" i="13" s="1"/>
  <c r="N315" i="13" s="1"/>
  <c r="N316" i="13" s="1"/>
  <c r="N317" i="13" s="1"/>
  <c r="N318" i="13" s="1"/>
  <c r="N319" i="13" s="1"/>
  <c r="M308" i="13"/>
  <c r="M309" i="13" s="1"/>
  <c r="M310" i="13" s="1"/>
  <c r="M311" i="13" s="1"/>
  <c r="M312" i="13" s="1"/>
  <c r="M313" i="13" s="1"/>
  <c r="M314" i="13" s="1"/>
  <c r="M315" i="13" s="1"/>
  <c r="M316" i="13" s="1"/>
  <c r="M317" i="13" s="1"/>
  <c r="M318" i="13" s="1"/>
  <c r="M319" i="13" s="1"/>
  <c r="L308" i="13"/>
  <c r="L309" i="13" s="1"/>
  <c r="L310" i="13" s="1"/>
  <c r="L311" i="13" s="1"/>
  <c r="L312" i="13" s="1"/>
  <c r="L313" i="13" s="1"/>
  <c r="L314" i="13" s="1"/>
  <c r="L315" i="13" s="1"/>
  <c r="L316" i="13" s="1"/>
  <c r="L317" i="13" s="1"/>
  <c r="L318" i="13" s="1"/>
  <c r="L319" i="13" s="1"/>
  <c r="K308" i="13"/>
  <c r="K309" i="13" s="1"/>
  <c r="K310" i="13" s="1"/>
  <c r="K311" i="13" s="1"/>
  <c r="K312" i="13" s="1"/>
  <c r="K313" i="13" s="1"/>
  <c r="K314" i="13" s="1"/>
  <c r="K315" i="13" s="1"/>
  <c r="K316" i="13" s="1"/>
  <c r="K317" i="13" s="1"/>
  <c r="K318" i="13" s="1"/>
  <c r="K319" i="13" s="1"/>
  <c r="J308" i="13"/>
  <c r="J309" i="13" s="1"/>
  <c r="J310" i="13" s="1"/>
  <c r="J311" i="13" s="1"/>
  <c r="J312" i="13" s="1"/>
  <c r="J313" i="13" s="1"/>
  <c r="J314" i="13" s="1"/>
  <c r="J315" i="13" s="1"/>
  <c r="J316" i="13" s="1"/>
  <c r="J317" i="13" s="1"/>
  <c r="J318" i="13" s="1"/>
  <c r="J319" i="13" s="1"/>
  <c r="I308" i="13"/>
  <c r="I309" i="13" s="1"/>
  <c r="I310" i="13" s="1"/>
  <c r="I311" i="13" s="1"/>
  <c r="I312" i="13" s="1"/>
  <c r="I313" i="13" s="1"/>
  <c r="I314" i="13" s="1"/>
  <c r="I315" i="13" s="1"/>
  <c r="I316" i="13" s="1"/>
  <c r="I317" i="13" s="1"/>
  <c r="I318" i="13" s="1"/>
  <c r="I319" i="13" s="1"/>
  <c r="H308" i="13"/>
  <c r="H309" i="13" s="1"/>
  <c r="H310" i="13" s="1"/>
  <c r="H311" i="13" s="1"/>
  <c r="H312" i="13" s="1"/>
  <c r="H313" i="13" s="1"/>
  <c r="H314" i="13" s="1"/>
  <c r="H315" i="13" s="1"/>
  <c r="H316" i="13" s="1"/>
  <c r="H317" i="13" s="1"/>
  <c r="H318" i="13" s="1"/>
  <c r="H319" i="13" s="1"/>
  <c r="G308" i="13"/>
  <c r="G309" i="13" s="1"/>
  <c r="G310" i="13" s="1"/>
  <c r="G311" i="13" s="1"/>
  <c r="G312" i="13" s="1"/>
  <c r="G313" i="13" s="1"/>
  <c r="G314" i="13" s="1"/>
  <c r="G315" i="13" s="1"/>
  <c r="G316" i="13" s="1"/>
  <c r="G317" i="13" s="1"/>
  <c r="G318" i="13" s="1"/>
  <c r="G319" i="13" s="1"/>
  <c r="F308" i="13"/>
  <c r="F309" i="13" s="1"/>
  <c r="F310" i="13" s="1"/>
  <c r="F311" i="13" s="1"/>
  <c r="F312" i="13" s="1"/>
  <c r="F313" i="13" s="1"/>
  <c r="F314" i="13" s="1"/>
  <c r="F315" i="13" s="1"/>
  <c r="F316" i="13" s="1"/>
  <c r="F317" i="13" s="1"/>
  <c r="F318" i="13" s="1"/>
  <c r="F319" i="13" s="1"/>
  <c r="E308" i="13"/>
  <c r="E309" i="13" s="1"/>
  <c r="E310" i="13" s="1"/>
  <c r="E311" i="13" s="1"/>
  <c r="E312" i="13" s="1"/>
  <c r="E313" i="13" s="1"/>
  <c r="E314" i="13" s="1"/>
  <c r="E315" i="13" s="1"/>
  <c r="E316" i="13" s="1"/>
  <c r="E317" i="13" s="1"/>
  <c r="E318" i="13" s="1"/>
  <c r="E319" i="13" s="1"/>
  <c r="D308" i="13"/>
  <c r="D309" i="13" s="1"/>
  <c r="D310" i="13" s="1"/>
  <c r="D311" i="13" s="1"/>
  <c r="D312" i="13" s="1"/>
  <c r="D313" i="13" s="1"/>
  <c r="D314" i="13" s="1"/>
  <c r="D315" i="13" s="1"/>
  <c r="D316" i="13" s="1"/>
  <c r="D317" i="13" s="1"/>
  <c r="D318" i="13" s="1"/>
  <c r="D319" i="13" s="1"/>
  <c r="C308" i="13"/>
  <c r="C309" i="13" s="1"/>
  <c r="C310" i="13" s="1"/>
  <c r="C311" i="13" s="1"/>
  <c r="C312" i="13" s="1"/>
  <c r="C313" i="13" s="1"/>
  <c r="C314" i="13" s="1"/>
  <c r="C315" i="13" s="1"/>
  <c r="C316" i="13" s="1"/>
  <c r="C317" i="13" s="1"/>
  <c r="C318" i="13" s="1"/>
  <c r="C319" i="13" s="1"/>
  <c r="A297" i="13"/>
  <c r="A298" i="13" s="1"/>
  <c r="A299" i="13" s="1"/>
  <c r="A300" i="13" s="1"/>
  <c r="A301" i="13" s="1"/>
  <c r="A302" i="13" s="1"/>
  <c r="A303" i="13" s="1"/>
  <c r="A304" i="13" s="1"/>
  <c r="A305" i="13" s="1"/>
  <c r="A306" i="13" s="1"/>
  <c r="A307" i="13" s="1"/>
  <c r="Q296" i="13"/>
  <c r="Q297" i="13" s="1"/>
  <c r="Q298" i="13" s="1"/>
  <c r="Q299" i="13" s="1"/>
  <c r="Q300" i="13" s="1"/>
  <c r="Q301" i="13" s="1"/>
  <c r="Q302" i="13" s="1"/>
  <c r="Q303" i="13" s="1"/>
  <c r="Q304" i="13" s="1"/>
  <c r="Q305" i="13" s="1"/>
  <c r="Q306" i="13" s="1"/>
  <c r="Q307" i="13" s="1"/>
  <c r="P296" i="13"/>
  <c r="P297" i="13" s="1"/>
  <c r="P298" i="13" s="1"/>
  <c r="P299" i="13" s="1"/>
  <c r="P300" i="13" s="1"/>
  <c r="P301" i="13" s="1"/>
  <c r="P302" i="13" s="1"/>
  <c r="P303" i="13" s="1"/>
  <c r="P304" i="13" s="1"/>
  <c r="P305" i="13" s="1"/>
  <c r="P306" i="13" s="1"/>
  <c r="P307" i="13" s="1"/>
  <c r="O296" i="13"/>
  <c r="O297" i="13" s="1"/>
  <c r="O298" i="13" s="1"/>
  <c r="O299" i="13" s="1"/>
  <c r="O300" i="13" s="1"/>
  <c r="O301" i="13" s="1"/>
  <c r="O302" i="13" s="1"/>
  <c r="O303" i="13" s="1"/>
  <c r="O304" i="13" s="1"/>
  <c r="O305" i="13" s="1"/>
  <c r="O306" i="13" s="1"/>
  <c r="O307" i="13" s="1"/>
  <c r="N296" i="13"/>
  <c r="N297" i="13" s="1"/>
  <c r="N298" i="13" s="1"/>
  <c r="N299" i="13" s="1"/>
  <c r="N300" i="13" s="1"/>
  <c r="N301" i="13" s="1"/>
  <c r="N302" i="13" s="1"/>
  <c r="N303" i="13" s="1"/>
  <c r="N304" i="13" s="1"/>
  <c r="N305" i="13" s="1"/>
  <c r="N306" i="13" s="1"/>
  <c r="N307" i="13" s="1"/>
  <c r="M296" i="13"/>
  <c r="M297" i="13" s="1"/>
  <c r="M298" i="13" s="1"/>
  <c r="M299" i="13" s="1"/>
  <c r="M300" i="13" s="1"/>
  <c r="M301" i="13" s="1"/>
  <c r="M302" i="13" s="1"/>
  <c r="M303" i="13" s="1"/>
  <c r="M304" i="13" s="1"/>
  <c r="M305" i="13" s="1"/>
  <c r="M306" i="13" s="1"/>
  <c r="M307" i="13" s="1"/>
  <c r="L296" i="13"/>
  <c r="L297" i="13" s="1"/>
  <c r="L298" i="13" s="1"/>
  <c r="L299" i="13" s="1"/>
  <c r="L300" i="13" s="1"/>
  <c r="L301" i="13" s="1"/>
  <c r="L302" i="13" s="1"/>
  <c r="L303" i="13" s="1"/>
  <c r="L304" i="13" s="1"/>
  <c r="L305" i="13" s="1"/>
  <c r="L306" i="13" s="1"/>
  <c r="L307" i="13" s="1"/>
  <c r="K296" i="13"/>
  <c r="K297" i="13" s="1"/>
  <c r="K298" i="13" s="1"/>
  <c r="K299" i="13" s="1"/>
  <c r="K300" i="13" s="1"/>
  <c r="K301" i="13" s="1"/>
  <c r="K302" i="13" s="1"/>
  <c r="K303" i="13" s="1"/>
  <c r="K304" i="13" s="1"/>
  <c r="K305" i="13" s="1"/>
  <c r="K306" i="13" s="1"/>
  <c r="K307" i="13" s="1"/>
  <c r="J296" i="13"/>
  <c r="J297" i="13" s="1"/>
  <c r="J298" i="13" s="1"/>
  <c r="J299" i="13" s="1"/>
  <c r="J300" i="13" s="1"/>
  <c r="J301" i="13" s="1"/>
  <c r="J302" i="13" s="1"/>
  <c r="J303" i="13" s="1"/>
  <c r="J304" i="13" s="1"/>
  <c r="J305" i="13" s="1"/>
  <c r="J306" i="13" s="1"/>
  <c r="J307" i="13" s="1"/>
  <c r="I296" i="13"/>
  <c r="I297" i="13" s="1"/>
  <c r="I298" i="13" s="1"/>
  <c r="I299" i="13" s="1"/>
  <c r="I300" i="13" s="1"/>
  <c r="I301" i="13" s="1"/>
  <c r="I302" i="13" s="1"/>
  <c r="I303" i="13" s="1"/>
  <c r="I304" i="13" s="1"/>
  <c r="I305" i="13" s="1"/>
  <c r="I306" i="13" s="1"/>
  <c r="I307" i="13" s="1"/>
  <c r="H296" i="13"/>
  <c r="H297" i="13" s="1"/>
  <c r="H298" i="13" s="1"/>
  <c r="H299" i="13" s="1"/>
  <c r="H300" i="13" s="1"/>
  <c r="H301" i="13" s="1"/>
  <c r="H302" i="13" s="1"/>
  <c r="H303" i="13" s="1"/>
  <c r="H304" i="13" s="1"/>
  <c r="H305" i="13" s="1"/>
  <c r="H306" i="13" s="1"/>
  <c r="H307" i="13" s="1"/>
  <c r="G296" i="13"/>
  <c r="G297" i="13" s="1"/>
  <c r="G298" i="13" s="1"/>
  <c r="G299" i="13" s="1"/>
  <c r="G300" i="13" s="1"/>
  <c r="G301" i="13" s="1"/>
  <c r="G302" i="13" s="1"/>
  <c r="G303" i="13" s="1"/>
  <c r="G304" i="13" s="1"/>
  <c r="G305" i="13" s="1"/>
  <c r="G306" i="13" s="1"/>
  <c r="G307" i="13" s="1"/>
  <c r="F296" i="13"/>
  <c r="F297" i="13" s="1"/>
  <c r="F298" i="13" s="1"/>
  <c r="F299" i="13" s="1"/>
  <c r="F300" i="13" s="1"/>
  <c r="F301" i="13" s="1"/>
  <c r="F302" i="13" s="1"/>
  <c r="F303" i="13" s="1"/>
  <c r="F304" i="13" s="1"/>
  <c r="F305" i="13" s="1"/>
  <c r="F306" i="13" s="1"/>
  <c r="F307" i="13" s="1"/>
  <c r="E296" i="13"/>
  <c r="E297" i="13" s="1"/>
  <c r="E298" i="13" s="1"/>
  <c r="E299" i="13" s="1"/>
  <c r="E300" i="13" s="1"/>
  <c r="E301" i="13" s="1"/>
  <c r="E302" i="13" s="1"/>
  <c r="E303" i="13" s="1"/>
  <c r="E304" i="13" s="1"/>
  <c r="E305" i="13" s="1"/>
  <c r="E306" i="13" s="1"/>
  <c r="E307" i="13" s="1"/>
  <c r="D296" i="13"/>
  <c r="D297" i="13" s="1"/>
  <c r="D298" i="13" s="1"/>
  <c r="D299" i="13" s="1"/>
  <c r="D300" i="13" s="1"/>
  <c r="D301" i="13" s="1"/>
  <c r="D302" i="13" s="1"/>
  <c r="D303" i="13" s="1"/>
  <c r="D304" i="13" s="1"/>
  <c r="D305" i="13" s="1"/>
  <c r="D306" i="13" s="1"/>
  <c r="D307" i="13" s="1"/>
  <c r="C296" i="13"/>
  <c r="C297" i="13" s="1"/>
  <c r="C298" i="13" s="1"/>
  <c r="C299" i="13" s="1"/>
  <c r="C300" i="13" s="1"/>
  <c r="C301" i="13" s="1"/>
  <c r="C302" i="13" s="1"/>
  <c r="C303" i="13" s="1"/>
  <c r="C304" i="13" s="1"/>
  <c r="C305" i="13" s="1"/>
  <c r="C306" i="13" s="1"/>
  <c r="C307" i="13" s="1"/>
  <c r="A285" i="13"/>
  <c r="A286" i="13" s="1"/>
  <c r="A287" i="13" s="1"/>
  <c r="A288" i="13" s="1"/>
  <c r="A289" i="13" s="1"/>
  <c r="A290" i="13" s="1"/>
  <c r="A291" i="13" s="1"/>
  <c r="A292" i="13" s="1"/>
  <c r="A293" i="13" s="1"/>
  <c r="A294" i="13" s="1"/>
  <c r="A295" i="13" s="1"/>
  <c r="Q284" i="13"/>
  <c r="Q285" i="13" s="1"/>
  <c r="Q286" i="13" s="1"/>
  <c r="Q287" i="13" s="1"/>
  <c r="Q288" i="13" s="1"/>
  <c r="Q289" i="13" s="1"/>
  <c r="Q290" i="13" s="1"/>
  <c r="Q291" i="13" s="1"/>
  <c r="Q292" i="13" s="1"/>
  <c r="Q293" i="13" s="1"/>
  <c r="Q294" i="13" s="1"/>
  <c r="Q295" i="13" s="1"/>
  <c r="P284" i="13"/>
  <c r="P285" i="13" s="1"/>
  <c r="P286" i="13" s="1"/>
  <c r="P287" i="13" s="1"/>
  <c r="P288" i="13" s="1"/>
  <c r="P289" i="13" s="1"/>
  <c r="P290" i="13" s="1"/>
  <c r="P291" i="13" s="1"/>
  <c r="P292" i="13" s="1"/>
  <c r="P293" i="13" s="1"/>
  <c r="P294" i="13" s="1"/>
  <c r="P295" i="13" s="1"/>
  <c r="O284" i="13"/>
  <c r="O285" i="13" s="1"/>
  <c r="O286" i="13" s="1"/>
  <c r="O287" i="13" s="1"/>
  <c r="O288" i="13" s="1"/>
  <c r="O289" i="13" s="1"/>
  <c r="O290" i="13" s="1"/>
  <c r="O291" i="13" s="1"/>
  <c r="O292" i="13" s="1"/>
  <c r="O293" i="13" s="1"/>
  <c r="O294" i="13" s="1"/>
  <c r="O295" i="13" s="1"/>
  <c r="N284" i="13"/>
  <c r="N285" i="13" s="1"/>
  <c r="N286" i="13" s="1"/>
  <c r="N287" i="13" s="1"/>
  <c r="N288" i="13" s="1"/>
  <c r="N289" i="13" s="1"/>
  <c r="N290" i="13" s="1"/>
  <c r="N291" i="13" s="1"/>
  <c r="N292" i="13" s="1"/>
  <c r="N293" i="13" s="1"/>
  <c r="N294" i="13" s="1"/>
  <c r="N295" i="13" s="1"/>
  <c r="M284" i="13"/>
  <c r="M285" i="13" s="1"/>
  <c r="M286" i="13" s="1"/>
  <c r="M287" i="13" s="1"/>
  <c r="M288" i="13" s="1"/>
  <c r="M289" i="13" s="1"/>
  <c r="M290" i="13" s="1"/>
  <c r="M291" i="13" s="1"/>
  <c r="M292" i="13" s="1"/>
  <c r="M293" i="13" s="1"/>
  <c r="M294" i="13" s="1"/>
  <c r="M295" i="13" s="1"/>
  <c r="L284" i="13"/>
  <c r="L285" i="13" s="1"/>
  <c r="L286" i="13" s="1"/>
  <c r="L287" i="13" s="1"/>
  <c r="L288" i="13" s="1"/>
  <c r="L289" i="13" s="1"/>
  <c r="L290" i="13" s="1"/>
  <c r="L291" i="13" s="1"/>
  <c r="L292" i="13" s="1"/>
  <c r="L293" i="13" s="1"/>
  <c r="L294" i="13" s="1"/>
  <c r="L295" i="13" s="1"/>
  <c r="K284" i="13"/>
  <c r="K285" i="13" s="1"/>
  <c r="K286" i="13" s="1"/>
  <c r="K287" i="13" s="1"/>
  <c r="K288" i="13" s="1"/>
  <c r="K289" i="13" s="1"/>
  <c r="K290" i="13" s="1"/>
  <c r="K291" i="13" s="1"/>
  <c r="K292" i="13" s="1"/>
  <c r="K293" i="13" s="1"/>
  <c r="K294" i="13" s="1"/>
  <c r="K295" i="13" s="1"/>
  <c r="J284" i="13"/>
  <c r="J285" i="13" s="1"/>
  <c r="J286" i="13" s="1"/>
  <c r="J287" i="13" s="1"/>
  <c r="J288" i="13" s="1"/>
  <c r="J289" i="13" s="1"/>
  <c r="J290" i="13" s="1"/>
  <c r="J291" i="13" s="1"/>
  <c r="J292" i="13" s="1"/>
  <c r="J293" i="13" s="1"/>
  <c r="J294" i="13" s="1"/>
  <c r="J295" i="13" s="1"/>
  <c r="I284" i="13"/>
  <c r="I285" i="13" s="1"/>
  <c r="I286" i="13" s="1"/>
  <c r="I287" i="13" s="1"/>
  <c r="I288" i="13" s="1"/>
  <c r="I289" i="13" s="1"/>
  <c r="I290" i="13" s="1"/>
  <c r="I291" i="13" s="1"/>
  <c r="I292" i="13" s="1"/>
  <c r="I293" i="13" s="1"/>
  <c r="I294" i="13" s="1"/>
  <c r="I295" i="13" s="1"/>
  <c r="H284" i="13"/>
  <c r="H285" i="13" s="1"/>
  <c r="H286" i="13" s="1"/>
  <c r="H287" i="13" s="1"/>
  <c r="H288" i="13" s="1"/>
  <c r="H289" i="13" s="1"/>
  <c r="H290" i="13" s="1"/>
  <c r="H291" i="13" s="1"/>
  <c r="H292" i="13" s="1"/>
  <c r="H293" i="13" s="1"/>
  <c r="H294" i="13" s="1"/>
  <c r="H295" i="13" s="1"/>
  <c r="G284" i="13"/>
  <c r="G285" i="13" s="1"/>
  <c r="G286" i="13" s="1"/>
  <c r="G287" i="13" s="1"/>
  <c r="G288" i="13" s="1"/>
  <c r="G289" i="13" s="1"/>
  <c r="G290" i="13" s="1"/>
  <c r="G291" i="13" s="1"/>
  <c r="G292" i="13" s="1"/>
  <c r="G293" i="13" s="1"/>
  <c r="G294" i="13" s="1"/>
  <c r="G295" i="13" s="1"/>
  <c r="F284" i="13"/>
  <c r="F285" i="13" s="1"/>
  <c r="F286" i="13" s="1"/>
  <c r="F287" i="13" s="1"/>
  <c r="F288" i="13" s="1"/>
  <c r="F289" i="13" s="1"/>
  <c r="F290" i="13" s="1"/>
  <c r="F291" i="13" s="1"/>
  <c r="F292" i="13" s="1"/>
  <c r="F293" i="13" s="1"/>
  <c r="F294" i="13" s="1"/>
  <c r="F295" i="13" s="1"/>
  <c r="E284" i="13"/>
  <c r="E285" i="13" s="1"/>
  <c r="E286" i="13" s="1"/>
  <c r="E287" i="13" s="1"/>
  <c r="E288" i="13" s="1"/>
  <c r="E289" i="13" s="1"/>
  <c r="E290" i="13" s="1"/>
  <c r="E291" i="13" s="1"/>
  <c r="E292" i="13" s="1"/>
  <c r="E293" i="13" s="1"/>
  <c r="E294" i="13" s="1"/>
  <c r="E295" i="13" s="1"/>
  <c r="D284" i="13"/>
  <c r="D285" i="13" s="1"/>
  <c r="D286" i="13" s="1"/>
  <c r="D287" i="13" s="1"/>
  <c r="D288" i="13" s="1"/>
  <c r="D289" i="13" s="1"/>
  <c r="D290" i="13" s="1"/>
  <c r="D291" i="13" s="1"/>
  <c r="D292" i="13" s="1"/>
  <c r="D293" i="13" s="1"/>
  <c r="D294" i="13" s="1"/>
  <c r="D295" i="13" s="1"/>
  <c r="C284" i="13"/>
  <c r="C285" i="13" s="1"/>
  <c r="C286" i="13" s="1"/>
  <c r="C287" i="13" s="1"/>
  <c r="C288" i="13" s="1"/>
  <c r="C289" i="13" s="1"/>
  <c r="C290" i="13" s="1"/>
  <c r="C291" i="13" s="1"/>
  <c r="C292" i="13" s="1"/>
  <c r="C293" i="13" s="1"/>
  <c r="C294" i="13" s="1"/>
  <c r="C295" i="13" s="1"/>
  <c r="A273" i="13"/>
  <c r="A274" i="13" s="1"/>
  <c r="A275" i="13" s="1"/>
  <c r="A276" i="13" s="1"/>
  <c r="A277" i="13" s="1"/>
  <c r="A278" i="13" s="1"/>
  <c r="A279" i="13" s="1"/>
  <c r="A280" i="13" s="1"/>
  <c r="A281" i="13" s="1"/>
  <c r="A282" i="13" s="1"/>
  <c r="A283" i="13" s="1"/>
  <c r="Q272" i="13"/>
  <c r="Q273" i="13" s="1"/>
  <c r="Q274" i="13" s="1"/>
  <c r="Q275" i="13" s="1"/>
  <c r="Q276" i="13" s="1"/>
  <c r="Q277" i="13" s="1"/>
  <c r="Q278" i="13" s="1"/>
  <c r="Q279" i="13" s="1"/>
  <c r="Q280" i="13" s="1"/>
  <c r="Q281" i="13" s="1"/>
  <c r="Q282" i="13" s="1"/>
  <c r="Q283" i="13" s="1"/>
  <c r="P272" i="13"/>
  <c r="P273" i="13" s="1"/>
  <c r="P274" i="13" s="1"/>
  <c r="P275" i="13" s="1"/>
  <c r="P276" i="13" s="1"/>
  <c r="P277" i="13" s="1"/>
  <c r="P278" i="13" s="1"/>
  <c r="P279" i="13" s="1"/>
  <c r="P280" i="13" s="1"/>
  <c r="P281" i="13" s="1"/>
  <c r="P282" i="13" s="1"/>
  <c r="P283" i="13" s="1"/>
  <c r="O272" i="13"/>
  <c r="O273" i="13" s="1"/>
  <c r="O274" i="13" s="1"/>
  <c r="O275" i="13" s="1"/>
  <c r="O276" i="13" s="1"/>
  <c r="O277" i="13" s="1"/>
  <c r="O278" i="13" s="1"/>
  <c r="O279" i="13" s="1"/>
  <c r="O280" i="13" s="1"/>
  <c r="O281" i="13" s="1"/>
  <c r="O282" i="13" s="1"/>
  <c r="O283" i="13" s="1"/>
  <c r="N272" i="13"/>
  <c r="N273" i="13" s="1"/>
  <c r="N274" i="13" s="1"/>
  <c r="N275" i="13" s="1"/>
  <c r="N276" i="13" s="1"/>
  <c r="N277" i="13" s="1"/>
  <c r="N278" i="13" s="1"/>
  <c r="N279" i="13" s="1"/>
  <c r="N280" i="13" s="1"/>
  <c r="N281" i="13" s="1"/>
  <c r="N282" i="13" s="1"/>
  <c r="N283" i="13" s="1"/>
  <c r="M272" i="13"/>
  <c r="M273" i="13" s="1"/>
  <c r="M274" i="13" s="1"/>
  <c r="M275" i="13" s="1"/>
  <c r="M276" i="13" s="1"/>
  <c r="M277" i="13" s="1"/>
  <c r="M278" i="13" s="1"/>
  <c r="M279" i="13" s="1"/>
  <c r="M280" i="13" s="1"/>
  <c r="M281" i="13" s="1"/>
  <c r="M282" i="13" s="1"/>
  <c r="M283" i="13" s="1"/>
  <c r="L272" i="13"/>
  <c r="L273" i="13" s="1"/>
  <c r="L274" i="13" s="1"/>
  <c r="L275" i="13" s="1"/>
  <c r="L276" i="13" s="1"/>
  <c r="L277" i="13" s="1"/>
  <c r="L278" i="13" s="1"/>
  <c r="L279" i="13" s="1"/>
  <c r="L280" i="13" s="1"/>
  <c r="L281" i="13" s="1"/>
  <c r="L282" i="13" s="1"/>
  <c r="L283" i="13" s="1"/>
  <c r="K272" i="13"/>
  <c r="K273" i="13" s="1"/>
  <c r="K274" i="13" s="1"/>
  <c r="K275" i="13" s="1"/>
  <c r="K276" i="13" s="1"/>
  <c r="K277" i="13" s="1"/>
  <c r="K278" i="13" s="1"/>
  <c r="K279" i="13" s="1"/>
  <c r="K280" i="13" s="1"/>
  <c r="K281" i="13" s="1"/>
  <c r="K282" i="13" s="1"/>
  <c r="K283" i="13" s="1"/>
  <c r="J272" i="13"/>
  <c r="J273" i="13" s="1"/>
  <c r="J274" i="13" s="1"/>
  <c r="J275" i="13" s="1"/>
  <c r="J276" i="13" s="1"/>
  <c r="J277" i="13" s="1"/>
  <c r="J278" i="13" s="1"/>
  <c r="J279" i="13" s="1"/>
  <c r="J280" i="13" s="1"/>
  <c r="J281" i="13" s="1"/>
  <c r="J282" i="13" s="1"/>
  <c r="J283" i="13" s="1"/>
  <c r="I272" i="13"/>
  <c r="I273" i="13" s="1"/>
  <c r="I274" i="13" s="1"/>
  <c r="I275" i="13" s="1"/>
  <c r="I276" i="13" s="1"/>
  <c r="I277" i="13" s="1"/>
  <c r="I278" i="13" s="1"/>
  <c r="I279" i="13" s="1"/>
  <c r="I280" i="13" s="1"/>
  <c r="I281" i="13" s="1"/>
  <c r="I282" i="13" s="1"/>
  <c r="I283" i="13" s="1"/>
  <c r="H272" i="13"/>
  <c r="H273" i="13" s="1"/>
  <c r="H274" i="13" s="1"/>
  <c r="H275" i="13" s="1"/>
  <c r="H276" i="13" s="1"/>
  <c r="H277" i="13" s="1"/>
  <c r="H278" i="13" s="1"/>
  <c r="H279" i="13" s="1"/>
  <c r="H280" i="13" s="1"/>
  <c r="H281" i="13" s="1"/>
  <c r="H282" i="13" s="1"/>
  <c r="H283" i="13" s="1"/>
  <c r="G272" i="13"/>
  <c r="G273" i="13" s="1"/>
  <c r="G274" i="13" s="1"/>
  <c r="G275" i="13" s="1"/>
  <c r="G276" i="13" s="1"/>
  <c r="G277" i="13" s="1"/>
  <c r="G278" i="13" s="1"/>
  <c r="G279" i="13" s="1"/>
  <c r="G280" i="13" s="1"/>
  <c r="G281" i="13" s="1"/>
  <c r="G282" i="13" s="1"/>
  <c r="G283" i="13" s="1"/>
  <c r="F272" i="13"/>
  <c r="F273" i="13" s="1"/>
  <c r="F274" i="13" s="1"/>
  <c r="F275" i="13" s="1"/>
  <c r="F276" i="13" s="1"/>
  <c r="F277" i="13" s="1"/>
  <c r="F278" i="13" s="1"/>
  <c r="F279" i="13" s="1"/>
  <c r="F280" i="13" s="1"/>
  <c r="F281" i="13" s="1"/>
  <c r="F282" i="13" s="1"/>
  <c r="F283" i="13" s="1"/>
  <c r="E272" i="13"/>
  <c r="E273" i="13" s="1"/>
  <c r="E274" i="13" s="1"/>
  <c r="E275" i="13" s="1"/>
  <c r="E276" i="13" s="1"/>
  <c r="E277" i="13" s="1"/>
  <c r="E278" i="13" s="1"/>
  <c r="E279" i="13" s="1"/>
  <c r="E280" i="13" s="1"/>
  <c r="E281" i="13" s="1"/>
  <c r="E282" i="13" s="1"/>
  <c r="E283" i="13" s="1"/>
  <c r="D272" i="13"/>
  <c r="D273" i="13" s="1"/>
  <c r="D274" i="13" s="1"/>
  <c r="D275" i="13" s="1"/>
  <c r="D276" i="13" s="1"/>
  <c r="D277" i="13" s="1"/>
  <c r="D278" i="13" s="1"/>
  <c r="D279" i="13" s="1"/>
  <c r="D280" i="13" s="1"/>
  <c r="D281" i="13" s="1"/>
  <c r="D282" i="13" s="1"/>
  <c r="D283" i="13" s="1"/>
  <c r="C272" i="13"/>
  <c r="C273" i="13" s="1"/>
  <c r="C274" i="13" s="1"/>
  <c r="C275" i="13" s="1"/>
  <c r="C276" i="13" s="1"/>
  <c r="C277" i="13" s="1"/>
  <c r="C278" i="13" s="1"/>
  <c r="C279" i="13" s="1"/>
  <c r="C280" i="13" s="1"/>
  <c r="C281" i="13" s="1"/>
  <c r="C282" i="13" s="1"/>
  <c r="C283" i="13" s="1"/>
  <c r="Q260" i="13"/>
  <c r="Q261" i="13" s="1"/>
  <c r="Q262" i="13" s="1"/>
  <c r="Q263" i="13" s="1"/>
  <c r="Q264" i="13" s="1"/>
  <c r="Q265" i="13" s="1"/>
  <c r="Q266" i="13" s="1"/>
  <c r="Q267" i="13" s="1"/>
  <c r="Q268" i="13" s="1"/>
  <c r="Q269" i="13" s="1"/>
  <c r="Q270" i="13" s="1"/>
  <c r="Q271" i="13" s="1"/>
  <c r="P260" i="13"/>
  <c r="P261" i="13" s="1"/>
  <c r="P262" i="13" s="1"/>
  <c r="P263" i="13" s="1"/>
  <c r="P264" i="13" s="1"/>
  <c r="P265" i="13" s="1"/>
  <c r="P266" i="13" s="1"/>
  <c r="P267" i="13" s="1"/>
  <c r="P268" i="13" s="1"/>
  <c r="P269" i="13" s="1"/>
  <c r="P270" i="13" s="1"/>
  <c r="P271" i="13" s="1"/>
  <c r="O260" i="13"/>
  <c r="O261" i="13" s="1"/>
  <c r="O262" i="13" s="1"/>
  <c r="O263" i="13" s="1"/>
  <c r="O264" i="13" s="1"/>
  <c r="O265" i="13" s="1"/>
  <c r="O266" i="13" s="1"/>
  <c r="O267" i="13" s="1"/>
  <c r="O268" i="13" s="1"/>
  <c r="O269" i="13" s="1"/>
  <c r="O270" i="13" s="1"/>
  <c r="O271" i="13" s="1"/>
  <c r="N260" i="13"/>
  <c r="N261" i="13" s="1"/>
  <c r="N262" i="13" s="1"/>
  <c r="N263" i="13" s="1"/>
  <c r="N264" i="13" s="1"/>
  <c r="N265" i="13" s="1"/>
  <c r="N266" i="13" s="1"/>
  <c r="N267" i="13" s="1"/>
  <c r="N268" i="13" s="1"/>
  <c r="N269" i="13" s="1"/>
  <c r="N270" i="13" s="1"/>
  <c r="N271" i="13" s="1"/>
  <c r="M260" i="13"/>
  <c r="M261" i="13" s="1"/>
  <c r="M262" i="13" s="1"/>
  <c r="M263" i="13" s="1"/>
  <c r="M264" i="13" s="1"/>
  <c r="M265" i="13" s="1"/>
  <c r="M266" i="13" s="1"/>
  <c r="M267" i="13" s="1"/>
  <c r="M268" i="13" s="1"/>
  <c r="M269" i="13" s="1"/>
  <c r="M270" i="13" s="1"/>
  <c r="M271" i="13" s="1"/>
  <c r="L260" i="13"/>
  <c r="L261" i="13" s="1"/>
  <c r="L262" i="13" s="1"/>
  <c r="L263" i="13" s="1"/>
  <c r="L264" i="13" s="1"/>
  <c r="L265" i="13" s="1"/>
  <c r="L266" i="13" s="1"/>
  <c r="L267" i="13" s="1"/>
  <c r="L268" i="13" s="1"/>
  <c r="L269" i="13" s="1"/>
  <c r="L270" i="13" s="1"/>
  <c r="L271" i="13" s="1"/>
  <c r="K260" i="13"/>
  <c r="K261" i="13" s="1"/>
  <c r="K262" i="13" s="1"/>
  <c r="K263" i="13" s="1"/>
  <c r="K264" i="13" s="1"/>
  <c r="K265" i="13" s="1"/>
  <c r="K266" i="13" s="1"/>
  <c r="K267" i="13" s="1"/>
  <c r="K268" i="13" s="1"/>
  <c r="K269" i="13" s="1"/>
  <c r="K270" i="13" s="1"/>
  <c r="K271" i="13" s="1"/>
  <c r="J260" i="13"/>
  <c r="J261" i="13" s="1"/>
  <c r="J262" i="13" s="1"/>
  <c r="J263" i="13" s="1"/>
  <c r="J264" i="13" s="1"/>
  <c r="J265" i="13" s="1"/>
  <c r="J266" i="13" s="1"/>
  <c r="J267" i="13" s="1"/>
  <c r="J268" i="13" s="1"/>
  <c r="J269" i="13" s="1"/>
  <c r="J270" i="13" s="1"/>
  <c r="J271" i="13" s="1"/>
  <c r="I260" i="13"/>
  <c r="I261" i="13" s="1"/>
  <c r="I262" i="13" s="1"/>
  <c r="I263" i="13" s="1"/>
  <c r="I264" i="13" s="1"/>
  <c r="I265" i="13" s="1"/>
  <c r="I266" i="13" s="1"/>
  <c r="I267" i="13" s="1"/>
  <c r="I268" i="13" s="1"/>
  <c r="I269" i="13" s="1"/>
  <c r="I270" i="13" s="1"/>
  <c r="I271" i="13" s="1"/>
  <c r="H260" i="13"/>
  <c r="H261" i="13" s="1"/>
  <c r="H262" i="13" s="1"/>
  <c r="H263" i="13" s="1"/>
  <c r="H264" i="13" s="1"/>
  <c r="H265" i="13" s="1"/>
  <c r="H266" i="13" s="1"/>
  <c r="H267" i="13" s="1"/>
  <c r="H268" i="13" s="1"/>
  <c r="H269" i="13" s="1"/>
  <c r="H270" i="13" s="1"/>
  <c r="H271" i="13" s="1"/>
  <c r="G260" i="13"/>
  <c r="G261" i="13" s="1"/>
  <c r="G262" i="13" s="1"/>
  <c r="G263" i="13" s="1"/>
  <c r="G264" i="13" s="1"/>
  <c r="G265" i="13" s="1"/>
  <c r="G266" i="13" s="1"/>
  <c r="G267" i="13" s="1"/>
  <c r="G268" i="13" s="1"/>
  <c r="G269" i="13" s="1"/>
  <c r="G270" i="13" s="1"/>
  <c r="G271" i="13" s="1"/>
  <c r="F260" i="13"/>
  <c r="F261" i="13" s="1"/>
  <c r="F262" i="13" s="1"/>
  <c r="F263" i="13" s="1"/>
  <c r="F264" i="13" s="1"/>
  <c r="F265" i="13" s="1"/>
  <c r="F266" i="13" s="1"/>
  <c r="F267" i="13" s="1"/>
  <c r="F268" i="13" s="1"/>
  <c r="F269" i="13" s="1"/>
  <c r="F270" i="13" s="1"/>
  <c r="F271" i="13" s="1"/>
  <c r="E260" i="13"/>
  <c r="E261" i="13" s="1"/>
  <c r="E262" i="13" s="1"/>
  <c r="E263" i="13" s="1"/>
  <c r="E264" i="13" s="1"/>
  <c r="E265" i="13" s="1"/>
  <c r="E266" i="13" s="1"/>
  <c r="E267" i="13" s="1"/>
  <c r="E268" i="13" s="1"/>
  <c r="E269" i="13" s="1"/>
  <c r="E270" i="13" s="1"/>
  <c r="E271" i="13" s="1"/>
  <c r="D260" i="13"/>
  <c r="D261" i="13" s="1"/>
  <c r="D262" i="13" s="1"/>
  <c r="D263" i="13" s="1"/>
  <c r="D264" i="13" s="1"/>
  <c r="D265" i="13" s="1"/>
  <c r="D266" i="13" s="1"/>
  <c r="D267" i="13" s="1"/>
  <c r="D268" i="13" s="1"/>
  <c r="D269" i="13" s="1"/>
  <c r="D270" i="13" s="1"/>
  <c r="D271" i="13" s="1"/>
  <c r="C260" i="13"/>
  <c r="C261" i="13" s="1"/>
  <c r="C262" i="13" s="1"/>
  <c r="C263" i="13" s="1"/>
  <c r="C264" i="13" s="1"/>
  <c r="C265" i="13" s="1"/>
  <c r="C266" i="13" s="1"/>
  <c r="C267" i="13" s="1"/>
  <c r="C268" i="13" s="1"/>
  <c r="C269" i="13" s="1"/>
  <c r="C270" i="13" s="1"/>
  <c r="C271" i="13" s="1"/>
  <c r="Q248" i="13"/>
  <c r="Q249" i="13" s="1"/>
  <c r="Q250" i="13" s="1"/>
  <c r="Q251" i="13" s="1"/>
  <c r="Q252" i="13" s="1"/>
  <c r="Q253" i="13" s="1"/>
  <c r="Q254" i="13" s="1"/>
  <c r="Q255" i="13" s="1"/>
  <c r="Q256" i="13" s="1"/>
  <c r="Q257" i="13" s="1"/>
  <c r="Q258" i="13" s="1"/>
  <c r="Q259" i="13" s="1"/>
  <c r="P248" i="13"/>
  <c r="P249" i="13" s="1"/>
  <c r="P250" i="13" s="1"/>
  <c r="P251" i="13" s="1"/>
  <c r="P252" i="13" s="1"/>
  <c r="P253" i="13" s="1"/>
  <c r="P254" i="13" s="1"/>
  <c r="P255" i="13" s="1"/>
  <c r="P256" i="13" s="1"/>
  <c r="P257" i="13" s="1"/>
  <c r="P258" i="13" s="1"/>
  <c r="P259" i="13" s="1"/>
  <c r="O248" i="13"/>
  <c r="O249" i="13" s="1"/>
  <c r="O250" i="13" s="1"/>
  <c r="O251" i="13" s="1"/>
  <c r="O252" i="13" s="1"/>
  <c r="O253" i="13" s="1"/>
  <c r="O254" i="13" s="1"/>
  <c r="O255" i="13" s="1"/>
  <c r="O256" i="13" s="1"/>
  <c r="O257" i="13" s="1"/>
  <c r="O258" i="13" s="1"/>
  <c r="O259" i="13" s="1"/>
  <c r="N248" i="13"/>
  <c r="N249" i="13" s="1"/>
  <c r="N250" i="13" s="1"/>
  <c r="N251" i="13" s="1"/>
  <c r="N252" i="13" s="1"/>
  <c r="N253" i="13" s="1"/>
  <c r="N254" i="13" s="1"/>
  <c r="N255" i="13" s="1"/>
  <c r="N256" i="13" s="1"/>
  <c r="N257" i="13" s="1"/>
  <c r="N258" i="13" s="1"/>
  <c r="N259" i="13" s="1"/>
  <c r="M248" i="13"/>
  <c r="M249" i="13" s="1"/>
  <c r="M250" i="13" s="1"/>
  <c r="M251" i="13" s="1"/>
  <c r="M252" i="13" s="1"/>
  <c r="M253" i="13" s="1"/>
  <c r="M254" i="13" s="1"/>
  <c r="M255" i="13" s="1"/>
  <c r="M256" i="13" s="1"/>
  <c r="M257" i="13" s="1"/>
  <c r="M258" i="13" s="1"/>
  <c r="M259" i="13" s="1"/>
  <c r="L248" i="13"/>
  <c r="L249" i="13" s="1"/>
  <c r="L250" i="13" s="1"/>
  <c r="L251" i="13" s="1"/>
  <c r="L252" i="13" s="1"/>
  <c r="L253" i="13" s="1"/>
  <c r="L254" i="13" s="1"/>
  <c r="L255" i="13" s="1"/>
  <c r="L256" i="13" s="1"/>
  <c r="L257" i="13" s="1"/>
  <c r="L258" i="13" s="1"/>
  <c r="L259" i="13" s="1"/>
  <c r="K248" i="13"/>
  <c r="K249" i="13" s="1"/>
  <c r="K250" i="13" s="1"/>
  <c r="K251" i="13" s="1"/>
  <c r="K252" i="13" s="1"/>
  <c r="K253" i="13" s="1"/>
  <c r="K254" i="13" s="1"/>
  <c r="K255" i="13" s="1"/>
  <c r="K256" i="13" s="1"/>
  <c r="K257" i="13" s="1"/>
  <c r="K258" i="13" s="1"/>
  <c r="K259" i="13" s="1"/>
  <c r="J248" i="13"/>
  <c r="J249" i="13" s="1"/>
  <c r="J250" i="13" s="1"/>
  <c r="J251" i="13" s="1"/>
  <c r="J252" i="13" s="1"/>
  <c r="J253" i="13" s="1"/>
  <c r="J254" i="13" s="1"/>
  <c r="J255" i="13" s="1"/>
  <c r="J256" i="13" s="1"/>
  <c r="J257" i="13" s="1"/>
  <c r="J258" i="13" s="1"/>
  <c r="J259" i="13" s="1"/>
  <c r="I248" i="13"/>
  <c r="I249" i="13" s="1"/>
  <c r="I250" i="13" s="1"/>
  <c r="I251" i="13" s="1"/>
  <c r="I252" i="13" s="1"/>
  <c r="I253" i="13" s="1"/>
  <c r="I254" i="13" s="1"/>
  <c r="I255" i="13" s="1"/>
  <c r="I256" i="13" s="1"/>
  <c r="I257" i="13" s="1"/>
  <c r="I258" i="13" s="1"/>
  <c r="I259" i="13" s="1"/>
  <c r="H248" i="13"/>
  <c r="H249" i="13" s="1"/>
  <c r="H250" i="13" s="1"/>
  <c r="H251" i="13" s="1"/>
  <c r="H252" i="13" s="1"/>
  <c r="H253" i="13" s="1"/>
  <c r="H254" i="13" s="1"/>
  <c r="H255" i="13" s="1"/>
  <c r="H256" i="13" s="1"/>
  <c r="H257" i="13" s="1"/>
  <c r="H258" i="13" s="1"/>
  <c r="H259" i="13" s="1"/>
  <c r="G248" i="13"/>
  <c r="G249" i="13" s="1"/>
  <c r="G250" i="13" s="1"/>
  <c r="G251" i="13" s="1"/>
  <c r="G252" i="13" s="1"/>
  <c r="G253" i="13" s="1"/>
  <c r="G254" i="13" s="1"/>
  <c r="G255" i="13" s="1"/>
  <c r="G256" i="13" s="1"/>
  <c r="G257" i="13" s="1"/>
  <c r="G258" i="13" s="1"/>
  <c r="G259" i="13" s="1"/>
  <c r="F248" i="13"/>
  <c r="F249" i="13" s="1"/>
  <c r="F250" i="13" s="1"/>
  <c r="F251" i="13" s="1"/>
  <c r="F252" i="13" s="1"/>
  <c r="F253" i="13" s="1"/>
  <c r="F254" i="13" s="1"/>
  <c r="F255" i="13" s="1"/>
  <c r="F256" i="13" s="1"/>
  <c r="F257" i="13" s="1"/>
  <c r="F258" i="13" s="1"/>
  <c r="F259" i="13" s="1"/>
  <c r="E248" i="13"/>
  <c r="E249" i="13" s="1"/>
  <c r="E250" i="13" s="1"/>
  <c r="E251" i="13" s="1"/>
  <c r="E252" i="13" s="1"/>
  <c r="E253" i="13" s="1"/>
  <c r="E254" i="13" s="1"/>
  <c r="E255" i="13" s="1"/>
  <c r="E256" i="13" s="1"/>
  <c r="E257" i="13" s="1"/>
  <c r="E258" i="13" s="1"/>
  <c r="E259" i="13" s="1"/>
  <c r="D248" i="13"/>
  <c r="D249" i="13" s="1"/>
  <c r="D250" i="13" s="1"/>
  <c r="D251" i="13" s="1"/>
  <c r="D252" i="13" s="1"/>
  <c r="D253" i="13" s="1"/>
  <c r="D254" i="13" s="1"/>
  <c r="D255" i="13" s="1"/>
  <c r="D256" i="13" s="1"/>
  <c r="D257" i="13" s="1"/>
  <c r="D258" i="13" s="1"/>
  <c r="D259" i="13" s="1"/>
  <c r="C248" i="13"/>
  <c r="C249" i="13" s="1"/>
  <c r="C250" i="13" s="1"/>
  <c r="C251" i="13" s="1"/>
  <c r="C252" i="13" s="1"/>
  <c r="C253" i="13" s="1"/>
  <c r="C254" i="13" s="1"/>
  <c r="C255" i="13" s="1"/>
  <c r="C256" i="13" s="1"/>
  <c r="C257" i="13" s="1"/>
  <c r="C258" i="13" s="1"/>
  <c r="C259" i="13" s="1"/>
  <c r="Q236" i="13"/>
  <c r="Q237" i="13" s="1"/>
  <c r="Q238" i="13" s="1"/>
  <c r="Q239" i="13" s="1"/>
  <c r="Q240" i="13" s="1"/>
  <c r="Q241" i="13" s="1"/>
  <c r="Q242" i="13" s="1"/>
  <c r="Q243" i="13" s="1"/>
  <c r="Q244" i="13" s="1"/>
  <c r="Q245" i="13" s="1"/>
  <c r="Q246" i="13" s="1"/>
  <c r="Q247" i="13" s="1"/>
  <c r="P236" i="13"/>
  <c r="P237" i="13" s="1"/>
  <c r="P238" i="13" s="1"/>
  <c r="P239" i="13" s="1"/>
  <c r="P240" i="13" s="1"/>
  <c r="P241" i="13" s="1"/>
  <c r="P242" i="13" s="1"/>
  <c r="P243" i="13" s="1"/>
  <c r="P244" i="13" s="1"/>
  <c r="P245" i="13" s="1"/>
  <c r="P246" i="13" s="1"/>
  <c r="P247" i="13" s="1"/>
  <c r="O236" i="13"/>
  <c r="O237" i="13" s="1"/>
  <c r="O238" i="13" s="1"/>
  <c r="O239" i="13" s="1"/>
  <c r="O240" i="13" s="1"/>
  <c r="O241" i="13" s="1"/>
  <c r="O242" i="13" s="1"/>
  <c r="O243" i="13" s="1"/>
  <c r="O244" i="13" s="1"/>
  <c r="O245" i="13" s="1"/>
  <c r="O246" i="13" s="1"/>
  <c r="O247" i="13" s="1"/>
  <c r="N236" i="13"/>
  <c r="N237" i="13" s="1"/>
  <c r="N238" i="13" s="1"/>
  <c r="N239" i="13" s="1"/>
  <c r="N240" i="13" s="1"/>
  <c r="N241" i="13" s="1"/>
  <c r="N242" i="13" s="1"/>
  <c r="N243" i="13" s="1"/>
  <c r="N244" i="13" s="1"/>
  <c r="N245" i="13" s="1"/>
  <c r="N246" i="13" s="1"/>
  <c r="N247" i="13" s="1"/>
  <c r="M236" i="13"/>
  <c r="M237" i="13" s="1"/>
  <c r="M238" i="13" s="1"/>
  <c r="M239" i="13" s="1"/>
  <c r="M240" i="13" s="1"/>
  <c r="M241" i="13" s="1"/>
  <c r="M242" i="13" s="1"/>
  <c r="M243" i="13" s="1"/>
  <c r="M244" i="13" s="1"/>
  <c r="M245" i="13" s="1"/>
  <c r="M246" i="13" s="1"/>
  <c r="M247" i="13" s="1"/>
  <c r="L236" i="13"/>
  <c r="L237" i="13" s="1"/>
  <c r="L238" i="13" s="1"/>
  <c r="L239" i="13" s="1"/>
  <c r="L240" i="13" s="1"/>
  <c r="L241" i="13" s="1"/>
  <c r="L242" i="13" s="1"/>
  <c r="L243" i="13" s="1"/>
  <c r="L244" i="13" s="1"/>
  <c r="L245" i="13" s="1"/>
  <c r="L246" i="13" s="1"/>
  <c r="L247" i="13" s="1"/>
  <c r="K236" i="13"/>
  <c r="K237" i="13" s="1"/>
  <c r="K238" i="13" s="1"/>
  <c r="K239" i="13" s="1"/>
  <c r="K240" i="13" s="1"/>
  <c r="K241" i="13" s="1"/>
  <c r="K242" i="13" s="1"/>
  <c r="K243" i="13" s="1"/>
  <c r="K244" i="13" s="1"/>
  <c r="K245" i="13" s="1"/>
  <c r="K246" i="13" s="1"/>
  <c r="K247" i="13" s="1"/>
  <c r="J236" i="13"/>
  <c r="J237" i="13" s="1"/>
  <c r="J238" i="13" s="1"/>
  <c r="J239" i="13" s="1"/>
  <c r="J240" i="13" s="1"/>
  <c r="J241" i="13" s="1"/>
  <c r="J242" i="13" s="1"/>
  <c r="J243" i="13" s="1"/>
  <c r="J244" i="13" s="1"/>
  <c r="J245" i="13" s="1"/>
  <c r="J246" i="13" s="1"/>
  <c r="J247" i="13" s="1"/>
  <c r="I236" i="13"/>
  <c r="I237" i="13" s="1"/>
  <c r="I238" i="13" s="1"/>
  <c r="I239" i="13" s="1"/>
  <c r="I240" i="13" s="1"/>
  <c r="I241" i="13" s="1"/>
  <c r="I242" i="13" s="1"/>
  <c r="I243" i="13" s="1"/>
  <c r="I244" i="13" s="1"/>
  <c r="I245" i="13" s="1"/>
  <c r="I246" i="13" s="1"/>
  <c r="I247" i="13" s="1"/>
  <c r="H236" i="13"/>
  <c r="H237" i="13" s="1"/>
  <c r="H238" i="13" s="1"/>
  <c r="H239" i="13" s="1"/>
  <c r="H240" i="13" s="1"/>
  <c r="H241" i="13" s="1"/>
  <c r="H242" i="13" s="1"/>
  <c r="H243" i="13" s="1"/>
  <c r="H244" i="13" s="1"/>
  <c r="H245" i="13" s="1"/>
  <c r="H246" i="13" s="1"/>
  <c r="H247" i="13" s="1"/>
  <c r="G236" i="13"/>
  <c r="G237" i="13" s="1"/>
  <c r="G238" i="13" s="1"/>
  <c r="G239" i="13" s="1"/>
  <c r="G240" i="13" s="1"/>
  <c r="G241" i="13" s="1"/>
  <c r="G242" i="13" s="1"/>
  <c r="G243" i="13" s="1"/>
  <c r="G244" i="13" s="1"/>
  <c r="G245" i="13" s="1"/>
  <c r="G246" i="13" s="1"/>
  <c r="G247" i="13" s="1"/>
  <c r="F236" i="13"/>
  <c r="F237" i="13" s="1"/>
  <c r="F238" i="13" s="1"/>
  <c r="F239" i="13" s="1"/>
  <c r="F240" i="13" s="1"/>
  <c r="F241" i="13" s="1"/>
  <c r="F242" i="13" s="1"/>
  <c r="F243" i="13" s="1"/>
  <c r="F244" i="13" s="1"/>
  <c r="F245" i="13" s="1"/>
  <c r="F246" i="13" s="1"/>
  <c r="F247" i="13" s="1"/>
  <c r="E236" i="13"/>
  <c r="E237" i="13" s="1"/>
  <c r="E238" i="13" s="1"/>
  <c r="E239" i="13" s="1"/>
  <c r="E240" i="13" s="1"/>
  <c r="E241" i="13" s="1"/>
  <c r="E242" i="13" s="1"/>
  <c r="E243" i="13" s="1"/>
  <c r="E244" i="13" s="1"/>
  <c r="E245" i="13" s="1"/>
  <c r="E246" i="13" s="1"/>
  <c r="E247" i="13" s="1"/>
  <c r="D236" i="13"/>
  <c r="D237" i="13" s="1"/>
  <c r="D238" i="13" s="1"/>
  <c r="D239" i="13" s="1"/>
  <c r="D240" i="13" s="1"/>
  <c r="D241" i="13" s="1"/>
  <c r="D242" i="13" s="1"/>
  <c r="D243" i="13" s="1"/>
  <c r="D244" i="13" s="1"/>
  <c r="D245" i="13" s="1"/>
  <c r="D246" i="13" s="1"/>
  <c r="D247" i="13" s="1"/>
  <c r="C236" i="13"/>
  <c r="C237" i="13" s="1"/>
  <c r="C238" i="13" s="1"/>
  <c r="C239" i="13" s="1"/>
  <c r="C240" i="13" s="1"/>
  <c r="C241" i="13" s="1"/>
  <c r="C242" i="13" s="1"/>
  <c r="C243" i="13" s="1"/>
  <c r="C244" i="13" s="1"/>
  <c r="C245" i="13" s="1"/>
  <c r="C246" i="13" s="1"/>
  <c r="C247" i="13" s="1"/>
  <c r="Q224" i="13"/>
  <c r="Q225" i="13" s="1"/>
  <c r="Q226" i="13" s="1"/>
  <c r="Q227" i="13" s="1"/>
  <c r="Q228" i="13" s="1"/>
  <c r="Q229" i="13" s="1"/>
  <c r="Q230" i="13" s="1"/>
  <c r="Q231" i="13" s="1"/>
  <c r="Q232" i="13" s="1"/>
  <c r="Q233" i="13" s="1"/>
  <c r="Q234" i="13" s="1"/>
  <c r="Q235" i="13" s="1"/>
  <c r="P224" i="13"/>
  <c r="P225" i="13" s="1"/>
  <c r="P226" i="13" s="1"/>
  <c r="P227" i="13" s="1"/>
  <c r="P228" i="13" s="1"/>
  <c r="P229" i="13" s="1"/>
  <c r="P230" i="13" s="1"/>
  <c r="P231" i="13" s="1"/>
  <c r="P232" i="13" s="1"/>
  <c r="P233" i="13" s="1"/>
  <c r="P234" i="13" s="1"/>
  <c r="P235" i="13" s="1"/>
  <c r="O224" i="13"/>
  <c r="O225" i="13" s="1"/>
  <c r="O226" i="13" s="1"/>
  <c r="O227" i="13" s="1"/>
  <c r="O228" i="13" s="1"/>
  <c r="O229" i="13" s="1"/>
  <c r="O230" i="13" s="1"/>
  <c r="O231" i="13" s="1"/>
  <c r="O232" i="13" s="1"/>
  <c r="O233" i="13" s="1"/>
  <c r="O234" i="13" s="1"/>
  <c r="O235" i="13" s="1"/>
  <c r="N224" i="13"/>
  <c r="N225" i="13" s="1"/>
  <c r="N226" i="13" s="1"/>
  <c r="N227" i="13" s="1"/>
  <c r="N228" i="13" s="1"/>
  <c r="N229" i="13" s="1"/>
  <c r="N230" i="13" s="1"/>
  <c r="N231" i="13" s="1"/>
  <c r="N232" i="13" s="1"/>
  <c r="N233" i="13" s="1"/>
  <c r="N234" i="13" s="1"/>
  <c r="N235" i="13" s="1"/>
  <c r="M224" i="13"/>
  <c r="M225" i="13" s="1"/>
  <c r="M226" i="13" s="1"/>
  <c r="M227" i="13" s="1"/>
  <c r="M228" i="13" s="1"/>
  <c r="M229" i="13" s="1"/>
  <c r="M230" i="13" s="1"/>
  <c r="M231" i="13" s="1"/>
  <c r="M232" i="13" s="1"/>
  <c r="M233" i="13" s="1"/>
  <c r="M234" i="13" s="1"/>
  <c r="M235" i="13" s="1"/>
  <c r="L224" i="13"/>
  <c r="L225" i="13" s="1"/>
  <c r="L226" i="13" s="1"/>
  <c r="L227" i="13" s="1"/>
  <c r="L228" i="13" s="1"/>
  <c r="L229" i="13" s="1"/>
  <c r="L230" i="13" s="1"/>
  <c r="L231" i="13" s="1"/>
  <c r="L232" i="13" s="1"/>
  <c r="L233" i="13" s="1"/>
  <c r="L234" i="13" s="1"/>
  <c r="L235" i="13" s="1"/>
  <c r="K224" i="13"/>
  <c r="K225" i="13" s="1"/>
  <c r="K226" i="13" s="1"/>
  <c r="K227" i="13" s="1"/>
  <c r="K228" i="13" s="1"/>
  <c r="K229" i="13" s="1"/>
  <c r="K230" i="13" s="1"/>
  <c r="K231" i="13" s="1"/>
  <c r="K232" i="13" s="1"/>
  <c r="K233" i="13" s="1"/>
  <c r="K234" i="13" s="1"/>
  <c r="K235" i="13" s="1"/>
  <c r="J224" i="13"/>
  <c r="J225" i="13" s="1"/>
  <c r="J226" i="13" s="1"/>
  <c r="J227" i="13" s="1"/>
  <c r="J228" i="13" s="1"/>
  <c r="J229" i="13" s="1"/>
  <c r="J230" i="13" s="1"/>
  <c r="J231" i="13" s="1"/>
  <c r="J232" i="13" s="1"/>
  <c r="J233" i="13" s="1"/>
  <c r="J234" i="13" s="1"/>
  <c r="J235" i="13" s="1"/>
  <c r="I224" i="13"/>
  <c r="I225" i="13" s="1"/>
  <c r="I226" i="13" s="1"/>
  <c r="I227" i="13" s="1"/>
  <c r="I228" i="13" s="1"/>
  <c r="I229" i="13" s="1"/>
  <c r="I230" i="13" s="1"/>
  <c r="I231" i="13" s="1"/>
  <c r="I232" i="13" s="1"/>
  <c r="I233" i="13" s="1"/>
  <c r="I234" i="13" s="1"/>
  <c r="I235" i="13" s="1"/>
  <c r="H224" i="13"/>
  <c r="H225" i="13" s="1"/>
  <c r="H226" i="13" s="1"/>
  <c r="H227" i="13" s="1"/>
  <c r="H228" i="13" s="1"/>
  <c r="H229" i="13" s="1"/>
  <c r="H230" i="13" s="1"/>
  <c r="H231" i="13" s="1"/>
  <c r="H232" i="13" s="1"/>
  <c r="H233" i="13" s="1"/>
  <c r="H234" i="13" s="1"/>
  <c r="H235" i="13" s="1"/>
  <c r="G224" i="13"/>
  <c r="G225" i="13" s="1"/>
  <c r="G226" i="13" s="1"/>
  <c r="G227" i="13" s="1"/>
  <c r="G228" i="13" s="1"/>
  <c r="G229" i="13" s="1"/>
  <c r="G230" i="13" s="1"/>
  <c r="G231" i="13" s="1"/>
  <c r="G232" i="13" s="1"/>
  <c r="G233" i="13" s="1"/>
  <c r="G234" i="13" s="1"/>
  <c r="G235" i="13" s="1"/>
  <c r="F224" i="13"/>
  <c r="F225" i="13" s="1"/>
  <c r="F226" i="13" s="1"/>
  <c r="F227" i="13" s="1"/>
  <c r="F228" i="13" s="1"/>
  <c r="F229" i="13" s="1"/>
  <c r="F230" i="13" s="1"/>
  <c r="F231" i="13" s="1"/>
  <c r="F232" i="13" s="1"/>
  <c r="F233" i="13" s="1"/>
  <c r="F234" i="13" s="1"/>
  <c r="F235" i="13" s="1"/>
  <c r="E224" i="13"/>
  <c r="E225" i="13" s="1"/>
  <c r="E226" i="13" s="1"/>
  <c r="E227" i="13" s="1"/>
  <c r="E228" i="13" s="1"/>
  <c r="E229" i="13" s="1"/>
  <c r="E230" i="13" s="1"/>
  <c r="E231" i="13" s="1"/>
  <c r="E232" i="13" s="1"/>
  <c r="E233" i="13" s="1"/>
  <c r="E234" i="13" s="1"/>
  <c r="E235" i="13" s="1"/>
  <c r="D224" i="13"/>
  <c r="D225" i="13" s="1"/>
  <c r="D226" i="13" s="1"/>
  <c r="D227" i="13" s="1"/>
  <c r="D228" i="13" s="1"/>
  <c r="D229" i="13" s="1"/>
  <c r="D230" i="13" s="1"/>
  <c r="D231" i="13" s="1"/>
  <c r="D232" i="13" s="1"/>
  <c r="D233" i="13" s="1"/>
  <c r="D234" i="13" s="1"/>
  <c r="D235" i="13" s="1"/>
  <c r="C224" i="13"/>
  <c r="C225" i="13" s="1"/>
  <c r="C226" i="13" s="1"/>
  <c r="C227" i="13" s="1"/>
  <c r="C228" i="13" s="1"/>
  <c r="C229" i="13" s="1"/>
  <c r="C230" i="13" s="1"/>
  <c r="C231" i="13" s="1"/>
  <c r="C232" i="13" s="1"/>
  <c r="C233" i="13" s="1"/>
  <c r="C234" i="13" s="1"/>
  <c r="C235" i="13" s="1"/>
  <c r="Q212" i="13"/>
  <c r="Q213" i="13" s="1"/>
  <c r="Q214" i="13" s="1"/>
  <c r="Q215" i="13" s="1"/>
  <c r="Q216" i="13" s="1"/>
  <c r="Q217" i="13" s="1"/>
  <c r="Q218" i="13" s="1"/>
  <c r="Q219" i="13" s="1"/>
  <c r="Q220" i="13" s="1"/>
  <c r="Q221" i="13" s="1"/>
  <c r="Q222" i="13" s="1"/>
  <c r="Q223" i="13" s="1"/>
  <c r="P212" i="13"/>
  <c r="P213" i="13" s="1"/>
  <c r="P214" i="13" s="1"/>
  <c r="P215" i="13" s="1"/>
  <c r="P216" i="13" s="1"/>
  <c r="P217" i="13" s="1"/>
  <c r="P218" i="13" s="1"/>
  <c r="P219" i="13" s="1"/>
  <c r="P220" i="13" s="1"/>
  <c r="P221" i="13" s="1"/>
  <c r="P222" i="13" s="1"/>
  <c r="P223" i="13" s="1"/>
  <c r="O212" i="13"/>
  <c r="O213" i="13" s="1"/>
  <c r="O214" i="13" s="1"/>
  <c r="O215" i="13" s="1"/>
  <c r="O216" i="13" s="1"/>
  <c r="O217" i="13" s="1"/>
  <c r="O218" i="13" s="1"/>
  <c r="O219" i="13" s="1"/>
  <c r="O220" i="13" s="1"/>
  <c r="O221" i="13" s="1"/>
  <c r="O222" i="13" s="1"/>
  <c r="O223" i="13" s="1"/>
  <c r="N212" i="13"/>
  <c r="N213" i="13" s="1"/>
  <c r="N214" i="13" s="1"/>
  <c r="N215" i="13" s="1"/>
  <c r="N216" i="13" s="1"/>
  <c r="N217" i="13" s="1"/>
  <c r="N218" i="13" s="1"/>
  <c r="N219" i="13" s="1"/>
  <c r="N220" i="13" s="1"/>
  <c r="N221" i="13" s="1"/>
  <c r="N222" i="13" s="1"/>
  <c r="N223" i="13" s="1"/>
  <c r="M212" i="13"/>
  <c r="M213" i="13" s="1"/>
  <c r="M214" i="13" s="1"/>
  <c r="M215" i="13" s="1"/>
  <c r="M216" i="13" s="1"/>
  <c r="M217" i="13" s="1"/>
  <c r="M218" i="13" s="1"/>
  <c r="M219" i="13" s="1"/>
  <c r="M220" i="13" s="1"/>
  <c r="M221" i="13" s="1"/>
  <c r="M222" i="13" s="1"/>
  <c r="M223" i="13" s="1"/>
  <c r="L212" i="13"/>
  <c r="L213" i="13" s="1"/>
  <c r="L214" i="13" s="1"/>
  <c r="L215" i="13" s="1"/>
  <c r="L216" i="13" s="1"/>
  <c r="L217" i="13" s="1"/>
  <c r="L218" i="13" s="1"/>
  <c r="L219" i="13" s="1"/>
  <c r="L220" i="13" s="1"/>
  <c r="L221" i="13" s="1"/>
  <c r="L222" i="13" s="1"/>
  <c r="L223" i="13" s="1"/>
  <c r="K212" i="13"/>
  <c r="K213" i="13" s="1"/>
  <c r="K214" i="13" s="1"/>
  <c r="K215" i="13" s="1"/>
  <c r="K216" i="13" s="1"/>
  <c r="K217" i="13" s="1"/>
  <c r="K218" i="13" s="1"/>
  <c r="K219" i="13" s="1"/>
  <c r="K220" i="13" s="1"/>
  <c r="K221" i="13" s="1"/>
  <c r="K222" i="13" s="1"/>
  <c r="K223" i="13" s="1"/>
  <c r="J212" i="13"/>
  <c r="J213" i="13" s="1"/>
  <c r="J214" i="13" s="1"/>
  <c r="J215" i="13" s="1"/>
  <c r="J216" i="13" s="1"/>
  <c r="J217" i="13" s="1"/>
  <c r="J218" i="13" s="1"/>
  <c r="J219" i="13" s="1"/>
  <c r="J220" i="13" s="1"/>
  <c r="J221" i="13" s="1"/>
  <c r="J222" i="13" s="1"/>
  <c r="J223" i="13" s="1"/>
  <c r="I212" i="13"/>
  <c r="I213" i="13" s="1"/>
  <c r="I214" i="13" s="1"/>
  <c r="I215" i="13" s="1"/>
  <c r="I216" i="13" s="1"/>
  <c r="I217" i="13" s="1"/>
  <c r="I218" i="13" s="1"/>
  <c r="I219" i="13" s="1"/>
  <c r="I220" i="13" s="1"/>
  <c r="I221" i="13" s="1"/>
  <c r="I222" i="13" s="1"/>
  <c r="I223" i="13" s="1"/>
  <c r="H212" i="13"/>
  <c r="H213" i="13" s="1"/>
  <c r="H214" i="13" s="1"/>
  <c r="H215" i="13" s="1"/>
  <c r="H216" i="13" s="1"/>
  <c r="H217" i="13" s="1"/>
  <c r="H218" i="13" s="1"/>
  <c r="H219" i="13" s="1"/>
  <c r="H220" i="13" s="1"/>
  <c r="H221" i="13" s="1"/>
  <c r="H222" i="13" s="1"/>
  <c r="H223" i="13" s="1"/>
  <c r="G212" i="13"/>
  <c r="G213" i="13" s="1"/>
  <c r="G214" i="13" s="1"/>
  <c r="G215" i="13" s="1"/>
  <c r="G216" i="13" s="1"/>
  <c r="G217" i="13" s="1"/>
  <c r="G218" i="13" s="1"/>
  <c r="G219" i="13" s="1"/>
  <c r="G220" i="13" s="1"/>
  <c r="G221" i="13" s="1"/>
  <c r="G222" i="13" s="1"/>
  <c r="G223" i="13" s="1"/>
  <c r="F212" i="13"/>
  <c r="F213" i="13" s="1"/>
  <c r="F214" i="13" s="1"/>
  <c r="F215" i="13" s="1"/>
  <c r="F216" i="13" s="1"/>
  <c r="F217" i="13" s="1"/>
  <c r="F218" i="13" s="1"/>
  <c r="F219" i="13" s="1"/>
  <c r="F220" i="13" s="1"/>
  <c r="F221" i="13" s="1"/>
  <c r="F222" i="13" s="1"/>
  <c r="F223" i="13" s="1"/>
  <c r="E212" i="13"/>
  <c r="E213" i="13" s="1"/>
  <c r="E214" i="13" s="1"/>
  <c r="E215" i="13" s="1"/>
  <c r="E216" i="13" s="1"/>
  <c r="E217" i="13" s="1"/>
  <c r="E218" i="13" s="1"/>
  <c r="E219" i="13" s="1"/>
  <c r="E220" i="13" s="1"/>
  <c r="E221" i="13" s="1"/>
  <c r="E222" i="13" s="1"/>
  <c r="E223" i="13" s="1"/>
  <c r="D212" i="13"/>
  <c r="D213" i="13" s="1"/>
  <c r="D214" i="13" s="1"/>
  <c r="D215" i="13" s="1"/>
  <c r="D216" i="13" s="1"/>
  <c r="D217" i="13" s="1"/>
  <c r="D218" i="13" s="1"/>
  <c r="D219" i="13" s="1"/>
  <c r="D220" i="13" s="1"/>
  <c r="D221" i="13" s="1"/>
  <c r="D222" i="13" s="1"/>
  <c r="D223" i="13" s="1"/>
  <c r="C212" i="13"/>
  <c r="C213" i="13" s="1"/>
  <c r="C214" i="13" s="1"/>
  <c r="C215" i="13" s="1"/>
  <c r="C216" i="13" s="1"/>
  <c r="C217" i="13" s="1"/>
  <c r="C218" i="13" s="1"/>
  <c r="C219" i="13" s="1"/>
  <c r="C220" i="13" s="1"/>
  <c r="C221" i="13" s="1"/>
  <c r="C222" i="13" s="1"/>
  <c r="C223" i="13" s="1"/>
  <c r="Q200" i="13"/>
  <c r="Q201" i="13" s="1"/>
  <c r="Q202" i="13" s="1"/>
  <c r="Q203" i="13" s="1"/>
  <c r="Q204" i="13" s="1"/>
  <c r="Q205" i="13" s="1"/>
  <c r="Q206" i="13" s="1"/>
  <c r="Q207" i="13" s="1"/>
  <c r="Q208" i="13" s="1"/>
  <c r="Q209" i="13" s="1"/>
  <c r="Q210" i="13" s="1"/>
  <c r="Q211" i="13" s="1"/>
  <c r="P200" i="13"/>
  <c r="P201" i="13" s="1"/>
  <c r="P202" i="13" s="1"/>
  <c r="P203" i="13" s="1"/>
  <c r="P204" i="13" s="1"/>
  <c r="P205" i="13" s="1"/>
  <c r="P206" i="13" s="1"/>
  <c r="P207" i="13" s="1"/>
  <c r="P208" i="13" s="1"/>
  <c r="P209" i="13" s="1"/>
  <c r="P210" i="13" s="1"/>
  <c r="P211" i="13" s="1"/>
  <c r="O200" i="13"/>
  <c r="O201" i="13" s="1"/>
  <c r="O202" i="13" s="1"/>
  <c r="O203" i="13" s="1"/>
  <c r="O204" i="13" s="1"/>
  <c r="O205" i="13" s="1"/>
  <c r="O206" i="13" s="1"/>
  <c r="O207" i="13" s="1"/>
  <c r="O208" i="13" s="1"/>
  <c r="O209" i="13" s="1"/>
  <c r="O210" i="13" s="1"/>
  <c r="O211" i="13" s="1"/>
  <c r="N200" i="13"/>
  <c r="N201" i="13" s="1"/>
  <c r="N202" i="13" s="1"/>
  <c r="N203" i="13" s="1"/>
  <c r="N204" i="13" s="1"/>
  <c r="N205" i="13" s="1"/>
  <c r="N206" i="13" s="1"/>
  <c r="N207" i="13" s="1"/>
  <c r="N208" i="13" s="1"/>
  <c r="N209" i="13" s="1"/>
  <c r="N210" i="13" s="1"/>
  <c r="N211" i="13" s="1"/>
  <c r="M200" i="13"/>
  <c r="M201" i="13" s="1"/>
  <c r="M202" i="13" s="1"/>
  <c r="M203" i="13" s="1"/>
  <c r="M204" i="13" s="1"/>
  <c r="M205" i="13" s="1"/>
  <c r="M206" i="13" s="1"/>
  <c r="M207" i="13" s="1"/>
  <c r="M208" i="13" s="1"/>
  <c r="M209" i="13" s="1"/>
  <c r="M210" i="13" s="1"/>
  <c r="M211" i="13" s="1"/>
  <c r="L200" i="13"/>
  <c r="L201" i="13" s="1"/>
  <c r="L202" i="13" s="1"/>
  <c r="L203" i="13" s="1"/>
  <c r="L204" i="13" s="1"/>
  <c r="L205" i="13" s="1"/>
  <c r="L206" i="13" s="1"/>
  <c r="L207" i="13" s="1"/>
  <c r="L208" i="13" s="1"/>
  <c r="L209" i="13" s="1"/>
  <c r="L210" i="13" s="1"/>
  <c r="L211" i="13" s="1"/>
  <c r="K200" i="13"/>
  <c r="K201" i="13" s="1"/>
  <c r="K202" i="13" s="1"/>
  <c r="K203" i="13" s="1"/>
  <c r="K204" i="13" s="1"/>
  <c r="K205" i="13" s="1"/>
  <c r="K206" i="13" s="1"/>
  <c r="K207" i="13" s="1"/>
  <c r="K208" i="13" s="1"/>
  <c r="K209" i="13" s="1"/>
  <c r="K210" i="13" s="1"/>
  <c r="K211" i="13" s="1"/>
  <c r="J200" i="13"/>
  <c r="J201" i="13" s="1"/>
  <c r="J202" i="13" s="1"/>
  <c r="J203" i="13" s="1"/>
  <c r="J204" i="13" s="1"/>
  <c r="J205" i="13" s="1"/>
  <c r="J206" i="13" s="1"/>
  <c r="J207" i="13" s="1"/>
  <c r="J208" i="13" s="1"/>
  <c r="J209" i="13" s="1"/>
  <c r="J210" i="13" s="1"/>
  <c r="J211" i="13" s="1"/>
  <c r="I200" i="13"/>
  <c r="I201" i="13" s="1"/>
  <c r="I202" i="13" s="1"/>
  <c r="I203" i="13" s="1"/>
  <c r="I204" i="13" s="1"/>
  <c r="I205" i="13" s="1"/>
  <c r="I206" i="13" s="1"/>
  <c r="I207" i="13" s="1"/>
  <c r="I208" i="13" s="1"/>
  <c r="I209" i="13" s="1"/>
  <c r="I210" i="13" s="1"/>
  <c r="I211" i="13" s="1"/>
  <c r="H200" i="13"/>
  <c r="H201" i="13" s="1"/>
  <c r="H202" i="13" s="1"/>
  <c r="H203" i="13" s="1"/>
  <c r="H204" i="13" s="1"/>
  <c r="H205" i="13" s="1"/>
  <c r="H206" i="13" s="1"/>
  <c r="H207" i="13" s="1"/>
  <c r="H208" i="13" s="1"/>
  <c r="H209" i="13" s="1"/>
  <c r="H210" i="13" s="1"/>
  <c r="H211" i="13" s="1"/>
  <c r="G200" i="13"/>
  <c r="G201" i="13" s="1"/>
  <c r="G202" i="13" s="1"/>
  <c r="G203" i="13" s="1"/>
  <c r="G204" i="13" s="1"/>
  <c r="G205" i="13" s="1"/>
  <c r="G206" i="13" s="1"/>
  <c r="G207" i="13" s="1"/>
  <c r="G208" i="13" s="1"/>
  <c r="G209" i="13" s="1"/>
  <c r="G210" i="13" s="1"/>
  <c r="G211" i="13" s="1"/>
  <c r="F200" i="13"/>
  <c r="F201" i="13" s="1"/>
  <c r="F202" i="13" s="1"/>
  <c r="F203" i="13" s="1"/>
  <c r="F204" i="13" s="1"/>
  <c r="F205" i="13" s="1"/>
  <c r="F206" i="13" s="1"/>
  <c r="F207" i="13" s="1"/>
  <c r="F208" i="13" s="1"/>
  <c r="F209" i="13" s="1"/>
  <c r="F210" i="13" s="1"/>
  <c r="F211" i="13" s="1"/>
  <c r="E200" i="13"/>
  <c r="E201" i="13" s="1"/>
  <c r="E202" i="13" s="1"/>
  <c r="E203" i="13" s="1"/>
  <c r="E204" i="13" s="1"/>
  <c r="E205" i="13" s="1"/>
  <c r="E206" i="13" s="1"/>
  <c r="E207" i="13" s="1"/>
  <c r="E208" i="13" s="1"/>
  <c r="E209" i="13" s="1"/>
  <c r="E210" i="13" s="1"/>
  <c r="E211" i="13" s="1"/>
  <c r="D200" i="13"/>
  <c r="D201" i="13" s="1"/>
  <c r="D202" i="13" s="1"/>
  <c r="D203" i="13" s="1"/>
  <c r="D204" i="13" s="1"/>
  <c r="D205" i="13" s="1"/>
  <c r="D206" i="13" s="1"/>
  <c r="D207" i="13" s="1"/>
  <c r="D208" i="13" s="1"/>
  <c r="D209" i="13" s="1"/>
  <c r="D210" i="13" s="1"/>
  <c r="D211" i="13" s="1"/>
  <c r="C200" i="13"/>
  <c r="C201" i="13" s="1"/>
  <c r="C202" i="13" s="1"/>
  <c r="C203" i="13" s="1"/>
  <c r="C204" i="13" s="1"/>
  <c r="C205" i="13" s="1"/>
  <c r="C206" i="13" s="1"/>
  <c r="C207" i="13" s="1"/>
  <c r="C208" i="13" s="1"/>
  <c r="C209" i="13" s="1"/>
  <c r="C210" i="13" s="1"/>
  <c r="C211" i="13" s="1"/>
  <c r="Q188" i="13"/>
  <c r="Q189" i="13" s="1"/>
  <c r="Q190" i="13" s="1"/>
  <c r="Q191" i="13" s="1"/>
  <c r="Q192" i="13" s="1"/>
  <c r="Q193" i="13" s="1"/>
  <c r="Q194" i="13" s="1"/>
  <c r="Q195" i="13" s="1"/>
  <c r="Q196" i="13" s="1"/>
  <c r="Q197" i="13" s="1"/>
  <c r="Q198" i="13" s="1"/>
  <c r="Q199" i="13" s="1"/>
  <c r="P188" i="13"/>
  <c r="P189" i="13" s="1"/>
  <c r="P190" i="13" s="1"/>
  <c r="P191" i="13" s="1"/>
  <c r="P192" i="13" s="1"/>
  <c r="P193" i="13" s="1"/>
  <c r="P194" i="13" s="1"/>
  <c r="P195" i="13" s="1"/>
  <c r="P196" i="13" s="1"/>
  <c r="P197" i="13" s="1"/>
  <c r="P198" i="13" s="1"/>
  <c r="P199" i="13" s="1"/>
  <c r="O188" i="13"/>
  <c r="O189" i="13" s="1"/>
  <c r="O190" i="13" s="1"/>
  <c r="O191" i="13" s="1"/>
  <c r="O192" i="13" s="1"/>
  <c r="O193" i="13" s="1"/>
  <c r="O194" i="13" s="1"/>
  <c r="O195" i="13" s="1"/>
  <c r="O196" i="13" s="1"/>
  <c r="O197" i="13" s="1"/>
  <c r="O198" i="13" s="1"/>
  <c r="O199" i="13" s="1"/>
  <c r="N188" i="13"/>
  <c r="N189" i="13" s="1"/>
  <c r="N190" i="13" s="1"/>
  <c r="N191" i="13" s="1"/>
  <c r="N192" i="13" s="1"/>
  <c r="N193" i="13" s="1"/>
  <c r="N194" i="13" s="1"/>
  <c r="N195" i="13" s="1"/>
  <c r="N196" i="13" s="1"/>
  <c r="N197" i="13" s="1"/>
  <c r="N198" i="13" s="1"/>
  <c r="N199" i="13" s="1"/>
  <c r="M188" i="13"/>
  <c r="M189" i="13" s="1"/>
  <c r="M190" i="13" s="1"/>
  <c r="M191" i="13" s="1"/>
  <c r="M192" i="13" s="1"/>
  <c r="M193" i="13" s="1"/>
  <c r="M194" i="13" s="1"/>
  <c r="M195" i="13" s="1"/>
  <c r="M196" i="13" s="1"/>
  <c r="M197" i="13" s="1"/>
  <c r="M198" i="13" s="1"/>
  <c r="M199" i="13" s="1"/>
  <c r="L188" i="13"/>
  <c r="L189" i="13" s="1"/>
  <c r="L190" i="13" s="1"/>
  <c r="L191" i="13" s="1"/>
  <c r="L192" i="13" s="1"/>
  <c r="L193" i="13" s="1"/>
  <c r="L194" i="13" s="1"/>
  <c r="L195" i="13" s="1"/>
  <c r="L196" i="13" s="1"/>
  <c r="L197" i="13" s="1"/>
  <c r="L198" i="13" s="1"/>
  <c r="L199" i="13" s="1"/>
  <c r="K188" i="13"/>
  <c r="K189" i="13" s="1"/>
  <c r="K190" i="13" s="1"/>
  <c r="K191" i="13" s="1"/>
  <c r="K192" i="13" s="1"/>
  <c r="K193" i="13" s="1"/>
  <c r="K194" i="13" s="1"/>
  <c r="K195" i="13" s="1"/>
  <c r="K196" i="13" s="1"/>
  <c r="K197" i="13" s="1"/>
  <c r="K198" i="13" s="1"/>
  <c r="K199" i="13" s="1"/>
  <c r="J188" i="13"/>
  <c r="J189" i="13" s="1"/>
  <c r="J190" i="13" s="1"/>
  <c r="J191" i="13" s="1"/>
  <c r="J192" i="13" s="1"/>
  <c r="J193" i="13" s="1"/>
  <c r="J194" i="13" s="1"/>
  <c r="J195" i="13" s="1"/>
  <c r="J196" i="13" s="1"/>
  <c r="J197" i="13" s="1"/>
  <c r="J198" i="13" s="1"/>
  <c r="J199" i="13" s="1"/>
  <c r="I188" i="13"/>
  <c r="I189" i="13" s="1"/>
  <c r="I190" i="13" s="1"/>
  <c r="I191" i="13" s="1"/>
  <c r="I192" i="13" s="1"/>
  <c r="I193" i="13" s="1"/>
  <c r="I194" i="13" s="1"/>
  <c r="I195" i="13" s="1"/>
  <c r="I196" i="13" s="1"/>
  <c r="I197" i="13" s="1"/>
  <c r="I198" i="13" s="1"/>
  <c r="I199" i="13" s="1"/>
  <c r="H188" i="13"/>
  <c r="H189" i="13" s="1"/>
  <c r="H190" i="13" s="1"/>
  <c r="H191" i="13" s="1"/>
  <c r="H192" i="13" s="1"/>
  <c r="H193" i="13" s="1"/>
  <c r="H194" i="13" s="1"/>
  <c r="H195" i="13" s="1"/>
  <c r="H196" i="13" s="1"/>
  <c r="H197" i="13" s="1"/>
  <c r="H198" i="13" s="1"/>
  <c r="H199" i="13" s="1"/>
  <c r="G188" i="13"/>
  <c r="G189" i="13" s="1"/>
  <c r="G190" i="13" s="1"/>
  <c r="G191" i="13" s="1"/>
  <c r="G192" i="13" s="1"/>
  <c r="G193" i="13" s="1"/>
  <c r="G194" i="13" s="1"/>
  <c r="G195" i="13" s="1"/>
  <c r="G196" i="13" s="1"/>
  <c r="G197" i="13" s="1"/>
  <c r="G198" i="13" s="1"/>
  <c r="G199" i="13" s="1"/>
  <c r="F188" i="13"/>
  <c r="F189" i="13" s="1"/>
  <c r="F190" i="13" s="1"/>
  <c r="F191" i="13" s="1"/>
  <c r="F192" i="13" s="1"/>
  <c r="F193" i="13" s="1"/>
  <c r="F194" i="13" s="1"/>
  <c r="F195" i="13" s="1"/>
  <c r="F196" i="13" s="1"/>
  <c r="F197" i="13" s="1"/>
  <c r="F198" i="13" s="1"/>
  <c r="F199" i="13" s="1"/>
  <c r="E188" i="13"/>
  <c r="E189" i="13" s="1"/>
  <c r="E190" i="13" s="1"/>
  <c r="E191" i="13" s="1"/>
  <c r="E192" i="13" s="1"/>
  <c r="E193" i="13" s="1"/>
  <c r="E194" i="13" s="1"/>
  <c r="E195" i="13" s="1"/>
  <c r="E196" i="13" s="1"/>
  <c r="E197" i="13" s="1"/>
  <c r="E198" i="13" s="1"/>
  <c r="E199" i="13" s="1"/>
  <c r="D188" i="13"/>
  <c r="D189" i="13" s="1"/>
  <c r="D190" i="13" s="1"/>
  <c r="D191" i="13" s="1"/>
  <c r="D192" i="13" s="1"/>
  <c r="D193" i="13" s="1"/>
  <c r="D194" i="13" s="1"/>
  <c r="D195" i="13" s="1"/>
  <c r="D196" i="13" s="1"/>
  <c r="D197" i="13" s="1"/>
  <c r="D198" i="13" s="1"/>
  <c r="D199" i="13" s="1"/>
  <c r="C188" i="13"/>
  <c r="C189" i="13" s="1"/>
  <c r="C190" i="13" s="1"/>
  <c r="C191" i="13" s="1"/>
  <c r="C192" i="13" s="1"/>
  <c r="C193" i="13" s="1"/>
  <c r="C194" i="13" s="1"/>
  <c r="C195" i="13" s="1"/>
  <c r="C196" i="13" s="1"/>
  <c r="C197" i="13" s="1"/>
  <c r="C198" i="13" s="1"/>
  <c r="C199" i="13" s="1"/>
  <c r="Q176" i="13"/>
  <c r="Q177" i="13" s="1"/>
  <c r="Q178" i="13" s="1"/>
  <c r="Q179" i="13" s="1"/>
  <c r="Q180" i="13" s="1"/>
  <c r="Q181" i="13" s="1"/>
  <c r="Q182" i="13" s="1"/>
  <c r="Q183" i="13" s="1"/>
  <c r="Q184" i="13" s="1"/>
  <c r="Q185" i="13" s="1"/>
  <c r="Q186" i="13" s="1"/>
  <c r="Q187" i="13" s="1"/>
  <c r="P176" i="13"/>
  <c r="P177" i="13" s="1"/>
  <c r="P178" i="13" s="1"/>
  <c r="P179" i="13" s="1"/>
  <c r="P180" i="13" s="1"/>
  <c r="P181" i="13" s="1"/>
  <c r="P182" i="13" s="1"/>
  <c r="P183" i="13" s="1"/>
  <c r="P184" i="13" s="1"/>
  <c r="P185" i="13" s="1"/>
  <c r="P186" i="13" s="1"/>
  <c r="P187" i="13" s="1"/>
  <c r="O176" i="13"/>
  <c r="O177" i="13" s="1"/>
  <c r="O178" i="13" s="1"/>
  <c r="O179" i="13" s="1"/>
  <c r="O180" i="13" s="1"/>
  <c r="O181" i="13" s="1"/>
  <c r="O182" i="13" s="1"/>
  <c r="O183" i="13" s="1"/>
  <c r="O184" i="13" s="1"/>
  <c r="O185" i="13" s="1"/>
  <c r="O186" i="13" s="1"/>
  <c r="O187" i="13" s="1"/>
  <c r="N176" i="13"/>
  <c r="N177" i="13" s="1"/>
  <c r="N178" i="13" s="1"/>
  <c r="N179" i="13" s="1"/>
  <c r="N180" i="13" s="1"/>
  <c r="N181" i="13" s="1"/>
  <c r="N182" i="13" s="1"/>
  <c r="N183" i="13" s="1"/>
  <c r="N184" i="13" s="1"/>
  <c r="N185" i="13" s="1"/>
  <c r="N186" i="13" s="1"/>
  <c r="N187" i="13" s="1"/>
  <c r="M176" i="13"/>
  <c r="M177" i="13" s="1"/>
  <c r="M178" i="13" s="1"/>
  <c r="M179" i="13" s="1"/>
  <c r="M180" i="13" s="1"/>
  <c r="M181" i="13" s="1"/>
  <c r="M182" i="13" s="1"/>
  <c r="M183" i="13" s="1"/>
  <c r="M184" i="13" s="1"/>
  <c r="M185" i="13" s="1"/>
  <c r="M186" i="13" s="1"/>
  <c r="M187" i="13" s="1"/>
  <c r="L176" i="13"/>
  <c r="L177" i="13" s="1"/>
  <c r="L178" i="13" s="1"/>
  <c r="L179" i="13" s="1"/>
  <c r="L180" i="13" s="1"/>
  <c r="L181" i="13" s="1"/>
  <c r="L182" i="13" s="1"/>
  <c r="L183" i="13" s="1"/>
  <c r="L184" i="13" s="1"/>
  <c r="L185" i="13" s="1"/>
  <c r="L186" i="13" s="1"/>
  <c r="L187" i="13" s="1"/>
  <c r="K176" i="13"/>
  <c r="K177" i="13" s="1"/>
  <c r="K178" i="13" s="1"/>
  <c r="K179" i="13" s="1"/>
  <c r="K180" i="13" s="1"/>
  <c r="K181" i="13" s="1"/>
  <c r="K182" i="13" s="1"/>
  <c r="K183" i="13" s="1"/>
  <c r="K184" i="13" s="1"/>
  <c r="K185" i="13" s="1"/>
  <c r="K186" i="13" s="1"/>
  <c r="K187" i="13" s="1"/>
  <c r="J176" i="13"/>
  <c r="J177" i="13" s="1"/>
  <c r="J178" i="13" s="1"/>
  <c r="J179" i="13" s="1"/>
  <c r="J180" i="13" s="1"/>
  <c r="J181" i="13" s="1"/>
  <c r="J182" i="13" s="1"/>
  <c r="J183" i="13" s="1"/>
  <c r="J184" i="13" s="1"/>
  <c r="J185" i="13" s="1"/>
  <c r="J186" i="13" s="1"/>
  <c r="J187" i="13" s="1"/>
  <c r="I176" i="13"/>
  <c r="I177" i="13" s="1"/>
  <c r="I178" i="13" s="1"/>
  <c r="I179" i="13" s="1"/>
  <c r="I180" i="13" s="1"/>
  <c r="I181" i="13" s="1"/>
  <c r="I182" i="13" s="1"/>
  <c r="I183" i="13" s="1"/>
  <c r="I184" i="13" s="1"/>
  <c r="I185" i="13" s="1"/>
  <c r="I186" i="13" s="1"/>
  <c r="I187" i="13" s="1"/>
  <c r="H176" i="13"/>
  <c r="H177" i="13" s="1"/>
  <c r="H178" i="13" s="1"/>
  <c r="H179" i="13" s="1"/>
  <c r="H180" i="13" s="1"/>
  <c r="H181" i="13" s="1"/>
  <c r="H182" i="13" s="1"/>
  <c r="H183" i="13" s="1"/>
  <c r="H184" i="13" s="1"/>
  <c r="H185" i="13" s="1"/>
  <c r="H186" i="13" s="1"/>
  <c r="H187" i="13" s="1"/>
  <c r="G176" i="13"/>
  <c r="G177" i="13" s="1"/>
  <c r="G178" i="13" s="1"/>
  <c r="G179" i="13" s="1"/>
  <c r="G180" i="13" s="1"/>
  <c r="G181" i="13" s="1"/>
  <c r="G182" i="13" s="1"/>
  <c r="G183" i="13" s="1"/>
  <c r="G184" i="13" s="1"/>
  <c r="G185" i="13" s="1"/>
  <c r="G186" i="13" s="1"/>
  <c r="G187" i="13" s="1"/>
  <c r="F176" i="13"/>
  <c r="F177" i="13" s="1"/>
  <c r="F178" i="13" s="1"/>
  <c r="F179" i="13" s="1"/>
  <c r="F180" i="13" s="1"/>
  <c r="F181" i="13" s="1"/>
  <c r="F182" i="13" s="1"/>
  <c r="F183" i="13" s="1"/>
  <c r="F184" i="13" s="1"/>
  <c r="F185" i="13" s="1"/>
  <c r="F186" i="13" s="1"/>
  <c r="F187" i="13" s="1"/>
  <c r="E176" i="13"/>
  <c r="E177" i="13" s="1"/>
  <c r="E178" i="13" s="1"/>
  <c r="E179" i="13" s="1"/>
  <c r="E180" i="13" s="1"/>
  <c r="E181" i="13" s="1"/>
  <c r="E182" i="13" s="1"/>
  <c r="E183" i="13" s="1"/>
  <c r="E184" i="13" s="1"/>
  <c r="E185" i="13" s="1"/>
  <c r="E186" i="13" s="1"/>
  <c r="E187" i="13" s="1"/>
  <c r="D176" i="13"/>
  <c r="D177" i="13" s="1"/>
  <c r="D178" i="13" s="1"/>
  <c r="D179" i="13" s="1"/>
  <c r="D180" i="13" s="1"/>
  <c r="D181" i="13" s="1"/>
  <c r="D182" i="13" s="1"/>
  <c r="D183" i="13" s="1"/>
  <c r="D184" i="13" s="1"/>
  <c r="D185" i="13" s="1"/>
  <c r="D186" i="13" s="1"/>
  <c r="D187" i="13" s="1"/>
  <c r="C176" i="13"/>
  <c r="C177" i="13" s="1"/>
  <c r="C178" i="13" s="1"/>
  <c r="C179" i="13" s="1"/>
  <c r="C180" i="13" s="1"/>
  <c r="C181" i="13" s="1"/>
  <c r="C182" i="13" s="1"/>
  <c r="C183" i="13" s="1"/>
  <c r="C184" i="13" s="1"/>
  <c r="C185" i="13" s="1"/>
  <c r="C186" i="13" s="1"/>
  <c r="C187" i="13" s="1"/>
  <c r="Q164" i="13"/>
  <c r="Q165" i="13" s="1"/>
  <c r="Q166" i="13" s="1"/>
  <c r="Q167" i="13" s="1"/>
  <c r="Q168" i="13" s="1"/>
  <c r="Q169" i="13" s="1"/>
  <c r="Q170" i="13" s="1"/>
  <c r="Q171" i="13" s="1"/>
  <c r="Q172" i="13" s="1"/>
  <c r="Q173" i="13" s="1"/>
  <c r="Q174" i="13" s="1"/>
  <c r="Q175" i="13" s="1"/>
  <c r="P164" i="13"/>
  <c r="P165" i="13" s="1"/>
  <c r="P166" i="13" s="1"/>
  <c r="P167" i="13" s="1"/>
  <c r="P168" i="13" s="1"/>
  <c r="P169" i="13" s="1"/>
  <c r="P170" i="13" s="1"/>
  <c r="P171" i="13" s="1"/>
  <c r="P172" i="13" s="1"/>
  <c r="P173" i="13" s="1"/>
  <c r="P174" i="13" s="1"/>
  <c r="P175" i="13" s="1"/>
  <c r="O164" i="13"/>
  <c r="O165" i="13" s="1"/>
  <c r="O166" i="13" s="1"/>
  <c r="O167" i="13" s="1"/>
  <c r="O168" i="13" s="1"/>
  <c r="O169" i="13" s="1"/>
  <c r="O170" i="13" s="1"/>
  <c r="O171" i="13" s="1"/>
  <c r="O172" i="13" s="1"/>
  <c r="O173" i="13" s="1"/>
  <c r="O174" i="13" s="1"/>
  <c r="O175" i="13" s="1"/>
  <c r="N164" i="13"/>
  <c r="N165" i="13" s="1"/>
  <c r="N166" i="13" s="1"/>
  <c r="N167" i="13" s="1"/>
  <c r="N168" i="13" s="1"/>
  <c r="N169" i="13" s="1"/>
  <c r="N170" i="13" s="1"/>
  <c r="N171" i="13" s="1"/>
  <c r="N172" i="13" s="1"/>
  <c r="N173" i="13" s="1"/>
  <c r="N174" i="13" s="1"/>
  <c r="N175" i="13" s="1"/>
  <c r="M164" i="13"/>
  <c r="M165" i="13" s="1"/>
  <c r="M166" i="13" s="1"/>
  <c r="M167" i="13" s="1"/>
  <c r="M168" i="13" s="1"/>
  <c r="M169" i="13" s="1"/>
  <c r="M170" i="13" s="1"/>
  <c r="M171" i="13" s="1"/>
  <c r="M172" i="13" s="1"/>
  <c r="M173" i="13" s="1"/>
  <c r="M174" i="13" s="1"/>
  <c r="M175" i="13" s="1"/>
  <c r="L164" i="13"/>
  <c r="L165" i="13" s="1"/>
  <c r="L166" i="13" s="1"/>
  <c r="L167" i="13" s="1"/>
  <c r="L168" i="13" s="1"/>
  <c r="L169" i="13" s="1"/>
  <c r="L170" i="13" s="1"/>
  <c r="L171" i="13" s="1"/>
  <c r="L172" i="13" s="1"/>
  <c r="L173" i="13" s="1"/>
  <c r="L174" i="13" s="1"/>
  <c r="L175" i="13" s="1"/>
  <c r="K164" i="13"/>
  <c r="K165" i="13" s="1"/>
  <c r="K166" i="13" s="1"/>
  <c r="K167" i="13" s="1"/>
  <c r="K168" i="13" s="1"/>
  <c r="K169" i="13" s="1"/>
  <c r="K170" i="13" s="1"/>
  <c r="K171" i="13" s="1"/>
  <c r="K172" i="13" s="1"/>
  <c r="K173" i="13" s="1"/>
  <c r="K174" i="13" s="1"/>
  <c r="K175" i="13" s="1"/>
  <c r="J164" i="13"/>
  <c r="J165" i="13" s="1"/>
  <c r="J166" i="13" s="1"/>
  <c r="J167" i="13" s="1"/>
  <c r="J168" i="13" s="1"/>
  <c r="J169" i="13" s="1"/>
  <c r="J170" i="13" s="1"/>
  <c r="J171" i="13" s="1"/>
  <c r="J172" i="13" s="1"/>
  <c r="J173" i="13" s="1"/>
  <c r="J174" i="13" s="1"/>
  <c r="J175" i="13" s="1"/>
  <c r="I164" i="13"/>
  <c r="I165" i="13" s="1"/>
  <c r="I166" i="13" s="1"/>
  <c r="I167" i="13" s="1"/>
  <c r="I168" i="13" s="1"/>
  <c r="I169" i="13" s="1"/>
  <c r="I170" i="13" s="1"/>
  <c r="I171" i="13" s="1"/>
  <c r="I172" i="13" s="1"/>
  <c r="I173" i="13" s="1"/>
  <c r="I174" i="13" s="1"/>
  <c r="I175" i="13" s="1"/>
  <c r="H164" i="13"/>
  <c r="H165" i="13" s="1"/>
  <c r="H166" i="13" s="1"/>
  <c r="H167" i="13" s="1"/>
  <c r="H168" i="13" s="1"/>
  <c r="H169" i="13" s="1"/>
  <c r="H170" i="13" s="1"/>
  <c r="H171" i="13" s="1"/>
  <c r="H172" i="13" s="1"/>
  <c r="H173" i="13" s="1"/>
  <c r="H174" i="13" s="1"/>
  <c r="H175" i="13" s="1"/>
  <c r="G164" i="13"/>
  <c r="G165" i="13" s="1"/>
  <c r="G166" i="13" s="1"/>
  <c r="G167" i="13" s="1"/>
  <c r="G168" i="13" s="1"/>
  <c r="G169" i="13" s="1"/>
  <c r="G170" i="13" s="1"/>
  <c r="G171" i="13" s="1"/>
  <c r="G172" i="13" s="1"/>
  <c r="G173" i="13" s="1"/>
  <c r="G174" i="13" s="1"/>
  <c r="G175" i="13" s="1"/>
  <c r="F164" i="13"/>
  <c r="F165" i="13" s="1"/>
  <c r="F166" i="13" s="1"/>
  <c r="F167" i="13" s="1"/>
  <c r="F168" i="13" s="1"/>
  <c r="F169" i="13" s="1"/>
  <c r="F170" i="13" s="1"/>
  <c r="F171" i="13" s="1"/>
  <c r="F172" i="13" s="1"/>
  <c r="F173" i="13" s="1"/>
  <c r="F174" i="13" s="1"/>
  <c r="F175" i="13" s="1"/>
  <c r="E164" i="13"/>
  <c r="E165" i="13" s="1"/>
  <c r="E166" i="13" s="1"/>
  <c r="E167" i="13" s="1"/>
  <c r="E168" i="13" s="1"/>
  <c r="E169" i="13" s="1"/>
  <c r="E170" i="13" s="1"/>
  <c r="E171" i="13" s="1"/>
  <c r="E172" i="13" s="1"/>
  <c r="E173" i="13" s="1"/>
  <c r="E174" i="13" s="1"/>
  <c r="E175" i="13" s="1"/>
  <c r="D164" i="13"/>
  <c r="D165" i="13" s="1"/>
  <c r="D166" i="13" s="1"/>
  <c r="D167" i="13" s="1"/>
  <c r="D168" i="13" s="1"/>
  <c r="D169" i="13" s="1"/>
  <c r="D170" i="13" s="1"/>
  <c r="D171" i="13" s="1"/>
  <c r="D172" i="13" s="1"/>
  <c r="D173" i="13" s="1"/>
  <c r="D174" i="13" s="1"/>
  <c r="D175" i="13" s="1"/>
  <c r="C164" i="13"/>
  <c r="C165" i="13" s="1"/>
  <c r="C166" i="13" s="1"/>
  <c r="C167" i="13" s="1"/>
  <c r="C168" i="13" s="1"/>
  <c r="C169" i="13" s="1"/>
  <c r="C170" i="13" s="1"/>
  <c r="C171" i="13" s="1"/>
  <c r="C172" i="13" s="1"/>
  <c r="C173" i="13" s="1"/>
  <c r="C174" i="13" s="1"/>
  <c r="C175" i="13" s="1"/>
  <c r="Q152" i="13"/>
  <c r="Q153" i="13" s="1"/>
  <c r="Q154" i="13" s="1"/>
  <c r="Q155" i="13" s="1"/>
  <c r="Q156" i="13" s="1"/>
  <c r="Q157" i="13" s="1"/>
  <c r="Q158" i="13" s="1"/>
  <c r="Q159" i="13" s="1"/>
  <c r="Q160" i="13" s="1"/>
  <c r="Q161" i="13" s="1"/>
  <c r="Q162" i="13" s="1"/>
  <c r="Q163" i="13" s="1"/>
  <c r="P152" i="13"/>
  <c r="P153" i="13" s="1"/>
  <c r="P154" i="13" s="1"/>
  <c r="P155" i="13" s="1"/>
  <c r="P156" i="13" s="1"/>
  <c r="P157" i="13" s="1"/>
  <c r="P158" i="13" s="1"/>
  <c r="P159" i="13" s="1"/>
  <c r="P160" i="13" s="1"/>
  <c r="P161" i="13" s="1"/>
  <c r="P162" i="13" s="1"/>
  <c r="P163" i="13" s="1"/>
  <c r="O152" i="13"/>
  <c r="O153" i="13" s="1"/>
  <c r="O154" i="13" s="1"/>
  <c r="O155" i="13" s="1"/>
  <c r="O156" i="13" s="1"/>
  <c r="O157" i="13" s="1"/>
  <c r="O158" i="13" s="1"/>
  <c r="O159" i="13" s="1"/>
  <c r="O160" i="13" s="1"/>
  <c r="O161" i="13" s="1"/>
  <c r="O162" i="13" s="1"/>
  <c r="O163" i="13" s="1"/>
  <c r="N152" i="13"/>
  <c r="N153" i="13" s="1"/>
  <c r="N154" i="13" s="1"/>
  <c r="N155" i="13" s="1"/>
  <c r="N156" i="13" s="1"/>
  <c r="N157" i="13" s="1"/>
  <c r="N158" i="13" s="1"/>
  <c r="N159" i="13" s="1"/>
  <c r="N160" i="13" s="1"/>
  <c r="N161" i="13" s="1"/>
  <c r="N162" i="13" s="1"/>
  <c r="N163" i="13" s="1"/>
  <c r="M152" i="13"/>
  <c r="M153" i="13" s="1"/>
  <c r="M154" i="13" s="1"/>
  <c r="M155" i="13" s="1"/>
  <c r="M156" i="13" s="1"/>
  <c r="M157" i="13" s="1"/>
  <c r="M158" i="13" s="1"/>
  <c r="M159" i="13" s="1"/>
  <c r="M160" i="13" s="1"/>
  <c r="M161" i="13" s="1"/>
  <c r="M162" i="13" s="1"/>
  <c r="M163" i="13" s="1"/>
  <c r="L152" i="13"/>
  <c r="L153" i="13" s="1"/>
  <c r="L154" i="13" s="1"/>
  <c r="L155" i="13" s="1"/>
  <c r="L156" i="13" s="1"/>
  <c r="L157" i="13" s="1"/>
  <c r="L158" i="13" s="1"/>
  <c r="L159" i="13" s="1"/>
  <c r="L160" i="13" s="1"/>
  <c r="L161" i="13" s="1"/>
  <c r="L162" i="13" s="1"/>
  <c r="L163" i="13" s="1"/>
  <c r="K152" i="13"/>
  <c r="K153" i="13" s="1"/>
  <c r="K154" i="13" s="1"/>
  <c r="K155" i="13" s="1"/>
  <c r="K156" i="13" s="1"/>
  <c r="K157" i="13" s="1"/>
  <c r="K158" i="13" s="1"/>
  <c r="K159" i="13" s="1"/>
  <c r="K160" i="13" s="1"/>
  <c r="K161" i="13" s="1"/>
  <c r="K162" i="13" s="1"/>
  <c r="K163" i="13" s="1"/>
  <c r="J152" i="13"/>
  <c r="J153" i="13" s="1"/>
  <c r="J154" i="13" s="1"/>
  <c r="J155" i="13" s="1"/>
  <c r="J156" i="13" s="1"/>
  <c r="J157" i="13" s="1"/>
  <c r="J158" i="13" s="1"/>
  <c r="J159" i="13" s="1"/>
  <c r="J160" i="13" s="1"/>
  <c r="J161" i="13" s="1"/>
  <c r="J162" i="13" s="1"/>
  <c r="J163" i="13" s="1"/>
  <c r="I152" i="13"/>
  <c r="I153" i="13" s="1"/>
  <c r="I154" i="13" s="1"/>
  <c r="I155" i="13" s="1"/>
  <c r="I156" i="13" s="1"/>
  <c r="I157" i="13" s="1"/>
  <c r="I158" i="13" s="1"/>
  <c r="I159" i="13" s="1"/>
  <c r="I160" i="13" s="1"/>
  <c r="I161" i="13" s="1"/>
  <c r="I162" i="13" s="1"/>
  <c r="I163" i="13" s="1"/>
  <c r="H152" i="13"/>
  <c r="H153" i="13" s="1"/>
  <c r="H154" i="13" s="1"/>
  <c r="H155" i="13" s="1"/>
  <c r="H156" i="13" s="1"/>
  <c r="H157" i="13" s="1"/>
  <c r="H158" i="13" s="1"/>
  <c r="H159" i="13" s="1"/>
  <c r="H160" i="13" s="1"/>
  <c r="H161" i="13" s="1"/>
  <c r="H162" i="13" s="1"/>
  <c r="H163" i="13" s="1"/>
  <c r="G152" i="13"/>
  <c r="G153" i="13" s="1"/>
  <c r="G154" i="13" s="1"/>
  <c r="G155" i="13" s="1"/>
  <c r="G156" i="13" s="1"/>
  <c r="G157" i="13" s="1"/>
  <c r="G158" i="13" s="1"/>
  <c r="G159" i="13" s="1"/>
  <c r="G160" i="13" s="1"/>
  <c r="G161" i="13" s="1"/>
  <c r="G162" i="13" s="1"/>
  <c r="G163" i="13" s="1"/>
  <c r="F152" i="13"/>
  <c r="F153" i="13" s="1"/>
  <c r="F154" i="13" s="1"/>
  <c r="F155" i="13" s="1"/>
  <c r="F156" i="13" s="1"/>
  <c r="F157" i="13" s="1"/>
  <c r="F158" i="13" s="1"/>
  <c r="F159" i="13" s="1"/>
  <c r="F160" i="13" s="1"/>
  <c r="F161" i="13" s="1"/>
  <c r="F162" i="13" s="1"/>
  <c r="F163" i="13" s="1"/>
  <c r="E152" i="13"/>
  <c r="E153" i="13" s="1"/>
  <c r="E154" i="13" s="1"/>
  <c r="E155" i="13" s="1"/>
  <c r="E156" i="13" s="1"/>
  <c r="E157" i="13" s="1"/>
  <c r="E158" i="13" s="1"/>
  <c r="E159" i="13" s="1"/>
  <c r="E160" i="13" s="1"/>
  <c r="E161" i="13" s="1"/>
  <c r="E162" i="13" s="1"/>
  <c r="E163" i="13" s="1"/>
  <c r="D152" i="13"/>
  <c r="D153" i="13" s="1"/>
  <c r="D154" i="13" s="1"/>
  <c r="D155" i="13" s="1"/>
  <c r="D156" i="13" s="1"/>
  <c r="D157" i="13" s="1"/>
  <c r="D158" i="13" s="1"/>
  <c r="D159" i="13" s="1"/>
  <c r="D160" i="13" s="1"/>
  <c r="D161" i="13" s="1"/>
  <c r="D162" i="13" s="1"/>
  <c r="D163" i="13" s="1"/>
  <c r="C152" i="13"/>
  <c r="C153" i="13" s="1"/>
  <c r="C154" i="13" s="1"/>
  <c r="C155" i="13" s="1"/>
  <c r="C156" i="13" s="1"/>
  <c r="C157" i="13" s="1"/>
  <c r="C158" i="13" s="1"/>
  <c r="C159" i="13" s="1"/>
  <c r="C160" i="13" s="1"/>
  <c r="C161" i="13" s="1"/>
  <c r="C162" i="13" s="1"/>
  <c r="C163" i="13" s="1"/>
  <c r="Q140" i="13"/>
  <c r="Q141" i="13" s="1"/>
  <c r="Q142" i="13" s="1"/>
  <c r="Q143" i="13" s="1"/>
  <c r="Q144" i="13" s="1"/>
  <c r="Q145" i="13" s="1"/>
  <c r="Q146" i="13" s="1"/>
  <c r="Q147" i="13" s="1"/>
  <c r="Q148" i="13" s="1"/>
  <c r="Q149" i="13" s="1"/>
  <c r="Q150" i="13" s="1"/>
  <c r="Q151" i="13" s="1"/>
  <c r="P140" i="13"/>
  <c r="P141" i="13" s="1"/>
  <c r="P142" i="13" s="1"/>
  <c r="P143" i="13" s="1"/>
  <c r="P144" i="13" s="1"/>
  <c r="P145" i="13" s="1"/>
  <c r="P146" i="13" s="1"/>
  <c r="P147" i="13" s="1"/>
  <c r="P148" i="13" s="1"/>
  <c r="P149" i="13" s="1"/>
  <c r="P150" i="13" s="1"/>
  <c r="P151" i="13" s="1"/>
  <c r="O140" i="13"/>
  <c r="O141" i="13" s="1"/>
  <c r="O142" i="13" s="1"/>
  <c r="O143" i="13" s="1"/>
  <c r="O144" i="13" s="1"/>
  <c r="O145" i="13" s="1"/>
  <c r="O146" i="13" s="1"/>
  <c r="O147" i="13" s="1"/>
  <c r="O148" i="13" s="1"/>
  <c r="O149" i="13" s="1"/>
  <c r="O150" i="13" s="1"/>
  <c r="O151" i="13" s="1"/>
  <c r="N140" i="13"/>
  <c r="N141" i="13" s="1"/>
  <c r="N142" i="13" s="1"/>
  <c r="N143" i="13" s="1"/>
  <c r="N144" i="13" s="1"/>
  <c r="N145" i="13" s="1"/>
  <c r="N146" i="13" s="1"/>
  <c r="N147" i="13" s="1"/>
  <c r="N148" i="13" s="1"/>
  <c r="N149" i="13" s="1"/>
  <c r="N150" i="13" s="1"/>
  <c r="N151" i="13" s="1"/>
  <c r="M140" i="13"/>
  <c r="M141" i="13" s="1"/>
  <c r="M142" i="13" s="1"/>
  <c r="M143" i="13" s="1"/>
  <c r="M144" i="13" s="1"/>
  <c r="M145" i="13" s="1"/>
  <c r="M146" i="13" s="1"/>
  <c r="M147" i="13" s="1"/>
  <c r="M148" i="13" s="1"/>
  <c r="M149" i="13" s="1"/>
  <c r="M150" i="13" s="1"/>
  <c r="M151" i="13" s="1"/>
  <c r="L140" i="13"/>
  <c r="L141" i="13" s="1"/>
  <c r="L142" i="13" s="1"/>
  <c r="L143" i="13" s="1"/>
  <c r="L144" i="13" s="1"/>
  <c r="L145" i="13" s="1"/>
  <c r="L146" i="13" s="1"/>
  <c r="L147" i="13" s="1"/>
  <c r="L148" i="13" s="1"/>
  <c r="L149" i="13" s="1"/>
  <c r="L150" i="13" s="1"/>
  <c r="L151" i="13" s="1"/>
  <c r="K140" i="13"/>
  <c r="K141" i="13" s="1"/>
  <c r="K142" i="13" s="1"/>
  <c r="K143" i="13" s="1"/>
  <c r="K144" i="13" s="1"/>
  <c r="K145" i="13" s="1"/>
  <c r="K146" i="13" s="1"/>
  <c r="K147" i="13" s="1"/>
  <c r="K148" i="13" s="1"/>
  <c r="K149" i="13" s="1"/>
  <c r="K150" i="13" s="1"/>
  <c r="K151" i="13" s="1"/>
  <c r="J140" i="13"/>
  <c r="J141" i="13" s="1"/>
  <c r="J142" i="13" s="1"/>
  <c r="J143" i="13" s="1"/>
  <c r="J144" i="13" s="1"/>
  <c r="J145" i="13" s="1"/>
  <c r="J146" i="13" s="1"/>
  <c r="J147" i="13" s="1"/>
  <c r="J148" i="13" s="1"/>
  <c r="J149" i="13" s="1"/>
  <c r="J150" i="13" s="1"/>
  <c r="J151" i="13" s="1"/>
  <c r="I140" i="13"/>
  <c r="I141" i="13" s="1"/>
  <c r="I142" i="13" s="1"/>
  <c r="I143" i="13" s="1"/>
  <c r="I144" i="13" s="1"/>
  <c r="I145" i="13" s="1"/>
  <c r="I146" i="13" s="1"/>
  <c r="I147" i="13" s="1"/>
  <c r="I148" i="13" s="1"/>
  <c r="I149" i="13" s="1"/>
  <c r="I150" i="13" s="1"/>
  <c r="I151" i="13" s="1"/>
  <c r="H140" i="13"/>
  <c r="H141" i="13" s="1"/>
  <c r="H142" i="13" s="1"/>
  <c r="H143" i="13" s="1"/>
  <c r="H144" i="13" s="1"/>
  <c r="H145" i="13" s="1"/>
  <c r="H146" i="13" s="1"/>
  <c r="H147" i="13" s="1"/>
  <c r="H148" i="13" s="1"/>
  <c r="H149" i="13" s="1"/>
  <c r="H150" i="13" s="1"/>
  <c r="H151" i="13" s="1"/>
  <c r="G140" i="13"/>
  <c r="G141" i="13" s="1"/>
  <c r="G142" i="13" s="1"/>
  <c r="G143" i="13" s="1"/>
  <c r="G144" i="13" s="1"/>
  <c r="G145" i="13" s="1"/>
  <c r="G146" i="13" s="1"/>
  <c r="G147" i="13" s="1"/>
  <c r="G148" i="13" s="1"/>
  <c r="G149" i="13" s="1"/>
  <c r="G150" i="13" s="1"/>
  <c r="G151" i="13" s="1"/>
  <c r="F140" i="13"/>
  <c r="F141" i="13" s="1"/>
  <c r="F142" i="13" s="1"/>
  <c r="F143" i="13" s="1"/>
  <c r="F144" i="13" s="1"/>
  <c r="F145" i="13" s="1"/>
  <c r="F146" i="13" s="1"/>
  <c r="F147" i="13" s="1"/>
  <c r="F148" i="13" s="1"/>
  <c r="F149" i="13" s="1"/>
  <c r="F150" i="13" s="1"/>
  <c r="F151" i="13" s="1"/>
  <c r="E140" i="13"/>
  <c r="E141" i="13" s="1"/>
  <c r="E142" i="13" s="1"/>
  <c r="E143" i="13" s="1"/>
  <c r="E144" i="13" s="1"/>
  <c r="E145" i="13" s="1"/>
  <c r="E146" i="13" s="1"/>
  <c r="E147" i="13" s="1"/>
  <c r="E148" i="13" s="1"/>
  <c r="E149" i="13" s="1"/>
  <c r="E150" i="13" s="1"/>
  <c r="E151" i="13" s="1"/>
  <c r="D140" i="13"/>
  <c r="D141" i="13" s="1"/>
  <c r="D142" i="13" s="1"/>
  <c r="D143" i="13" s="1"/>
  <c r="D144" i="13" s="1"/>
  <c r="D145" i="13" s="1"/>
  <c r="D146" i="13" s="1"/>
  <c r="D147" i="13" s="1"/>
  <c r="D148" i="13" s="1"/>
  <c r="D149" i="13" s="1"/>
  <c r="D150" i="13" s="1"/>
  <c r="D151" i="13" s="1"/>
  <c r="C140" i="13"/>
  <c r="C141" i="13" s="1"/>
  <c r="C142" i="13" s="1"/>
  <c r="C143" i="13" s="1"/>
  <c r="C144" i="13" s="1"/>
  <c r="C145" i="13" s="1"/>
  <c r="C146" i="13" s="1"/>
  <c r="C147" i="13" s="1"/>
  <c r="C148" i="13" s="1"/>
  <c r="C149" i="13" s="1"/>
  <c r="C150" i="13" s="1"/>
  <c r="C151" i="13" s="1"/>
  <c r="Q128" i="13"/>
  <c r="Q129" i="13" s="1"/>
  <c r="Q130" i="13" s="1"/>
  <c r="Q131" i="13" s="1"/>
  <c r="Q132" i="13" s="1"/>
  <c r="Q133" i="13" s="1"/>
  <c r="Q134" i="13" s="1"/>
  <c r="Q135" i="13" s="1"/>
  <c r="Q136" i="13" s="1"/>
  <c r="Q137" i="13" s="1"/>
  <c r="Q138" i="13" s="1"/>
  <c r="Q139" i="13" s="1"/>
  <c r="P128" i="13"/>
  <c r="P129" i="13" s="1"/>
  <c r="P130" i="13" s="1"/>
  <c r="P131" i="13" s="1"/>
  <c r="P132" i="13" s="1"/>
  <c r="P133" i="13" s="1"/>
  <c r="P134" i="13" s="1"/>
  <c r="P135" i="13" s="1"/>
  <c r="P136" i="13" s="1"/>
  <c r="P137" i="13" s="1"/>
  <c r="P138" i="13" s="1"/>
  <c r="P139" i="13" s="1"/>
  <c r="O128" i="13"/>
  <c r="O129" i="13" s="1"/>
  <c r="O130" i="13" s="1"/>
  <c r="O131" i="13" s="1"/>
  <c r="O132" i="13" s="1"/>
  <c r="O133" i="13" s="1"/>
  <c r="O134" i="13" s="1"/>
  <c r="O135" i="13" s="1"/>
  <c r="O136" i="13" s="1"/>
  <c r="O137" i="13" s="1"/>
  <c r="O138" i="13" s="1"/>
  <c r="O139" i="13" s="1"/>
  <c r="N128" i="13"/>
  <c r="N129" i="13" s="1"/>
  <c r="N130" i="13" s="1"/>
  <c r="N131" i="13" s="1"/>
  <c r="N132" i="13" s="1"/>
  <c r="N133" i="13" s="1"/>
  <c r="N134" i="13" s="1"/>
  <c r="N135" i="13" s="1"/>
  <c r="N136" i="13" s="1"/>
  <c r="N137" i="13" s="1"/>
  <c r="N138" i="13" s="1"/>
  <c r="N139" i="13" s="1"/>
  <c r="M128" i="13"/>
  <c r="M129" i="13" s="1"/>
  <c r="M130" i="13" s="1"/>
  <c r="M131" i="13" s="1"/>
  <c r="M132" i="13" s="1"/>
  <c r="M133" i="13" s="1"/>
  <c r="M134" i="13" s="1"/>
  <c r="M135" i="13" s="1"/>
  <c r="M136" i="13" s="1"/>
  <c r="M137" i="13" s="1"/>
  <c r="M138" i="13" s="1"/>
  <c r="M139" i="13" s="1"/>
  <c r="L128" i="13"/>
  <c r="L129" i="13" s="1"/>
  <c r="L130" i="13" s="1"/>
  <c r="L131" i="13" s="1"/>
  <c r="L132" i="13" s="1"/>
  <c r="L133" i="13" s="1"/>
  <c r="L134" i="13" s="1"/>
  <c r="L135" i="13" s="1"/>
  <c r="L136" i="13" s="1"/>
  <c r="L137" i="13" s="1"/>
  <c r="L138" i="13" s="1"/>
  <c r="L139" i="13" s="1"/>
  <c r="K128" i="13"/>
  <c r="K129" i="13" s="1"/>
  <c r="K130" i="13" s="1"/>
  <c r="K131" i="13" s="1"/>
  <c r="K132" i="13" s="1"/>
  <c r="K133" i="13" s="1"/>
  <c r="K134" i="13" s="1"/>
  <c r="K135" i="13" s="1"/>
  <c r="K136" i="13" s="1"/>
  <c r="K137" i="13" s="1"/>
  <c r="K138" i="13" s="1"/>
  <c r="K139" i="13" s="1"/>
  <c r="J128" i="13"/>
  <c r="J129" i="13" s="1"/>
  <c r="J130" i="13" s="1"/>
  <c r="J131" i="13" s="1"/>
  <c r="J132" i="13" s="1"/>
  <c r="J133" i="13" s="1"/>
  <c r="J134" i="13" s="1"/>
  <c r="J135" i="13" s="1"/>
  <c r="J136" i="13" s="1"/>
  <c r="J137" i="13" s="1"/>
  <c r="J138" i="13" s="1"/>
  <c r="J139" i="13" s="1"/>
  <c r="I128" i="13"/>
  <c r="I129" i="13" s="1"/>
  <c r="I130" i="13" s="1"/>
  <c r="I131" i="13" s="1"/>
  <c r="I132" i="13" s="1"/>
  <c r="I133" i="13" s="1"/>
  <c r="I134" i="13" s="1"/>
  <c r="I135" i="13" s="1"/>
  <c r="I136" i="13" s="1"/>
  <c r="I137" i="13" s="1"/>
  <c r="I138" i="13" s="1"/>
  <c r="I139" i="13" s="1"/>
  <c r="H128" i="13"/>
  <c r="H129" i="13" s="1"/>
  <c r="H130" i="13" s="1"/>
  <c r="H131" i="13" s="1"/>
  <c r="H132" i="13" s="1"/>
  <c r="H133" i="13" s="1"/>
  <c r="H134" i="13" s="1"/>
  <c r="H135" i="13" s="1"/>
  <c r="H136" i="13" s="1"/>
  <c r="H137" i="13" s="1"/>
  <c r="H138" i="13" s="1"/>
  <c r="H139" i="13" s="1"/>
  <c r="G128" i="13"/>
  <c r="G129" i="13" s="1"/>
  <c r="G130" i="13" s="1"/>
  <c r="G131" i="13" s="1"/>
  <c r="G132" i="13" s="1"/>
  <c r="G133" i="13" s="1"/>
  <c r="G134" i="13" s="1"/>
  <c r="G135" i="13" s="1"/>
  <c r="G136" i="13" s="1"/>
  <c r="G137" i="13" s="1"/>
  <c r="G138" i="13" s="1"/>
  <c r="G139" i="13" s="1"/>
  <c r="F128" i="13"/>
  <c r="F129" i="13" s="1"/>
  <c r="F130" i="13" s="1"/>
  <c r="F131" i="13" s="1"/>
  <c r="F132" i="13" s="1"/>
  <c r="F133" i="13" s="1"/>
  <c r="F134" i="13" s="1"/>
  <c r="F135" i="13" s="1"/>
  <c r="F136" i="13" s="1"/>
  <c r="F137" i="13" s="1"/>
  <c r="F138" i="13" s="1"/>
  <c r="F139" i="13" s="1"/>
  <c r="E128" i="13"/>
  <c r="E129" i="13" s="1"/>
  <c r="E130" i="13" s="1"/>
  <c r="E131" i="13" s="1"/>
  <c r="E132" i="13" s="1"/>
  <c r="E133" i="13" s="1"/>
  <c r="E134" i="13" s="1"/>
  <c r="E135" i="13" s="1"/>
  <c r="E136" i="13" s="1"/>
  <c r="E137" i="13" s="1"/>
  <c r="E138" i="13" s="1"/>
  <c r="E139" i="13" s="1"/>
  <c r="D128" i="13"/>
  <c r="D129" i="13" s="1"/>
  <c r="D130" i="13" s="1"/>
  <c r="D131" i="13" s="1"/>
  <c r="D132" i="13" s="1"/>
  <c r="D133" i="13" s="1"/>
  <c r="D134" i="13" s="1"/>
  <c r="D135" i="13" s="1"/>
  <c r="D136" i="13" s="1"/>
  <c r="D137" i="13" s="1"/>
  <c r="D138" i="13" s="1"/>
  <c r="D139" i="13" s="1"/>
  <c r="C128" i="13"/>
  <c r="C129" i="13" s="1"/>
  <c r="C130" i="13" s="1"/>
  <c r="C131" i="13" s="1"/>
  <c r="C132" i="13" s="1"/>
  <c r="C133" i="13" s="1"/>
  <c r="C134" i="13" s="1"/>
  <c r="C135" i="13" s="1"/>
  <c r="C136" i="13" s="1"/>
  <c r="C137" i="13" s="1"/>
  <c r="C138" i="13" s="1"/>
  <c r="C139" i="13" s="1"/>
  <c r="Q116" i="13"/>
  <c r="Q117" i="13" s="1"/>
  <c r="Q118" i="13" s="1"/>
  <c r="Q119" i="13" s="1"/>
  <c r="Q120" i="13" s="1"/>
  <c r="Q121" i="13" s="1"/>
  <c r="Q122" i="13" s="1"/>
  <c r="Q123" i="13" s="1"/>
  <c r="Q124" i="13" s="1"/>
  <c r="Q125" i="13" s="1"/>
  <c r="Q126" i="13" s="1"/>
  <c r="Q127" i="13" s="1"/>
  <c r="P116" i="13"/>
  <c r="P117" i="13" s="1"/>
  <c r="P118" i="13" s="1"/>
  <c r="P119" i="13" s="1"/>
  <c r="P120" i="13" s="1"/>
  <c r="P121" i="13" s="1"/>
  <c r="P122" i="13" s="1"/>
  <c r="P123" i="13" s="1"/>
  <c r="P124" i="13" s="1"/>
  <c r="P125" i="13" s="1"/>
  <c r="P126" i="13" s="1"/>
  <c r="P127" i="13" s="1"/>
  <c r="O116" i="13"/>
  <c r="O117" i="13" s="1"/>
  <c r="O118" i="13" s="1"/>
  <c r="O119" i="13" s="1"/>
  <c r="O120" i="13" s="1"/>
  <c r="O121" i="13" s="1"/>
  <c r="O122" i="13" s="1"/>
  <c r="O123" i="13" s="1"/>
  <c r="O124" i="13" s="1"/>
  <c r="O125" i="13" s="1"/>
  <c r="O126" i="13" s="1"/>
  <c r="O127" i="13" s="1"/>
  <c r="N116" i="13"/>
  <c r="N117" i="13" s="1"/>
  <c r="N118" i="13" s="1"/>
  <c r="N119" i="13" s="1"/>
  <c r="N120" i="13" s="1"/>
  <c r="N121" i="13" s="1"/>
  <c r="N122" i="13" s="1"/>
  <c r="N123" i="13" s="1"/>
  <c r="N124" i="13" s="1"/>
  <c r="N125" i="13" s="1"/>
  <c r="N126" i="13" s="1"/>
  <c r="N127" i="13" s="1"/>
  <c r="M116" i="13"/>
  <c r="M117" i="13" s="1"/>
  <c r="M118" i="13" s="1"/>
  <c r="M119" i="13" s="1"/>
  <c r="M120" i="13" s="1"/>
  <c r="M121" i="13" s="1"/>
  <c r="M122" i="13" s="1"/>
  <c r="M123" i="13" s="1"/>
  <c r="M124" i="13" s="1"/>
  <c r="M125" i="13" s="1"/>
  <c r="M126" i="13" s="1"/>
  <c r="M127" i="13" s="1"/>
  <c r="L116" i="13"/>
  <c r="L117" i="13" s="1"/>
  <c r="L118" i="13" s="1"/>
  <c r="L119" i="13" s="1"/>
  <c r="L120" i="13" s="1"/>
  <c r="L121" i="13" s="1"/>
  <c r="L122" i="13" s="1"/>
  <c r="L123" i="13" s="1"/>
  <c r="L124" i="13" s="1"/>
  <c r="L125" i="13" s="1"/>
  <c r="L126" i="13" s="1"/>
  <c r="L127" i="13" s="1"/>
  <c r="K116" i="13"/>
  <c r="K117" i="13" s="1"/>
  <c r="K118" i="13" s="1"/>
  <c r="K119" i="13" s="1"/>
  <c r="K120" i="13" s="1"/>
  <c r="K121" i="13" s="1"/>
  <c r="K122" i="13" s="1"/>
  <c r="K123" i="13" s="1"/>
  <c r="K124" i="13" s="1"/>
  <c r="K125" i="13" s="1"/>
  <c r="K126" i="13" s="1"/>
  <c r="K127" i="13" s="1"/>
  <c r="J116" i="13"/>
  <c r="J117" i="13" s="1"/>
  <c r="J118" i="13" s="1"/>
  <c r="J119" i="13" s="1"/>
  <c r="J120" i="13" s="1"/>
  <c r="J121" i="13" s="1"/>
  <c r="J122" i="13" s="1"/>
  <c r="J123" i="13" s="1"/>
  <c r="J124" i="13" s="1"/>
  <c r="J125" i="13" s="1"/>
  <c r="J126" i="13" s="1"/>
  <c r="J127" i="13" s="1"/>
  <c r="I116" i="13"/>
  <c r="I117" i="13" s="1"/>
  <c r="I118" i="13" s="1"/>
  <c r="I119" i="13" s="1"/>
  <c r="I120" i="13" s="1"/>
  <c r="I121" i="13" s="1"/>
  <c r="I122" i="13" s="1"/>
  <c r="I123" i="13" s="1"/>
  <c r="I124" i="13" s="1"/>
  <c r="I125" i="13" s="1"/>
  <c r="I126" i="13" s="1"/>
  <c r="I127" i="13" s="1"/>
  <c r="H116" i="13"/>
  <c r="H117" i="13" s="1"/>
  <c r="H118" i="13" s="1"/>
  <c r="H119" i="13" s="1"/>
  <c r="H120" i="13" s="1"/>
  <c r="H121" i="13" s="1"/>
  <c r="H122" i="13" s="1"/>
  <c r="H123" i="13" s="1"/>
  <c r="H124" i="13" s="1"/>
  <c r="H125" i="13" s="1"/>
  <c r="H126" i="13" s="1"/>
  <c r="H127" i="13" s="1"/>
  <c r="G116" i="13"/>
  <c r="G117" i="13" s="1"/>
  <c r="G118" i="13" s="1"/>
  <c r="G119" i="13" s="1"/>
  <c r="G120" i="13" s="1"/>
  <c r="G121" i="13" s="1"/>
  <c r="G122" i="13" s="1"/>
  <c r="G123" i="13" s="1"/>
  <c r="G124" i="13" s="1"/>
  <c r="G125" i="13" s="1"/>
  <c r="G126" i="13" s="1"/>
  <c r="G127" i="13" s="1"/>
  <c r="F116" i="13"/>
  <c r="F117" i="13" s="1"/>
  <c r="F118" i="13" s="1"/>
  <c r="F119" i="13" s="1"/>
  <c r="F120" i="13" s="1"/>
  <c r="F121" i="13" s="1"/>
  <c r="F122" i="13" s="1"/>
  <c r="F123" i="13" s="1"/>
  <c r="F124" i="13" s="1"/>
  <c r="F125" i="13" s="1"/>
  <c r="F126" i="13" s="1"/>
  <c r="F127" i="13" s="1"/>
  <c r="E116" i="13"/>
  <c r="E117" i="13" s="1"/>
  <c r="E118" i="13" s="1"/>
  <c r="E119" i="13" s="1"/>
  <c r="E120" i="13" s="1"/>
  <c r="E121" i="13" s="1"/>
  <c r="E122" i="13" s="1"/>
  <c r="E123" i="13" s="1"/>
  <c r="E124" i="13" s="1"/>
  <c r="E125" i="13" s="1"/>
  <c r="E126" i="13" s="1"/>
  <c r="E127" i="13" s="1"/>
  <c r="D116" i="13"/>
  <c r="D117" i="13" s="1"/>
  <c r="D118" i="13" s="1"/>
  <c r="D119" i="13" s="1"/>
  <c r="D120" i="13" s="1"/>
  <c r="D121" i="13" s="1"/>
  <c r="D122" i="13" s="1"/>
  <c r="D123" i="13" s="1"/>
  <c r="D124" i="13" s="1"/>
  <c r="D125" i="13" s="1"/>
  <c r="D126" i="13" s="1"/>
  <c r="D127" i="13" s="1"/>
  <c r="C116" i="13"/>
  <c r="C117" i="13" s="1"/>
  <c r="C118" i="13" s="1"/>
  <c r="C119" i="13" s="1"/>
  <c r="C120" i="13" s="1"/>
  <c r="C121" i="13" s="1"/>
  <c r="C122" i="13" s="1"/>
  <c r="C123" i="13" s="1"/>
  <c r="C124" i="13" s="1"/>
  <c r="C125" i="13" s="1"/>
  <c r="C126" i="13" s="1"/>
  <c r="C127" i="13" s="1"/>
  <c r="Q104" i="13"/>
  <c r="Q105" i="13" s="1"/>
  <c r="Q106" i="13" s="1"/>
  <c r="Q107" i="13" s="1"/>
  <c r="Q108" i="13" s="1"/>
  <c r="Q109" i="13" s="1"/>
  <c r="Q110" i="13" s="1"/>
  <c r="Q111" i="13" s="1"/>
  <c r="Q112" i="13" s="1"/>
  <c r="Q113" i="13" s="1"/>
  <c r="Q114" i="13" s="1"/>
  <c r="Q115" i="13" s="1"/>
  <c r="P104" i="13"/>
  <c r="P105" i="13" s="1"/>
  <c r="P106" i="13" s="1"/>
  <c r="P107" i="13" s="1"/>
  <c r="P108" i="13" s="1"/>
  <c r="P109" i="13" s="1"/>
  <c r="P110" i="13" s="1"/>
  <c r="P111" i="13" s="1"/>
  <c r="P112" i="13" s="1"/>
  <c r="P113" i="13" s="1"/>
  <c r="P114" i="13" s="1"/>
  <c r="P115" i="13" s="1"/>
  <c r="O104" i="13"/>
  <c r="O105" i="13" s="1"/>
  <c r="O106" i="13" s="1"/>
  <c r="O107" i="13" s="1"/>
  <c r="O108" i="13" s="1"/>
  <c r="O109" i="13" s="1"/>
  <c r="O110" i="13" s="1"/>
  <c r="O111" i="13" s="1"/>
  <c r="O112" i="13" s="1"/>
  <c r="O113" i="13" s="1"/>
  <c r="O114" i="13" s="1"/>
  <c r="O115" i="13" s="1"/>
  <c r="N104" i="13"/>
  <c r="N105" i="13" s="1"/>
  <c r="N106" i="13" s="1"/>
  <c r="N107" i="13" s="1"/>
  <c r="N108" i="13" s="1"/>
  <c r="N109" i="13" s="1"/>
  <c r="N110" i="13" s="1"/>
  <c r="N111" i="13" s="1"/>
  <c r="N112" i="13" s="1"/>
  <c r="N113" i="13" s="1"/>
  <c r="N114" i="13" s="1"/>
  <c r="N115" i="13" s="1"/>
  <c r="M104" i="13"/>
  <c r="M105" i="13" s="1"/>
  <c r="M106" i="13" s="1"/>
  <c r="M107" i="13" s="1"/>
  <c r="M108" i="13" s="1"/>
  <c r="M109" i="13" s="1"/>
  <c r="M110" i="13" s="1"/>
  <c r="M111" i="13" s="1"/>
  <c r="M112" i="13" s="1"/>
  <c r="M113" i="13" s="1"/>
  <c r="M114" i="13" s="1"/>
  <c r="M115" i="13" s="1"/>
  <c r="L104" i="13"/>
  <c r="L105" i="13" s="1"/>
  <c r="L106" i="13" s="1"/>
  <c r="L107" i="13" s="1"/>
  <c r="L108" i="13" s="1"/>
  <c r="L109" i="13" s="1"/>
  <c r="L110" i="13" s="1"/>
  <c r="L111" i="13" s="1"/>
  <c r="L112" i="13" s="1"/>
  <c r="L113" i="13" s="1"/>
  <c r="L114" i="13" s="1"/>
  <c r="L115" i="13" s="1"/>
  <c r="K104" i="13"/>
  <c r="K105" i="13" s="1"/>
  <c r="K106" i="13" s="1"/>
  <c r="K107" i="13" s="1"/>
  <c r="K108" i="13" s="1"/>
  <c r="K109" i="13" s="1"/>
  <c r="K110" i="13" s="1"/>
  <c r="K111" i="13" s="1"/>
  <c r="K112" i="13" s="1"/>
  <c r="K113" i="13" s="1"/>
  <c r="K114" i="13" s="1"/>
  <c r="K115" i="13" s="1"/>
  <c r="J104" i="13"/>
  <c r="J105" i="13" s="1"/>
  <c r="J106" i="13" s="1"/>
  <c r="J107" i="13" s="1"/>
  <c r="J108" i="13" s="1"/>
  <c r="J109" i="13" s="1"/>
  <c r="J110" i="13" s="1"/>
  <c r="J111" i="13" s="1"/>
  <c r="J112" i="13" s="1"/>
  <c r="J113" i="13" s="1"/>
  <c r="J114" i="13" s="1"/>
  <c r="J115" i="13" s="1"/>
  <c r="I104" i="13"/>
  <c r="I105" i="13" s="1"/>
  <c r="I106" i="13" s="1"/>
  <c r="I107" i="13" s="1"/>
  <c r="I108" i="13" s="1"/>
  <c r="I109" i="13" s="1"/>
  <c r="I110" i="13" s="1"/>
  <c r="I111" i="13" s="1"/>
  <c r="I112" i="13" s="1"/>
  <c r="I113" i="13" s="1"/>
  <c r="I114" i="13" s="1"/>
  <c r="I115" i="13" s="1"/>
  <c r="H104" i="13"/>
  <c r="H105" i="13" s="1"/>
  <c r="H106" i="13" s="1"/>
  <c r="H107" i="13" s="1"/>
  <c r="H108" i="13" s="1"/>
  <c r="H109" i="13" s="1"/>
  <c r="H110" i="13" s="1"/>
  <c r="H111" i="13" s="1"/>
  <c r="H112" i="13" s="1"/>
  <c r="H113" i="13" s="1"/>
  <c r="H114" i="13" s="1"/>
  <c r="H115" i="13" s="1"/>
  <c r="G104" i="13"/>
  <c r="G105" i="13" s="1"/>
  <c r="G106" i="13" s="1"/>
  <c r="G107" i="13" s="1"/>
  <c r="G108" i="13" s="1"/>
  <c r="G109" i="13" s="1"/>
  <c r="G110" i="13" s="1"/>
  <c r="G111" i="13" s="1"/>
  <c r="G112" i="13" s="1"/>
  <c r="G113" i="13" s="1"/>
  <c r="G114" i="13" s="1"/>
  <c r="G115" i="13" s="1"/>
  <c r="F104" i="13"/>
  <c r="F105" i="13" s="1"/>
  <c r="F106" i="13" s="1"/>
  <c r="F107" i="13" s="1"/>
  <c r="F108" i="13" s="1"/>
  <c r="F109" i="13" s="1"/>
  <c r="F110" i="13" s="1"/>
  <c r="F111" i="13" s="1"/>
  <c r="F112" i="13" s="1"/>
  <c r="F113" i="13" s="1"/>
  <c r="F114" i="13" s="1"/>
  <c r="F115" i="13" s="1"/>
  <c r="E104" i="13"/>
  <c r="E105" i="13" s="1"/>
  <c r="E106" i="13" s="1"/>
  <c r="E107" i="13" s="1"/>
  <c r="E108" i="13" s="1"/>
  <c r="E109" i="13" s="1"/>
  <c r="E110" i="13" s="1"/>
  <c r="E111" i="13" s="1"/>
  <c r="E112" i="13" s="1"/>
  <c r="E113" i="13" s="1"/>
  <c r="E114" i="13" s="1"/>
  <c r="E115" i="13" s="1"/>
  <c r="D104" i="13"/>
  <c r="D105" i="13" s="1"/>
  <c r="D106" i="13" s="1"/>
  <c r="D107" i="13" s="1"/>
  <c r="D108" i="13" s="1"/>
  <c r="D109" i="13" s="1"/>
  <c r="D110" i="13" s="1"/>
  <c r="D111" i="13" s="1"/>
  <c r="D112" i="13" s="1"/>
  <c r="D113" i="13" s="1"/>
  <c r="D114" i="13" s="1"/>
  <c r="D115" i="13" s="1"/>
  <c r="C104" i="13"/>
  <c r="C105" i="13" s="1"/>
  <c r="C106" i="13" s="1"/>
  <c r="C107" i="13" s="1"/>
  <c r="C108" i="13" s="1"/>
  <c r="C109" i="13" s="1"/>
  <c r="C110" i="13" s="1"/>
  <c r="C111" i="13" s="1"/>
  <c r="C112" i="13" s="1"/>
  <c r="C113" i="13" s="1"/>
  <c r="C114" i="13" s="1"/>
  <c r="C115" i="13" s="1"/>
  <c r="Q92" i="13"/>
  <c r="Q93" i="13" s="1"/>
  <c r="Q94" i="13" s="1"/>
  <c r="Q95" i="13" s="1"/>
  <c r="Q96" i="13" s="1"/>
  <c r="Q97" i="13" s="1"/>
  <c r="Q98" i="13" s="1"/>
  <c r="Q99" i="13" s="1"/>
  <c r="Q100" i="13" s="1"/>
  <c r="Q101" i="13" s="1"/>
  <c r="Q102" i="13" s="1"/>
  <c r="Q103" i="13" s="1"/>
  <c r="P92" i="13"/>
  <c r="P93" i="13" s="1"/>
  <c r="P94" i="13" s="1"/>
  <c r="P95" i="13" s="1"/>
  <c r="P96" i="13" s="1"/>
  <c r="P97" i="13" s="1"/>
  <c r="P98" i="13" s="1"/>
  <c r="P99" i="13" s="1"/>
  <c r="P100" i="13" s="1"/>
  <c r="P101" i="13" s="1"/>
  <c r="P102" i="13" s="1"/>
  <c r="P103" i="13" s="1"/>
  <c r="O92" i="13"/>
  <c r="O93" i="13" s="1"/>
  <c r="O94" i="13" s="1"/>
  <c r="O95" i="13" s="1"/>
  <c r="O96" i="13" s="1"/>
  <c r="O97" i="13" s="1"/>
  <c r="O98" i="13" s="1"/>
  <c r="O99" i="13" s="1"/>
  <c r="O100" i="13" s="1"/>
  <c r="O101" i="13" s="1"/>
  <c r="O102" i="13" s="1"/>
  <c r="O103" i="13" s="1"/>
  <c r="N92" i="13"/>
  <c r="N93" i="13" s="1"/>
  <c r="N94" i="13" s="1"/>
  <c r="N95" i="13" s="1"/>
  <c r="N96" i="13" s="1"/>
  <c r="N97" i="13" s="1"/>
  <c r="N98" i="13" s="1"/>
  <c r="N99" i="13" s="1"/>
  <c r="N100" i="13" s="1"/>
  <c r="N101" i="13" s="1"/>
  <c r="N102" i="13" s="1"/>
  <c r="N103" i="13" s="1"/>
  <c r="M92" i="13"/>
  <c r="M93" i="13" s="1"/>
  <c r="M94" i="13" s="1"/>
  <c r="M95" i="13" s="1"/>
  <c r="M96" i="13" s="1"/>
  <c r="M97" i="13" s="1"/>
  <c r="M98" i="13" s="1"/>
  <c r="M99" i="13" s="1"/>
  <c r="M100" i="13" s="1"/>
  <c r="M101" i="13" s="1"/>
  <c r="M102" i="13" s="1"/>
  <c r="M103" i="13" s="1"/>
  <c r="L92" i="13"/>
  <c r="L93" i="13" s="1"/>
  <c r="L94" i="13" s="1"/>
  <c r="L95" i="13" s="1"/>
  <c r="L96" i="13" s="1"/>
  <c r="L97" i="13" s="1"/>
  <c r="L98" i="13" s="1"/>
  <c r="L99" i="13" s="1"/>
  <c r="L100" i="13" s="1"/>
  <c r="L101" i="13" s="1"/>
  <c r="L102" i="13" s="1"/>
  <c r="L103" i="13" s="1"/>
  <c r="K92" i="13"/>
  <c r="K93" i="13" s="1"/>
  <c r="K94" i="13" s="1"/>
  <c r="K95" i="13" s="1"/>
  <c r="K96" i="13" s="1"/>
  <c r="K97" i="13" s="1"/>
  <c r="K98" i="13" s="1"/>
  <c r="K99" i="13" s="1"/>
  <c r="K100" i="13" s="1"/>
  <c r="K101" i="13" s="1"/>
  <c r="K102" i="13" s="1"/>
  <c r="K103" i="13" s="1"/>
  <c r="J92" i="13"/>
  <c r="J93" i="13" s="1"/>
  <c r="J94" i="13" s="1"/>
  <c r="J95" i="13" s="1"/>
  <c r="J96" i="13" s="1"/>
  <c r="J97" i="13" s="1"/>
  <c r="J98" i="13" s="1"/>
  <c r="J99" i="13" s="1"/>
  <c r="J100" i="13" s="1"/>
  <c r="J101" i="13" s="1"/>
  <c r="J102" i="13" s="1"/>
  <c r="J103" i="13" s="1"/>
  <c r="I92" i="13"/>
  <c r="I93" i="13" s="1"/>
  <c r="I94" i="13" s="1"/>
  <c r="I95" i="13" s="1"/>
  <c r="I96" i="13" s="1"/>
  <c r="I97" i="13" s="1"/>
  <c r="I98" i="13" s="1"/>
  <c r="I99" i="13" s="1"/>
  <c r="I100" i="13" s="1"/>
  <c r="I101" i="13" s="1"/>
  <c r="I102" i="13" s="1"/>
  <c r="I103" i="13" s="1"/>
  <c r="H92" i="13"/>
  <c r="H93" i="13" s="1"/>
  <c r="H94" i="13" s="1"/>
  <c r="H95" i="13" s="1"/>
  <c r="H96" i="13" s="1"/>
  <c r="H97" i="13" s="1"/>
  <c r="H98" i="13" s="1"/>
  <c r="H99" i="13" s="1"/>
  <c r="H100" i="13" s="1"/>
  <c r="H101" i="13" s="1"/>
  <c r="H102" i="13" s="1"/>
  <c r="H103" i="13" s="1"/>
  <c r="G92" i="13"/>
  <c r="G93" i="13" s="1"/>
  <c r="G94" i="13" s="1"/>
  <c r="G95" i="13" s="1"/>
  <c r="G96" i="13" s="1"/>
  <c r="G97" i="13" s="1"/>
  <c r="G98" i="13" s="1"/>
  <c r="G99" i="13" s="1"/>
  <c r="G100" i="13" s="1"/>
  <c r="G101" i="13" s="1"/>
  <c r="G102" i="13" s="1"/>
  <c r="G103" i="13" s="1"/>
  <c r="F92" i="13"/>
  <c r="F93" i="13" s="1"/>
  <c r="F94" i="13" s="1"/>
  <c r="F95" i="13" s="1"/>
  <c r="F96" i="13" s="1"/>
  <c r="F97" i="13" s="1"/>
  <c r="F98" i="13" s="1"/>
  <c r="F99" i="13" s="1"/>
  <c r="F100" i="13" s="1"/>
  <c r="F101" i="13" s="1"/>
  <c r="F102" i="13" s="1"/>
  <c r="F103" i="13" s="1"/>
  <c r="E92" i="13"/>
  <c r="E93" i="13" s="1"/>
  <c r="E94" i="13" s="1"/>
  <c r="E95" i="13" s="1"/>
  <c r="E96" i="13" s="1"/>
  <c r="E97" i="13" s="1"/>
  <c r="E98" i="13" s="1"/>
  <c r="E99" i="13" s="1"/>
  <c r="E100" i="13" s="1"/>
  <c r="E101" i="13" s="1"/>
  <c r="E102" i="13" s="1"/>
  <c r="E103" i="13" s="1"/>
  <c r="D92" i="13"/>
  <c r="D93" i="13" s="1"/>
  <c r="D94" i="13" s="1"/>
  <c r="D95" i="13" s="1"/>
  <c r="D96" i="13" s="1"/>
  <c r="D97" i="13" s="1"/>
  <c r="D98" i="13" s="1"/>
  <c r="D99" i="13" s="1"/>
  <c r="D100" i="13" s="1"/>
  <c r="D101" i="13" s="1"/>
  <c r="D102" i="13" s="1"/>
  <c r="D103" i="13" s="1"/>
  <c r="C92" i="13"/>
  <c r="C93" i="13" s="1"/>
  <c r="C94" i="13" s="1"/>
  <c r="C95" i="13" s="1"/>
  <c r="C96" i="13" s="1"/>
  <c r="C97" i="13" s="1"/>
  <c r="C98" i="13" s="1"/>
  <c r="C99" i="13" s="1"/>
  <c r="C100" i="13" s="1"/>
  <c r="C101" i="13" s="1"/>
  <c r="C102" i="13" s="1"/>
  <c r="C103" i="13" s="1"/>
  <c r="Q80" i="13"/>
  <c r="Q81" i="13" s="1"/>
  <c r="Q82" i="13" s="1"/>
  <c r="Q83" i="13" s="1"/>
  <c r="Q84" i="13" s="1"/>
  <c r="Q85" i="13" s="1"/>
  <c r="Q86" i="13" s="1"/>
  <c r="Q87" i="13" s="1"/>
  <c r="Q88" i="13" s="1"/>
  <c r="Q89" i="13" s="1"/>
  <c r="Q90" i="13" s="1"/>
  <c r="Q91" i="13" s="1"/>
  <c r="P80" i="13"/>
  <c r="P81" i="13" s="1"/>
  <c r="P82" i="13" s="1"/>
  <c r="P83" i="13" s="1"/>
  <c r="P84" i="13" s="1"/>
  <c r="P85" i="13" s="1"/>
  <c r="P86" i="13" s="1"/>
  <c r="P87" i="13" s="1"/>
  <c r="P88" i="13" s="1"/>
  <c r="P89" i="13" s="1"/>
  <c r="P90" i="13" s="1"/>
  <c r="P91" i="13" s="1"/>
  <c r="O80" i="13"/>
  <c r="O81" i="13" s="1"/>
  <c r="O82" i="13" s="1"/>
  <c r="O83" i="13" s="1"/>
  <c r="O84" i="13" s="1"/>
  <c r="O85" i="13" s="1"/>
  <c r="O86" i="13" s="1"/>
  <c r="O87" i="13" s="1"/>
  <c r="O88" i="13" s="1"/>
  <c r="O89" i="13" s="1"/>
  <c r="O90" i="13" s="1"/>
  <c r="O91" i="13" s="1"/>
  <c r="N80" i="13"/>
  <c r="N81" i="13" s="1"/>
  <c r="N82" i="13" s="1"/>
  <c r="N83" i="13" s="1"/>
  <c r="N84" i="13" s="1"/>
  <c r="N85" i="13" s="1"/>
  <c r="N86" i="13" s="1"/>
  <c r="N87" i="13" s="1"/>
  <c r="N88" i="13" s="1"/>
  <c r="N89" i="13" s="1"/>
  <c r="N90" i="13" s="1"/>
  <c r="N91" i="13" s="1"/>
  <c r="M80" i="13"/>
  <c r="M81" i="13" s="1"/>
  <c r="M82" i="13" s="1"/>
  <c r="M83" i="13" s="1"/>
  <c r="M84" i="13" s="1"/>
  <c r="M85" i="13" s="1"/>
  <c r="M86" i="13" s="1"/>
  <c r="M87" i="13" s="1"/>
  <c r="M88" i="13" s="1"/>
  <c r="M89" i="13" s="1"/>
  <c r="M90" i="13" s="1"/>
  <c r="M91" i="13" s="1"/>
  <c r="L80" i="13"/>
  <c r="L81" i="13" s="1"/>
  <c r="L82" i="13" s="1"/>
  <c r="L83" i="13" s="1"/>
  <c r="L84" i="13" s="1"/>
  <c r="L85" i="13" s="1"/>
  <c r="L86" i="13" s="1"/>
  <c r="L87" i="13" s="1"/>
  <c r="L88" i="13" s="1"/>
  <c r="L89" i="13" s="1"/>
  <c r="L90" i="13" s="1"/>
  <c r="L91" i="13" s="1"/>
  <c r="K80" i="13"/>
  <c r="K81" i="13" s="1"/>
  <c r="K82" i="13" s="1"/>
  <c r="K83" i="13" s="1"/>
  <c r="K84" i="13" s="1"/>
  <c r="K85" i="13" s="1"/>
  <c r="K86" i="13" s="1"/>
  <c r="K87" i="13" s="1"/>
  <c r="K88" i="13" s="1"/>
  <c r="K89" i="13" s="1"/>
  <c r="K90" i="13" s="1"/>
  <c r="K91" i="13" s="1"/>
  <c r="J80" i="13"/>
  <c r="J81" i="13" s="1"/>
  <c r="J82" i="13" s="1"/>
  <c r="J83" i="13" s="1"/>
  <c r="J84" i="13" s="1"/>
  <c r="J85" i="13" s="1"/>
  <c r="J86" i="13" s="1"/>
  <c r="J87" i="13" s="1"/>
  <c r="J88" i="13" s="1"/>
  <c r="J89" i="13" s="1"/>
  <c r="J90" i="13" s="1"/>
  <c r="J91" i="13" s="1"/>
  <c r="I80" i="13"/>
  <c r="I81" i="13" s="1"/>
  <c r="I82" i="13" s="1"/>
  <c r="I83" i="13" s="1"/>
  <c r="I84" i="13" s="1"/>
  <c r="I85" i="13" s="1"/>
  <c r="I86" i="13" s="1"/>
  <c r="I87" i="13" s="1"/>
  <c r="I88" i="13" s="1"/>
  <c r="I89" i="13" s="1"/>
  <c r="I90" i="13" s="1"/>
  <c r="I91" i="13" s="1"/>
  <c r="H80" i="13"/>
  <c r="H81" i="13" s="1"/>
  <c r="H82" i="13" s="1"/>
  <c r="H83" i="13" s="1"/>
  <c r="H84" i="13" s="1"/>
  <c r="H85" i="13" s="1"/>
  <c r="H86" i="13" s="1"/>
  <c r="H87" i="13" s="1"/>
  <c r="H88" i="13" s="1"/>
  <c r="H89" i="13" s="1"/>
  <c r="H90" i="13" s="1"/>
  <c r="H91" i="13" s="1"/>
  <c r="G80" i="13"/>
  <c r="G81" i="13" s="1"/>
  <c r="G82" i="13" s="1"/>
  <c r="G83" i="13" s="1"/>
  <c r="G84" i="13" s="1"/>
  <c r="G85" i="13" s="1"/>
  <c r="G86" i="13" s="1"/>
  <c r="G87" i="13" s="1"/>
  <c r="G88" i="13" s="1"/>
  <c r="G89" i="13" s="1"/>
  <c r="G90" i="13" s="1"/>
  <c r="G91" i="13" s="1"/>
  <c r="F80" i="13"/>
  <c r="F81" i="13" s="1"/>
  <c r="F82" i="13" s="1"/>
  <c r="F83" i="13" s="1"/>
  <c r="F84" i="13" s="1"/>
  <c r="F85" i="13" s="1"/>
  <c r="F86" i="13" s="1"/>
  <c r="F87" i="13" s="1"/>
  <c r="F88" i="13" s="1"/>
  <c r="F89" i="13" s="1"/>
  <c r="F90" i="13" s="1"/>
  <c r="F91" i="13" s="1"/>
  <c r="E80" i="13"/>
  <c r="E81" i="13" s="1"/>
  <c r="E82" i="13" s="1"/>
  <c r="E83" i="13" s="1"/>
  <c r="E84" i="13" s="1"/>
  <c r="E85" i="13" s="1"/>
  <c r="E86" i="13" s="1"/>
  <c r="E87" i="13" s="1"/>
  <c r="E88" i="13" s="1"/>
  <c r="E89" i="13" s="1"/>
  <c r="E90" i="13" s="1"/>
  <c r="E91" i="13" s="1"/>
  <c r="D80" i="13"/>
  <c r="D81" i="13" s="1"/>
  <c r="D82" i="13" s="1"/>
  <c r="D83" i="13" s="1"/>
  <c r="D84" i="13" s="1"/>
  <c r="D85" i="13" s="1"/>
  <c r="D86" i="13" s="1"/>
  <c r="D87" i="13" s="1"/>
  <c r="D88" i="13" s="1"/>
  <c r="D89" i="13" s="1"/>
  <c r="D90" i="13" s="1"/>
  <c r="D91" i="13" s="1"/>
  <c r="C80" i="13"/>
  <c r="C81" i="13" s="1"/>
  <c r="C82" i="13" s="1"/>
  <c r="C83" i="13" s="1"/>
  <c r="C84" i="13" s="1"/>
  <c r="C85" i="13" s="1"/>
  <c r="C86" i="13" s="1"/>
  <c r="C87" i="13" s="1"/>
  <c r="C88" i="13" s="1"/>
  <c r="C89" i="13" s="1"/>
  <c r="C90" i="13" s="1"/>
  <c r="C91" i="13" s="1"/>
  <c r="Q68" i="13"/>
  <c r="Q69" i="13" s="1"/>
  <c r="Q70" i="13" s="1"/>
  <c r="Q71" i="13" s="1"/>
  <c r="Q72" i="13" s="1"/>
  <c r="Q73" i="13" s="1"/>
  <c r="Q74" i="13" s="1"/>
  <c r="Q75" i="13" s="1"/>
  <c r="Q76" i="13" s="1"/>
  <c r="Q77" i="13" s="1"/>
  <c r="Q78" i="13" s="1"/>
  <c r="Q79" i="13" s="1"/>
  <c r="P68" i="13"/>
  <c r="P69" i="13" s="1"/>
  <c r="P70" i="13" s="1"/>
  <c r="P71" i="13" s="1"/>
  <c r="P72" i="13" s="1"/>
  <c r="P73" i="13" s="1"/>
  <c r="P74" i="13" s="1"/>
  <c r="P75" i="13" s="1"/>
  <c r="P76" i="13" s="1"/>
  <c r="P77" i="13" s="1"/>
  <c r="P78" i="13" s="1"/>
  <c r="P79" i="13" s="1"/>
  <c r="O68" i="13"/>
  <c r="O69" i="13" s="1"/>
  <c r="O70" i="13" s="1"/>
  <c r="O71" i="13" s="1"/>
  <c r="O72" i="13" s="1"/>
  <c r="O73" i="13" s="1"/>
  <c r="O74" i="13" s="1"/>
  <c r="O75" i="13" s="1"/>
  <c r="O76" i="13" s="1"/>
  <c r="O77" i="13" s="1"/>
  <c r="O78" i="13" s="1"/>
  <c r="O79" i="13" s="1"/>
  <c r="N68" i="13"/>
  <c r="N69" i="13" s="1"/>
  <c r="N70" i="13" s="1"/>
  <c r="N71" i="13" s="1"/>
  <c r="N72" i="13" s="1"/>
  <c r="N73" i="13" s="1"/>
  <c r="N74" i="13" s="1"/>
  <c r="N75" i="13" s="1"/>
  <c r="N76" i="13" s="1"/>
  <c r="N77" i="13" s="1"/>
  <c r="N78" i="13" s="1"/>
  <c r="N79" i="13" s="1"/>
  <c r="M68" i="13"/>
  <c r="M69" i="13" s="1"/>
  <c r="M70" i="13" s="1"/>
  <c r="M71" i="13" s="1"/>
  <c r="M72" i="13" s="1"/>
  <c r="M73" i="13" s="1"/>
  <c r="M74" i="13" s="1"/>
  <c r="M75" i="13" s="1"/>
  <c r="M76" i="13" s="1"/>
  <c r="M77" i="13" s="1"/>
  <c r="M78" i="13" s="1"/>
  <c r="M79" i="13" s="1"/>
  <c r="L68" i="13"/>
  <c r="L69" i="13" s="1"/>
  <c r="L70" i="13" s="1"/>
  <c r="L71" i="13" s="1"/>
  <c r="L72" i="13" s="1"/>
  <c r="L73" i="13" s="1"/>
  <c r="L74" i="13" s="1"/>
  <c r="L75" i="13" s="1"/>
  <c r="L76" i="13" s="1"/>
  <c r="L77" i="13" s="1"/>
  <c r="L78" i="13" s="1"/>
  <c r="L79" i="13" s="1"/>
  <c r="K68" i="13"/>
  <c r="K69" i="13" s="1"/>
  <c r="K70" i="13" s="1"/>
  <c r="K71" i="13" s="1"/>
  <c r="K72" i="13" s="1"/>
  <c r="K73" i="13" s="1"/>
  <c r="K74" i="13" s="1"/>
  <c r="K75" i="13" s="1"/>
  <c r="K76" i="13" s="1"/>
  <c r="K77" i="13" s="1"/>
  <c r="K78" i="13" s="1"/>
  <c r="K79" i="13" s="1"/>
  <c r="J68" i="13"/>
  <c r="J69" i="13" s="1"/>
  <c r="J70" i="13" s="1"/>
  <c r="J71" i="13" s="1"/>
  <c r="J72" i="13" s="1"/>
  <c r="J73" i="13" s="1"/>
  <c r="J74" i="13" s="1"/>
  <c r="J75" i="13" s="1"/>
  <c r="J76" i="13" s="1"/>
  <c r="J77" i="13" s="1"/>
  <c r="J78" i="13" s="1"/>
  <c r="J79" i="13" s="1"/>
  <c r="I68" i="13"/>
  <c r="I69" i="13" s="1"/>
  <c r="I70" i="13" s="1"/>
  <c r="I71" i="13" s="1"/>
  <c r="I72" i="13" s="1"/>
  <c r="I73" i="13" s="1"/>
  <c r="I74" i="13" s="1"/>
  <c r="I75" i="13" s="1"/>
  <c r="I76" i="13" s="1"/>
  <c r="I77" i="13" s="1"/>
  <c r="I78" i="13" s="1"/>
  <c r="I79" i="13" s="1"/>
  <c r="H68" i="13"/>
  <c r="H69" i="13" s="1"/>
  <c r="H70" i="13" s="1"/>
  <c r="H71" i="13" s="1"/>
  <c r="H72" i="13" s="1"/>
  <c r="H73" i="13" s="1"/>
  <c r="H74" i="13" s="1"/>
  <c r="H75" i="13" s="1"/>
  <c r="H76" i="13" s="1"/>
  <c r="H77" i="13" s="1"/>
  <c r="H78" i="13" s="1"/>
  <c r="H79" i="13" s="1"/>
  <c r="G68" i="13"/>
  <c r="G69" i="13" s="1"/>
  <c r="G70" i="13" s="1"/>
  <c r="G71" i="13" s="1"/>
  <c r="G72" i="13" s="1"/>
  <c r="G73" i="13" s="1"/>
  <c r="G74" i="13" s="1"/>
  <c r="G75" i="13" s="1"/>
  <c r="G76" i="13" s="1"/>
  <c r="G77" i="13" s="1"/>
  <c r="G78" i="13" s="1"/>
  <c r="G79" i="13" s="1"/>
  <c r="F68" i="13"/>
  <c r="F69" i="13" s="1"/>
  <c r="F70" i="13" s="1"/>
  <c r="F71" i="13" s="1"/>
  <c r="F72" i="13" s="1"/>
  <c r="F73" i="13" s="1"/>
  <c r="F74" i="13" s="1"/>
  <c r="F75" i="13" s="1"/>
  <c r="F76" i="13" s="1"/>
  <c r="F77" i="13" s="1"/>
  <c r="F78" i="13" s="1"/>
  <c r="F79" i="13" s="1"/>
  <c r="E68" i="13"/>
  <c r="E69" i="13" s="1"/>
  <c r="E70" i="13" s="1"/>
  <c r="E71" i="13" s="1"/>
  <c r="E72" i="13" s="1"/>
  <c r="E73" i="13" s="1"/>
  <c r="E74" i="13" s="1"/>
  <c r="E75" i="13" s="1"/>
  <c r="E76" i="13" s="1"/>
  <c r="E77" i="13" s="1"/>
  <c r="E78" i="13" s="1"/>
  <c r="E79" i="13" s="1"/>
  <c r="D68" i="13"/>
  <c r="D69" i="13" s="1"/>
  <c r="D70" i="13" s="1"/>
  <c r="D71" i="13" s="1"/>
  <c r="D72" i="13" s="1"/>
  <c r="D73" i="13" s="1"/>
  <c r="D74" i="13" s="1"/>
  <c r="D75" i="13" s="1"/>
  <c r="D76" i="13" s="1"/>
  <c r="D77" i="13" s="1"/>
  <c r="D78" i="13" s="1"/>
  <c r="D79" i="13" s="1"/>
  <c r="C68" i="13"/>
  <c r="C69" i="13" s="1"/>
  <c r="C70" i="13" s="1"/>
  <c r="C71" i="13" s="1"/>
  <c r="C72" i="13" s="1"/>
  <c r="C73" i="13" s="1"/>
  <c r="C74" i="13" s="1"/>
  <c r="C75" i="13" s="1"/>
  <c r="C76" i="13" s="1"/>
  <c r="C77" i="13" s="1"/>
  <c r="C78" i="13" s="1"/>
  <c r="C79" i="13" s="1"/>
  <c r="Q56" i="13"/>
  <c r="Q57" i="13" s="1"/>
  <c r="Q58" i="13" s="1"/>
  <c r="Q59" i="13" s="1"/>
  <c r="Q60" i="13" s="1"/>
  <c r="Q61" i="13" s="1"/>
  <c r="Q62" i="13" s="1"/>
  <c r="Q63" i="13" s="1"/>
  <c r="Q64" i="13" s="1"/>
  <c r="Q65" i="13" s="1"/>
  <c r="Q66" i="13" s="1"/>
  <c r="Q67" i="13" s="1"/>
  <c r="P56" i="13"/>
  <c r="P57" i="13" s="1"/>
  <c r="P58" i="13" s="1"/>
  <c r="P59" i="13" s="1"/>
  <c r="P60" i="13" s="1"/>
  <c r="P61" i="13" s="1"/>
  <c r="P62" i="13" s="1"/>
  <c r="P63" i="13" s="1"/>
  <c r="P64" i="13" s="1"/>
  <c r="P65" i="13" s="1"/>
  <c r="P66" i="13" s="1"/>
  <c r="P67" i="13" s="1"/>
  <c r="O56" i="13"/>
  <c r="O57" i="13" s="1"/>
  <c r="O58" i="13" s="1"/>
  <c r="O59" i="13" s="1"/>
  <c r="O60" i="13" s="1"/>
  <c r="O61" i="13" s="1"/>
  <c r="O62" i="13" s="1"/>
  <c r="O63" i="13" s="1"/>
  <c r="O64" i="13" s="1"/>
  <c r="O65" i="13" s="1"/>
  <c r="O66" i="13" s="1"/>
  <c r="O67" i="13" s="1"/>
  <c r="N56" i="13"/>
  <c r="N57" i="13" s="1"/>
  <c r="N58" i="13" s="1"/>
  <c r="N59" i="13" s="1"/>
  <c r="N60" i="13" s="1"/>
  <c r="N61" i="13" s="1"/>
  <c r="N62" i="13" s="1"/>
  <c r="N63" i="13" s="1"/>
  <c r="N64" i="13" s="1"/>
  <c r="N65" i="13" s="1"/>
  <c r="N66" i="13" s="1"/>
  <c r="N67" i="13" s="1"/>
  <c r="M56" i="13"/>
  <c r="M57" i="13" s="1"/>
  <c r="M58" i="13" s="1"/>
  <c r="M59" i="13" s="1"/>
  <c r="M60" i="13" s="1"/>
  <c r="M61" i="13" s="1"/>
  <c r="M62" i="13" s="1"/>
  <c r="M63" i="13" s="1"/>
  <c r="M64" i="13" s="1"/>
  <c r="M65" i="13" s="1"/>
  <c r="M66" i="13" s="1"/>
  <c r="M67" i="13" s="1"/>
  <c r="L56" i="13"/>
  <c r="L57" i="13" s="1"/>
  <c r="L58" i="13" s="1"/>
  <c r="L59" i="13" s="1"/>
  <c r="L60" i="13" s="1"/>
  <c r="L61" i="13" s="1"/>
  <c r="L62" i="13" s="1"/>
  <c r="L63" i="13" s="1"/>
  <c r="L64" i="13" s="1"/>
  <c r="L65" i="13" s="1"/>
  <c r="L66" i="13" s="1"/>
  <c r="L67" i="13" s="1"/>
  <c r="K56" i="13"/>
  <c r="K57" i="13" s="1"/>
  <c r="K58" i="13" s="1"/>
  <c r="K59" i="13" s="1"/>
  <c r="K60" i="13" s="1"/>
  <c r="K61" i="13" s="1"/>
  <c r="K62" i="13" s="1"/>
  <c r="K63" i="13" s="1"/>
  <c r="K64" i="13" s="1"/>
  <c r="K65" i="13" s="1"/>
  <c r="K66" i="13" s="1"/>
  <c r="K67" i="13" s="1"/>
  <c r="J56" i="13"/>
  <c r="J57" i="13" s="1"/>
  <c r="J58" i="13" s="1"/>
  <c r="J59" i="13" s="1"/>
  <c r="J60" i="13" s="1"/>
  <c r="J61" i="13" s="1"/>
  <c r="J62" i="13" s="1"/>
  <c r="J63" i="13" s="1"/>
  <c r="J64" i="13" s="1"/>
  <c r="J65" i="13" s="1"/>
  <c r="J66" i="13" s="1"/>
  <c r="J67" i="13" s="1"/>
  <c r="I56" i="13"/>
  <c r="I57" i="13" s="1"/>
  <c r="I58" i="13" s="1"/>
  <c r="I59" i="13" s="1"/>
  <c r="I60" i="13" s="1"/>
  <c r="I61" i="13" s="1"/>
  <c r="I62" i="13" s="1"/>
  <c r="I63" i="13" s="1"/>
  <c r="I64" i="13" s="1"/>
  <c r="I65" i="13" s="1"/>
  <c r="I66" i="13" s="1"/>
  <c r="I67" i="13" s="1"/>
  <c r="H56" i="13"/>
  <c r="H57" i="13" s="1"/>
  <c r="H58" i="13" s="1"/>
  <c r="H59" i="13" s="1"/>
  <c r="H60" i="13" s="1"/>
  <c r="H61" i="13" s="1"/>
  <c r="H62" i="13" s="1"/>
  <c r="H63" i="13" s="1"/>
  <c r="H64" i="13" s="1"/>
  <c r="H65" i="13" s="1"/>
  <c r="H66" i="13" s="1"/>
  <c r="H67" i="13" s="1"/>
  <c r="G56" i="13"/>
  <c r="G57" i="13" s="1"/>
  <c r="G58" i="13" s="1"/>
  <c r="G59" i="13" s="1"/>
  <c r="G60" i="13" s="1"/>
  <c r="G61" i="13" s="1"/>
  <c r="G62" i="13" s="1"/>
  <c r="G63" i="13" s="1"/>
  <c r="G64" i="13" s="1"/>
  <c r="G65" i="13" s="1"/>
  <c r="G66" i="13" s="1"/>
  <c r="G67" i="13" s="1"/>
  <c r="F56" i="13"/>
  <c r="F57" i="13" s="1"/>
  <c r="F58" i="13" s="1"/>
  <c r="F59" i="13" s="1"/>
  <c r="F60" i="13" s="1"/>
  <c r="F61" i="13" s="1"/>
  <c r="F62" i="13" s="1"/>
  <c r="F63" i="13" s="1"/>
  <c r="F64" i="13" s="1"/>
  <c r="F65" i="13" s="1"/>
  <c r="F66" i="13" s="1"/>
  <c r="F67" i="13" s="1"/>
  <c r="E56" i="13"/>
  <c r="E57" i="13" s="1"/>
  <c r="E58" i="13" s="1"/>
  <c r="E59" i="13" s="1"/>
  <c r="E60" i="13" s="1"/>
  <c r="E61" i="13" s="1"/>
  <c r="E62" i="13" s="1"/>
  <c r="E63" i="13" s="1"/>
  <c r="E64" i="13" s="1"/>
  <c r="E65" i="13" s="1"/>
  <c r="E66" i="13" s="1"/>
  <c r="E67" i="13" s="1"/>
  <c r="D56" i="13"/>
  <c r="D57" i="13" s="1"/>
  <c r="D58" i="13" s="1"/>
  <c r="D59" i="13" s="1"/>
  <c r="D60" i="13" s="1"/>
  <c r="D61" i="13" s="1"/>
  <c r="D62" i="13" s="1"/>
  <c r="D63" i="13" s="1"/>
  <c r="D64" i="13" s="1"/>
  <c r="D65" i="13" s="1"/>
  <c r="D66" i="13" s="1"/>
  <c r="D67" i="13" s="1"/>
  <c r="C56" i="13"/>
  <c r="C57" i="13" s="1"/>
  <c r="C58" i="13" s="1"/>
  <c r="C59" i="13" s="1"/>
  <c r="C60" i="13" s="1"/>
  <c r="C61" i="13" s="1"/>
  <c r="C62" i="13" s="1"/>
  <c r="C63" i="13" s="1"/>
  <c r="C64" i="13" s="1"/>
  <c r="C65" i="13" s="1"/>
  <c r="C66" i="13" s="1"/>
  <c r="C67" i="13" s="1"/>
  <c r="Q44" i="13"/>
  <c r="Q45" i="13" s="1"/>
  <c r="Q46" i="13" s="1"/>
  <c r="Q47" i="13" s="1"/>
  <c r="Q48" i="13" s="1"/>
  <c r="Q49" i="13" s="1"/>
  <c r="Q50" i="13" s="1"/>
  <c r="Q51" i="13" s="1"/>
  <c r="Q52" i="13" s="1"/>
  <c r="Q53" i="13" s="1"/>
  <c r="Q54" i="13" s="1"/>
  <c r="Q55" i="13" s="1"/>
  <c r="P44" i="13"/>
  <c r="P45" i="13" s="1"/>
  <c r="P46" i="13" s="1"/>
  <c r="P47" i="13" s="1"/>
  <c r="P48" i="13" s="1"/>
  <c r="P49" i="13" s="1"/>
  <c r="P50" i="13" s="1"/>
  <c r="P51" i="13" s="1"/>
  <c r="P52" i="13" s="1"/>
  <c r="P53" i="13" s="1"/>
  <c r="P54" i="13" s="1"/>
  <c r="P55" i="13" s="1"/>
  <c r="O44" i="13"/>
  <c r="O45" i="13" s="1"/>
  <c r="O46" i="13" s="1"/>
  <c r="O47" i="13" s="1"/>
  <c r="O48" i="13" s="1"/>
  <c r="O49" i="13" s="1"/>
  <c r="O50" i="13" s="1"/>
  <c r="O51" i="13" s="1"/>
  <c r="O52" i="13" s="1"/>
  <c r="O53" i="13" s="1"/>
  <c r="O54" i="13" s="1"/>
  <c r="O55" i="13" s="1"/>
  <c r="N44" i="13"/>
  <c r="N45" i="13" s="1"/>
  <c r="N46" i="13" s="1"/>
  <c r="N47" i="13" s="1"/>
  <c r="N48" i="13" s="1"/>
  <c r="N49" i="13" s="1"/>
  <c r="N50" i="13" s="1"/>
  <c r="N51" i="13" s="1"/>
  <c r="N52" i="13" s="1"/>
  <c r="N53" i="13" s="1"/>
  <c r="N54" i="13" s="1"/>
  <c r="N55" i="13" s="1"/>
  <c r="M44" i="13"/>
  <c r="M45" i="13" s="1"/>
  <c r="M46" i="13" s="1"/>
  <c r="M47" i="13" s="1"/>
  <c r="M48" i="13" s="1"/>
  <c r="M49" i="13" s="1"/>
  <c r="M50" i="13" s="1"/>
  <c r="M51" i="13" s="1"/>
  <c r="M52" i="13" s="1"/>
  <c r="M53" i="13" s="1"/>
  <c r="M54" i="13" s="1"/>
  <c r="M55" i="13" s="1"/>
  <c r="L44" i="13"/>
  <c r="L45" i="13" s="1"/>
  <c r="L46" i="13" s="1"/>
  <c r="L47" i="13" s="1"/>
  <c r="L48" i="13" s="1"/>
  <c r="L49" i="13" s="1"/>
  <c r="L50" i="13" s="1"/>
  <c r="L51" i="13" s="1"/>
  <c r="L52" i="13" s="1"/>
  <c r="L53" i="13" s="1"/>
  <c r="L54" i="13" s="1"/>
  <c r="L55" i="13" s="1"/>
  <c r="K44" i="13"/>
  <c r="K45" i="13" s="1"/>
  <c r="K46" i="13" s="1"/>
  <c r="K47" i="13" s="1"/>
  <c r="K48" i="13" s="1"/>
  <c r="K49" i="13" s="1"/>
  <c r="K50" i="13" s="1"/>
  <c r="K51" i="13" s="1"/>
  <c r="K52" i="13" s="1"/>
  <c r="K53" i="13" s="1"/>
  <c r="K54" i="13" s="1"/>
  <c r="K55" i="13" s="1"/>
  <c r="J44" i="13"/>
  <c r="J45" i="13" s="1"/>
  <c r="J46" i="13" s="1"/>
  <c r="J47" i="13" s="1"/>
  <c r="J48" i="13" s="1"/>
  <c r="J49" i="13" s="1"/>
  <c r="J50" i="13" s="1"/>
  <c r="J51" i="13" s="1"/>
  <c r="J52" i="13" s="1"/>
  <c r="J53" i="13" s="1"/>
  <c r="J54" i="13" s="1"/>
  <c r="J55" i="13" s="1"/>
  <c r="I44" i="13"/>
  <c r="I45" i="13" s="1"/>
  <c r="I46" i="13" s="1"/>
  <c r="I47" i="13" s="1"/>
  <c r="I48" i="13" s="1"/>
  <c r="I49" i="13" s="1"/>
  <c r="I50" i="13" s="1"/>
  <c r="I51" i="13" s="1"/>
  <c r="I52" i="13" s="1"/>
  <c r="I53" i="13" s="1"/>
  <c r="I54" i="13" s="1"/>
  <c r="I55" i="13" s="1"/>
  <c r="H44" i="13"/>
  <c r="H45" i="13" s="1"/>
  <c r="H46" i="13" s="1"/>
  <c r="H47" i="13" s="1"/>
  <c r="H48" i="13" s="1"/>
  <c r="H49" i="13" s="1"/>
  <c r="H50" i="13" s="1"/>
  <c r="H51" i="13" s="1"/>
  <c r="H52" i="13" s="1"/>
  <c r="H53" i="13" s="1"/>
  <c r="H54" i="13" s="1"/>
  <c r="H55" i="13" s="1"/>
  <c r="G44" i="13"/>
  <c r="G45" i="13" s="1"/>
  <c r="G46" i="13" s="1"/>
  <c r="G47" i="13" s="1"/>
  <c r="G48" i="13" s="1"/>
  <c r="G49" i="13" s="1"/>
  <c r="G50" i="13" s="1"/>
  <c r="G51" i="13" s="1"/>
  <c r="G52" i="13" s="1"/>
  <c r="G53" i="13" s="1"/>
  <c r="G54" i="13" s="1"/>
  <c r="G55" i="13" s="1"/>
  <c r="F44" i="13"/>
  <c r="F45" i="13" s="1"/>
  <c r="F46" i="13" s="1"/>
  <c r="F47" i="13" s="1"/>
  <c r="F48" i="13" s="1"/>
  <c r="F49" i="13" s="1"/>
  <c r="F50" i="13" s="1"/>
  <c r="F51" i="13" s="1"/>
  <c r="F52" i="13" s="1"/>
  <c r="F53" i="13" s="1"/>
  <c r="F54" i="13" s="1"/>
  <c r="F55" i="13" s="1"/>
  <c r="E44" i="13"/>
  <c r="E45" i="13" s="1"/>
  <c r="E46" i="13" s="1"/>
  <c r="E47" i="13" s="1"/>
  <c r="E48" i="13" s="1"/>
  <c r="E49" i="13" s="1"/>
  <c r="E50" i="13" s="1"/>
  <c r="E51" i="13" s="1"/>
  <c r="E52" i="13" s="1"/>
  <c r="E53" i="13" s="1"/>
  <c r="E54" i="13" s="1"/>
  <c r="E55" i="13" s="1"/>
  <c r="D44" i="13"/>
  <c r="D45" i="13" s="1"/>
  <c r="D46" i="13" s="1"/>
  <c r="D47" i="13" s="1"/>
  <c r="D48" i="13" s="1"/>
  <c r="D49" i="13" s="1"/>
  <c r="D50" i="13" s="1"/>
  <c r="D51" i="13" s="1"/>
  <c r="D52" i="13" s="1"/>
  <c r="D53" i="13" s="1"/>
  <c r="D54" i="13" s="1"/>
  <c r="D55" i="13" s="1"/>
  <c r="C44" i="13"/>
  <c r="C45" i="13" s="1"/>
  <c r="C46" i="13" s="1"/>
  <c r="C47" i="13" s="1"/>
  <c r="C48" i="13" s="1"/>
  <c r="C49" i="13" s="1"/>
  <c r="C50" i="13" s="1"/>
  <c r="C51" i="13" s="1"/>
  <c r="C52" i="13" s="1"/>
  <c r="C53" i="13" s="1"/>
  <c r="C54" i="13" s="1"/>
  <c r="C55" i="13" s="1"/>
  <c r="Q32" i="13"/>
  <c r="Q33" i="13" s="1"/>
  <c r="Q34" i="13" s="1"/>
  <c r="Q35" i="13" s="1"/>
  <c r="Q36" i="13" s="1"/>
  <c r="Q37" i="13" s="1"/>
  <c r="Q38" i="13" s="1"/>
  <c r="Q39" i="13" s="1"/>
  <c r="Q40" i="13" s="1"/>
  <c r="Q41" i="13" s="1"/>
  <c r="Q42" i="13" s="1"/>
  <c r="Q43" i="13" s="1"/>
  <c r="P32" i="13"/>
  <c r="P33" i="13" s="1"/>
  <c r="P34" i="13" s="1"/>
  <c r="P35" i="13" s="1"/>
  <c r="P36" i="13" s="1"/>
  <c r="P37" i="13" s="1"/>
  <c r="P38" i="13" s="1"/>
  <c r="P39" i="13" s="1"/>
  <c r="P40" i="13" s="1"/>
  <c r="P41" i="13" s="1"/>
  <c r="P42" i="13" s="1"/>
  <c r="P43" i="13" s="1"/>
  <c r="O32" i="13"/>
  <c r="O33" i="13" s="1"/>
  <c r="O34" i="13" s="1"/>
  <c r="O35" i="13" s="1"/>
  <c r="O36" i="13" s="1"/>
  <c r="O37" i="13" s="1"/>
  <c r="O38" i="13" s="1"/>
  <c r="O39" i="13" s="1"/>
  <c r="O40" i="13" s="1"/>
  <c r="O41" i="13" s="1"/>
  <c r="O42" i="13" s="1"/>
  <c r="O43" i="13" s="1"/>
  <c r="N32" i="13"/>
  <c r="N33" i="13" s="1"/>
  <c r="N34" i="13" s="1"/>
  <c r="N35" i="13" s="1"/>
  <c r="N36" i="13" s="1"/>
  <c r="N37" i="13" s="1"/>
  <c r="N38" i="13" s="1"/>
  <c r="N39" i="13" s="1"/>
  <c r="N40" i="13" s="1"/>
  <c r="N41" i="13" s="1"/>
  <c r="N42" i="13" s="1"/>
  <c r="N43" i="13" s="1"/>
  <c r="M32" i="13"/>
  <c r="M33" i="13" s="1"/>
  <c r="M34" i="13" s="1"/>
  <c r="M35" i="13" s="1"/>
  <c r="M36" i="13" s="1"/>
  <c r="M37" i="13" s="1"/>
  <c r="M38" i="13" s="1"/>
  <c r="M39" i="13" s="1"/>
  <c r="M40" i="13" s="1"/>
  <c r="M41" i="13" s="1"/>
  <c r="M42" i="13" s="1"/>
  <c r="M43" i="13" s="1"/>
  <c r="L32" i="13"/>
  <c r="L33" i="13" s="1"/>
  <c r="L34" i="13" s="1"/>
  <c r="L35" i="13" s="1"/>
  <c r="L36" i="13" s="1"/>
  <c r="L37" i="13" s="1"/>
  <c r="L38" i="13" s="1"/>
  <c r="L39" i="13" s="1"/>
  <c r="L40" i="13" s="1"/>
  <c r="L41" i="13" s="1"/>
  <c r="L42" i="13" s="1"/>
  <c r="L43" i="13" s="1"/>
  <c r="K32" i="13"/>
  <c r="K33" i="13" s="1"/>
  <c r="K34" i="13" s="1"/>
  <c r="K35" i="13" s="1"/>
  <c r="K36" i="13" s="1"/>
  <c r="K37" i="13" s="1"/>
  <c r="K38" i="13" s="1"/>
  <c r="K39" i="13" s="1"/>
  <c r="K40" i="13" s="1"/>
  <c r="K41" i="13" s="1"/>
  <c r="K42" i="13" s="1"/>
  <c r="K43" i="13" s="1"/>
  <c r="J32" i="13"/>
  <c r="J33" i="13" s="1"/>
  <c r="J34" i="13" s="1"/>
  <c r="J35" i="13" s="1"/>
  <c r="J36" i="13" s="1"/>
  <c r="J37" i="13" s="1"/>
  <c r="J38" i="13" s="1"/>
  <c r="J39" i="13" s="1"/>
  <c r="J40" i="13" s="1"/>
  <c r="J41" i="13" s="1"/>
  <c r="J42" i="13" s="1"/>
  <c r="J43" i="13" s="1"/>
  <c r="I32" i="13"/>
  <c r="I33" i="13" s="1"/>
  <c r="I34" i="13" s="1"/>
  <c r="I35" i="13" s="1"/>
  <c r="I36" i="13" s="1"/>
  <c r="I37" i="13" s="1"/>
  <c r="I38" i="13" s="1"/>
  <c r="I39" i="13" s="1"/>
  <c r="I40" i="13" s="1"/>
  <c r="I41" i="13" s="1"/>
  <c r="I42" i="13" s="1"/>
  <c r="I43" i="13" s="1"/>
  <c r="H32" i="13"/>
  <c r="H33" i="13" s="1"/>
  <c r="H34" i="13" s="1"/>
  <c r="H35" i="13" s="1"/>
  <c r="H36" i="13" s="1"/>
  <c r="H37" i="13" s="1"/>
  <c r="H38" i="13" s="1"/>
  <c r="H39" i="13" s="1"/>
  <c r="H40" i="13" s="1"/>
  <c r="H41" i="13" s="1"/>
  <c r="H42" i="13" s="1"/>
  <c r="H43" i="13" s="1"/>
  <c r="G32" i="13"/>
  <c r="G33" i="13" s="1"/>
  <c r="G34" i="13" s="1"/>
  <c r="G35" i="13" s="1"/>
  <c r="G36" i="13" s="1"/>
  <c r="G37" i="13" s="1"/>
  <c r="G38" i="13" s="1"/>
  <c r="G39" i="13" s="1"/>
  <c r="G40" i="13" s="1"/>
  <c r="G41" i="13" s="1"/>
  <c r="G42" i="13" s="1"/>
  <c r="G43" i="13" s="1"/>
  <c r="F32" i="13"/>
  <c r="F33" i="13" s="1"/>
  <c r="F34" i="13" s="1"/>
  <c r="F35" i="13" s="1"/>
  <c r="F36" i="13" s="1"/>
  <c r="F37" i="13" s="1"/>
  <c r="F38" i="13" s="1"/>
  <c r="F39" i="13" s="1"/>
  <c r="F40" i="13" s="1"/>
  <c r="F41" i="13" s="1"/>
  <c r="F42" i="13" s="1"/>
  <c r="F43" i="13" s="1"/>
  <c r="E32" i="13"/>
  <c r="E33" i="13" s="1"/>
  <c r="E34" i="13" s="1"/>
  <c r="E35" i="13" s="1"/>
  <c r="E36" i="13" s="1"/>
  <c r="E37" i="13" s="1"/>
  <c r="E38" i="13" s="1"/>
  <c r="E39" i="13" s="1"/>
  <c r="E40" i="13" s="1"/>
  <c r="E41" i="13" s="1"/>
  <c r="E42" i="13" s="1"/>
  <c r="E43" i="13" s="1"/>
  <c r="D32" i="13"/>
  <c r="D33" i="13" s="1"/>
  <c r="D34" i="13" s="1"/>
  <c r="D35" i="13" s="1"/>
  <c r="D36" i="13" s="1"/>
  <c r="D37" i="13" s="1"/>
  <c r="D38" i="13" s="1"/>
  <c r="D39" i="13" s="1"/>
  <c r="D40" i="13" s="1"/>
  <c r="D41" i="13" s="1"/>
  <c r="D42" i="13" s="1"/>
  <c r="D43" i="13" s="1"/>
  <c r="C32" i="13"/>
  <c r="C33" i="13" s="1"/>
  <c r="C34" i="13" s="1"/>
  <c r="C35" i="13" s="1"/>
  <c r="C36" i="13" s="1"/>
  <c r="C37" i="13" s="1"/>
  <c r="C38" i="13" s="1"/>
  <c r="C39" i="13" s="1"/>
  <c r="C40" i="13" s="1"/>
  <c r="C41" i="13" s="1"/>
  <c r="C42" i="13" s="1"/>
  <c r="C43" i="13" s="1"/>
  <c r="AF21" i="13"/>
  <c r="Q20" i="13"/>
  <c r="Q21" i="13" s="1"/>
  <c r="Q22" i="13" s="1"/>
  <c r="Q23" i="13" s="1"/>
  <c r="Q24" i="13" s="1"/>
  <c r="Q25" i="13" s="1"/>
  <c r="Q26" i="13" s="1"/>
  <c r="Q27" i="13" s="1"/>
  <c r="Q28" i="13" s="1"/>
  <c r="Q29" i="13" s="1"/>
  <c r="Q30" i="13" s="1"/>
  <c r="Q31" i="13" s="1"/>
  <c r="P20" i="13"/>
  <c r="P21" i="13" s="1"/>
  <c r="P22" i="13" s="1"/>
  <c r="P23" i="13" s="1"/>
  <c r="P24" i="13" s="1"/>
  <c r="P25" i="13" s="1"/>
  <c r="P26" i="13" s="1"/>
  <c r="P27" i="13" s="1"/>
  <c r="P28" i="13" s="1"/>
  <c r="P29" i="13" s="1"/>
  <c r="P30" i="13" s="1"/>
  <c r="P31" i="13" s="1"/>
  <c r="O20" i="13"/>
  <c r="O21" i="13" s="1"/>
  <c r="O22" i="13" s="1"/>
  <c r="O23" i="13" s="1"/>
  <c r="O24" i="13" s="1"/>
  <c r="O25" i="13" s="1"/>
  <c r="O26" i="13" s="1"/>
  <c r="O27" i="13" s="1"/>
  <c r="O28" i="13" s="1"/>
  <c r="O29" i="13" s="1"/>
  <c r="O30" i="13" s="1"/>
  <c r="O31" i="13" s="1"/>
  <c r="N20" i="13"/>
  <c r="N21" i="13" s="1"/>
  <c r="N22" i="13" s="1"/>
  <c r="N23" i="13" s="1"/>
  <c r="N24" i="13" s="1"/>
  <c r="N25" i="13" s="1"/>
  <c r="N26" i="13" s="1"/>
  <c r="N27" i="13" s="1"/>
  <c r="N28" i="13" s="1"/>
  <c r="N29" i="13" s="1"/>
  <c r="N30" i="13" s="1"/>
  <c r="N31" i="13" s="1"/>
  <c r="M20" i="13"/>
  <c r="M21" i="13" s="1"/>
  <c r="M22" i="13" s="1"/>
  <c r="M23" i="13" s="1"/>
  <c r="M24" i="13" s="1"/>
  <c r="M25" i="13" s="1"/>
  <c r="M26" i="13" s="1"/>
  <c r="M27" i="13" s="1"/>
  <c r="M28" i="13" s="1"/>
  <c r="M29" i="13" s="1"/>
  <c r="M30" i="13" s="1"/>
  <c r="M31" i="13" s="1"/>
  <c r="L20" i="13"/>
  <c r="L21" i="13" s="1"/>
  <c r="L22" i="13" s="1"/>
  <c r="L23" i="13" s="1"/>
  <c r="L24" i="13" s="1"/>
  <c r="L25" i="13" s="1"/>
  <c r="L26" i="13" s="1"/>
  <c r="L27" i="13" s="1"/>
  <c r="L28" i="13" s="1"/>
  <c r="L29" i="13" s="1"/>
  <c r="L30" i="13" s="1"/>
  <c r="L31" i="13" s="1"/>
  <c r="K20" i="13"/>
  <c r="K21" i="13" s="1"/>
  <c r="K22" i="13" s="1"/>
  <c r="K23" i="13" s="1"/>
  <c r="K24" i="13" s="1"/>
  <c r="K25" i="13" s="1"/>
  <c r="K26" i="13" s="1"/>
  <c r="K27" i="13" s="1"/>
  <c r="K28" i="13" s="1"/>
  <c r="K29" i="13" s="1"/>
  <c r="K30" i="13" s="1"/>
  <c r="K31" i="13" s="1"/>
  <c r="J20" i="13"/>
  <c r="J21" i="13" s="1"/>
  <c r="J22" i="13" s="1"/>
  <c r="J23" i="13" s="1"/>
  <c r="J24" i="13" s="1"/>
  <c r="J25" i="13" s="1"/>
  <c r="J26" i="13" s="1"/>
  <c r="J27" i="13" s="1"/>
  <c r="J28" i="13" s="1"/>
  <c r="J29" i="13" s="1"/>
  <c r="J30" i="13" s="1"/>
  <c r="J31" i="13" s="1"/>
  <c r="I20" i="13"/>
  <c r="I21" i="13" s="1"/>
  <c r="I22" i="13" s="1"/>
  <c r="I23" i="13" s="1"/>
  <c r="I24" i="13" s="1"/>
  <c r="I25" i="13" s="1"/>
  <c r="I26" i="13" s="1"/>
  <c r="I27" i="13" s="1"/>
  <c r="I28" i="13" s="1"/>
  <c r="I29" i="13" s="1"/>
  <c r="I30" i="13" s="1"/>
  <c r="I31" i="13" s="1"/>
  <c r="H20" i="13"/>
  <c r="H21" i="13" s="1"/>
  <c r="H22" i="13" s="1"/>
  <c r="H23" i="13" s="1"/>
  <c r="H24" i="13" s="1"/>
  <c r="H25" i="13" s="1"/>
  <c r="H26" i="13" s="1"/>
  <c r="H27" i="13" s="1"/>
  <c r="H28" i="13" s="1"/>
  <c r="H29" i="13" s="1"/>
  <c r="H30" i="13" s="1"/>
  <c r="H31" i="13" s="1"/>
  <c r="G20" i="13"/>
  <c r="G21" i="13" s="1"/>
  <c r="G22" i="13" s="1"/>
  <c r="G23" i="13" s="1"/>
  <c r="G24" i="13" s="1"/>
  <c r="G25" i="13" s="1"/>
  <c r="G26" i="13" s="1"/>
  <c r="G27" i="13" s="1"/>
  <c r="G28" i="13" s="1"/>
  <c r="G29" i="13" s="1"/>
  <c r="G30" i="13" s="1"/>
  <c r="G31" i="13" s="1"/>
  <c r="F20" i="13"/>
  <c r="F21" i="13" s="1"/>
  <c r="F22" i="13" s="1"/>
  <c r="F23" i="13" s="1"/>
  <c r="F24" i="13" s="1"/>
  <c r="F25" i="13" s="1"/>
  <c r="F26" i="13" s="1"/>
  <c r="F27" i="13" s="1"/>
  <c r="F28" i="13" s="1"/>
  <c r="F29" i="13" s="1"/>
  <c r="F30" i="13" s="1"/>
  <c r="F31" i="13" s="1"/>
  <c r="E20" i="13"/>
  <c r="E21" i="13" s="1"/>
  <c r="E22" i="13" s="1"/>
  <c r="E23" i="13" s="1"/>
  <c r="E24" i="13" s="1"/>
  <c r="E25" i="13" s="1"/>
  <c r="E26" i="13" s="1"/>
  <c r="E27" i="13" s="1"/>
  <c r="E28" i="13" s="1"/>
  <c r="E29" i="13" s="1"/>
  <c r="E30" i="13" s="1"/>
  <c r="E31" i="13" s="1"/>
  <c r="D20" i="13"/>
  <c r="D21" i="13" s="1"/>
  <c r="D22" i="13" s="1"/>
  <c r="D23" i="13" s="1"/>
  <c r="D24" i="13" s="1"/>
  <c r="D25" i="13" s="1"/>
  <c r="D26" i="13" s="1"/>
  <c r="D27" i="13" s="1"/>
  <c r="D28" i="13" s="1"/>
  <c r="D29" i="13" s="1"/>
  <c r="D30" i="13" s="1"/>
  <c r="D31" i="13" s="1"/>
  <c r="C20" i="13"/>
  <c r="C21" i="13" s="1"/>
  <c r="C22" i="13" s="1"/>
  <c r="C23" i="13" s="1"/>
  <c r="C24" i="13" s="1"/>
  <c r="C25" i="13" s="1"/>
  <c r="C26" i="13" s="1"/>
  <c r="C27" i="13" s="1"/>
  <c r="C28" i="13" s="1"/>
  <c r="C29" i="13" s="1"/>
  <c r="C30" i="13" s="1"/>
  <c r="C31" i="13" s="1"/>
  <c r="AG9" i="13"/>
  <c r="Q8" i="13"/>
  <c r="Q9" i="13" s="1"/>
  <c r="Q10" i="13" s="1"/>
  <c r="Q11" i="13" s="1"/>
  <c r="Q12" i="13" s="1"/>
  <c r="Q13" i="13" s="1"/>
  <c r="Q14" i="13" s="1"/>
  <c r="Q15" i="13" s="1"/>
  <c r="Q16" i="13" s="1"/>
  <c r="Q17" i="13" s="1"/>
  <c r="Q18" i="13" s="1"/>
  <c r="Q19" i="13" s="1"/>
  <c r="P8" i="13"/>
  <c r="P9" i="13" s="1"/>
  <c r="P10" i="13" s="1"/>
  <c r="P11" i="13" s="1"/>
  <c r="P12" i="13" s="1"/>
  <c r="P13" i="13" s="1"/>
  <c r="P14" i="13" s="1"/>
  <c r="P15" i="13" s="1"/>
  <c r="P16" i="13" s="1"/>
  <c r="P17" i="13" s="1"/>
  <c r="P18" i="13" s="1"/>
  <c r="P19" i="13" s="1"/>
  <c r="O8" i="13"/>
  <c r="O9" i="13" s="1"/>
  <c r="O10" i="13" s="1"/>
  <c r="O11" i="13" s="1"/>
  <c r="O12" i="13" s="1"/>
  <c r="O13" i="13" s="1"/>
  <c r="O14" i="13" s="1"/>
  <c r="O15" i="13" s="1"/>
  <c r="O16" i="13" s="1"/>
  <c r="O17" i="13" s="1"/>
  <c r="O18" i="13" s="1"/>
  <c r="O19" i="13" s="1"/>
  <c r="N8" i="13"/>
  <c r="N9" i="13" s="1"/>
  <c r="N10" i="13" s="1"/>
  <c r="N11" i="13" s="1"/>
  <c r="N12" i="13" s="1"/>
  <c r="N13" i="13" s="1"/>
  <c r="N14" i="13" s="1"/>
  <c r="N15" i="13" s="1"/>
  <c r="N16" i="13" s="1"/>
  <c r="N17" i="13" s="1"/>
  <c r="N18" i="13" s="1"/>
  <c r="N19" i="13" s="1"/>
  <c r="M8" i="13"/>
  <c r="M9" i="13" s="1"/>
  <c r="M10" i="13" s="1"/>
  <c r="M11" i="13" s="1"/>
  <c r="M12" i="13" s="1"/>
  <c r="M13" i="13" s="1"/>
  <c r="M14" i="13" s="1"/>
  <c r="M15" i="13" s="1"/>
  <c r="M16" i="13" s="1"/>
  <c r="M17" i="13" s="1"/>
  <c r="M18" i="13" s="1"/>
  <c r="M19" i="13" s="1"/>
  <c r="L8" i="13"/>
  <c r="L9" i="13" s="1"/>
  <c r="L10" i="13" s="1"/>
  <c r="L11" i="13" s="1"/>
  <c r="L12" i="13" s="1"/>
  <c r="L13" i="13" s="1"/>
  <c r="L14" i="13" s="1"/>
  <c r="L15" i="13" s="1"/>
  <c r="L16" i="13" s="1"/>
  <c r="L17" i="13" s="1"/>
  <c r="L18" i="13" s="1"/>
  <c r="L19" i="13" s="1"/>
  <c r="K8" i="13"/>
  <c r="K9" i="13" s="1"/>
  <c r="K10" i="13" s="1"/>
  <c r="K11" i="13" s="1"/>
  <c r="K12" i="13" s="1"/>
  <c r="K13" i="13" s="1"/>
  <c r="K14" i="13" s="1"/>
  <c r="K15" i="13" s="1"/>
  <c r="K16" i="13" s="1"/>
  <c r="K17" i="13" s="1"/>
  <c r="K18" i="13" s="1"/>
  <c r="K19" i="13" s="1"/>
  <c r="J8" i="13"/>
  <c r="J9" i="13" s="1"/>
  <c r="J10" i="13" s="1"/>
  <c r="J11" i="13" s="1"/>
  <c r="J12" i="13" s="1"/>
  <c r="J13" i="13" s="1"/>
  <c r="J14" i="13" s="1"/>
  <c r="J15" i="13" s="1"/>
  <c r="J16" i="13" s="1"/>
  <c r="J17" i="13" s="1"/>
  <c r="J18" i="13" s="1"/>
  <c r="J19" i="13" s="1"/>
  <c r="I8" i="13"/>
  <c r="I9" i="13" s="1"/>
  <c r="I10" i="13" s="1"/>
  <c r="I11" i="13" s="1"/>
  <c r="I12" i="13" s="1"/>
  <c r="I13" i="13" s="1"/>
  <c r="I14" i="13" s="1"/>
  <c r="I15" i="13" s="1"/>
  <c r="I16" i="13" s="1"/>
  <c r="I17" i="13" s="1"/>
  <c r="I18" i="13" s="1"/>
  <c r="I19" i="13" s="1"/>
  <c r="H8" i="13"/>
  <c r="H9" i="13" s="1"/>
  <c r="H10" i="13" s="1"/>
  <c r="H11" i="13" s="1"/>
  <c r="H12" i="13" s="1"/>
  <c r="H13" i="13" s="1"/>
  <c r="H14" i="13" s="1"/>
  <c r="H15" i="13" s="1"/>
  <c r="H16" i="13" s="1"/>
  <c r="H17" i="13" s="1"/>
  <c r="H18" i="13" s="1"/>
  <c r="H19" i="13" s="1"/>
  <c r="G8" i="13"/>
  <c r="G9" i="13" s="1"/>
  <c r="G10" i="13" s="1"/>
  <c r="G11" i="13" s="1"/>
  <c r="G12" i="13" s="1"/>
  <c r="G13" i="13" s="1"/>
  <c r="G14" i="13" s="1"/>
  <c r="G15" i="13" s="1"/>
  <c r="G16" i="13" s="1"/>
  <c r="G17" i="13" s="1"/>
  <c r="G18" i="13" s="1"/>
  <c r="G19" i="13" s="1"/>
  <c r="F8" i="13"/>
  <c r="F9" i="13" s="1"/>
  <c r="F10" i="13" s="1"/>
  <c r="F11" i="13" s="1"/>
  <c r="F12" i="13" s="1"/>
  <c r="F13" i="13" s="1"/>
  <c r="F14" i="13" s="1"/>
  <c r="F15" i="13" s="1"/>
  <c r="F16" i="13" s="1"/>
  <c r="F17" i="13" s="1"/>
  <c r="F18" i="13" s="1"/>
  <c r="F19" i="13" s="1"/>
  <c r="E8" i="13"/>
  <c r="E9" i="13" s="1"/>
  <c r="E10" i="13" s="1"/>
  <c r="E11" i="13" s="1"/>
  <c r="E12" i="13" s="1"/>
  <c r="E13" i="13" s="1"/>
  <c r="E14" i="13" s="1"/>
  <c r="E15" i="13" s="1"/>
  <c r="E16" i="13" s="1"/>
  <c r="E17" i="13" s="1"/>
  <c r="E18" i="13" s="1"/>
  <c r="E19" i="13" s="1"/>
  <c r="D8" i="13"/>
  <c r="D9" i="13" s="1"/>
  <c r="D10" i="13" s="1"/>
  <c r="D11" i="13" s="1"/>
  <c r="D12" i="13" s="1"/>
  <c r="D13" i="13" s="1"/>
  <c r="D14" i="13" s="1"/>
  <c r="D15" i="13" s="1"/>
  <c r="D16" i="13" s="1"/>
  <c r="D17" i="13" s="1"/>
  <c r="D18" i="13" s="1"/>
  <c r="D19" i="13" s="1"/>
  <c r="C8" i="13"/>
  <c r="C9" i="13" s="1"/>
  <c r="C10" i="13" s="1"/>
  <c r="C11" i="13" s="1"/>
  <c r="C12" i="13" s="1"/>
  <c r="C13" i="13" s="1"/>
  <c r="C14" i="13" s="1"/>
  <c r="C15" i="13" s="1"/>
  <c r="C16" i="13" s="1"/>
  <c r="C17" i="13" s="1"/>
  <c r="C18" i="13" s="1"/>
  <c r="C19" i="13" s="1"/>
  <c r="P112" i="11"/>
  <c r="O112" i="11"/>
  <c r="N112" i="11"/>
  <c r="M112" i="11"/>
  <c r="L112" i="11"/>
  <c r="K112" i="11"/>
  <c r="J112" i="11"/>
  <c r="I112" i="11"/>
  <c r="H112" i="11"/>
  <c r="G112" i="11"/>
  <c r="F112" i="11"/>
  <c r="E112" i="11"/>
  <c r="D112" i="11"/>
  <c r="C112" i="11"/>
  <c r="B112" i="11"/>
  <c r="P111" i="11"/>
  <c r="O111" i="11"/>
  <c r="N111" i="11"/>
  <c r="M111" i="11"/>
  <c r="L111" i="11"/>
  <c r="K111" i="11"/>
  <c r="J111" i="11"/>
  <c r="I111" i="11"/>
  <c r="H111" i="11"/>
  <c r="G111" i="11"/>
  <c r="F111" i="11"/>
  <c r="E111" i="11"/>
  <c r="D111" i="11"/>
  <c r="C111" i="11"/>
  <c r="B111" i="11"/>
  <c r="P110" i="11"/>
  <c r="O110" i="11"/>
  <c r="N110" i="11"/>
  <c r="M110" i="11"/>
  <c r="L110" i="11"/>
  <c r="K110" i="11"/>
  <c r="J110" i="11"/>
  <c r="I110" i="11"/>
  <c r="H110" i="11"/>
  <c r="G110" i="11"/>
  <c r="F110" i="11"/>
  <c r="E110" i="11"/>
  <c r="D110" i="11"/>
  <c r="C110" i="11"/>
  <c r="B110" i="11"/>
  <c r="P109" i="11"/>
  <c r="O109" i="11"/>
  <c r="N109" i="11"/>
  <c r="M109" i="11"/>
  <c r="L109" i="11"/>
  <c r="K109" i="11"/>
  <c r="J109" i="11"/>
  <c r="I109" i="11"/>
  <c r="H109" i="11"/>
  <c r="G109" i="11"/>
  <c r="F109" i="11"/>
  <c r="E109" i="11"/>
  <c r="D109" i="11"/>
  <c r="C109" i="11"/>
  <c r="B109" i="11"/>
  <c r="P108" i="11"/>
  <c r="O108" i="11"/>
  <c r="N108" i="11"/>
  <c r="M108" i="11"/>
  <c r="L108" i="11"/>
  <c r="K108" i="11"/>
  <c r="J108" i="11"/>
  <c r="I108" i="11"/>
  <c r="H108" i="11"/>
  <c r="G108" i="11"/>
  <c r="F108" i="11"/>
  <c r="E108" i="11"/>
  <c r="D108" i="11"/>
  <c r="C108" i="11"/>
  <c r="B108" i="11"/>
  <c r="P107" i="11"/>
  <c r="O107" i="11"/>
  <c r="N107" i="11"/>
  <c r="M107" i="11"/>
  <c r="L107" i="11"/>
  <c r="K107" i="11"/>
  <c r="J107" i="11"/>
  <c r="I107" i="11"/>
  <c r="H107" i="11"/>
  <c r="G107" i="11"/>
  <c r="F107" i="11"/>
  <c r="E107" i="11"/>
  <c r="D107" i="11"/>
  <c r="C107" i="11"/>
  <c r="B107" i="11"/>
  <c r="P106" i="11"/>
  <c r="O106" i="11"/>
  <c r="N106" i="11"/>
  <c r="M106" i="11"/>
  <c r="L106" i="11"/>
  <c r="K106" i="11"/>
  <c r="J106" i="11"/>
  <c r="I106" i="11"/>
  <c r="H106" i="11"/>
  <c r="G106" i="11"/>
  <c r="F106" i="11"/>
  <c r="E106" i="11"/>
  <c r="D106" i="11"/>
  <c r="C106" i="11"/>
  <c r="B106" i="11"/>
  <c r="P105" i="11"/>
  <c r="O105" i="11"/>
  <c r="N105" i="11"/>
  <c r="M105" i="11"/>
  <c r="L105" i="11"/>
  <c r="K105" i="11"/>
  <c r="J105" i="11"/>
  <c r="I105" i="11"/>
  <c r="H105" i="11"/>
  <c r="G105" i="11"/>
  <c r="F105" i="11"/>
  <c r="E105" i="11"/>
  <c r="D105" i="11"/>
  <c r="C105" i="11"/>
  <c r="B105" i="11"/>
  <c r="P104" i="11"/>
  <c r="O104" i="11"/>
  <c r="N104" i="11"/>
  <c r="M104" i="11"/>
  <c r="L104" i="11"/>
  <c r="K104" i="11"/>
  <c r="J104" i="11"/>
  <c r="I104" i="11"/>
  <c r="H104" i="11"/>
  <c r="G104" i="11"/>
  <c r="F104" i="11"/>
  <c r="E104" i="11"/>
  <c r="D104" i="11"/>
  <c r="C104" i="11"/>
  <c r="B104" i="11"/>
  <c r="P103" i="11"/>
  <c r="O103" i="11"/>
  <c r="N103" i="11"/>
  <c r="M103" i="11"/>
  <c r="L103" i="11"/>
  <c r="K103" i="11"/>
  <c r="J103" i="11"/>
  <c r="I103" i="11"/>
  <c r="H103" i="11"/>
  <c r="G103" i="11"/>
  <c r="F103" i="11"/>
  <c r="E103" i="11"/>
  <c r="D103" i="11"/>
  <c r="C103" i="11"/>
  <c r="B103" i="11"/>
  <c r="P102" i="11"/>
  <c r="O102" i="11"/>
  <c r="N102" i="11"/>
  <c r="M102" i="11"/>
  <c r="L102" i="11"/>
  <c r="K102" i="11"/>
  <c r="J102" i="11"/>
  <c r="I102" i="11"/>
  <c r="H102" i="11"/>
  <c r="G102" i="11"/>
  <c r="F102" i="11"/>
  <c r="E102" i="11"/>
  <c r="D102" i="11"/>
  <c r="C102" i="11"/>
  <c r="B102" i="11"/>
  <c r="P101" i="11"/>
  <c r="O101" i="11"/>
  <c r="N101" i="11"/>
  <c r="M101" i="11"/>
  <c r="L101" i="11"/>
  <c r="K101" i="11"/>
  <c r="J101" i="11"/>
  <c r="I101" i="11"/>
  <c r="H101" i="11"/>
  <c r="G101" i="11"/>
  <c r="F101" i="11"/>
  <c r="E101" i="11"/>
  <c r="D101" i="11"/>
  <c r="C101" i="11"/>
  <c r="B101" i="11"/>
  <c r="P100" i="11"/>
  <c r="O100" i="11"/>
  <c r="N100" i="11"/>
  <c r="M100" i="11"/>
  <c r="L100" i="11"/>
  <c r="K100" i="11"/>
  <c r="J100" i="11"/>
  <c r="I100" i="11"/>
  <c r="H100" i="11"/>
  <c r="G100" i="11"/>
  <c r="F100" i="11"/>
  <c r="E100" i="11"/>
  <c r="D100" i="11"/>
  <c r="C100" i="11"/>
  <c r="B100" i="11"/>
  <c r="P99" i="11"/>
  <c r="O99" i="11"/>
  <c r="N99" i="11"/>
  <c r="M99" i="11"/>
  <c r="L99" i="11"/>
  <c r="K99" i="11"/>
  <c r="J99" i="11"/>
  <c r="I99" i="11"/>
  <c r="H99" i="11"/>
  <c r="G99" i="11"/>
  <c r="F99" i="11"/>
  <c r="E99" i="11"/>
  <c r="D99" i="11"/>
  <c r="C99" i="11"/>
  <c r="B99" i="11"/>
  <c r="P98" i="11"/>
  <c r="O98" i="11"/>
  <c r="N98" i="11"/>
  <c r="M98" i="11"/>
  <c r="L98" i="11"/>
  <c r="K98" i="11"/>
  <c r="J98" i="11"/>
  <c r="I98" i="11"/>
  <c r="H98" i="11"/>
  <c r="G98" i="11"/>
  <c r="F98" i="11"/>
  <c r="E98" i="11"/>
  <c r="D98" i="11"/>
  <c r="C98" i="11"/>
  <c r="B98" i="11"/>
  <c r="P97" i="11"/>
  <c r="O97" i="11"/>
  <c r="N97" i="11"/>
  <c r="M97" i="11"/>
  <c r="L97" i="11"/>
  <c r="K97" i="11"/>
  <c r="J97" i="11"/>
  <c r="I97" i="11"/>
  <c r="H97" i="11"/>
  <c r="G97" i="11"/>
  <c r="F97" i="11"/>
  <c r="E97" i="11"/>
  <c r="D97" i="11"/>
  <c r="C97" i="11"/>
  <c r="B97" i="11"/>
  <c r="P96" i="11"/>
  <c r="O96" i="11"/>
  <c r="N96" i="11"/>
  <c r="M96" i="11"/>
  <c r="L96" i="11"/>
  <c r="K96" i="11"/>
  <c r="J96" i="11"/>
  <c r="I96" i="11"/>
  <c r="H96" i="11"/>
  <c r="G96" i="11"/>
  <c r="F96" i="11"/>
  <c r="E96" i="11"/>
  <c r="D96" i="11"/>
  <c r="C96" i="11"/>
  <c r="B96" i="11"/>
  <c r="P95" i="11"/>
  <c r="O95" i="11"/>
  <c r="N95" i="11"/>
  <c r="M95" i="11"/>
  <c r="L95" i="11"/>
  <c r="K95" i="11"/>
  <c r="J95" i="11"/>
  <c r="I95" i="11"/>
  <c r="H95" i="11"/>
  <c r="G95" i="11"/>
  <c r="F95" i="11"/>
  <c r="E95" i="11"/>
  <c r="D95" i="11"/>
  <c r="C95" i="11"/>
  <c r="B95" i="11"/>
  <c r="P94" i="11"/>
  <c r="O94" i="11"/>
  <c r="N94" i="11"/>
  <c r="M94" i="11"/>
  <c r="L94" i="11"/>
  <c r="K94" i="11"/>
  <c r="J94" i="11"/>
  <c r="I94" i="11"/>
  <c r="H94" i="11"/>
  <c r="G94" i="11"/>
  <c r="F94" i="11"/>
  <c r="E94" i="11"/>
  <c r="D94" i="11"/>
  <c r="C94" i="11"/>
  <c r="B94" i="11"/>
  <c r="P93" i="11"/>
  <c r="O93" i="11"/>
  <c r="N93" i="11"/>
  <c r="M93" i="11"/>
  <c r="L93" i="11"/>
  <c r="K93" i="11"/>
  <c r="J93" i="11"/>
  <c r="I93" i="11"/>
  <c r="H93" i="11"/>
  <c r="G93" i="11"/>
  <c r="F93" i="11"/>
  <c r="E93" i="11"/>
  <c r="D93" i="11"/>
  <c r="C93" i="11"/>
  <c r="B93" i="11"/>
  <c r="P92" i="11"/>
  <c r="O92" i="11"/>
  <c r="N92" i="11"/>
  <c r="M92" i="11"/>
  <c r="L92" i="11"/>
  <c r="K92" i="11"/>
  <c r="J92" i="11"/>
  <c r="I92" i="11"/>
  <c r="H92" i="11"/>
  <c r="G92" i="11"/>
  <c r="F92" i="11"/>
  <c r="E92" i="11"/>
  <c r="D92" i="11"/>
  <c r="C92" i="11"/>
  <c r="B92" i="11"/>
  <c r="P91" i="11"/>
  <c r="O91" i="11"/>
  <c r="N91" i="11"/>
  <c r="M91" i="11"/>
  <c r="L91" i="11"/>
  <c r="K91" i="11"/>
  <c r="J91" i="11"/>
  <c r="I91" i="11"/>
  <c r="H91" i="11"/>
  <c r="G91" i="11"/>
  <c r="F91" i="11"/>
  <c r="E91" i="11"/>
  <c r="D91" i="11"/>
  <c r="C91" i="11"/>
  <c r="B91" i="11"/>
  <c r="P90" i="11"/>
  <c r="O90" i="11"/>
  <c r="N90" i="11"/>
  <c r="M90" i="11"/>
  <c r="L90" i="11"/>
  <c r="K90" i="11"/>
  <c r="J90" i="11"/>
  <c r="I90" i="11"/>
  <c r="H90" i="11"/>
  <c r="G90" i="11"/>
  <c r="F90" i="11"/>
  <c r="E90" i="11"/>
  <c r="D90" i="11"/>
  <c r="C90" i="11"/>
  <c r="B90" i="11"/>
  <c r="P89" i="11"/>
  <c r="O89" i="11"/>
  <c r="N89" i="11"/>
  <c r="M89" i="11"/>
  <c r="L89" i="11"/>
  <c r="K89" i="11"/>
  <c r="J89" i="11"/>
  <c r="I89" i="11"/>
  <c r="H89" i="11"/>
  <c r="G89" i="11"/>
  <c r="F89" i="11"/>
  <c r="E89" i="11"/>
  <c r="D89" i="11"/>
  <c r="C89" i="11"/>
  <c r="B89" i="11"/>
  <c r="P88" i="11"/>
  <c r="O88" i="11"/>
  <c r="N88" i="11"/>
  <c r="M88" i="11"/>
  <c r="L88" i="11"/>
  <c r="K88" i="11"/>
  <c r="J88" i="11"/>
  <c r="I88" i="11"/>
  <c r="H88" i="11"/>
  <c r="G88" i="11"/>
  <c r="F88" i="11"/>
  <c r="E88" i="11"/>
  <c r="D88" i="11"/>
  <c r="C88" i="11"/>
  <c r="B88" i="11"/>
  <c r="P87" i="11"/>
  <c r="O87" i="11"/>
  <c r="N87" i="11"/>
  <c r="M87" i="11"/>
  <c r="L87" i="11"/>
  <c r="K87" i="11"/>
  <c r="J87" i="11"/>
  <c r="I87" i="11"/>
  <c r="H87" i="11"/>
  <c r="G87" i="11"/>
  <c r="F87" i="11"/>
  <c r="E87" i="11"/>
  <c r="D87" i="11"/>
  <c r="C87" i="11"/>
  <c r="B87" i="11"/>
  <c r="P86" i="11"/>
  <c r="O86" i="11"/>
  <c r="N86" i="11"/>
  <c r="M86" i="11"/>
  <c r="L86" i="11"/>
  <c r="K86" i="11"/>
  <c r="J86" i="11"/>
  <c r="I86" i="11"/>
  <c r="H86" i="11"/>
  <c r="G86" i="11"/>
  <c r="F86" i="11"/>
  <c r="E86" i="11"/>
  <c r="D86" i="11"/>
  <c r="C86" i="11"/>
  <c r="B86" i="11"/>
  <c r="P85" i="11"/>
  <c r="O85" i="11"/>
  <c r="N85" i="11"/>
  <c r="M85" i="11"/>
  <c r="L85" i="11"/>
  <c r="K85" i="11"/>
  <c r="J85" i="11"/>
  <c r="I85" i="11"/>
  <c r="H85" i="11"/>
  <c r="G85" i="11"/>
  <c r="F85" i="11"/>
  <c r="E85" i="11"/>
  <c r="D85" i="11"/>
  <c r="C85" i="11"/>
  <c r="B85" i="11"/>
  <c r="P84" i="11"/>
  <c r="O84" i="11"/>
  <c r="N84" i="11"/>
  <c r="M84" i="11"/>
  <c r="L84" i="11"/>
  <c r="K84" i="11"/>
  <c r="J84" i="11"/>
  <c r="I84" i="11"/>
  <c r="H84" i="11"/>
  <c r="G84" i="11"/>
  <c r="F84" i="11"/>
  <c r="E84" i="11"/>
  <c r="D84" i="11"/>
  <c r="C84" i="11"/>
  <c r="B84" i="11"/>
  <c r="P83" i="11"/>
  <c r="O83" i="11"/>
  <c r="N83" i="11"/>
  <c r="M83" i="11"/>
  <c r="L83" i="11"/>
  <c r="K83" i="11"/>
  <c r="J83" i="11"/>
  <c r="I83" i="11"/>
  <c r="H83" i="11"/>
  <c r="G83" i="11"/>
  <c r="F83" i="11"/>
  <c r="E83" i="11"/>
  <c r="D83" i="11"/>
  <c r="C83" i="11"/>
  <c r="B83" i="11"/>
  <c r="P82" i="11"/>
  <c r="O82" i="11"/>
  <c r="N82" i="11"/>
  <c r="M82" i="11"/>
  <c r="L82" i="11"/>
  <c r="K82" i="11"/>
  <c r="J82" i="11"/>
  <c r="I82" i="11"/>
  <c r="H82" i="11"/>
  <c r="G82" i="11"/>
  <c r="F82" i="11"/>
  <c r="E82" i="11"/>
  <c r="D82" i="11"/>
  <c r="C82" i="11"/>
  <c r="B82" i="11"/>
  <c r="P81" i="11"/>
  <c r="O81" i="11"/>
  <c r="N81" i="11"/>
  <c r="M81" i="11"/>
  <c r="L81" i="11"/>
  <c r="K81" i="11"/>
  <c r="J81" i="11"/>
  <c r="I81" i="11"/>
  <c r="H81" i="11"/>
  <c r="G81" i="11"/>
  <c r="F81" i="11"/>
  <c r="E81" i="11"/>
  <c r="D81" i="11"/>
  <c r="C81" i="11"/>
  <c r="B81" i="11"/>
  <c r="P80" i="11"/>
  <c r="O80" i="11"/>
  <c r="N80" i="11"/>
  <c r="M80" i="11"/>
  <c r="L80" i="11"/>
  <c r="K80" i="11"/>
  <c r="J80" i="11"/>
  <c r="I80" i="11"/>
  <c r="H80" i="11"/>
  <c r="G80" i="11"/>
  <c r="F80" i="11"/>
  <c r="E80" i="11"/>
  <c r="D80" i="11"/>
  <c r="C80" i="11"/>
  <c r="B80" i="11"/>
  <c r="P79" i="11"/>
  <c r="O79" i="11"/>
  <c r="N79" i="11"/>
  <c r="M79" i="11"/>
  <c r="L79" i="11"/>
  <c r="K79" i="11"/>
  <c r="J79" i="11"/>
  <c r="I79" i="11"/>
  <c r="H79" i="11"/>
  <c r="G79" i="11"/>
  <c r="F79" i="11"/>
  <c r="E79" i="11"/>
  <c r="D79" i="11"/>
  <c r="C79" i="11"/>
  <c r="B79" i="11"/>
  <c r="P78" i="11"/>
  <c r="O78" i="11"/>
  <c r="N78" i="11"/>
  <c r="M78" i="11"/>
  <c r="L78" i="11"/>
  <c r="K78" i="11"/>
  <c r="J78" i="11"/>
  <c r="I78" i="11"/>
  <c r="H78" i="11"/>
  <c r="G78" i="11"/>
  <c r="F78" i="11"/>
  <c r="E78" i="11"/>
  <c r="D78" i="11"/>
  <c r="C78" i="11"/>
  <c r="B78" i="11"/>
  <c r="P77" i="11"/>
  <c r="O77" i="11"/>
  <c r="N77" i="11"/>
  <c r="M77" i="11"/>
  <c r="L77" i="11"/>
  <c r="K77" i="11"/>
  <c r="J77" i="11"/>
  <c r="I77" i="11"/>
  <c r="H77" i="11"/>
  <c r="G77" i="11"/>
  <c r="F77" i="11"/>
  <c r="E77" i="11"/>
  <c r="D77" i="11"/>
  <c r="C77" i="11"/>
  <c r="B77" i="11"/>
  <c r="P76" i="11"/>
  <c r="O76" i="11"/>
  <c r="N76" i="11"/>
  <c r="M76" i="11"/>
  <c r="L76" i="11"/>
  <c r="K76" i="11"/>
  <c r="J76" i="11"/>
  <c r="I76" i="11"/>
  <c r="H76" i="11"/>
  <c r="G76" i="11"/>
  <c r="F76" i="11"/>
  <c r="E76" i="11"/>
  <c r="D76" i="11"/>
  <c r="C76" i="11"/>
  <c r="B76" i="11"/>
  <c r="P75" i="11"/>
  <c r="O75" i="11"/>
  <c r="N75" i="11"/>
  <c r="M75" i="11"/>
  <c r="L75" i="11"/>
  <c r="K75" i="11"/>
  <c r="J75" i="11"/>
  <c r="I75" i="11"/>
  <c r="H75" i="11"/>
  <c r="G75" i="11"/>
  <c r="F75" i="11"/>
  <c r="E75" i="11"/>
  <c r="D75" i="11"/>
  <c r="C75" i="11"/>
  <c r="B75" i="11"/>
  <c r="P74" i="11"/>
  <c r="O74" i="11"/>
  <c r="N74" i="11"/>
  <c r="M74" i="11"/>
  <c r="L74" i="11"/>
  <c r="K74" i="11"/>
  <c r="J74" i="11"/>
  <c r="I74" i="11"/>
  <c r="H74" i="11"/>
  <c r="G74" i="11"/>
  <c r="F74" i="11"/>
  <c r="E74" i="11"/>
  <c r="D74" i="11"/>
  <c r="C74" i="11"/>
  <c r="B74" i="11"/>
  <c r="P73" i="11"/>
  <c r="O73" i="11"/>
  <c r="N73" i="11"/>
  <c r="M73" i="11"/>
  <c r="L73" i="11"/>
  <c r="K73" i="11"/>
  <c r="J73" i="11"/>
  <c r="I73" i="11"/>
  <c r="H73" i="11"/>
  <c r="G73" i="11"/>
  <c r="F73" i="11"/>
  <c r="E73" i="11"/>
  <c r="D73" i="11"/>
  <c r="C73" i="11"/>
  <c r="B73" i="11"/>
  <c r="P72" i="11"/>
  <c r="O72" i="11"/>
  <c r="N72" i="11"/>
  <c r="M72" i="11"/>
  <c r="L72" i="11"/>
  <c r="K72" i="11"/>
  <c r="J72" i="11"/>
  <c r="I72" i="11"/>
  <c r="H72" i="11"/>
  <c r="G72" i="11"/>
  <c r="F72" i="11"/>
  <c r="E72" i="11"/>
  <c r="D72" i="11"/>
  <c r="C72" i="11"/>
  <c r="B72" i="11"/>
  <c r="P71" i="11"/>
  <c r="O71" i="11"/>
  <c r="N71" i="11"/>
  <c r="M71" i="11"/>
  <c r="L71" i="11"/>
  <c r="K71" i="11"/>
  <c r="J71" i="11"/>
  <c r="I71" i="11"/>
  <c r="H71" i="11"/>
  <c r="G71" i="11"/>
  <c r="F71" i="11"/>
  <c r="E71" i="11"/>
  <c r="D71" i="11"/>
  <c r="C71" i="11"/>
  <c r="B71" i="11"/>
  <c r="P70" i="11"/>
  <c r="O70" i="11"/>
  <c r="N70" i="11"/>
  <c r="M70" i="11"/>
  <c r="L70" i="11"/>
  <c r="K70" i="11"/>
  <c r="J70" i="11"/>
  <c r="I70" i="11"/>
  <c r="H70" i="11"/>
  <c r="G70" i="11"/>
  <c r="F70" i="11"/>
  <c r="E70" i="11"/>
  <c r="D70" i="11"/>
  <c r="C70" i="11"/>
  <c r="B70" i="11"/>
  <c r="P69" i="11"/>
  <c r="O69" i="11"/>
  <c r="N69" i="11"/>
  <c r="M69" i="11"/>
  <c r="L69" i="11"/>
  <c r="K69" i="11"/>
  <c r="J69" i="11"/>
  <c r="I69" i="11"/>
  <c r="H69" i="11"/>
  <c r="G69" i="11"/>
  <c r="F69" i="11"/>
  <c r="E69" i="11"/>
  <c r="D69" i="11"/>
  <c r="C69" i="11"/>
  <c r="B69" i="11"/>
  <c r="P68" i="11"/>
  <c r="O68" i="11"/>
  <c r="N68" i="11"/>
  <c r="M68" i="11"/>
  <c r="L68" i="11"/>
  <c r="K68" i="11"/>
  <c r="J68" i="11"/>
  <c r="I68" i="11"/>
  <c r="H68" i="11"/>
  <c r="G68" i="11"/>
  <c r="F68" i="11"/>
  <c r="E68" i="11"/>
  <c r="D68" i="11"/>
  <c r="C68" i="11"/>
  <c r="B68" i="11"/>
  <c r="P67" i="11"/>
  <c r="O67" i="11"/>
  <c r="N67" i="11"/>
  <c r="M67" i="11"/>
  <c r="L67" i="11"/>
  <c r="K67" i="11"/>
  <c r="J67" i="11"/>
  <c r="I67" i="11"/>
  <c r="H67" i="11"/>
  <c r="G67" i="11"/>
  <c r="F67" i="11"/>
  <c r="E67" i="11"/>
  <c r="D67" i="11"/>
  <c r="C67" i="11"/>
  <c r="B67" i="11"/>
  <c r="P66" i="11"/>
  <c r="O66" i="11"/>
  <c r="N66" i="11"/>
  <c r="M66" i="11"/>
  <c r="L66" i="11"/>
  <c r="K66" i="11"/>
  <c r="J66" i="11"/>
  <c r="I66" i="11"/>
  <c r="H66" i="11"/>
  <c r="G66" i="11"/>
  <c r="F66" i="11"/>
  <c r="E66" i="11"/>
  <c r="D66" i="11"/>
  <c r="C66" i="11"/>
  <c r="B66" i="11"/>
  <c r="P65" i="11"/>
  <c r="O65" i="11"/>
  <c r="N65" i="11"/>
  <c r="M65" i="11"/>
  <c r="L65" i="11"/>
  <c r="K65" i="11"/>
  <c r="J65" i="11"/>
  <c r="I65" i="11"/>
  <c r="H65" i="11"/>
  <c r="G65" i="11"/>
  <c r="F65" i="11"/>
  <c r="E65" i="11"/>
  <c r="D65" i="11"/>
  <c r="C65" i="11"/>
  <c r="B65" i="11"/>
  <c r="P64" i="11"/>
  <c r="O64" i="11"/>
  <c r="N64" i="11"/>
  <c r="M64" i="11"/>
  <c r="L64" i="11"/>
  <c r="K64" i="11"/>
  <c r="J64" i="11"/>
  <c r="I64" i="11"/>
  <c r="H64" i="11"/>
  <c r="G64" i="11"/>
  <c r="F64" i="11"/>
  <c r="E64" i="11"/>
  <c r="D64" i="11"/>
  <c r="C64" i="11"/>
  <c r="B64" i="11"/>
  <c r="P63" i="11"/>
  <c r="O63" i="11"/>
  <c r="N63" i="11"/>
  <c r="M63" i="11"/>
  <c r="L63" i="11"/>
  <c r="K63" i="11"/>
  <c r="J63" i="11"/>
  <c r="I63" i="11"/>
  <c r="H63" i="11"/>
  <c r="G63" i="11"/>
  <c r="F63" i="11"/>
  <c r="E63" i="11"/>
  <c r="D63" i="11"/>
  <c r="C63" i="11"/>
  <c r="B63" i="11"/>
  <c r="P62" i="11"/>
  <c r="O62" i="11"/>
  <c r="N62" i="11"/>
  <c r="M62" i="11"/>
  <c r="L62" i="11"/>
  <c r="K62" i="11"/>
  <c r="J62" i="11"/>
  <c r="I62" i="11"/>
  <c r="H62" i="11"/>
  <c r="G62" i="11"/>
  <c r="F62" i="11"/>
  <c r="E62" i="11"/>
  <c r="D62" i="11"/>
  <c r="C62" i="11"/>
  <c r="B62" i="11"/>
  <c r="P61" i="11"/>
  <c r="O61" i="11"/>
  <c r="N61" i="11"/>
  <c r="M61" i="11"/>
  <c r="L61" i="11"/>
  <c r="K61" i="11"/>
  <c r="J61" i="11"/>
  <c r="I61" i="11"/>
  <c r="H61" i="11"/>
  <c r="G61" i="11"/>
  <c r="F61" i="11"/>
  <c r="E61" i="11"/>
  <c r="D61" i="11"/>
  <c r="C61" i="11"/>
  <c r="B61" i="11"/>
  <c r="P60" i="11"/>
  <c r="O60" i="11"/>
  <c r="N60" i="11"/>
  <c r="M60" i="11"/>
  <c r="L60" i="11"/>
  <c r="K60" i="11"/>
  <c r="J60" i="11"/>
  <c r="I60" i="11"/>
  <c r="H60" i="11"/>
  <c r="G60" i="11"/>
  <c r="F60" i="11"/>
  <c r="E60" i="11"/>
  <c r="D60" i="11"/>
  <c r="C60" i="11"/>
  <c r="B60" i="11"/>
  <c r="P59" i="11"/>
  <c r="O59" i="11"/>
  <c r="N59" i="11"/>
  <c r="M59" i="11"/>
  <c r="L59" i="11"/>
  <c r="K59" i="11"/>
  <c r="J59" i="11"/>
  <c r="I59" i="11"/>
  <c r="H59" i="11"/>
  <c r="G59" i="11"/>
  <c r="F59" i="11"/>
  <c r="E59" i="11"/>
  <c r="D59" i="11"/>
  <c r="C59" i="11"/>
  <c r="B59" i="11"/>
  <c r="P58" i="11"/>
  <c r="O58" i="11"/>
  <c r="N58" i="11"/>
  <c r="M58" i="11"/>
  <c r="L58" i="11"/>
  <c r="K58" i="11"/>
  <c r="J58" i="11"/>
  <c r="I58" i="11"/>
  <c r="H58" i="11"/>
  <c r="G58" i="11"/>
  <c r="F58" i="11"/>
  <c r="E58" i="11"/>
  <c r="D58" i="11"/>
  <c r="C58" i="11"/>
  <c r="B58" i="11"/>
  <c r="P57" i="11"/>
  <c r="O57" i="11"/>
  <c r="N57" i="11"/>
  <c r="M57" i="11"/>
  <c r="L57" i="11"/>
  <c r="K57" i="11"/>
  <c r="J57" i="11"/>
  <c r="I57" i="11"/>
  <c r="H57" i="11"/>
  <c r="G57" i="11"/>
  <c r="F57" i="11"/>
  <c r="E57" i="11"/>
  <c r="D57" i="11"/>
  <c r="C57" i="11"/>
  <c r="B57" i="11"/>
  <c r="P56" i="11"/>
  <c r="O56" i="11"/>
  <c r="N56" i="11"/>
  <c r="M56" i="11"/>
  <c r="L56" i="11"/>
  <c r="K56" i="11"/>
  <c r="J56" i="11"/>
  <c r="I56" i="11"/>
  <c r="H56" i="11"/>
  <c r="G56" i="11"/>
  <c r="F56" i="11"/>
  <c r="E56" i="11"/>
  <c r="D56" i="11"/>
  <c r="C56" i="11"/>
  <c r="B56" i="11"/>
  <c r="P55" i="11"/>
  <c r="O55" i="11"/>
  <c r="N55" i="11"/>
  <c r="M55" i="11"/>
  <c r="L55" i="11"/>
  <c r="K55" i="11"/>
  <c r="J55" i="11"/>
  <c r="I55" i="11"/>
  <c r="H55" i="11"/>
  <c r="G55" i="11"/>
  <c r="F55" i="11"/>
  <c r="E55" i="11"/>
  <c r="D55" i="11"/>
  <c r="C55" i="11"/>
  <c r="B55" i="11"/>
  <c r="P54" i="11"/>
  <c r="O54" i="11"/>
  <c r="N54" i="11"/>
  <c r="M54" i="11"/>
  <c r="L54" i="11"/>
  <c r="K54" i="11"/>
  <c r="J54" i="11"/>
  <c r="I54" i="11"/>
  <c r="H54" i="11"/>
  <c r="G54" i="11"/>
  <c r="F54" i="11"/>
  <c r="E54" i="11"/>
  <c r="D54" i="11"/>
  <c r="C54" i="11"/>
  <c r="B54" i="11"/>
  <c r="P53" i="11"/>
  <c r="O53" i="11"/>
  <c r="N53" i="11"/>
  <c r="M53" i="11"/>
  <c r="L53" i="11"/>
  <c r="K53" i="11"/>
  <c r="J53" i="11"/>
  <c r="I53" i="11"/>
  <c r="H53" i="11"/>
  <c r="G53" i="11"/>
  <c r="F53" i="11"/>
  <c r="E53" i="11"/>
  <c r="D53" i="11"/>
  <c r="C53" i="11"/>
  <c r="B53" i="11"/>
  <c r="P52" i="11"/>
  <c r="O52" i="11"/>
  <c r="N52" i="11"/>
  <c r="M52" i="11"/>
  <c r="L52" i="11"/>
  <c r="K52" i="11"/>
  <c r="J52" i="11"/>
  <c r="I52" i="11"/>
  <c r="H52" i="11"/>
  <c r="G52" i="11"/>
  <c r="F52" i="11"/>
  <c r="E52" i="11"/>
  <c r="D52" i="11"/>
  <c r="C52" i="11"/>
  <c r="B52" i="11"/>
  <c r="P51" i="11"/>
  <c r="O51" i="11"/>
  <c r="N51" i="11"/>
  <c r="M51" i="11"/>
  <c r="L51" i="11"/>
  <c r="K51" i="11"/>
  <c r="J51" i="11"/>
  <c r="I51" i="11"/>
  <c r="H51" i="11"/>
  <c r="G51" i="11"/>
  <c r="F51" i="11"/>
  <c r="E51" i="11"/>
  <c r="D51" i="11"/>
  <c r="C51" i="11"/>
  <c r="B51" i="11"/>
  <c r="P50" i="11"/>
  <c r="O50" i="11"/>
  <c r="N50" i="11"/>
  <c r="M50" i="11"/>
  <c r="L50" i="11"/>
  <c r="K50" i="11"/>
  <c r="J50" i="11"/>
  <c r="I50" i="11"/>
  <c r="H50" i="11"/>
  <c r="G50" i="11"/>
  <c r="F50" i="11"/>
  <c r="E50" i="11"/>
  <c r="D50" i="11"/>
  <c r="C50" i="11"/>
  <c r="B50" i="11"/>
  <c r="P49" i="11"/>
  <c r="O49" i="11"/>
  <c r="N49" i="11"/>
  <c r="M49" i="11"/>
  <c r="L49" i="11"/>
  <c r="K49" i="11"/>
  <c r="J49" i="11"/>
  <c r="I49" i="11"/>
  <c r="H49" i="11"/>
  <c r="G49" i="11"/>
  <c r="F49" i="11"/>
  <c r="E49" i="11"/>
  <c r="D49" i="11"/>
  <c r="C49" i="11"/>
  <c r="B49" i="11"/>
  <c r="P48" i="11"/>
  <c r="O48" i="11"/>
  <c r="N48" i="11"/>
  <c r="M48" i="11"/>
  <c r="L48" i="11"/>
  <c r="K48" i="11"/>
  <c r="J48" i="11"/>
  <c r="I48" i="11"/>
  <c r="H48" i="11"/>
  <c r="G48" i="11"/>
  <c r="F48" i="11"/>
  <c r="E48" i="11"/>
  <c r="D48" i="11"/>
  <c r="C48" i="11"/>
  <c r="B48" i="11"/>
  <c r="P47" i="11"/>
  <c r="O47" i="11"/>
  <c r="N47" i="11"/>
  <c r="M47" i="11"/>
  <c r="L47" i="11"/>
  <c r="K47" i="11"/>
  <c r="J47" i="11"/>
  <c r="I47" i="11"/>
  <c r="H47" i="11"/>
  <c r="G47" i="11"/>
  <c r="F47" i="11"/>
  <c r="E47" i="11"/>
  <c r="D47" i="11"/>
  <c r="C47" i="11"/>
  <c r="B47" i="11"/>
  <c r="P46" i="11"/>
  <c r="O46" i="11"/>
  <c r="N46" i="11"/>
  <c r="M46" i="11"/>
  <c r="L46" i="11"/>
  <c r="K46" i="11"/>
  <c r="J46" i="11"/>
  <c r="I46" i="11"/>
  <c r="H46" i="11"/>
  <c r="G46" i="11"/>
  <c r="F46" i="11"/>
  <c r="E46" i="11"/>
  <c r="D46" i="11"/>
  <c r="C46" i="11"/>
  <c r="B46" i="11"/>
  <c r="P45" i="11"/>
  <c r="O45" i="11"/>
  <c r="N45" i="11"/>
  <c r="M45" i="11"/>
  <c r="L45" i="11"/>
  <c r="K45" i="11"/>
  <c r="J45" i="11"/>
  <c r="I45" i="11"/>
  <c r="H45" i="11"/>
  <c r="G45" i="11"/>
  <c r="F45" i="11"/>
  <c r="E45" i="11"/>
  <c r="D45" i="11"/>
  <c r="C45" i="11"/>
  <c r="B45" i="11"/>
  <c r="P44" i="11"/>
  <c r="O44" i="11"/>
  <c r="N44" i="11"/>
  <c r="M44" i="11"/>
  <c r="L44" i="11"/>
  <c r="K44" i="11"/>
  <c r="J44" i="11"/>
  <c r="I44" i="11"/>
  <c r="H44" i="11"/>
  <c r="G44" i="11"/>
  <c r="F44" i="11"/>
  <c r="E44" i="11"/>
  <c r="D44" i="11"/>
  <c r="C44" i="11"/>
  <c r="B44" i="11"/>
  <c r="P43" i="11"/>
  <c r="O43" i="11"/>
  <c r="N43" i="11"/>
  <c r="M43" i="11"/>
  <c r="L43" i="11"/>
  <c r="K43" i="11"/>
  <c r="J43" i="11"/>
  <c r="I43" i="11"/>
  <c r="H43" i="11"/>
  <c r="G43" i="11"/>
  <c r="F43" i="11"/>
  <c r="E43" i="11"/>
  <c r="D43" i="11"/>
  <c r="C43" i="11"/>
  <c r="B43" i="11"/>
  <c r="P42" i="11"/>
  <c r="O42" i="11"/>
  <c r="N42" i="11"/>
  <c r="M42" i="11"/>
  <c r="L42" i="11"/>
  <c r="K42" i="11"/>
  <c r="J42" i="11"/>
  <c r="I42" i="11"/>
  <c r="H42" i="11"/>
  <c r="G42" i="11"/>
  <c r="F42" i="11"/>
  <c r="E42" i="11"/>
  <c r="D42" i="11"/>
  <c r="C42" i="11"/>
  <c r="B42" i="11"/>
  <c r="P41" i="11"/>
  <c r="O41" i="11"/>
  <c r="N41" i="11"/>
  <c r="M41" i="11"/>
  <c r="L41" i="11"/>
  <c r="K41" i="11"/>
  <c r="J41" i="11"/>
  <c r="I41" i="11"/>
  <c r="H41" i="11"/>
  <c r="G41" i="11"/>
  <c r="F41" i="11"/>
  <c r="E41" i="11"/>
  <c r="D41" i="11"/>
  <c r="C41" i="11"/>
  <c r="B41" i="11"/>
  <c r="P40" i="11"/>
  <c r="O40" i="11"/>
  <c r="N40" i="11"/>
  <c r="M40" i="11"/>
  <c r="L40" i="11"/>
  <c r="K40" i="11"/>
  <c r="J40" i="11"/>
  <c r="I40" i="11"/>
  <c r="H40" i="11"/>
  <c r="G40" i="11"/>
  <c r="F40" i="11"/>
  <c r="E40" i="11"/>
  <c r="D40" i="11"/>
  <c r="C40" i="11"/>
  <c r="B40" i="11"/>
  <c r="P39" i="11"/>
  <c r="O39" i="11"/>
  <c r="N39" i="11"/>
  <c r="M39" i="11"/>
  <c r="L39" i="11"/>
  <c r="K39" i="11"/>
  <c r="J39" i="11"/>
  <c r="I39" i="11"/>
  <c r="H39" i="11"/>
  <c r="G39" i="11"/>
  <c r="F39" i="11"/>
  <c r="E39" i="11"/>
  <c r="D39" i="11"/>
  <c r="C39" i="11"/>
  <c r="B39" i="11"/>
  <c r="P38" i="11"/>
  <c r="O38" i="11"/>
  <c r="N38" i="11"/>
  <c r="M38" i="11"/>
  <c r="L38" i="11"/>
  <c r="K38" i="11"/>
  <c r="J38" i="11"/>
  <c r="I38" i="11"/>
  <c r="H38" i="11"/>
  <c r="G38" i="11"/>
  <c r="F38" i="11"/>
  <c r="E38" i="11"/>
  <c r="D38" i="11"/>
  <c r="C38" i="11"/>
  <c r="B38" i="11"/>
  <c r="P37" i="11"/>
  <c r="O37" i="11"/>
  <c r="N37" i="11"/>
  <c r="M37" i="11"/>
  <c r="L37" i="11"/>
  <c r="K37" i="11"/>
  <c r="J37" i="11"/>
  <c r="I37" i="11"/>
  <c r="H37" i="11"/>
  <c r="G37" i="11"/>
  <c r="F37" i="11"/>
  <c r="E37" i="11"/>
  <c r="D37" i="11"/>
  <c r="C37" i="11"/>
  <c r="B37" i="11"/>
  <c r="P36" i="11"/>
  <c r="O36" i="11"/>
  <c r="N36" i="11"/>
  <c r="M36" i="11"/>
  <c r="L36" i="11"/>
  <c r="K36" i="11"/>
  <c r="J36" i="11"/>
  <c r="I36" i="11"/>
  <c r="H36" i="11"/>
  <c r="G36" i="11"/>
  <c r="F36" i="11"/>
  <c r="E36" i="11"/>
  <c r="D36" i="11"/>
  <c r="C36" i="11"/>
  <c r="B36" i="11"/>
  <c r="P35" i="11"/>
  <c r="O35" i="11"/>
  <c r="N35" i="11"/>
  <c r="M35" i="11"/>
  <c r="L35" i="11"/>
  <c r="K35" i="11"/>
  <c r="J35" i="11"/>
  <c r="I35" i="11"/>
  <c r="H35" i="11"/>
  <c r="G35" i="11"/>
  <c r="F35" i="11"/>
  <c r="E35" i="11"/>
  <c r="D35" i="11"/>
  <c r="C35" i="11"/>
  <c r="B35" i="11"/>
  <c r="P34" i="11"/>
  <c r="O34" i="11"/>
  <c r="N34" i="11"/>
  <c r="M34" i="11"/>
  <c r="L34" i="11"/>
  <c r="K34" i="11"/>
  <c r="J34" i="11"/>
  <c r="I34" i="11"/>
  <c r="H34" i="11"/>
  <c r="G34" i="11"/>
  <c r="F34" i="11"/>
  <c r="E34" i="11"/>
  <c r="D34" i="11"/>
  <c r="C34" i="11"/>
  <c r="B34" i="11"/>
  <c r="P33" i="11"/>
  <c r="O33" i="11"/>
  <c r="N33" i="11"/>
  <c r="M33" i="11"/>
  <c r="L33" i="11"/>
  <c r="K33" i="11"/>
  <c r="J33" i="11"/>
  <c r="I33" i="11"/>
  <c r="H33" i="11"/>
  <c r="G33" i="11"/>
  <c r="F33" i="11"/>
  <c r="E33" i="11"/>
  <c r="D33" i="11"/>
  <c r="C33" i="11"/>
  <c r="B33" i="11"/>
  <c r="P32" i="11"/>
  <c r="O32" i="11"/>
  <c r="N32" i="11"/>
  <c r="M32" i="11"/>
  <c r="L32" i="11"/>
  <c r="K32" i="11"/>
  <c r="J32" i="11"/>
  <c r="I32" i="11"/>
  <c r="H32" i="11"/>
  <c r="G32" i="11"/>
  <c r="F32" i="11"/>
  <c r="E32" i="11"/>
  <c r="D32" i="11"/>
  <c r="C32" i="11"/>
  <c r="B32" i="11"/>
  <c r="P31" i="11"/>
  <c r="O31" i="11"/>
  <c r="N31" i="11"/>
  <c r="M31" i="11"/>
  <c r="L31" i="11"/>
  <c r="K31" i="11"/>
  <c r="J31" i="11"/>
  <c r="I31" i="11"/>
  <c r="H31" i="11"/>
  <c r="G31" i="11"/>
  <c r="F31" i="11"/>
  <c r="E31" i="11"/>
  <c r="D31" i="11"/>
  <c r="C31" i="11"/>
  <c r="B31" i="11"/>
  <c r="P30" i="11"/>
  <c r="O30" i="11"/>
  <c r="N30" i="11"/>
  <c r="M30" i="11"/>
  <c r="L30" i="11"/>
  <c r="K30" i="11"/>
  <c r="J30" i="11"/>
  <c r="I30" i="11"/>
  <c r="H30" i="11"/>
  <c r="G30" i="11"/>
  <c r="F30" i="11"/>
  <c r="E30" i="11"/>
  <c r="D30" i="11"/>
  <c r="C30" i="11"/>
  <c r="B30" i="11"/>
  <c r="P29" i="11"/>
  <c r="O29" i="11"/>
  <c r="N29" i="11"/>
  <c r="M29" i="11"/>
  <c r="L29" i="11"/>
  <c r="K29" i="11"/>
  <c r="J29" i="11"/>
  <c r="I29" i="11"/>
  <c r="H29" i="11"/>
  <c r="G29" i="11"/>
  <c r="F29" i="11"/>
  <c r="E29" i="11"/>
  <c r="D29" i="11"/>
  <c r="C29" i="11"/>
  <c r="B29" i="11"/>
  <c r="P28" i="11"/>
  <c r="O28" i="11"/>
  <c r="N28" i="11"/>
  <c r="M28" i="11"/>
  <c r="L28" i="11"/>
  <c r="K28" i="11"/>
  <c r="J28" i="11"/>
  <c r="I28" i="11"/>
  <c r="H28" i="11"/>
  <c r="G28" i="11"/>
  <c r="F28" i="11"/>
  <c r="E28" i="11"/>
  <c r="D28" i="11"/>
  <c r="C28" i="11"/>
  <c r="B28" i="11"/>
  <c r="P27" i="11"/>
  <c r="O27" i="11"/>
  <c r="N27" i="11"/>
  <c r="M27" i="11"/>
  <c r="L27" i="11"/>
  <c r="K27" i="11"/>
  <c r="J27" i="11"/>
  <c r="I27" i="11"/>
  <c r="H27" i="11"/>
  <c r="G27" i="11"/>
  <c r="F27" i="11"/>
  <c r="E27" i="11"/>
  <c r="D27" i="11"/>
  <c r="C27" i="11"/>
  <c r="B27" i="11"/>
  <c r="P26" i="11"/>
  <c r="O26" i="11"/>
  <c r="N26" i="11"/>
  <c r="M26" i="11"/>
  <c r="L26" i="11"/>
  <c r="K26" i="11"/>
  <c r="J26" i="11"/>
  <c r="I26" i="11"/>
  <c r="H26" i="11"/>
  <c r="G26" i="11"/>
  <c r="F26" i="11"/>
  <c r="E26" i="11"/>
  <c r="D26" i="11"/>
  <c r="C26" i="11"/>
  <c r="B26" i="11"/>
  <c r="P25" i="11"/>
  <c r="O25" i="11"/>
  <c r="N25" i="11"/>
  <c r="M25" i="11"/>
  <c r="L25" i="11"/>
  <c r="K25" i="11"/>
  <c r="J25" i="11"/>
  <c r="I25" i="11"/>
  <c r="H25" i="11"/>
  <c r="G25" i="11"/>
  <c r="F25" i="11"/>
  <c r="E25" i="11"/>
  <c r="D25" i="11"/>
  <c r="C25" i="11"/>
  <c r="B25" i="11"/>
  <c r="P24" i="11"/>
  <c r="O24" i="11"/>
  <c r="N24" i="11"/>
  <c r="M24" i="11"/>
  <c r="L24" i="11"/>
  <c r="K24" i="11"/>
  <c r="J24" i="11"/>
  <c r="I24" i="11"/>
  <c r="H24" i="11"/>
  <c r="G24" i="11"/>
  <c r="F24" i="11"/>
  <c r="E24" i="11"/>
  <c r="D24" i="11"/>
  <c r="C24" i="11"/>
  <c r="B24" i="11"/>
  <c r="P23" i="11"/>
  <c r="O23" i="11"/>
  <c r="N23" i="11"/>
  <c r="M23" i="11"/>
  <c r="L23" i="11"/>
  <c r="K23" i="11"/>
  <c r="J23" i="11"/>
  <c r="I23" i="11"/>
  <c r="H23" i="11"/>
  <c r="G23" i="11"/>
  <c r="F23" i="11"/>
  <c r="E23" i="11"/>
  <c r="D23" i="11"/>
  <c r="C23" i="11"/>
  <c r="B23" i="11"/>
  <c r="P22" i="11"/>
  <c r="O22" i="11"/>
  <c r="N22" i="11"/>
  <c r="M22" i="11"/>
  <c r="L22" i="11"/>
  <c r="K22" i="11"/>
  <c r="J22" i="11"/>
  <c r="I22" i="11"/>
  <c r="H22" i="11"/>
  <c r="G22" i="11"/>
  <c r="F22" i="11"/>
  <c r="E22" i="11"/>
  <c r="D22" i="11"/>
  <c r="C22" i="11"/>
  <c r="B22" i="11"/>
  <c r="P21" i="11"/>
  <c r="O21" i="11"/>
  <c r="N21" i="11"/>
  <c r="M21" i="11"/>
  <c r="L21" i="11"/>
  <c r="K21" i="11"/>
  <c r="J21" i="11"/>
  <c r="I21" i="11"/>
  <c r="H21" i="11"/>
  <c r="G21" i="11"/>
  <c r="F21" i="11"/>
  <c r="E21" i="11"/>
  <c r="D21" i="11"/>
  <c r="C21" i="11"/>
  <c r="B21" i="11"/>
  <c r="P20" i="11"/>
  <c r="O20" i="11"/>
  <c r="N20" i="11"/>
  <c r="M20" i="11"/>
  <c r="L20" i="11"/>
  <c r="K20" i="11"/>
  <c r="J20" i="11"/>
  <c r="I20" i="11"/>
  <c r="H20" i="11"/>
  <c r="G20" i="11"/>
  <c r="F20" i="11"/>
  <c r="E20" i="11"/>
  <c r="D20" i="11"/>
  <c r="C20" i="11"/>
  <c r="B20" i="11"/>
  <c r="P19" i="11"/>
  <c r="O19" i="11"/>
  <c r="N19" i="11"/>
  <c r="M19" i="11"/>
  <c r="L19" i="11"/>
  <c r="K19" i="11"/>
  <c r="J19" i="11"/>
  <c r="I19" i="11"/>
  <c r="H19" i="11"/>
  <c r="G19" i="11"/>
  <c r="F19" i="11"/>
  <c r="E19" i="11"/>
  <c r="D19" i="11"/>
  <c r="C19" i="11"/>
  <c r="B19" i="11"/>
  <c r="P18" i="11"/>
  <c r="O18" i="11"/>
  <c r="N18" i="11"/>
  <c r="M18" i="11"/>
  <c r="L18" i="11"/>
  <c r="K18" i="11"/>
  <c r="J18" i="11"/>
  <c r="I18" i="11"/>
  <c r="H18" i="11"/>
  <c r="G18" i="11"/>
  <c r="F18" i="11"/>
  <c r="E18" i="11"/>
  <c r="D18" i="11"/>
  <c r="C18" i="11"/>
  <c r="B18" i="11"/>
  <c r="P17" i="11"/>
  <c r="O17" i="11"/>
  <c r="N17" i="11"/>
  <c r="M17" i="11"/>
  <c r="L17" i="11"/>
  <c r="K17" i="11"/>
  <c r="J17" i="11"/>
  <c r="I17" i="11"/>
  <c r="H17" i="11"/>
  <c r="G17" i="11"/>
  <c r="F17" i="11"/>
  <c r="E17" i="11"/>
  <c r="D17" i="11"/>
  <c r="C17" i="11"/>
  <c r="B17" i="11"/>
  <c r="P16" i="11"/>
  <c r="O16" i="11"/>
  <c r="N16" i="11"/>
  <c r="M16" i="11"/>
  <c r="L16" i="11"/>
  <c r="K16" i="11"/>
  <c r="J16" i="11"/>
  <c r="I16" i="11"/>
  <c r="H16" i="11"/>
  <c r="G16" i="11"/>
  <c r="F16" i="11"/>
  <c r="E16" i="11"/>
  <c r="D16" i="11"/>
  <c r="C16" i="11"/>
  <c r="B16" i="11"/>
  <c r="P15" i="11"/>
  <c r="O15" i="11"/>
  <c r="N15" i="11"/>
  <c r="M15" i="11"/>
  <c r="L15" i="11"/>
  <c r="K15" i="11"/>
  <c r="J15" i="11"/>
  <c r="I15" i="11"/>
  <c r="H15" i="11"/>
  <c r="G15" i="11"/>
  <c r="F15" i="11"/>
  <c r="E15" i="11"/>
  <c r="D15" i="11"/>
  <c r="C15" i="11"/>
  <c r="B15" i="11"/>
  <c r="P14" i="11"/>
  <c r="O14" i="11"/>
  <c r="N14" i="11"/>
  <c r="M14" i="11"/>
  <c r="L14" i="11"/>
  <c r="K14" i="11"/>
  <c r="J14" i="11"/>
  <c r="I14" i="11"/>
  <c r="H14" i="11"/>
  <c r="G14" i="11"/>
  <c r="F14" i="11"/>
  <c r="E14" i="11"/>
  <c r="D14" i="11"/>
  <c r="C14" i="11"/>
  <c r="B14" i="11"/>
  <c r="P13" i="11"/>
  <c r="O13" i="11"/>
  <c r="N13" i="11"/>
  <c r="M13" i="11"/>
  <c r="L13" i="11"/>
  <c r="K13" i="11"/>
  <c r="J13" i="11"/>
  <c r="I13" i="11"/>
  <c r="H13" i="11"/>
  <c r="G13" i="11"/>
  <c r="F13" i="11"/>
  <c r="E13" i="11"/>
  <c r="D13" i="11"/>
  <c r="B13" i="11"/>
  <c r="P12" i="11"/>
  <c r="O12" i="11"/>
  <c r="N12" i="11"/>
  <c r="M12" i="11"/>
  <c r="L12" i="11"/>
  <c r="K12" i="11"/>
  <c r="J12" i="11"/>
  <c r="I12" i="11"/>
  <c r="H12" i="11"/>
  <c r="G12" i="11"/>
  <c r="F12" i="11"/>
  <c r="E12" i="11"/>
  <c r="D12" i="11"/>
  <c r="C12" i="11"/>
  <c r="B12" i="11"/>
  <c r="P11" i="11"/>
  <c r="O11" i="11"/>
  <c r="N11" i="11"/>
  <c r="M11" i="11"/>
  <c r="L11" i="11"/>
  <c r="K11" i="11"/>
  <c r="J11" i="11"/>
  <c r="I11" i="11"/>
  <c r="H11" i="11"/>
  <c r="G11" i="11"/>
  <c r="F11" i="11"/>
  <c r="E11" i="11"/>
  <c r="D11" i="11"/>
  <c r="C11" i="11"/>
  <c r="B11" i="11"/>
  <c r="P10" i="11"/>
  <c r="O10" i="11"/>
  <c r="N10" i="11"/>
  <c r="M10" i="11"/>
  <c r="L10" i="11"/>
  <c r="K10" i="11"/>
  <c r="J10" i="11"/>
  <c r="I10" i="11"/>
  <c r="H10" i="11"/>
  <c r="G10" i="11"/>
  <c r="F10" i="11"/>
  <c r="E10" i="11"/>
  <c r="D10" i="11"/>
  <c r="C10" i="11"/>
  <c r="B10" i="11"/>
  <c r="P9" i="11"/>
  <c r="O9" i="11"/>
  <c r="N9" i="11"/>
  <c r="M9" i="11"/>
  <c r="L9" i="11"/>
  <c r="K9" i="11"/>
  <c r="J9" i="11"/>
  <c r="I9" i="11"/>
  <c r="H9" i="11"/>
  <c r="G9" i="11"/>
  <c r="F9" i="11"/>
  <c r="E9" i="11"/>
  <c r="D9" i="11"/>
  <c r="C9" i="11"/>
  <c r="B9" i="11"/>
  <c r="P8" i="11"/>
  <c r="O8" i="11"/>
  <c r="N8" i="11"/>
  <c r="M8" i="11"/>
  <c r="L8" i="11"/>
  <c r="K8" i="11"/>
  <c r="J8" i="11"/>
  <c r="I8" i="11"/>
  <c r="H8" i="11"/>
  <c r="G8" i="11"/>
  <c r="F8" i="11"/>
  <c r="E8" i="11"/>
  <c r="D8" i="11"/>
  <c r="C8" i="11"/>
  <c r="B8" i="11"/>
  <c r="P7" i="11"/>
  <c r="O7" i="11"/>
  <c r="N7" i="11"/>
  <c r="M7" i="11"/>
  <c r="L7" i="11"/>
  <c r="K7" i="11"/>
  <c r="J7" i="11"/>
  <c r="I7" i="11"/>
  <c r="H7" i="11"/>
  <c r="G7" i="11"/>
  <c r="F7" i="11"/>
  <c r="E7" i="11"/>
  <c r="D7" i="11"/>
  <c r="C7" i="11"/>
  <c r="B7" i="11"/>
  <c r="A13" i="9"/>
  <c r="A12" i="9"/>
  <c r="M16" i="9"/>
  <c r="D33" i="10" l="1"/>
  <c r="L33" i="10"/>
  <c r="F33" i="10"/>
  <c r="N33" i="10"/>
  <c r="B33" i="10"/>
  <c r="J33" i="10"/>
  <c r="E33" i="10"/>
  <c r="M33" i="10"/>
  <c r="P33" i="10"/>
  <c r="I33" i="10"/>
  <c r="C33" i="10"/>
  <c r="K33" i="10"/>
  <c r="H33" i="10"/>
  <c r="G33" i="10"/>
  <c r="O33" i="10"/>
  <c r="K328" i="13"/>
  <c r="C328" i="13"/>
  <c r="D328" i="13"/>
  <c r="L328" i="13"/>
  <c r="G328" i="13"/>
  <c r="O328" i="13"/>
  <c r="H328" i="13"/>
  <c r="P328" i="13"/>
  <c r="E328" i="13"/>
  <c r="F328" i="13"/>
  <c r="I328" i="13"/>
  <c r="Q328" i="13"/>
  <c r="M328" i="13"/>
  <c r="N328" i="13"/>
  <c r="J328" i="13"/>
  <c r="I18" i="10"/>
  <c r="H20" i="10"/>
  <c r="D25" i="10"/>
  <c r="M31" i="10"/>
  <c r="H32" i="10"/>
  <c r="I22" i="10"/>
  <c r="H26" i="10"/>
  <c r="E27" i="10"/>
  <c r="P28" i="10"/>
  <c r="L29" i="10"/>
  <c r="P32" i="10"/>
  <c r="P18" i="10"/>
  <c r="D23" i="10"/>
  <c r="L23" i="10"/>
  <c r="H24" i="10"/>
  <c r="P24" i="10"/>
  <c r="L25" i="10"/>
  <c r="P26" i="10"/>
  <c r="D27" i="10"/>
  <c r="L27" i="10"/>
  <c r="H28" i="10"/>
  <c r="D29" i="10"/>
  <c r="H30" i="10"/>
  <c r="P30" i="10"/>
  <c r="D31" i="10"/>
  <c r="L31" i="10"/>
  <c r="O32" i="10"/>
  <c r="W21" i="13"/>
  <c r="X21" i="13"/>
  <c r="S22" i="13"/>
  <c r="AE22" i="13" s="1"/>
  <c r="I12" i="10"/>
  <c r="Y21" i="13"/>
  <c r="AA21" i="13"/>
  <c r="AG21" i="13"/>
  <c r="AH21" i="13"/>
  <c r="AI21" i="13"/>
  <c r="N8" i="10"/>
  <c r="G10" i="10"/>
  <c r="G14" i="10"/>
  <c r="F16" i="10"/>
  <c r="C19" i="10"/>
  <c r="G22" i="10"/>
  <c r="C23" i="10"/>
  <c r="K23" i="10"/>
  <c r="F24" i="10"/>
  <c r="N24" i="10"/>
  <c r="G24" i="10"/>
  <c r="O24" i="10"/>
  <c r="T9" i="13"/>
  <c r="Z21" i="13"/>
  <c r="AB9" i="13"/>
  <c r="AC21" i="13"/>
  <c r="I8" i="10"/>
  <c r="E9" i="10"/>
  <c r="M13" i="10"/>
  <c r="I14" i="10"/>
  <c r="E15" i="10"/>
  <c r="M15" i="10"/>
  <c r="I16" i="10"/>
  <c r="E17" i="10"/>
  <c r="M17" i="10"/>
  <c r="E19" i="10"/>
  <c r="M19" i="10"/>
  <c r="I20" i="10"/>
  <c r="E21" i="10"/>
  <c r="M21" i="10"/>
  <c r="E23" i="10"/>
  <c r="M23" i="10"/>
  <c r="I24" i="10"/>
  <c r="E25" i="10"/>
  <c r="M25" i="10"/>
  <c r="I26" i="10"/>
  <c r="M27" i="10"/>
  <c r="I28" i="10"/>
  <c r="E29" i="10"/>
  <c r="M29" i="10"/>
  <c r="I30" i="10"/>
  <c r="E31" i="10"/>
  <c r="I32" i="10"/>
  <c r="T21" i="13"/>
  <c r="AE21" i="13"/>
  <c r="U21" i="13"/>
  <c r="G26" i="10"/>
  <c r="O26" i="10"/>
  <c r="C27" i="10"/>
  <c r="K27" i="10"/>
  <c r="G28" i="10"/>
  <c r="O28" i="10"/>
  <c r="C29" i="10"/>
  <c r="K29" i="10"/>
  <c r="G30" i="10"/>
  <c r="O30" i="10"/>
  <c r="C31" i="10"/>
  <c r="K31" i="10"/>
  <c r="G32" i="10"/>
  <c r="E7" i="10"/>
  <c r="M7" i="10"/>
  <c r="M9" i="10"/>
  <c r="L11" i="10"/>
  <c r="E13" i="10"/>
  <c r="F32" i="10"/>
  <c r="N32" i="10"/>
  <c r="D7" i="10"/>
  <c r="L7" i="10"/>
  <c r="H8" i="10"/>
  <c r="P8" i="10"/>
  <c r="H10" i="10"/>
  <c r="P10" i="10"/>
  <c r="D11" i="10"/>
  <c r="H12" i="10"/>
  <c r="P12" i="10"/>
  <c r="D13" i="10"/>
  <c r="L13" i="10"/>
  <c r="H14" i="10"/>
  <c r="P14" i="10"/>
  <c r="D15" i="10"/>
  <c r="L15" i="10"/>
  <c r="H16" i="10"/>
  <c r="P16" i="10"/>
  <c r="D17" i="10"/>
  <c r="L17" i="10"/>
  <c r="H18" i="10"/>
  <c r="D19" i="10"/>
  <c r="L19" i="10"/>
  <c r="P20" i="10"/>
  <c r="D21" i="10"/>
  <c r="L21" i="10"/>
  <c r="F7" i="10"/>
  <c r="N7" i="10"/>
  <c r="B8" i="10"/>
  <c r="J8" i="10"/>
  <c r="F9" i="10"/>
  <c r="N9" i="10"/>
  <c r="B10" i="10"/>
  <c r="J10" i="10"/>
  <c r="F11" i="10"/>
  <c r="N11" i="10"/>
  <c r="B12" i="10"/>
  <c r="J12" i="10"/>
  <c r="F13" i="10"/>
  <c r="N13" i="10"/>
  <c r="B14" i="10"/>
  <c r="J14" i="10"/>
  <c r="F15" i="10"/>
  <c r="N15" i="10"/>
  <c r="B16" i="10"/>
  <c r="J16" i="10"/>
  <c r="F17" i="10"/>
  <c r="N17" i="10"/>
  <c r="G17" i="10"/>
  <c r="B18" i="10"/>
  <c r="J18" i="10"/>
  <c r="F19" i="10"/>
  <c r="N19" i="10"/>
  <c r="B20" i="10"/>
  <c r="J20" i="10"/>
  <c r="F21" i="10"/>
  <c r="N21" i="10"/>
  <c r="B22" i="10"/>
  <c r="J22" i="10"/>
  <c r="F23" i="10"/>
  <c r="N23" i="10"/>
  <c r="B24" i="10"/>
  <c r="J24" i="10"/>
  <c r="F25" i="10"/>
  <c r="N25" i="10"/>
  <c r="G25" i="10"/>
  <c r="O25" i="10"/>
  <c r="B26" i="10"/>
  <c r="J26" i="10"/>
  <c r="F27" i="10"/>
  <c r="N27" i="10"/>
  <c r="B28" i="10"/>
  <c r="J28" i="10"/>
  <c r="F29" i="10"/>
  <c r="N29" i="10"/>
  <c r="B30" i="10"/>
  <c r="J30" i="10"/>
  <c r="F31" i="10"/>
  <c r="N31" i="10"/>
  <c r="B32" i="10"/>
  <c r="J32" i="10"/>
  <c r="G9" i="10"/>
  <c r="O9" i="10"/>
  <c r="D30" i="10"/>
  <c r="D14" i="10"/>
  <c r="L14" i="10"/>
  <c r="O17" i="10"/>
  <c r="D22" i="10"/>
  <c r="L22" i="10"/>
  <c r="I27" i="10"/>
  <c r="L30" i="10"/>
  <c r="F8" i="10"/>
  <c r="F10" i="10"/>
  <c r="N10" i="10"/>
  <c r="O10" i="10"/>
  <c r="I11" i="10"/>
  <c r="C11" i="10"/>
  <c r="K11" i="10"/>
  <c r="C13" i="10"/>
  <c r="K13" i="10"/>
  <c r="O14" i="10"/>
  <c r="B15" i="10"/>
  <c r="J15" i="10"/>
  <c r="C15" i="10"/>
  <c r="K15" i="10"/>
  <c r="N16" i="10"/>
  <c r="G16" i="10"/>
  <c r="O16" i="10"/>
  <c r="C17" i="10"/>
  <c r="K17" i="10"/>
  <c r="G18" i="10"/>
  <c r="O18" i="10"/>
  <c r="I19" i="10"/>
  <c r="B19" i="10"/>
  <c r="J19" i="10"/>
  <c r="K19" i="10"/>
  <c r="F20" i="10"/>
  <c r="N20" i="10"/>
  <c r="G20" i="10"/>
  <c r="O20" i="10"/>
  <c r="C21" i="10"/>
  <c r="K21" i="10"/>
  <c r="O22" i="10"/>
  <c r="H22" i="10"/>
  <c r="P22" i="10"/>
  <c r="B23" i="10"/>
  <c r="J23" i="10"/>
  <c r="C25" i="10"/>
  <c r="K25" i="10"/>
  <c r="I10" i="10"/>
  <c r="E11" i="10"/>
  <c r="M11" i="10"/>
  <c r="O7" i="10"/>
  <c r="P7" i="10"/>
  <c r="C8" i="10"/>
  <c r="K8" i="10"/>
  <c r="D8" i="10"/>
  <c r="L8" i="10"/>
  <c r="E8" i="10"/>
  <c r="H9" i="10"/>
  <c r="P9" i="10"/>
  <c r="I9" i="10"/>
  <c r="B9" i="10"/>
  <c r="J9" i="10"/>
  <c r="C10" i="10"/>
  <c r="K10" i="10"/>
  <c r="D10" i="10"/>
  <c r="L10" i="10"/>
  <c r="G11" i="10"/>
  <c r="O11" i="10"/>
  <c r="H11" i="10"/>
  <c r="P11" i="10"/>
  <c r="C12" i="10"/>
  <c r="K12" i="10"/>
  <c r="D12" i="10"/>
  <c r="L12" i="10"/>
  <c r="E12" i="10"/>
  <c r="M12" i="10"/>
  <c r="G13" i="10"/>
  <c r="O13" i="10"/>
  <c r="H13" i="10"/>
  <c r="P13" i="10"/>
  <c r="B13" i="10"/>
  <c r="J13" i="10"/>
  <c r="C14" i="10"/>
  <c r="K14" i="10"/>
  <c r="F14" i="10"/>
  <c r="N14" i="10"/>
  <c r="G15" i="10"/>
  <c r="O15" i="10"/>
  <c r="H15" i="10"/>
  <c r="P15" i="10"/>
  <c r="C16" i="10"/>
  <c r="K16" i="10"/>
  <c r="D16" i="10"/>
  <c r="L16" i="10"/>
  <c r="E16" i="10"/>
  <c r="M16" i="10"/>
  <c r="H17" i="10"/>
  <c r="P17" i="10"/>
  <c r="I17" i="10"/>
  <c r="B17" i="10"/>
  <c r="J17" i="10"/>
  <c r="C18" i="10"/>
  <c r="K18" i="10"/>
  <c r="D18" i="10"/>
  <c r="L18" i="10"/>
  <c r="F18" i="10"/>
  <c r="G7" i="10"/>
  <c r="H7" i="10"/>
  <c r="M8" i="10"/>
  <c r="E18" i="10"/>
  <c r="M18" i="10"/>
  <c r="E22" i="10"/>
  <c r="M22" i="10"/>
  <c r="I23" i="10"/>
  <c r="E10" i="10"/>
  <c r="M14" i="10"/>
  <c r="B7" i="10"/>
  <c r="J7" i="10"/>
  <c r="C7" i="10"/>
  <c r="K7" i="10"/>
  <c r="G8" i="10"/>
  <c r="O8" i="10"/>
  <c r="C9" i="10"/>
  <c r="K9" i="10"/>
  <c r="D9" i="10"/>
  <c r="L9" i="10"/>
  <c r="B11" i="10"/>
  <c r="J11" i="10"/>
  <c r="E14" i="10"/>
  <c r="M10" i="10"/>
  <c r="I15" i="10"/>
  <c r="I7" i="10"/>
  <c r="I13" i="10"/>
  <c r="N18" i="10"/>
  <c r="G19" i="10"/>
  <c r="O19" i="10"/>
  <c r="H19" i="10"/>
  <c r="P19" i="10"/>
  <c r="C20" i="10"/>
  <c r="K20" i="10"/>
  <c r="D20" i="10"/>
  <c r="L20" i="10"/>
  <c r="E20" i="10"/>
  <c r="M20" i="10"/>
  <c r="G21" i="10"/>
  <c r="O21" i="10"/>
  <c r="H21" i="10"/>
  <c r="P21" i="10"/>
  <c r="I21" i="10"/>
  <c r="B21" i="10"/>
  <c r="J21" i="10"/>
  <c r="C22" i="10"/>
  <c r="K22" i="10"/>
  <c r="F22" i="10"/>
  <c r="N22" i="10"/>
  <c r="G23" i="10"/>
  <c r="O23" i="10"/>
  <c r="H23" i="10"/>
  <c r="P23" i="10"/>
  <c r="C24" i="10"/>
  <c r="K24" i="10"/>
  <c r="D24" i="10"/>
  <c r="L24" i="10"/>
  <c r="E24" i="10"/>
  <c r="M24" i="10"/>
  <c r="H25" i="10"/>
  <c r="P25" i="10"/>
  <c r="I25" i="10"/>
  <c r="B25" i="10"/>
  <c r="J25" i="10"/>
  <c r="C26" i="10"/>
  <c r="K26" i="10"/>
  <c r="D26" i="10"/>
  <c r="L26" i="10"/>
  <c r="E26" i="10"/>
  <c r="M26" i="10"/>
  <c r="F26" i="10"/>
  <c r="N26" i="10"/>
  <c r="G27" i="10"/>
  <c r="O27" i="10"/>
  <c r="H27" i="10"/>
  <c r="P27" i="10"/>
  <c r="B27" i="10"/>
  <c r="J27" i="10"/>
  <c r="C28" i="10"/>
  <c r="K28" i="10"/>
  <c r="D28" i="10"/>
  <c r="L28" i="10"/>
  <c r="E28" i="10"/>
  <c r="M28" i="10"/>
  <c r="F28" i="10"/>
  <c r="N28" i="10"/>
  <c r="G29" i="10"/>
  <c r="O29" i="10"/>
  <c r="H29" i="10"/>
  <c r="P29" i="10"/>
  <c r="I29" i="10"/>
  <c r="B29" i="10"/>
  <c r="J29" i="10"/>
  <c r="C30" i="10"/>
  <c r="K30" i="10"/>
  <c r="E30" i="10"/>
  <c r="M30" i="10"/>
  <c r="F30" i="10"/>
  <c r="N30" i="10"/>
  <c r="G31" i="10"/>
  <c r="O31" i="10"/>
  <c r="H31" i="10"/>
  <c r="P31" i="10"/>
  <c r="I31" i="10"/>
  <c r="B31" i="10"/>
  <c r="J31" i="10"/>
  <c r="C32" i="10"/>
  <c r="K32" i="10"/>
  <c r="D32" i="10"/>
  <c r="L32" i="10"/>
  <c r="E32" i="10"/>
  <c r="M32" i="10"/>
  <c r="F12" i="10"/>
  <c r="N12" i="10"/>
  <c r="G12" i="10"/>
  <c r="O12" i="10"/>
  <c r="Z9" i="13"/>
  <c r="AH9" i="13"/>
  <c r="S10" i="13"/>
  <c r="AA9" i="13"/>
  <c r="AI9" i="13"/>
  <c r="W20" i="13"/>
  <c r="AB20" i="13"/>
  <c r="U9" i="13"/>
  <c r="AC9" i="13"/>
  <c r="V9" i="13"/>
  <c r="AD9" i="13"/>
  <c r="W9" i="13"/>
  <c r="AE9" i="13"/>
  <c r="X20" i="13"/>
  <c r="X9" i="13"/>
  <c r="AF9" i="13"/>
  <c r="AD21" i="13"/>
  <c r="V21" i="13"/>
  <c r="AB21" i="13"/>
  <c r="Y9" i="13"/>
  <c r="Z20" i="13"/>
  <c r="AI20" i="13"/>
  <c r="D16" i="9"/>
  <c r="C16" i="9"/>
  <c r="O6" i="9"/>
  <c r="E6" i="9"/>
  <c r="K16" i="9"/>
  <c r="E16" i="9"/>
  <c r="J6" i="9"/>
  <c r="N16" i="9"/>
  <c r="C6" i="9"/>
  <c r="G6" i="9"/>
  <c r="F16" i="9"/>
  <c r="M6" i="9"/>
  <c r="E15" i="9"/>
  <c r="N6" i="9"/>
  <c r="B6" i="9"/>
  <c r="I16" i="9"/>
  <c r="G15" i="9"/>
  <c r="J16" i="9"/>
  <c r="G16" i="9"/>
  <c r="O16" i="9"/>
  <c r="L17" i="9"/>
  <c r="H16" i="9"/>
  <c r="P15" i="9"/>
  <c r="A6" i="9"/>
  <c r="L16" i="9"/>
  <c r="D6" i="9"/>
  <c r="P16" i="9"/>
  <c r="H6" i="9"/>
  <c r="L6" i="9"/>
  <c r="B16" i="9"/>
  <c r="P6" i="9"/>
  <c r="F6" i="9"/>
  <c r="D15" i="9"/>
  <c r="A16" i="9"/>
  <c r="I15" i="9"/>
  <c r="K6" i="9"/>
  <c r="I6" i="9"/>
  <c r="P329" i="13" l="1"/>
  <c r="P330" i="13" s="1"/>
  <c r="P331" i="13" s="1"/>
  <c r="J329" i="13"/>
  <c r="J330" i="13" s="1"/>
  <c r="J331" i="13" s="1"/>
  <c r="H329" i="13"/>
  <c r="H330" i="13" s="1"/>
  <c r="H331" i="13" s="1"/>
  <c r="N329" i="13"/>
  <c r="N330" i="13" s="1"/>
  <c r="N331" i="13" s="1"/>
  <c r="Q329" i="13"/>
  <c r="Q330" i="13" s="1"/>
  <c r="Q331" i="13" s="1"/>
  <c r="L329" i="13"/>
  <c r="L330" i="13" s="1"/>
  <c r="L331" i="13" s="1"/>
  <c r="O329" i="13"/>
  <c r="O330" i="13" s="1"/>
  <c r="O331" i="13" s="1"/>
  <c r="I329" i="13"/>
  <c r="I330" i="13" s="1"/>
  <c r="I331" i="13" s="1"/>
  <c r="D329" i="13"/>
  <c r="D330" i="13" s="1"/>
  <c r="D331" i="13" s="1"/>
  <c r="G329" i="13"/>
  <c r="G330" i="13" s="1"/>
  <c r="G331" i="13" s="1"/>
  <c r="F329" i="13"/>
  <c r="F330" i="13" s="1"/>
  <c r="F331" i="13" s="1"/>
  <c r="C329" i="13"/>
  <c r="C330" i="13" s="1"/>
  <c r="C331" i="13" s="1"/>
  <c r="M329" i="13"/>
  <c r="M330" i="13" s="1"/>
  <c r="M331" i="13" s="1"/>
  <c r="E329" i="13"/>
  <c r="E330" i="13" s="1"/>
  <c r="E331" i="13" s="1"/>
  <c r="K329" i="13"/>
  <c r="K330" i="13" s="1"/>
  <c r="K331" i="13" s="1"/>
  <c r="AD20" i="13"/>
  <c r="AF22" i="13"/>
  <c r="AH38" i="13"/>
  <c r="U22" i="13"/>
  <c r="AC22" i="13"/>
  <c r="AD22" i="13"/>
  <c r="W22" i="13"/>
  <c r="X22" i="13"/>
  <c r="AG22" i="13"/>
  <c r="S23" i="13"/>
  <c r="U23" i="13" s="1"/>
  <c r="AH22" i="13"/>
  <c r="T22" i="13"/>
  <c r="Z22" i="13"/>
  <c r="V22" i="13"/>
  <c r="AB22" i="13"/>
  <c r="U20" i="13"/>
  <c r="AG20" i="13"/>
  <c r="AC20" i="13"/>
  <c r="AH20" i="13"/>
  <c r="AF20" i="13"/>
  <c r="AE20" i="13"/>
  <c r="AA20" i="13"/>
  <c r="AI22" i="13"/>
  <c r="AA22" i="13"/>
  <c r="Y22" i="13"/>
  <c r="Y20" i="13"/>
  <c r="V20" i="13"/>
  <c r="AB38" i="13"/>
  <c r="AG38" i="13"/>
  <c r="Y38" i="13"/>
  <c r="AD38" i="13"/>
  <c r="V38" i="13"/>
  <c r="AC38" i="13"/>
  <c r="U38" i="13"/>
  <c r="W38" i="13"/>
  <c r="AI38" i="13"/>
  <c r="AE38" i="13"/>
  <c r="AA38" i="13"/>
  <c r="AG10" i="13"/>
  <c r="Y10" i="13"/>
  <c r="AA10" i="13"/>
  <c r="AI10" i="13"/>
  <c r="Z10" i="13"/>
  <c r="AH10" i="13"/>
  <c r="X10" i="13"/>
  <c r="S11" i="13"/>
  <c r="AF10" i="13"/>
  <c r="W10" i="13"/>
  <c r="AD10" i="13"/>
  <c r="AE10" i="13"/>
  <c r="V10" i="13"/>
  <c r="AC10" i="13"/>
  <c r="T10" i="13"/>
  <c r="AB10" i="13"/>
  <c r="U10" i="13"/>
  <c r="A15" i="9"/>
  <c r="O12" i="9"/>
  <c r="P7" i="9"/>
  <c r="J7" i="9"/>
  <c r="E17" i="9"/>
  <c r="F12" i="9"/>
  <c r="A7" i="9"/>
  <c r="I17" i="9"/>
  <c r="M17" i="9"/>
  <c r="N12" i="9"/>
  <c r="B15" i="9"/>
  <c r="N17" i="9"/>
  <c r="M7" i="9"/>
  <c r="B12" i="9"/>
  <c r="L12" i="9"/>
  <c r="P17" i="9"/>
  <c r="C17" i="9"/>
  <c r="I12" i="9"/>
  <c r="C7" i="9"/>
  <c r="F15" i="9"/>
  <c r="O7" i="9"/>
  <c r="B7" i="9"/>
  <c r="G7" i="9"/>
  <c r="L15" i="9"/>
  <c r="C12" i="9"/>
  <c r="B17" i="9"/>
  <c r="N15" i="9"/>
  <c r="H15" i="9"/>
  <c r="K15" i="9"/>
  <c r="O15" i="9"/>
  <c r="K12" i="9"/>
  <c r="E7" i="9"/>
  <c r="J15" i="9"/>
  <c r="J17" i="9"/>
  <c r="J12" i="9"/>
  <c r="K17" i="9"/>
  <c r="M15" i="9"/>
  <c r="D7" i="9"/>
  <c r="D17" i="9"/>
  <c r="D12" i="9"/>
  <c r="K7" i="9"/>
  <c r="P12" i="9"/>
  <c r="L7" i="9"/>
  <c r="H17" i="9"/>
  <c r="O17" i="9"/>
  <c r="F17" i="9"/>
  <c r="N7" i="9"/>
  <c r="A17" i="9"/>
  <c r="F7" i="9"/>
  <c r="G17" i="9"/>
  <c r="H12" i="9"/>
  <c r="H7" i="9"/>
  <c r="C15" i="9"/>
  <c r="I7" i="9"/>
  <c r="AF23" i="13" l="1"/>
  <c r="Y23" i="13"/>
  <c r="Z38" i="13"/>
  <c r="AF38" i="13"/>
  <c r="X38" i="13"/>
  <c r="D18" i="9"/>
  <c r="H18" i="9"/>
  <c r="C18" i="9"/>
  <c r="J18" i="9"/>
  <c r="F18" i="9"/>
  <c r="AH23" i="13"/>
  <c r="V23" i="13"/>
  <c r="AD23" i="13"/>
  <c r="AC23" i="13"/>
  <c r="AI23" i="13"/>
  <c r="W23" i="13"/>
  <c r="AB23" i="13"/>
  <c r="AA23" i="13"/>
  <c r="S24" i="13"/>
  <c r="Z23" i="13"/>
  <c r="AE23" i="13"/>
  <c r="X23" i="13"/>
  <c r="AG23" i="13"/>
  <c r="T23" i="13"/>
  <c r="B18" i="9"/>
  <c r="L18" i="9"/>
  <c r="E18" i="9"/>
  <c r="N18" i="9"/>
  <c r="P18" i="9"/>
  <c r="O18" i="9"/>
  <c r="M18" i="9"/>
  <c r="I18" i="9"/>
  <c r="G18" i="9"/>
  <c r="K18" i="9"/>
  <c r="AG11" i="13"/>
  <c r="Y11" i="13"/>
  <c r="AE11" i="13"/>
  <c r="V11" i="13"/>
  <c r="AD11" i="13"/>
  <c r="U11" i="13"/>
  <c r="AI11" i="13"/>
  <c r="AC11" i="13"/>
  <c r="T11" i="13"/>
  <c r="AB11" i="13"/>
  <c r="AA11" i="13"/>
  <c r="Z11" i="13"/>
  <c r="AH11" i="13"/>
  <c r="X11" i="13"/>
  <c r="S12" i="13"/>
  <c r="AF11" i="13"/>
  <c r="W11" i="13"/>
  <c r="G8" i="9"/>
  <c r="G12" i="9"/>
  <c r="O8" i="9"/>
  <c r="L8" i="9"/>
  <c r="I8" i="9"/>
  <c r="M12" i="9"/>
  <c r="M8" i="9"/>
  <c r="F8" i="9"/>
  <c r="A8" i="9"/>
  <c r="H8" i="9"/>
  <c r="D8" i="9"/>
  <c r="E12" i="9"/>
  <c r="E8" i="9"/>
  <c r="N8" i="9"/>
  <c r="C8" i="9"/>
  <c r="K8" i="9"/>
  <c r="B8" i="9"/>
  <c r="P8" i="9"/>
  <c r="J8" i="9"/>
  <c r="Y24" i="13" l="1"/>
  <c r="AG24" i="13"/>
  <c r="AC24" i="13"/>
  <c r="X24" i="13"/>
  <c r="Z24" i="13"/>
  <c r="AI24" i="13"/>
  <c r="T24" i="13"/>
  <c r="AF24" i="13"/>
  <c r="AA24" i="13"/>
  <c r="AB24" i="13"/>
  <c r="W24" i="13"/>
  <c r="AD24" i="13"/>
  <c r="U24" i="13"/>
  <c r="AE24" i="13"/>
  <c r="AH24" i="13"/>
  <c r="V24" i="13"/>
  <c r="S25" i="13"/>
  <c r="AG12" i="13"/>
  <c r="Y12" i="13"/>
  <c r="AA12" i="13"/>
  <c r="AI12" i="13"/>
  <c r="Z12" i="13"/>
  <c r="AH12" i="13"/>
  <c r="X12" i="13"/>
  <c r="U12" i="13"/>
  <c r="S13" i="13"/>
  <c r="T13" i="13" s="1"/>
  <c r="AF12" i="13"/>
  <c r="W12" i="13"/>
  <c r="AE12" i="13"/>
  <c r="V12" i="13"/>
  <c r="AD12" i="13"/>
  <c r="AC12" i="13"/>
  <c r="T12" i="13"/>
  <c r="AB12" i="13"/>
  <c r="F9" i="9"/>
  <c r="L9" i="9"/>
  <c r="H9" i="9"/>
  <c r="J9" i="9"/>
  <c r="N9" i="9"/>
  <c r="K9" i="9"/>
  <c r="A9" i="9"/>
  <c r="C9" i="9"/>
  <c r="I9" i="9"/>
  <c r="P9" i="9"/>
  <c r="G9" i="9"/>
  <c r="O9" i="9"/>
  <c r="E9" i="9"/>
  <c r="B9" i="9"/>
  <c r="A10" i="9"/>
  <c r="M9" i="9"/>
  <c r="D9" i="9"/>
  <c r="AE25" i="13" l="1"/>
  <c r="T25" i="13"/>
  <c r="AI25" i="13"/>
  <c r="AG25" i="13"/>
  <c r="X25" i="13"/>
  <c r="AA25" i="13"/>
  <c r="V25" i="13"/>
  <c r="Y25" i="13"/>
  <c r="AD25" i="13"/>
  <c r="S26" i="13"/>
  <c r="AF25" i="13"/>
  <c r="U25" i="13"/>
  <c r="AH25" i="13"/>
  <c r="AC25" i="13"/>
  <c r="Z25" i="13"/>
  <c r="W25" i="13"/>
  <c r="AB25" i="13"/>
  <c r="AG13" i="13"/>
  <c r="Y13" i="13"/>
  <c r="AE13" i="13"/>
  <c r="V13" i="13"/>
  <c r="AD13" i="13"/>
  <c r="U13" i="13"/>
  <c r="AC13" i="13"/>
  <c r="AI13" i="13"/>
  <c r="AB13" i="13"/>
  <c r="AA13" i="13"/>
  <c r="AH13" i="13"/>
  <c r="X13" i="13"/>
  <c r="AF13" i="13"/>
  <c r="W13" i="13"/>
  <c r="Z13" i="13"/>
  <c r="N10" i="9"/>
  <c r="E10" i="9"/>
  <c r="G10" i="9"/>
  <c r="M10" i="9"/>
  <c r="D10" i="9"/>
  <c r="F10" i="9"/>
  <c r="C10" i="9"/>
  <c r="J10" i="9"/>
  <c r="L10" i="9"/>
  <c r="K10" i="9"/>
  <c r="B10" i="9"/>
  <c r="I10" i="9"/>
  <c r="H10" i="9"/>
  <c r="O10" i="9"/>
  <c r="P10" i="9"/>
  <c r="Z26" i="13" l="1"/>
  <c r="S27" i="13"/>
  <c r="W26" i="13"/>
  <c r="AG26" i="13"/>
  <c r="AF26" i="13"/>
  <c r="AD26" i="13"/>
  <c r="Y26" i="13"/>
  <c r="AE26" i="13"/>
  <c r="T26" i="13"/>
  <c r="V26" i="13"/>
  <c r="AC26" i="13"/>
  <c r="U26" i="13"/>
  <c r="AI26" i="13"/>
  <c r="AB26" i="13"/>
  <c r="AA26" i="13"/>
  <c r="X26" i="13"/>
  <c r="AH26" i="13"/>
  <c r="M11" i="9"/>
  <c r="B11" i="9"/>
  <c r="E11" i="9"/>
  <c r="K11" i="9"/>
  <c r="J11" i="9"/>
  <c r="G11" i="9"/>
  <c r="D11" i="9"/>
  <c r="C11" i="9"/>
  <c r="H11" i="9"/>
  <c r="I11" i="9"/>
  <c r="F11" i="9"/>
  <c r="O11" i="9"/>
  <c r="L11" i="9"/>
  <c r="P11" i="9"/>
  <c r="N11" i="9"/>
  <c r="AG27" i="13" l="1"/>
  <c r="S28" i="13"/>
  <c r="Y27" i="13"/>
  <c r="Z27" i="13"/>
  <c r="AF27" i="13"/>
  <c r="AE27" i="13"/>
  <c r="T27" i="13"/>
  <c r="X27" i="13"/>
  <c r="AD27" i="13"/>
  <c r="AI27" i="13"/>
  <c r="AC27" i="13"/>
  <c r="AB27" i="13"/>
  <c r="U27" i="13"/>
  <c r="AA27" i="13"/>
  <c r="W27" i="13"/>
  <c r="AH27" i="13"/>
  <c r="V27" i="13"/>
  <c r="W28" i="13" l="1"/>
  <c r="X28" i="13"/>
  <c r="AH28" i="13"/>
  <c r="AC28" i="13"/>
  <c r="Y28" i="13"/>
  <c r="U28" i="13"/>
  <c r="AF28" i="13"/>
  <c r="S29" i="13"/>
  <c r="AD28" i="13"/>
  <c r="AB28" i="13"/>
  <c r="AA28" i="13"/>
  <c r="AG28" i="13"/>
  <c r="V28" i="13"/>
  <c r="T28" i="13"/>
  <c r="Z28" i="13"/>
  <c r="AE28" i="13"/>
  <c r="AI28" i="13"/>
  <c r="AD29" i="13" l="1"/>
  <c r="AC29" i="13"/>
  <c r="AH29" i="13"/>
  <c r="AE29" i="13"/>
  <c r="Y29" i="13"/>
  <c r="W29" i="13"/>
  <c r="V29" i="13"/>
  <c r="T29" i="13"/>
  <c r="AG29" i="13"/>
  <c r="AI29" i="13"/>
  <c r="AB29" i="13"/>
  <c r="AA29" i="13"/>
  <c r="U29" i="13"/>
  <c r="AF29" i="13"/>
  <c r="Z29" i="13"/>
  <c r="X29" i="13"/>
  <c r="S30" i="13"/>
  <c r="U30" i="13" l="1"/>
  <c r="V30" i="13"/>
  <c r="AG30" i="13"/>
  <c r="AA30" i="13"/>
  <c r="AF30" i="13"/>
  <c r="X30" i="13"/>
  <c r="AI30" i="13"/>
  <c r="S31" i="13"/>
  <c r="Y30" i="13"/>
  <c r="W30" i="13"/>
  <c r="AD30" i="13"/>
  <c r="AH30" i="13"/>
  <c r="AB30" i="13"/>
  <c r="Z30" i="13"/>
  <c r="AE30" i="13"/>
  <c r="T30" i="13"/>
  <c r="AC30" i="13"/>
  <c r="V31" i="13" l="1"/>
  <c r="AA31" i="13"/>
  <c r="AC31" i="13"/>
  <c r="AF31" i="13"/>
  <c r="AB31" i="13"/>
  <c r="T31" i="13"/>
  <c r="U31" i="13"/>
  <c r="Y31" i="13"/>
  <c r="S32" i="13"/>
  <c r="AD31" i="13"/>
  <c r="W31" i="13"/>
  <c r="AH31" i="13"/>
  <c r="AI31" i="13"/>
  <c r="Z31" i="13"/>
  <c r="AG31" i="13"/>
  <c r="AE31" i="13"/>
  <c r="X31" i="13"/>
  <c r="AI32" i="13" l="1"/>
  <c r="S33" i="13"/>
  <c r="AE32" i="13"/>
  <c r="AG32" i="13"/>
  <c r="U32" i="13"/>
  <c r="AA32" i="13"/>
  <c r="AD32" i="13"/>
  <c r="AB32" i="13"/>
  <c r="Y32" i="13"/>
  <c r="W32" i="13"/>
  <c r="AC32" i="13"/>
  <c r="T32" i="13"/>
  <c r="X32" i="13"/>
  <c r="AH32" i="13"/>
  <c r="AF32" i="13"/>
  <c r="Z32" i="13"/>
  <c r="V32" i="13"/>
  <c r="P19" i="9"/>
  <c r="N19" i="9"/>
  <c r="G19" i="9"/>
  <c r="B19" i="9"/>
  <c r="F19" i="9"/>
  <c r="M19" i="9"/>
  <c r="I19" i="9"/>
  <c r="L19" i="9"/>
  <c r="C19" i="9"/>
  <c r="H19" i="9"/>
  <c r="K19" i="9"/>
  <c r="D19" i="9"/>
  <c r="J19" i="9"/>
  <c r="A19" i="9"/>
  <c r="E19" i="9"/>
  <c r="O19" i="9"/>
  <c r="Z33" i="13" l="1"/>
  <c r="T33" i="13"/>
  <c r="AD33" i="13"/>
  <c r="X33" i="13"/>
  <c r="U33" i="13"/>
  <c r="AF33" i="13"/>
  <c r="AI33" i="13"/>
  <c r="AA33" i="13"/>
  <c r="Y33" i="13"/>
  <c r="V33" i="13"/>
  <c r="AH33" i="13"/>
  <c r="AB33" i="13"/>
  <c r="AG33" i="13"/>
  <c r="AE33" i="13"/>
  <c r="AC33" i="13"/>
  <c r="W33" i="13"/>
  <c r="S34" i="13"/>
  <c r="D20" i="9"/>
  <c r="K20" i="9"/>
  <c r="B20" i="9"/>
  <c r="J20" i="9"/>
  <c r="P20" i="9"/>
  <c r="A20" i="9"/>
  <c r="F20" i="9"/>
  <c r="G20" i="9"/>
  <c r="E20" i="9"/>
  <c r="M20" i="9"/>
  <c r="H20" i="9"/>
  <c r="C20" i="9"/>
  <c r="O20" i="9"/>
  <c r="I20" i="9"/>
  <c r="N20" i="9"/>
  <c r="L20" i="9"/>
  <c r="Y34" i="13" l="1"/>
  <c r="Z34" i="13"/>
  <c r="T34" i="13"/>
  <c r="AE34" i="13"/>
  <c r="AH34" i="13"/>
  <c r="U34" i="13"/>
  <c r="W34" i="13"/>
  <c r="AF34" i="13"/>
  <c r="X34" i="13"/>
  <c r="AD34" i="13"/>
  <c r="AC34" i="13"/>
  <c r="V34" i="13"/>
  <c r="AB34" i="13"/>
  <c r="AI34" i="13"/>
  <c r="AA34" i="13"/>
  <c r="AG34" i="13"/>
  <c r="N21" i="9"/>
  <c r="H21" i="9"/>
  <c r="G21" i="9"/>
  <c r="A21" i="9"/>
  <c r="J21" i="9"/>
  <c r="L21" i="9"/>
  <c r="F21" i="9"/>
  <c r="O21" i="9"/>
  <c r="B21" i="9"/>
  <c r="D21" i="9"/>
  <c r="M21" i="9"/>
  <c r="E21" i="9"/>
  <c r="K21" i="9"/>
  <c r="C21" i="9"/>
  <c r="I21" i="9"/>
  <c r="P21" i="9"/>
  <c r="I22" i="9" l="1"/>
  <c r="F22" i="9"/>
  <c r="L22" i="9"/>
  <c r="E22" i="9"/>
  <c r="G22" i="9"/>
  <c r="C22" i="9"/>
  <c r="K22" i="9"/>
  <c r="M22" i="9"/>
  <c r="O22" i="9"/>
  <c r="P22" i="9"/>
  <c r="J22" i="9"/>
  <c r="D22" i="9"/>
  <c r="H22" i="9"/>
  <c r="B22" i="9"/>
  <c r="N22" i="9"/>
  <c r="AI39" i="13"/>
  <c r="AG39" i="13"/>
  <c r="AA39" i="13"/>
  <c r="AF39" i="13"/>
  <c r="AH39" i="13"/>
  <c r="X39" i="13"/>
  <c r="W39" i="13"/>
  <c r="AC39" i="13"/>
  <c r="V39" i="13"/>
  <c r="Z39" i="13"/>
  <c r="AB39" i="13"/>
  <c r="AE39" i="13"/>
  <c r="Y39" i="13"/>
  <c r="AD39" i="13"/>
  <c r="U39" i="13"/>
  <c r="N13" i="9"/>
  <c r="K13" i="9"/>
  <c r="B13" i="9"/>
  <c r="H13" i="9"/>
  <c r="P13" i="9"/>
  <c r="O13" i="9"/>
  <c r="M13" i="9"/>
  <c r="E13" i="9"/>
  <c r="D13" i="9"/>
  <c r="J13" i="9"/>
  <c r="C13" i="9"/>
  <c r="G13" i="9"/>
  <c r="I13" i="9"/>
  <c r="L13" i="9"/>
  <c r="F13" i="9"/>
  <c r="D23" i="9" l="1"/>
  <c r="C23" i="9"/>
  <c r="B23" i="9"/>
  <c r="E23" i="9"/>
  <c r="O23" i="9"/>
  <c r="I23" i="9"/>
  <c r="N23" i="9"/>
  <c r="K23" i="9"/>
  <c r="H23" i="9"/>
  <c r="G23" i="9"/>
  <c r="P23" i="9"/>
  <c r="F23" i="9"/>
  <c r="M23" i="9"/>
  <c r="L23" i="9"/>
  <c r="J23" i="9"/>
  <c r="C14" i="9"/>
  <c r="P14" i="9"/>
  <c r="J14" i="9"/>
  <c r="N14" i="9"/>
  <c r="B14" i="9"/>
  <c r="D14" i="9"/>
  <c r="H14" i="9"/>
  <c r="E14" i="9"/>
  <c r="L14" i="9"/>
  <c r="I14" i="9"/>
  <c r="G14" i="9"/>
  <c r="K14" i="9"/>
  <c r="F14" i="9"/>
  <c r="O14" i="9"/>
  <c r="M14" i="9"/>
</calcChain>
</file>

<file path=xl/sharedStrings.xml><?xml version="1.0" encoding="utf-8"?>
<sst xmlns="http://schemas.openxmlformats.org/spreadsheetml/2006/main" count="1133" uniqueCount="747">
  <si>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</si>
  <si>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</si>
  <si>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</si>
  <si>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</si>
  <si>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</si>
  <si>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</si>
  <si>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</si>
  <si>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Media enquiries </t>
  </si>
  <si>
    <t>020 7215 1000</t>
  </si>
  <si>
    <t>Commentary</t>
  </si>
  <si>
    <t>Contents</t>
  </si>
  <si>
    <t>Cover Sheet</t>
  </si>
  <si>
    <t>Description</t>
  </si>
  <si>
    <t xml:space="preserve">This table includes a list of worksheets in this workbook with links to those worksheets </t>
  </si>
  <si>
    <t>This worksheet contains one table</t>
  </si>
  <si>
    <t>Note 4</t>
  </si>
  <si>
    <t xml:space="preserve">Note 3 </t>
  </si>
  <si>
    <t>Note 2</t>
  </si>
  <si>
    <t>Note 1</t>
  </si>
  <si>
    <t xml:space="preserve">Note </t>
  </si>
  <si>
    <t xml:space="preserve">This worksheet contains one table 
</t>
  </si>
  <si>
    <t>Notes</t>
  </si>
  <si>
    <t xml:space="preserve">Commentary </t>
  </si>
  <si>
    <t>Refinery intake</t>
  </si>
  <si>
    <t>Output</t>
  </si>
  <si>
    <t>Gases</t>
  </si>
  <si>
    <t>Kerosene</t>
  </si>
  <si>
    <t>Throughput of primary oils</t>
  </si>
  <si>
    <t xml:space="preserve">Fuel </t>
  </si>
  <si>
    <t>Losses/ (gains)</t>
  </si>
  <si>
    <t>Total</t>
  </si>
  <si>
    <t>Butane and propane</t>
  </si>
  <si>
    <t>Naphtha (LDF)</t>
  </si>
  <si>
    <t>Burning oil</t>
  </si>
  <si>
    <t>Gas oil</t>
  </si>
  <si>
    <t>Fuel oil</t>
  </si>
  <si>
    <t>Lubricating oils</t>
  </si>
  <si>
    <t xml:space="preserve">Bitumen </t>
  </si>
  <si>
    <t>January</t>
  </si>
  <si>
    <t>February</t>
  </si>
  <si>
    <t>March</t>
  </si>
  <si>
    <t>April</t>
  </si>
  <si>
    <t>May</t>
  </si>
  <si>
    <t>June</t>
  </si>
  <si>
    <t>July</t>
  </si>
  <si>
    <t>August</t>
  </si>
  <si>
    <t>September</t>
  </si>
  <si>
    <t>October</t>
  </si>
  <si>
    <t>November</t>
  </si>
  <si>
    <t>December</t>
  </si>
  <si>
    <t xml:space="preserve">August </t>
  </si>
  <si>
    <t>Refinery use</t>
  </si>
  <si>
    <r>
      <t>Total</t>
    </r>
    <r>
      <rPr>
        <vertAlign val="superscript"/>
        <sz val="7"/>
        <rFont val="MS Sans Serif"/>
        <family val="2"/>
      </rPr>
      <t xml:space="preserve">1 </t>
    </r>
  </si>
  <si>
    <t>MONTHLY DATA</t>
  </si>
  <si>
    <t xml:space="preserve">Throughput </t>
  </si>
  <si>
    <t xml:space="preserve">output of </t>
  </si>
  <si>
    <t xml:space="preserve">Butane </t>
  </si>
  <si>
    <t xml:space="preserve">Other </t>
  </si>
  <si>
    <t xml:space="preserve">Aviation </t>
  </si>
  <si>
    <t>Year</t>
  </si>
  <si>
    <t>INPUT!</t>
  </si>
  <si>
    <t xml:space="preserve">of crude and </t>
  </si>
  <si>
    <t xml:space="preserve">Losses/ </t>
  </si>
  <si>
    <t xml:space="preserve">petroleum </t>
  </si>
  <si>
    <t xml:space="preserve">and </t>
  </si>
  <si>
    <t xml:space="preserve">petro- </t>
  </si>
  <si>
    <t xml:space="preserve">Naphtha </t>
  </si>
  <si>
    <t xml:space="preserve">Motor </t>
  </si>
  <si>
    <t xml:space="preserve">turbine </t>
  </si>
  <si>
    <t xml:space="preserve">Burning </t>
  </si>
  <si>
    <t>Gas</t>
  </si>
  <si>
    <t xml:space="preserve">Lubricating </t>
  </si>
  <si>
    <t>Month</t>
  </si>
  <si>
    <t>annual!</t>
  </si>
  <si>
    <t>Month!</t>
  </si>
  <si>
    <t>YEAR</t>
  </si>
  <si>
    <t>MONTH</t>
  </si>
  <si>
    <t xml:space="preserve">process oil </t>
  </si>
  <si>
    <t xml:space="preserve">(gains) </t>
  </si>
  <si>
    <t xml:space="preserve">products </t>
  </si>
  <si>
    <t>propane</t>
  </si>
  <si>
    <t xml:space="preserve">leum </t>
  </si>
  <si>
    <t xml:space="preserve">(LDF) </t>
  </si>
  <si>
    <t xml:space="preserve">spirit </t>
  </si>
  <si>
    <t xml:space="preserve">fuel </t>
  </si>
  <si>
    <t xml:space="preserve">oil </t>
  </si>
  <si>
    <t>Oil</t>
  </si>
  <si>
    <t>DERV</t>
  </si>
  <si>
    <t xml:space="preserve">oils </t>
  </si>
  <si>
    <t>A</t>
  </si>
  <si>
    <t>B</t>
  </si>
  <si>
    <t>C</t>
  </si>
  <si>
    <t>D</t>
  </si>
  <si>
    <t>E</t>
  </si>
  <si>
    <t>F</t>
  </si>
  <si>
    <t>G</t>
  </si>
  <si>
    <t>H</t>
  </si>
  <si>
    <t>I</t>
  </si>
  <si>
    <t>J</t>
  </si>
  <si>
    <t>K</t>
  </si>
  <si>
    <t>L</t>
  </si>
  <si>
    <t>M</t>
  </si>
  <si>
    <t>N</t>
  </si>
  <si>
    <t>O</t>
  </si>
  <si>
    <t>P</t>
  </si>
  <si>
    <t>c</t>
  </si>
  <si>
    <t>d</t>
  </si>
  <si>
    <t>e</t>
  </si>
  <si>
    <t>f</t>
  </si>
  <si>
    <t>g</t>
  </si>
  <si>
    <t>h</t>
  </si>
  <si>
    <t>j</t>
  </si>
  <si>
    <t>k</t>
  </si>
  <si>
    <t>l</t>
  </si>
  <si>
    <t>m</t>
  </si>
  <si>
    <t>n</t>
  </si>
  <si>
    <t>o</t>
  </si>
  <si>
    <t>p</t>
  </si>
  <si>
    <t>q</t>
  </si>
  <si>
    <t xml:space="preserve">November </t>
  </si>
  <si>
    <t>Refinery throughput and output of petroleum products</t>
  </si>
  <si>
    <t>Worksheet description</t>
  </si>
  <si>
    <t>Link</t>
  </si>
  <si>
    <t>Main table</t>
  </si>
  <si>
    <t>Annual</t>
  </si>
  <si>
    <t>Quarter</t>
  </si>
  <si>
    <t>Total production minus refinery use.</t>
  </si>
  <si>
    <t>Ethane and other petroleum gases (OPG).</t>
  </si>
  <si>
    <t>Some cells refer to notes which can be found on the notes worksheet</t>
  </si>
  <si>
    <t>Per cent change [note 4]</t>
  </si>
  <si>
    <t>Column1</t>
  </si>
  <si>
    <t>Freeze panes are active on this sheet, to turn off freeze panes select 'view' then 'freeze panes' then 'unfreeze panes' or use [Alt W, F] </t>
  </si>
  <si>
    <t>Refinery throughput and output of petroleum products, thousand tonnes, main table</t>
  </si>
  <si>
    <t>Refinery throughput and output of petroleum products, thousand tonnes, annual data</t>
  </si>
  <si>
    <t>Refinery throughput and output of petroleum products, thousand tonnes, quarterly data</t>
  </si>
  <si>
    <t>Refinery throughput and output of petroleum products, thousand tonnes, monthly data</t>
  </si>
  <si>
    <t>Cover sheet</t>
  </si>
  <si>
    <t xml:space="preserve">Notes </t>
  </si>
  <si>
    <t xml:space="preserve">This table contains supplementary information supporting refinery throughput and output of petroleum products data which are referred to in the tables presented in this workbook </t>
  </si>
  <si>
    <t>Including aviation gasoline, white spirit, petroleum wax, petroleum coke and miscellaneous products.</t>
  </si>
  <si>
    <t xml:space="preserve">Percentage change between the most recent three months and the same period in the previous year. </t>
  </si>
  <si>
    <t>Table 3.12 refinery throughput and output of petroleum products, main table (thousand tonnes)</t>
  </si>
  <si>
    <t>Total
[Note 1]
[Note 2]</t>
  </si>
  <si>
    <t>Table 3.12 refinery throughput and output of petroleum products, annual data (thousand tonnes)</t>
  </si>
  <si>
    <t>Quarter 1 1995</t>
  </si>
  <si>
    <t>Quarter 2 1995</t>
  </si>
  <si>
    <t>Quarter 3 1995</t>
  </si>
  <si>
    <t>Quarter 4 1995</t>
  </si>
  <si>
    <t>Quarter 1 1996</t>
  </si>
  <si>
    <t>Quarter 2 1996</t>
  </si>
  <si>
    <t>Quarter 3 1996</t>
  </si>
  <si>
    <t>Quarter 4 1996</t>
  </si>
  <si>
    <t>Quarter 1 1997</t>
  </si>
  <si>
    <t>Quarter 2 1997</t>
  </si>
  <si>
    <t>Quarter 3 1997</t>
  </si>
  <si>
    <t>Quarter 4 1997</t>
  </si>
  <si>
    <t>Quarter 1 1998</t>
  </si>
  <si>
    <t>Quarter 2 1998</t>
  </si>
  <si>
    <t>Quarter 3 1998</t>
  </si>
  <si>
    <t>Quarter 4 1998</t>
  </si>
  <si>
    <t>Quarter 1 1999</t>
  </si>
  <si>
    <t>Quarter 2 1999</t>
  </si>
  <si>
    <t>Quarter 3 1999</t>
  </si>
  <si>
    <t>Quarter 4 1999</t>
  </si>
  <si>
    <t>Quarter 1 2000</t>
  </si>
  <si>
    <t>Quarter 2 2000</t>
  </si>
  <si>
    <t>Quarter 3 2000</t>
  </si>
  <si>
    <t>Quarter 4 2000</t>
  </si>
  <si>
    <t>Quarter 1 2001</t>
  </si>
  <si>
    <t>Quarter 2 2001</t>
  </si>
  <si>
    <t>Quarter 3 2001</t>
  </si>
  <si>
    <t>Quarter 4 2001</t>
  </si>
  <si>
    <t>Quarter 1 2002</t>
  </si>
  <si>
    <t>Quarter 2 2002</t>
  </si>
  <si>
    <t>Quarter 3 2002</t>
  </si>
  <si>
    <t>Quarter 4 2002</t>
  </si>
  <si>
    <t>Quarter 1 2003</t>
  </si>
  <si>
    <t>Quarter 2 2003</t>
  </si>
  <si>
    <t>Quarter 3 2003</t>
  </si>
  <si>
    <t>Quarter 4 2003</t>
  </si>
  <si>
    <t>Quarter 1 2004</t>
  </si>
  <si>
    <t>Quarter 2 2004</t>
  </si>
  <si>
    <t>Quarter 3 2004</t>
  </si>
  <si>
    <t>Quarter 4 2004</t>
  </si>
  <si>
    <t>Quarter 1 2005</t>
  </si>
  <si>
    <t>Quarter 2 2005</t>
  </si>
  <si>
    <t>Quarter 3 2005</t>
  </si>
  <si>
    <t>Quarter 4 2005</t>
  </si>
  <si>
    <t>Quarter 1 2006</t>
  </si>
  <si>
    <t>Quarter 2 2006</t>
  </si>
  <si>
    <t>Quarter 3 2006</t>
  </si>
  <si>
    <t>Quarter 4 2006</t>
  </si>
  <si>
    <t>Quarter 1 2007</t>
  </si>
  <si>
    <t>Quarter 2 2007</t>
  </si>
  <si>
    <t>Quarter 3 2007</t>
  </si>
  <si>
    <t>Quarter 4 2007</t>
  </si>
  <si>
    <t>Quarter 1 2008</t>
  </si>
  <si>
    <t>Quarter 2 2008</t>
  </si>
  <si>
    <t>Quarter 3 2008</t>
  </si>
  <si>
    <t>Quarter 4 2008</t>
  </si>
  <si>
    <t>Quarter 1 2009</t>
  </si>
  <si>
    <t>Quarter 2 2009</t>
  </si>
  <si>
    <t>Quarter 3 2009</t>
  </si>
  <si>
    <t>Quarter 4 2009</t>
  </si>
  <si>
    <t>Quarter 1 2010</t>
  </si>
  <si>
    <t>Quarter 2 2010</t>
  </si>
  <si>
    <t>Quarter 3 2010</t>
  </si>
  <si>
    <t>Quarter 4 2010</t>
  </si>
  <si>
    <t>Quarter 1 2011</t>
  </si>
  <si>
    <t>Quarter 2 2011</t>
  </si>
  <si>
    <t>Quarter 3 2011</t>
  </si>
  <si>
    <t>Quarter 4 2011</t>
  </si>
  <si>
    <t>Quarter 1 2012</t>
  </si>
  <si>
    <t>Quarter 2 2012</t>
  </si>
  <si>
    <t>Quarter 3 2012</t>
  </si>
  <si>
    <t>Quarter 4 2012</t>
  </si>
  <si>
    <t>Quarter 1 2013</t>
  </si>
  <si>
    <t>Quarter 2 2013</t>
  </si>
  <si>
    <t>Quarter 3 2013</t>
  </si>
  <si>
    <t>Quarter 4 2013</t>
  </si>
  <si>
    <t>Quarter 1 2014</t>
  </si>
  <si>
    <t>Quarter 2 2014</t>
  </si>
  <si>
    <t>Quarter 3 2014</t>
  </si>
  <si>
    <t>Quarter 4 2014</t>
  </si>
  <si>
    <t>Quarter 1 2015</t>
  </si>
  <si>
    <t>Quarter 2 2015</t>
  </si>
  <si>
    <t>Quarter 3 2015</t>
  </si>
  <si>
    <t>Quarter 4 2015</t>
  </si>
  <si>
    <t>Quarter 1 2016</t>
  </si>
  <si>
    <t>Quarter 2 2016</t>
  </si>
  <si>
    <t>Quarter 3 2016</t>
  </si>
  <si>
    <t>Quarter 4 2016</t>
  </si>
  <si>
    <t>Quarter 1 2017</t>
  </si>
  <si>
    <t>Quarter 2 2017</t>
  </si>
  <si>
    <t>Quarter 3 2017</t>
  </si>
  <si>
    <t>Quarter 4 2017</t>
  </si>
  <si>
    <t>Quarter 1 2018</t>
  </si>
  <si>
    <t>Quarter 2 2018</t>
  </si>
  <si>
    <t>Quarter 3 2018</t>
  </si>
  <si>
    <t>Quarter 4 2018</t>
  </si>
  <si>
    <t>Quarter 1 2019</t>
  </si>
  <si>
    <t>Quarter 2 2019</t>
  </si>
  <si>
    <t>Quarter 3 2019</t>
  </si>
  <si>
    <t>Quarter 4 2019</t>
  </si>
  <si>
    <t>Quarter 1 2020</t>
  </si>
  <si>
    <t>Quarter 2 2020</t>
  </si>
  <si>
    <t>Quarter 3 2020</t>
  </si>
  <si>
    <t>Quarter 4 2020</t>
  </si>
  <si>
    <t>Quarter 1 2021</t>
  </si>
  <si>
    <t>Quarter 2 2021</t>
  </si>
  <si>
    <t>Table 3.12 refinery throughput and output of petroleum products, quarterly data (thousand tonnes)</t>
  </si>
  <si>
    <t>January 1995</t>
  </si>
  <si>
    <t>February 1995</t>
  </si>
  <si>
    <t>March 1995</t>
  </si>
  <si>
    <t>April 1995</t>
  </si>
  <si>
    <t>May 1995</t>
  </si>
  <si>
    <t>June 1995</t>
  </si>
  <si>
    <t>July 1995</t>
  </si>
  <si>
    <t>August 1995</t>
  </si>
  <si>
    <t>September 1995</t>
  </si>
  <si>
    <t>October 1995</t>
  </si>
  <si>
    <t>November 1995</t>
  </si>
  <si>
    <t>December 1995</t>
  </si>
  <si>
    <t>January 1996</t>
  </si>
  <si>
    <t>February 1996</t>
  </si>
  <si>
    <t>March 1996</t>
  </si>
  <si>
    <t>April 1996</t>
  </si>
  <si>
    <t>May 1996</t>
  </si>
  <si>
    <t>June 1996</t>
  </si>
  <si>
    <t>July 1996</t>
  </si>
  <si>
    <t>August 1996</t>
  </si>
  <si>
    <t>September 1996</t>
  </si>
  <si>
    <t>October 1996</t>
  </si>
  <si>
    <t>November 1996</t>
  </si>
  <si>
    <t>December 1996</t>
  </si>
  <si>
    <t>January 1997</t>
  </si>
  <si>
    <t>February 1997</t>
  </si>
  <si>
    <t>March 1997</t>
  </si>
  <si>
    <t>April 1997</t>
  </si>
  <si>
    <t>May 1997</t>
  </si>
  <si>
    <t>June 1997</t>
  </si>
  <si>
    <t>July 1997</t>
  </si>
  <si>
    <t>August 1997</t>
  </si>
  <si>
    <t>September 1997</t>
  </si>
  <si>
    <t>October 1997</t>
  </si>
  <si>
    <t>November 1997</t>
  </si>
  <si>
    <t>December 1997</t>
  </si>
  <si>
    <t>January 1998</t>
  </si>
  <si>
    <t>February 1998</t>
  </si>
  <si>
    <t>March 1998</t>
  </si>
  <si>
    <t>April 1998</t>
  </si>
  <si>
    <t>May 1998</t>
  </si>
  <si>
    <t>June 1998</t>
  </si>
  <si>
    <t>July 1998</t>
  </si>
  <si>
    <t>August 1998</t>
  </si>
  <si>
    <t>September 1998</t>
  </si>
  <si>
    <t>October 1998</t>
  </si>
  <si>
    <t>November 1998</t>
  </si>
  <si>
    <t>December 1998</t>
  </si>
  <si>
    <t>January 1999</t>
  </si>
  <si>
    <t>February 1999</t>
  </si>
  <si>
    <t>March 1999</t>
  </si>
  <si>
    <t>April 1999</t>
  </si>
  <si>
    <t>May 1999</t>
  </si>
  <si>
    <t>June 1999</t>
  </si>
  <si>
    <t>July 1999</t>
  </si>
  <si>
    <t>August 1999</t>
  </si>
  <si>
    <t>September 1999</t>
  </si>
  <si>
    <t>October 1999</t>
  </si>
  <si>
    <t>November 1999</t>
  </si>
  <si>
    <t>December 1999</t>
  </si>
  <si>
    <t>January 2000</t>
  </si>
  <si>
    <t>February 2000</t>
  </si>
  <si>
    <t>March 2000</t>
  </si>
  <si>
    <t>April 2000</t>
  </si>
  <si>
    <t>May 2000</t>
  </si>
  <si>
    <t>June 2000</t>
  </si>
  <si>
    <t>July 2000</t>
  </si>
  <si>
    <t>August 2000</t>
  </si>
  <si>
    <t>September 2000</t>
  </si>
  <si>
    <t>October 2000</t>
  </si>
  <si>
    <t>November 2000</t>
  </si>
  <si>
    <t>December 2000</t>
  </si>
  <si>
    <t>January 2001</t>
  </si>
  <si>
    <t>February 2001</t>
  </si>
  <si>
    <t>March 2001</t>
  </si>
  <si>
    <t>April 2001</t>
  </si>
  <si>
    <t>May 2001</t>
  </si>
  <si>
    <t>June 2001</t>
  </si>
  <si>
    <t>July 2001</t>
  </si>
  <si>
    <t>August 2001</t>
  </si>
  <si>
    <t>September 2001</t>
  </si>
  <si>
    <t>October 2001</t>
  </si>
  <si>
    <t>November 2001</t>
  </si>
  <si>
    <t>December 2001</t>
  </si>
  <si>
    <t>January 2002</t>
  </si>
  <si>
    <t>February 2002</t>
  </si>
  <si>
    <t>March 2002</t>
  </si>
  <si>
    <t>April 2002</t>
  </si>
  <si>
    <t>May 2002</t>
  </si>
  <si>
    <t>June 2002</t>
  </si>
  <si>
    <t>July 2002</t>
  </si>
  <si>
    <t>August 2002</t>
  </si>
  <si>
    <t>September 2002</t>
  </si>
  <si>
    <t>October 2002</t>
  </si>
  <si>
    <t>November 2002</t>
  </si>
  <si>
    <t>December 2002</t>
  </si>
  <si>
    <t>January 2003</t>
  </si>
  <si>
    <t>February 2003</t>
  </si>
  <si>
    <t>March 2003</t>
  </si>
  <si>
    <t>April 2003</t>
  </si>
  <si>
    <t>May 2003</t>
  </si>
  <si>
    <t>June 2003</t>
  </si>
  <si>
    <t>July 2003</t>
  </si>
  <si>
    <t>August 2003</t>
  </si>
  <si>
    <t>September 2003</t>
  </si>
  <si>
    <t>October 2003</t>
  </si>
  <si>
    <t>November 2003</t>
  </si>
  <si>
    <t>December 2003</t>
  </si>
  <si>
    <t>January 2004</t>
  </si>
  <si>
    <t>February 2004</t>
  </si>
  <si>
    <t>March 2004</t>
  </si>
  <si>
    <t>April 2004</t>
  </si>
  <si>
    <t>May 2004</t>
  </si>
  <si>
    <t>June 2004</t>
  </si>
  <si>
    <t>July 2004</t>
  </si>
  <si>
    <t>August 2004</t>
  </si>
  <si>
    <t>September 2004</t>
  </si>
  <si>
    <t>October 2004</t>
  </si>
  <si>
    <t>November 2004</t>
  </si>
  <si>
    <t>December 2004</t>
  </si>
  <si>
    <t>January 2005</t>
  </si>
  <si>
    <t>February 2005</t>
  </si>
  <si>
    <t>March 2005</t>
  </si>
  <si>
    <t>April 2005</t>
  </si>
  <si>
    <t>May 2005</t>
  </si>
  <si>
    <t>June 2005</t>
  </si>
  <si>
    <t>July 2005</t>
  </si>
  <si>
    <t>August 2005</t>
  </si>
  <si>
    <t>September 2005</t>
  </si>
  <si>
    <t>October 2005</t>
  </si>
  <si>
    <t>November 2005</t>
  </si>
  <si>
    <t>December 2005</t>
  </si>
  <si>
    <t>January 2006</t>
  </si>
  <si>
    <t>February 2006</t>
  </si>
  <si>
    <t>March 2006</t>
  </si>
  <si>
    <t>April 2006</t>
  </si>
  <si>
    <t>May 2006</t>
  </si>
  <si>
    <t>June 2006</t>
  </si>
  <si>
    <t>July 2006</t>
  </si>
  <si>
    <t>August 2006</t>
  </si>
  <si>
    <t>September 2006</t>
  </si>
  <si>
    <t>October 2006</t>
  </si>
  <si>
    <t>November 2006</t>
  </si>
  <si>
    <t>December 2006</t>
  </si>
  <si>
    <t>January 2007</t>
  </si>
  <si>
    <t>February 2007</t>
  </si>
  <si>
    <t>March 2007</t>
  </si>
  <si>
    <t>April 2007</t>
  </si>
  <si>
    <t>May 2007</t>
  </si>
  <si>
    <t>June 2007</t>
  </si>
  <si>
    <t>July 2007</t>
  </si>
  <si>
    <t>August 2007</t>
  </si>
  <si>
    <t>September 2007</t>
  </si>
  <si>
    <t>October 2007</t>
  </si>
  <si>
    <t>November 2007</t>
  </si>
  <si>
    <t>December 2007</t>
  </si>
  <si>
    <t>January 2008</t>
  </si>
  <si>
    <t>February 2008</t>
  </si>
  <si>
    <t>March 2008</t>
  </si>
  <si>
    <t>April 2008</t>
  </si>
  <si>
    <t>May 2008</t>
  </si>
  <si>
    <t>June 2008</t>
  </si>
  <si>
    <t>July 2008</t>
  </si>
  <si>
    <t>August 2008</t>
  </si>
  <si>
    <t>September 2008</t>
  </si>
  <si>
    <t>October 2008</t>
  </si>
  <si>
    <t>November 2008</t>
  </si>
  <si>
    <t>December 2008</t>
  </si>
  <si>
    <t>January 2009</t>
  </si>
  <si>
    <t>February 2009</t>
  </si>
  <si>
    <t>March 2009</t>
  </si>
  <si>
    <t>April 2009</t>
  </si>
  <si>
    <t>May 2009</t>
  </si>
  <si>
    <t>June 2009</t>
  </si>
  <si>
    <t>July 2009</t>
  </si>
  <si>
    <t>August 2009</t>
  </si>
  <si>
    <t>September 2009</t>
  </si>
  <si>
    <t>October 2009</t>
  </si>
  <si>
    <t>November 2009</t>
  </si>
  <si>
    <t>December 2009</t>
  </si>
  <si>
    <t>January 2010</t>
  </si>
  <si>
    <t>February 2010</t>
  </si>
  <si>
    <t>March 2010</t>
  </si>
  <si>
    <t>April 2010</t>
  </si>
  <si>
    <t>May 2010</t>
  </si>
  <si>
    <t>June 2010</t>
  </si>
  <si>
    <t>July 2010</t>
  </si>
  <si>
    <t>August 2010</t>
  </si>
  <si>
    <t>September 2010</t>
  </si>
  <si>
    <t>October 2010</t>
  </si>
  <si>
    <t>November 2010</t>
  </si>
  <si>
    <t>December 2010</t>
  </si>
  <si>
    <t>January 2011</t>
  </si>
  <si>
    <t>February 2011</t>
  </si>
  <si>
    <t>March 2011</t>
  </si>
  <si>
    <t>April 2011</t>
  </si>
  <si>
    <t>May 2011</t>
  </si>
  <si>
    <t>June 2011</t>
  </si>
  <si>
    <t>July 2011</t>
  </si>
  <si>
    <t>August 2011</t>
  </si>
  <si>
    <t>September 2011</t>
  </si>
  <si>
    <t>October 2011</t>
  </si>
  <si>
    <t>November 2011</t>
  </si>
  <si>
    <t>December 2011</t>
  </si>
  <si>
    <t>January 2012</t>
  </si>
  <si>
    <t>February 2012</t>
  </si>
  <si>
    <t>March 2012</t>
  </si>
  <si>
    <t>April 2012</t>
  </si>
  <si>
    <t>May 2012</t>
  </si>
  <si>
    <t>June 2012</t>
  </si>
  <si>
    <t>July 2012</t>
  </si>
  <si>
    <t>August 2012</t>
  </si>
  <si>
    <t>September 2012</t>
  </si>
  <si>
    <t>October 2012</t>
  </si>
  <si>
    <t>November 2012</t>
  </si>
  <si>
    <t>December 2012</t>
  </si>
  <si>
    <t>January 2013</t>
  </si>
  <si>
    <t>February 2013</t>
  </si>
  <si>
    <t>March 2013</t>
  </si>
  <si>
    <t>April 2013</t>
  </si>
  <si>
    <t>May 2013</t>
  </si>
  <si>
    <t>June 2013</t>
  </si>
  <si>
    <t>July 2013</t>
  </si>
  <si>
    <t>August 2013</t>
  </si>
  <si>
    <t>September 2013</t>
  </si>
  <si>
    <t>October 2013</t>
  </si>
  <si>
    <t>November 2013</t>
  </si>
  <si>
    <t>December 2013</t>
  </si>
  <si>
    <t>January 2014</t>
  </si>
  <si>
    <t>February 2014</t>
  </si>
  <si>
    <t>March 2014</t>
  </si>
  <si>
    <t>April 2014</t>
  </si>
  <si>
    <t>May 2014</t>
  </si>
  <si>
    <t>June 2014</t>
  </si>
  <si>
    <t>July 2014</t>
  </si>
  <si>
    <t>August 2014</t>
  </si>
  <si>
    <t>September 2014</t>
  </si>
  <si>
    <t>October 2014</t>
  </si>
  <si>
    <t>November 2014</t>
  </si>
  <si>
    <t>December 2014</t>
  </si>
  <si>
    <t>January 2015</t>
  </si>
  <si>
    <t>February 2015</t>
  </si>
  <si>
    <t>March 2015</t>
  </si>
  <si>
    <t>April 2015</t>
  </si>
  <si>
    <t>May 2015</t>
  </si>
  <si>
    <t>June 2015</t>
  </si>
  <si>
    <t>July 2015</t>
  </si>
  <si>
    <t>August 2015</t>
  </si>
  <si>
    <t>September 2015</t>
  </si>
  <si>
    <t>October 2015</t>
  </si>
  <si>
    <t>November 2015</t>
  </si>
  <si>
    <t>December 2015</t>
  </si>
  <si>
    <t>January 2016</t>
  </si>
  <si>
    <t>February 2016</t>
  </si>
  <si>
    <t>March 2016</t>
  </si>
  <si>
    <t>April 2016</t>
  </si>
  <si>
    <t>May 2016</t>
  </si>
  <si>
    <t>June 2016</t>
  </si>
  <si>
    <t>July 2016</t>
  </si>
  <si>
    <t>August 2016</t>
  </si>
  <si>
    <t>September 2016</t>
  </si>
  <si>
    <t>October 2016</t>
  </si>
  <si>
    <t>November 2016</t>
  </si>
  <si>
    <t>December 2016</t>
  </si>
  <si>
    <t>January 2017</t>
  </si>
  <si>
    <t>February 2017</t>
  </si>
  <si>
    <t>March 2017</t>
  </si>
  <si>
    <t>April 2017</t>
  </si>
  <si>
    <t>May 2017</t>
  </si>
  <si>
    <t>June 2017</t>
  </si>
  <si>
    <t>July 2017</t>
  </si>
  <si>
    <t>August 2017</t>
  </si>
  <si>
    <t>September 2017</t>
  </si>
  <si>
    <t>October 2017</t>
  </si>
  <si>
    <t>November 2017</t>
  </si>
  <si>
    <t>December 2017</t>
  </si>
  <si>
    <t>January 2018</t>
  </si>
  <si>
    <t>February 2018</t>
  </si>
  <si>
    <t>March 2018</t>
  </si>
  <si>
    <t>April 2018</t>
  </si>
  <si>
    <t>May 2018</t>
  </si>
  <si>
    <t>June 2018</t>
  </si>
  <si>
    <t>July 2018</t>
  </si>
  <si>
    <t>August 2018</t>
  </si>
  <si>
    <t>September 2018</t>
  </si>
  <si>
    <t>October 2018</t>
  </si>
  <si>
    <t>November 2018</t>
  </si>
  <si>
    <t>December 2018</t>
  </si>
  <si>
    <t>January 2019</t>
  </si>
  <si>
    <t>February 2019</t>
  </si>
  <si>
    <t>March 2019</t>
  </si>
  <si>
    <t>April 2019</t>
  </si>
  <si>
    <t>May 2019</t>
  </si>
  <si>
    <t>June 2019</t>
  </si>
  <si>
    <t>July 2019</t>
  </si>
  <si>
    <t>August 2019</t>
  </si>
  <si>
    <t>September 2019</t>
  </si>
  <si>
    <t>October 2019</t>
  </si>
  <si>
    <t>November 2019</t>
  </si>
  <si>
    <t>December 2019</t>
  </si>
  <si>
    <t>January 2020</t>
  </si>
  <si>
    <t>February 2020</t>
  </si>
  <si>
    <t>March 2020</t>
  </si>
  <si>
    <t>April 2020</t>
  </si>
  <si>
    <t>May 2020</t>
  </si>
  <si>
    <t>June 2020</t>
  </si>
  <si>
    <t>July 2020</t>
  </si>
  <si>
    <t>August 2020</t>
  </si>
  <si>
    <t>September 2020</t>
  </si>
  <si>
    <t>October 2020</t>
  </si>
  <si>
    <t>November 2020</t>
  </si>
  <si>
    <t>December 2020</t>
  </si>
  <si>
    <t>January 2021</t>
  </si>
  <si>
    <t>February 2021</t>
  </si>
  <si>
    <t>March 2021</t>
  </si>
  <si>
    <t>April 2021</t>
  </si>
  <si>
    <t>May 2021</t>
  </si>
  <si>
    <t>June 2021</t>
  </si>
  <si>
    <t>July 2021</t>
  </si>
  <si>
    <t>Table 3.12 refinery throughput and output of petroleum products, monthly data (thousand tonnes)</t>
  </si>
  <si>
    <t>calculation_hide!</t>
  </si>
  <si>
    <t>August 2021</t>
  </si>
  <si>
    <t>January - February 2020</t>
  </si>
  <si>
    <t>January - March 2020</t>
  </si>
  <si>
    <t>January - April 2020</t>
  </si>
  <si>
    <t>January - May 2020</t>
  </si>
  <si>
    <t>January - June 2020</t>
  </si>
  <si>
    <t>January - July 2020</t>
  </si>
  <si>
    <t>January - August 2020</t>
  </si>
  <si>
    <t>January - September 2020</t>
  </si>
  <si>
    <t>January - October 2020</t>
  </si>
  <si>
    <t>January - November 2020</t>
  </si>
  <si>
    <t>January - December 2020</t>
  </si>
  <si>
    <t>b</t>
  </si>
  <si>
    <t>September 2021</t>
  </si>
  <si>
    <t>October 2021</t>
  </si>
  <si>
    <t>Quarter 3 2021</t>
  </si>
  <si>
    <t>Petrol</t>
  </si>
  <si>
    <t>Jet fuel</t>
  </si>
  <si>
    <t>November 2021</t>
  </si>
  <si>
    <t xml:space="preserve">Percentage change between the most recent year and the previous year. </t>
  </si>
  <si>
    <t>Note 5</t>
  </si>
  <si>
    <t>December 2021</t>
  </si>
  <si>
    <t>January 2022</t>
  </si>
  <si>
    <t xml:space="preserve">January - February 2021 </t>
  </si>
  <si>
    <t xml:space="preserve">January - March 2021 </t>
  </si>
  <si>
    <t xml:space="preserve">January - April 2021 </t>
  </si>
  <si>
    <t xml:space="preserve">January - May 2021 </t>
  </si>
  <si>
    <t xml:space="preserve">January - June 2021 </t>
  </si>
  <si>
    <t xml:space="preserve">January - July 2021 </t>
  </si>
  <si>
    <t xml:space="preserve">January - August 2021 </t>
  </si>
  <si>
    <t xml:space="preserve">January - September 2021 </t>
  </si>
  <si>
    <t xml:space="preserve">January - October 2021 </t>
  </si>
  <si>
    <t xml:space="preserve">January - November 2021 </t>
  </si>
  <si>
    <t xml:space="preserve">January - December 2021 </t>
  </si>
  <si>
    <t xml:space="preserve">January 2021 </t>
  </si>
  <si>
    <t>February 2022</t>
  </si>
  <si>
    <t>Quarter 4 2021</t>
  </si>
  <si>
    <t>March 2022</t>
  </si>
  <si>
    <t>April 2022</t>
  </si>
  <si>
    <t>May 2022</t>
  </si>
  <si>
    <t>Quarter 1 2022</t>
  </si>
  <si>
    <t xml:space="preserve">Links to additional further information in cells below </t>
  </si>
  <si>
    <t>Energy trends publication (opens in a new window)</t>
  </si>
  <si>
    <t>Crude oil and oil products methodology note (opens in a new window)</t>
  </si>
  <si>
    <t>Energy statistics revisions policy (opens in a new window)</t>
  </si>
  <si>
    <t>Glossary and acronyms, DUKES Annex B (opens in a new window)</t>
  </si>
  <si>
    <t xml:space="preserve">Contact details </t>
  </si>
  <si>
    <t xml:space="preserve">Statistical enquiries </t>
  </si>
  <si>
    <t>June 2022</t>
  </si>
  <si>
    <t>July 2022</t>
  </si>
  <si>
    <t xml:space="preserve">Quarter 2 2022 </t>
  </si>
  <si>
    <t>Other petroleum gases [Note 3]</t>
  </si>
  <si>
    <t>Of which</t>
  </si>
  <si>
    <t>Gas/diesel oil</t>
  </si>
  <si>
    <t>September 2022</t>
  </si>
  <si>
    <t>August 2022</t>
  </si>
  <si>
    <t>October 2022</t>
  </si>
  <si>
    <t>November 2022</t>
  </si>
  <si>
    <t>Quarter 3 2022</t>
  </si>
  <si>
    <t xml:space="preserve">January - February 2022 </t>
  </si>
  <si>
    <t xml:space="preserve">January - March 2022 </t>
  </si>
  <si>
    <t xml:space="preserve">January - April 2022 </t>
  </si>
  <si>
    <t xml:space="preserve">January - May 2022 </t>
  </si>
  <si>
    <t xml:space="preserve">January - June 2022 </t>
  </si>
  <si>
    <t xml:space="preserve">January - July 2022 </t>
  </si>
  <si>
    <t xml:space="preserve">January - August 2022 </t>
  </si>
  <si>
    <t xml:space="preserve">January - September 2022 </t>
  </si>
  <si>
    <t xml:space="preserve">January - October 2022 </t>
  </si>
  <si>
    <t xml:space="preserve">January - November 2022 </t>
  </si>
  <si>
    <t xml:space="preserve">January - December 2022 </t>
  </si>
  <si>
    <t>December 2022</t>
  </si>
  <si>
    <t>January 2023</t>
  </si>
  <si>
    <t xml:space="preserve">February 2023 </t>
  </si>
  <si>
    <t>Quarter 4 2022</t>
  </si>
  <si>
    <t>Other petroleum gases 
[Note 3]</t>
  </si>
  <si>
    <t>March 2023</t>
  </si>
  <si>
    <t>newsdesk@energysecurity.gov.uk</t>
  </si>
  <si>
    <t>energy.stats@energysecurity.gov.uk</t>
  </si>
  <si>
    <t>April 2023</t>
  </si>
  <si>
    <t>May 2023</t>
  </si>
  <si>
    <t>Quarter 1 2023</t>
  </si>
  <si>
    <t>June 2023</t>
  </si>
  <si>
    <t>July 2023</t>
  </si>
  <si>
    <t>White diesel</t>
  </si>
  <si>
    <t>August 2023</t>
  </si>
  <si>
    <t>Quarter 2 2023</t>
  </si>
  <si>
    <t>September 2023</t>
  </si>
  <si>
    <t>In the latest three months</t>
  </si>
  <si>
    <t>Alasdair Campbell</t>
  </si>
  <si>
    <t>0751 116 4502</t>
  </si>
  <si>
    <t>October 2023</t>
  </si>
  <si>
    <t>November 2023</t>
  </si>
  <si>
    <t>Quarter 3 2023</t>
  </si>
  <si>
    <t>oil.statistics@energysecurity.gov.uk</t>
  </si>
  <si>
    <t>December 2023</t>
  </si>
  <si>
    <t>`</t>
  </si>
  <si>
    <t xml:space="preserve">January - February 2023 </t>
  </si>
  <si>
    <t xml:space="preserve">January - March 2023 </t>
  </si>
  <si>
    <t xml:space="preserve">January - April 2023 </t>
  </si>
  <si>
    <t xml:space="preserve">January - May 2023 </t>
  </si>
  <si>
    <t xml:space="preserve">January - June 2023 </t>
  </si>
  <si>
    <t xml:space="preserve">January - July 2023 </t>
  </si>
  <si>
    <t xml:space="preserve">January - August 2023 </t>
  </si>
  <si>
    <t xml:space="preserve">January - September 2023 </t>
  </si>
  <si>
    <t xml:space="preserve">January - October 2023 </t>
  </si>
  <si>
    <t xml:space="preserve">January - November 2023 </t>
  </si>
  <si>
    <t xml:space="preserve">January - December 2023 </t>
  </si>
  <si>
    <t>January 2024</t>
  </si>
  <si>
    <t>February 2024</t>
  </si>
  <si>
    <t>Quarter 4 2023</t>
  </si>
  <si>
    <t>March 2024</t>
  </si>
  <si>
    <t>April 2024</t>
  </si>
  <si>
    <t>Date</t>
  </si>
  <si>
    <t>May 2024</t>
  </si>
  <si>
    <t>Quarter 1 2024</t>
  </si>
  <si>
    <t>June 2024</t>
  </si>
  <si>
    <t>July 2024</t>
  </si>
  <si>
    <t>August 2024</t>
  </si>
  <si>
    <t>Quarter 2 2024</t>
  </si>
  <si>
    <t>September 2024</t>
  </si>
  <si>
    <t>October 2024</t>
  </si>
  <si>
    <t>See Table 3.11 for oil stocks, Table 3.13 for demand patterns, Table 3.14 for imports and Table 3.15 for exports.</t>
  </si>
  <si>
    <t>November 2024</t>
  </si>
  <si>
    <t>Quarter 3 2024</t>
  </si>
  <si>
    <t>January 2025 [provisional]</t>
  </si>
  <si>
    <t>January - February 2025 [provisional]</t>
  </si>
  <si>
    <t>January - March 2025 [provisional]</t>
  </si>
  <si>
    <t>January - April 2025 [provisional]</t>
  </si>
  <si>
    <t>January - May 2025 [provisional]</t>
  </si>
  <si>
    <t>January - June 2025 [provisional]</t>
  </si>
  <si>
    <t>January - July 2025 [provisional]</t>
  </si>
  <si>
    <t>January - August 2025 [provisional]</t>
  </si>
  <si>
    <t>January - September 2025 [provisional]</t>
  </si>
  <si>
    <t>January - October 2025 [provisional]</t>
  </si>
  <si>
    <t>January - November 2025 [provisional]</t>
  </si>
  <si>
    <t>January - December 2025 [provisional]</t>
  </si>
  <si>
    <t>December 2024</t>
  </si>
  <si>
    <t>January 2025</t>
  </si>
  <si>
    <t>February 2025</t>
  </si>
  <si>
    <t>Quarter 4 2024</t>
  </si>
  <si>
    <t>March 2025</t>
  </si>
  <si>
    <t>April 2025</t>
  </si>
  <si>
    <t>May 2025</t>
  </si>
  <si>
    <t>Quarter 1 2025</t>
  </si>
  <si>
    <t xml:space="preserve">January - February 2024 </t>
  </si>
  <si>
    <t xml:space="preserve">January - March 2024 </t>
  </si>
  <si>
    <t xml:space="preserve">January - April 2024 </t>
  </si>
  <si>
    <t xml:space="preserve">January - May 2024 </t>
  </si>
  <si>
    <t xml:space="preserve">January - June 2024 </t>
  </si>
  <si>
    <t xml:space="preserve">January - July 2024 </t>
  </si>
  <si>
    <t xml:space="preserve">January - August 2024 </t>
  </si>
  <si>
    <t xml:space="preserve">January - September 2024 </t>
  </si>
  <si>
    <t xml:space="preserve">January - October 2024 </t>
  </si>
  <si>
    <t xml:space="preserve">January - November 2024 </t>
  </si>
  <si>
    <t xml:space="preserve">January - December 2024 </t>
  </si>
  <si>
    <t xml:space="preserve">This spreadsheet forms part of the Accredited Official Statistics publication Energy Trends produced by the Department for Energy Security &amp; Net Zero (DESNZ).
The data presented is on UK refinery throughput and output of petroleum products; monthly data are published two month in arrears in thousand tonnes. </t>
  </si>
  <si>
    <t>June 2025</t>
  </si>
  <si>
    <t>Refinery intake [note 6]</t>
  </si>
  <si>
    <t>Output [note 6]</t>
  </si>
  <si>
    <t>Per cent change [note 5] [note 6]</t>
  </si>
  <si>
    <t>Per cent change [note 6]</t>
  </si>
  <si>
    <t>Note 6</t>
  </si>
  <si>
    <t>June and July data are provisional due to Lindsey refinery entering administration on 30 June 2025.</t>
  </si>
  <si>
    <t>July 2025</t>
  </si>
  <si>
    <t>August 2025</t>
  </si>
  <si>
    <t>Quarter 2 2025</t>
  </si>
  <si>
    <t>Quarter 3 2025 [provisional]</t>
  </si>
  <si>
    <t>September 2025</t>
  </si>
  <si>
    <t>Output stable</t>
  </si>
  <si>
    <r>
      <t xml:space="preserve">These data were published on </t>
    </r>
    <r>
      <rPr>
        <b/>
        <sz val="12"/>
        <color theme="1"/>
        <rFont val="Calibri"/>
        <family val="2"/>
        <scheme val="minor"/>
      </rPr>
      <t>Thursday 29th January 2026</t>
    </r>
    <r>
      <rPr>
        <sz val="12"/>
        <color theme="1"/>
        <rFont val="Calibri"/>
        <family val="2"/>
        <scheme val="minor"/>
      </rPr>
      <t xml:space="preserve">
The next publication date is </t>
    </r>
    <r>
      <rPr>
        <b/>
        <sz val="12"/>
        <color theme="1"/>
        <rFont val="Calibri"/>
        <family val="2"/>
        <scheme val="minor"/>
      </rPr>
      <t>Thursday 26th February 2026</t>
    </r>
  </si>
  <si>
    <r>
      <t xml:space="preserve">This spreadsheet contains monthly, quarterly and annual data including </t>
    </r>
    <r>
      <rPr>
        <b/>
        <sz val="12"/>
        <rFont val="Calibri"/>
        <family val="2"/>
        <scheme val="minor"/>
      </rPr>
      <t>new data for November 2025</t>
    </r>
  </si>
  <si>
    <t>The revisions period is October 2025.
Revisions are due to updates from data suppliers or the receipt of data replacing estimates unless otherwise stated.</t>
  </si>
  <si>
    <t>October 2025</t>
  </si>
  <si>
    <t>November 2025 [provisional]</t>
  </si>
  <si>
    <t xml:space="preserve">In the three months to November 2025, total output of petroleum products decreased by 7.4 per cent on the same period in 2024. Similarly, throughput of primary oils decreased by 6.9 per cent, related in part to the closure of both the Grangemouth and Lindsey oil refineries earlier in 2025. Production of petrol remained stable, while road diesel saw a 4.5 per cent increase. Jet fuel production decreased by 30 per cent, which coincides with a decrease in both demand and imports.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</si>
</sst>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
    <numFmt numFmtId="165" formatCode="0.0%"/>
    <numFmt numFmtId="166" formatCode="_-* #,##0_-;\-* #,##0_-;_-* &quot;-&quot;??_-;_-@_-"/>
    <numFmt numFmtId="167" formatCode="#,##0;\-#,##0;\-"/>
  </numFmts>
  <fonts count="26" x14ac:knownFonts="1">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sz val="11"/>
      <color theme="1"/>
      <name val="Calibri"/>
      <family val="2"/>
      <scheme val="minor"/>
    </font>
    <font>
      <sz val="10"/>
      <name val="MS Sans Serif"/>
    </font>
    <font>
      <sz val="10"/>
      <name val="MS Sans Serif"/>
      <family val="2"/>
    </font>
    <font>
      <u/>
      <sz val="10"/>
      <color indexed="12"/>
      <name val="MS Sans Serif"/>
      <family val="2"/>
    </font>
    <font>
      <sz val="8"/>
      <name val="MS Sans Serif"/>
      <family val="2"/>
    </font>
    <font>
      <b/>
      <sz val="10"/>
      <name val="MS Sans Serif"/>
    </font>
    <font>
      <vertAlign val="superscript"/>
      <sz val="7"/>
      <name val="MS Sans Serif"/>
      <family val="2"/>
    </font>
    <font>
      <i/>
      <sz val="10"/>
      <name val="MS Sans Serif"/>
    </font>
    <font>
      <sz val="8.5"/>
      <name val="MS Sans Serif"/>
      <family val="2"/>
    </font>
    <font>
      <sz val="12"/>
      <color theme="0"/>
      <name val="Calibri"/>
      <family val="2"/>
      <scheme val="minor"/>
    </font>
    <font>
      <b/>
      <sz val="20"/>
      <name val="Calibri"/>
      <family val="2"/>
      <scheme val="minor"/>
    </font>
    <font>
      <sz val="8"/>
      <name val="Calibri"/>
      <family val="2"/>
      <scheme val="minor"/>
    </font>
    <font>
      <sz val="12"/>
      <name val="Calibri"/>
      <family val="2"/>
      <scheme val="minor"/>
    </font>
    <font>
      <sz val="12"/>
      <color theme="4"/>
      <name val="Calibri"/>
      <family val="2"/>
      <scheme val="minor"/>
    </font>
    <font>
      <u/>
      <sz val="12"/>
      <color rgb="FF0000FF"/>
      <name val="Calibri"/>
      <family val="2"/>
    </font>
    <font>
      <b/>
      <sz val="16"/>
      <name val="Calibri"/>
      <family val="2"/>
      <scheme val="minor"/>
    </font>
    <font>
      <b/>
      <sz val="12"/>
      <name val="Calibri"/>
      <family val="2"/>
      <scheme val="minor"/>
    </font>
  </fonts>
  <fills count="5">
    <fill>
      <patternFill patternType="none"/>
    </fill>
    <fill>
      <patternFill patternType="gray125"/>
    </fill>
    <fill>
      <patternFill patternType="solid">
        <fgColor indexed="10"/>
        <bgColor indexed="64"/>
      </patternFill>
    </fill>
    <fill>
      <patternFill patternType="solid">
        <fgColor theme="2"/>
        <bgColor indexed="64"/>
      </patternFill>
    </fill>
    <fill>
      <patternFill patternType="solid">
        <fgColor rgb="FFFFFFFF"/>
        <bgColor rgb="FFFFFFFF"/>
      </patternFill>
    </fill>
  </fills>
  <borders count="20">
    <border>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7">
    <xf numFmtId="0" fontId="0" fillId="0" borderId="0"/>
    <xf numFmtId="0" fontId="1" fillId="0" borderId="0" applyNumberFormat="0" applyFill="0" applyProtection="0">
      <alignment vertical="center"/>
    </xf>
    <xf numFmtId="0" fontId="3" fillId="0" borderId="0" applyNumberFormat="0" applyFill="0" applyProtection="0"/>
    <xf numFmtId="0" fontId="7"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8" fillId="0" borderId="0"/>
    <xf numFmtId="0" fontId="10" fillId="0" borderId="0"/>
    <xf numFmtId="9" fontId="11" fillId="0" borderId="0" applyFont="0" applyFill="0" applyBorder="0" applyAlignment="0" applyProtection="0"/>
    <xf numFmtId="0" fontId="12" fillId="0" borderId="0" applyNumberFormat="0" applyFill="0" applyBorder="0" applyAlignment="0" applyProtection="0">
      <alignment vertical="top"/>
      <protection locked="0"/>
    </xf>
    <xf numFmtId="40" fontId="11" fillId="0" borderId="0" applyFont="0" applyFill="0" applyBorder="0" applyAlignment="0" applyProtection="0"/>
    <xf numFmtId="0" fontId="8" fillId="0" borderId="0"/>
    <xf numFmtId="9" fontId="9" fillId="0" borderId="0" applyFont="0" applyFill="0" applyBorder="0" applyAlignment="0" applyProtection="0"/>
    <xf numFmtId="43" fontId="9" fillId="0" borderId="0" applyFont="0" applyFill="0" applyBorder="0" applyAlignment="0" applyProtection="0"/>
    <xf numFmtId="0" fontId="23" fillId="0" borderId="0" applyNumberFormat="0" applyFill="0" applyBorder="0" applyAlignment="0" applyProtection="0"/>
    <xf numFmtId="0" fontId="3" fillId="0" borderId="0" applyNumberFormat="0" applyFill="0" applyProtection="0"/>
    <xf numFmtId="0" fontId="2" fillId="0" borderId="0">
      <alignment vertical="center" wrapText="1"/>
    </xf>
  </cellStyleXfs>
  <cellXfs count="114">
    <xf numFmtId="0" fontId="0" fillId="0" borderId="0" xfId="0"/>
    <xf numFmtId="0" fontId="2" fillId="0" borderId="0" xfId="5">
      <alignment vertical="center" wrapText="1"/>
    </xf>
    <xf numFmtId="0" fontId="2" fillId="0" borderId="0" xfId="5" applyAlignment="1">
      <alignment vertical="center"/>
    </xf>
    <xf numFmtId="0" fontId="4" fillId="0" borderId="0" xfId="5" applyFont="1" applyAlignment="1">
      <alignment vertical="center"/>
    </xf>
    <xf numFmtId="0" fontId="3" fillId="0" borderId="0" xfId="2"/>
    <xf numFmtId="0" fontId="6" fillId="0" borderId="0" xfId="4" applyAlignment="1" applyProtection="1">
      <alignment vertical="center" wrapText="1"/>
    </xf>
    <xf numFmtId="0" fontId="7" fillId="0" borderId="0" xfId="3"/>
    <xf numFmtId="0" fontId="6" fillId="0" borderId="0" xfId="4" applyAlignment="1" applyProtection="1">
      <alignment vertical="center"/>
    </xf>
    <xf numFmtId="0" fontId="2" fillId="0" borderId="0" xfId="5" applyAlignment="1">
      <alignment wrapText="1"/>
    </xf>
    <xf numFmtId="0" fontId="3" fillId="0" borderId="0" xfId="2" applyFill="1"/>
    <xf numFmtId="0" fontId="1" fillId="0" borderId="0" xfId="1">
      <alignment vertical="center"/>
    </xf>
    <xf numFmtId="0" fontId="10" fillId="0" borderId="0" xfId="7"/>
    <xf numFmtId="0" fontId="13" fillId="0" borderId="5" xfId="7" applyFont="1" applyBorder="1" applyAlignment="1">
      <alignment horizontal="centerContinuous"/>
    </xf>
    <xf numFmtId="0" fontId="13" fillId="0" borderId="0" xfId="7" applyFont="1" applyAlignment="1">
      <alignment horizontal="right"/>
    </xf>
    <xf numFmtId="0" fontId="14" fillId="0" borderId="0" xfId="7" applyFont="1"/>
    <xf numFmtId="0" fontId="14" fillId="2" borderId="9" xfId="7" applyFont="1" applyFill="1" applyBorder="1"/>
    <xf numFmtId="0" fontId="14" fillId="2" borderId="10" xfId="7" applyFont="1" applyFill="1" applyBorder="1"/>
    <xf numFmtId="0" fontId="14" fillId="2" borderId="11" xfId="7" applyFont="1" applyFill="1" applyBorder="1"/>
    <xf numFmtId="0" fontId="14" fillId="2" borderId="12" xfId="7" applyFont="1" applyFill="1" applyBorder="1"/>
    <xf numFmtId="0" fontId="16" fillId="0" borderId="0" xfId="7" applyFont="1"/>
    <xf numFmtId="0" fontId="13" fillId="0" borderId="5" xfId="7" applyFont="1" applyBorder="1" applyAlignment="1">
      <alignment horizontal="right"/>
    </xf>
    <xf numFmtId="0" fontId="13" fillId="0" borderId="5" xfId="7" applyFont="1" applyBorder="1" applyAlignment="1">
      <alignment horizontal="right" wrapText="1"/>
    </xf>
    <xf numFmtId="0" fontId="10" fillId="0" borderId="5" xfId="7" applyBorder="1"/>
    <xf numFmtId="3" fontId="10" fillId="0" borderId="0" xfId="7" applyNumberFormat="1"/>
    <xf numFmtId="0" fontId="11" fillId="0" borderId="0" xfId="7" applyFont="1"/>
    <xf numFmtId="0" fontId="10" fillId="0" borderId="13" xfId="7" applyBorder="1"/>
    <xf numFmtId="0" fontId="17" fillId="0" borderId="0" xfId="7" applyFont="1"/>
    <xf numFmtId="1" fontId="10" fillId="0" borderId="0" xfId="7" applyNumberFormat="1"/>
    <xf numFmtId="3" fontId="10" fillId="0" borderId="5" xfId="7" applyNumberFormat="1" applyBorder="1"/>
    <xf numFmtId="0" fontId="8" fillId="0" borderId="0" xfId="11"/>
    <xf numFmtId="0" fontId="18" fillId="0" borderId="0" xfId="5" applyFont="1">
      <alignment vertical="center" wrapText="1"/>
    </xf>
    <xf numFmtId="9" fontId="2" fillId="0" borderId="0" xfId="12" applyFont="1" applyAlignment="1">
      <alignment vertical="center" wrapText="1"/>
    </xf>
    <xf numFmtId="164" fontId="11" fillId="0" borderId="0" xfId="7" quotePrefix="1" applyNumberFormat="1" applyFont="1"/>
    <xf numFmtId="164" fontId="11" fillId="0" borderId="0" xfId="7" applyNumberFormat="1" applyFont="1"/>
    <xf numFmtId="0" fontId="22" fillId="0" borderId="0" xfId="5" applyFont="1" applyAlignment="1">
      <alignment vertical="center"/>
    </xf>
    <xf numFmtId="0" fontId="19" fillId="0" borderId="0" xfId="1" applyFont="1" applyFill="1">
      <alignment vertical="center"/>
    </xf>
    <xf numFmtId="0" fontId="3" fillId="0" borderId="0" xfId="0" applyFont="1"/>
    <xf numFmtId="37" fontId="2" fillId="0" borderId="0" xfId="5" applyNumberFormat="1">
      <alignment vertical="center" wrapText="1"/>
    </xf>
    <xf numFmtId="0" fontId="5" fillId="0" borderId="2" xfId="5" applyFont="1" applyBorder="1">
      <alignment vertical="center" wrapText="1"/>
    </xf>
    <xf numFmtId="0" fontId="5" fillId="0" borderId="3" xfId="5" applyFont="1" applyBorder="1">
      <alignment vertical="center" wrapText="1"/>
    </xf>
    <xf numFmtId="0" fontId="5" fillId="0" borderId="1" xfId="5" applyFont="1" applyBorder="1">
      <alignment vertical="center" wrapText="1"/>
    </xf>
    <xf numFmtId="0" fontId="2" fillId="0" borderId="2" xfId="5" applyBorder="1" applyAlignment="1">
      <alignment horizontal="right" vertical="center" wrapText="1"/>
    </xf>
    <xf numFmtId="37" fontId="2" fillId="0" borderId="3" xfId="5" applyNumberFormat="1" applyBorder="1" applyAlignment="1">
      <alignment horizontal="right" vertical="center" wrapText="1"/>
    </xf>
    <xf numFmtId="37" fontId="2" fillId="0" borderId="1" xfId="5" applyNumberFormat="1" applyBorder="1" applyAlignment="1">
      <alignment horizontal="right" vertical="center" wrapText="1"/>
    </xf>
    <xf numFmtId="0" fontId="2" fillId="0" borderId="7" xfId="5" applyBorder="1" applyAlignment="1">
      <alignment horizontal="right" vertical="center" wrapText="1"/>
    </xf>
    <xf numFmtId="37" fontId="2" fillId="0" borderId="0" xfId="5" applyNumberFormat="1" applyAlignment="1">
      <alignment horizontal="right" vertical="center" wrapText="1"/>
    </xf>
    <xf numFmtId="37" fontId="2" fillId="0" borderId="8" xfId="5" applyNumberFormat="1" applyBorder="1" applyAlignment="1">
      <alignment horizontal="right" vertical="center" wrapText="1"/>
    </xf>
    <xf numFmtId="0" fontId="5" fillId="0" borderId="4" xfId="5" applyFont="1" applyBorder="1" applyAlignment="1">
      <alignment horizontal="right" vertical="center" wrapText="1"/>
    </xf>
    <xf numFmtId="37" fontId="5" fillId="0" borderId="5" xfId="5" applyNumberFormat="1" applyFont="1" applyBorder="1" applyAlignment="1">
      <alignment horizontal="right" vertical="center" wrapText="1"/>
    </xf>
    <xf numFmtId="37" fontId="5" fillId="0" borderId="6" xfId="5" applyNumberFormat="1" applyFont="1" applyBorder="1" applyAlignment="1">
      <alignment horizontal="right" vertical="center" wrapText="1"/>
    </xf>
    <xf numFmtId="0" fontId="2" fillId="0" borderId="7" xfId="5" applyBorder="1">
      <alignment vertical="center" wrapText="1"/>
    </xf>
    <xf numFmtId="0" fontId="2" fillId="0" borderId="2" xfId="5" applyBorder="1">
      <alignment vertical="center" wrapText="1"/>
    </xf>
    <xf numFmtId="37" fontId="2" fillId="0" borderId="2" xfId="5" applyNumberFormat="1" applyBorder="1" applyAlignment="1">
      <alignment horizontal="right" vertical="center" wrapText="1"/>
    </xf>
    <xf numFmtId="37" fontId="2" fillId="0" borderId="7" xfId="5" applyNumberFormat="1" applyBorder="1" applyAlignment="1">
      <alignment horizontal="right" vertical="center" wrapText="1"/>
    </xf>
    <xf numFmtId="37" fontId="5" fillId="0" borderId="4" xfId="5" applyNumberFormat="1" applyFont="1" applyBorder="1" applyAlignment="1">
      <alignment horizontal="right" vertical="center" wrapText="1"/>
    </xf>
    <xf numFmtId="0" fontId="5" fillId="0" borderId="16" xfId="5" applyFont="1" applyBorder="1">
      <alignment vertical="center" wrapText="1"/>
    </xf>
    <xf numFmtId="37" fontId="2" fillId="0" borderId="16" xfId="5" applyNumberFormat="1" applyBorder="1" applyAlignment="1">
      <alignment horizontal="right" vertical="center" wrapText="1"/>
    </xf>
    <xf numFmtId="37" fontId="2" fillId="0" borderId="14" xfId="5" applyNumberFormat="1" applyBorder="1" applyAlignment="1">
      <alignment horizontal="right" vertical="center" wrapText="1"/>
    </xf>
    <xf numFmtId="37" fontId="5" fillId="0" borderId="15" xfId="5" applyNumberFormat="1" applyFont="1" applyBorder="1" applyAlignment="1">
      <alignment horizontal="right" vertical="center" wrapText="1"/>
    </xf>
    <xf numFmtId="0" fontId="2" fillId="0" borderId="7" xfId="5" applyBorder="1" applyAlignment="1">
      <alignment horizontal="center" vertical="center" wrapText="1"/>
    </xf>
    <xf numFmtId="0" fontId="2" fillId="0" borderId="0" xfId="5" applyAlignment="1">
      <alignment horizontal="center" vertical="center" wrapText="1"/>
    </xf>
    <xf numFmtId="0" fontId="2" fillId="0" borderId="8" xfId="5" applyBorder="1" applyAlignment="1">
      <alignment horizontal="center" vertical="center" wrapText="1"/>
    </xf>
    <xf numFmtId="0" fontId="2" fillId="0" borderId="14" xfId="5" applyBorder="1" applyAlignment="1">
      <alignment horizontal="center" vertical="center" wrapText="1"/>
    </xf>
    <xf numFmtId="0" fontId="2" fillId="3" borderId="17" xfId="5" applyFill="1" applyBorder="1" applyAlignment="1">
      <alignment horizontal="right" vertical="center" wrapText="1"/>
    </xf>
    <xf numFmtId="37" fontId="2" fillId="3" borderId="17" xfId="5" applyNumberFormat="1" applyFill="1" applyBorder="1" applyAlignment="1">
      <alignment horizontal="right" vertical="center" wrapText="1"/>
    </xf>
    <xf numFmtId="37" fontId="2" fillId="3" borderId="18" xfId="5" applyNumberFormat="1" applyFill="1" applyBorder="1" applyAlignment="1">
      <alignment horizontal="right" vertical="center" wrapText="1"/>
    </xf>
    <xf numFmtId="37" fontId="2" fillId="3" borderId="19" xfId="5" applyNumberFormat="1" applyFill="1" applyBorder="1" applyAlignment="1">
      <alignment horizontal="right" vertical="center" wrapText="1"/>
    </xf>
    <xf numFmtId="37" fontId="2" fillId="3" borderId="13" xfId="5" applyNumberFormat="1" applyFill="1" applyBorder="1" applyAlignment="1">
      <alignment horizontal="right" vertical="center" wrapText="1"/>
    </xf>
    <xf numFmtId="165" fontId="2" fillId="0" borderId="0" xfId="12" applyNumberFormat="1" applyFont="1" applyAlignment="1">
      <alignment vertical="center" wrapText="1"/>
    </xf>
    <xf numFmtId="37" fontId="10" fillId="0" borderId="0" xfId="7" applyNumberFormat="1"/>
    <xf numFmtId="166" fontId="2" fillId="0" borderId="0" xfId="13" applyNumberFormat="1" applyFont="1" applyAlignment="1">
      <alignment vertical="center" wrapText="1"/>
    </xf>
    <xf numFmtId="166" fontId="2" fillId="0" borderId="0" xfId="5" applyNumberFormat="1">
      <alignment vertical="center" wrapText="1"/>
    </xf>
    <xf numFmtId="165" fontId="2" fillId="0" borderId="0" xfId="12" applyNumberFormat="1" applyFont="1" applyAlignment="1">
      <alignment vertical="center"/>
    </xf>
    <xf numFmtId="0" fontId="23" fillId="4" borderId="0" xfId="14" applyFill="1" applyAlignment="1">
      <alignment vertical="center" wrapText="1"/>
    </xf>
    <xf numFmtId="2" fontId="2" fillId="0" borderId="0" xfId="12" applyNumberFormat="1" applyFont="1" applyAlignment="1">
      <alignment vertical="center" wrapText="1"/>
    </xf>
    <xf numFmtId="0" fontId="23" fillId="4" borderId="0" xfId="4" applyFont="1" applyFill="1" applyAlignment="1" applyProtection="1">
      <alignment vertical="center" wrapText="1"/>
    </xf>
    <xf numFmtId="37" fontId="2" fillId="0" borderId="7" xfId="5" applyNumberFormat="1" applyBorder="1">
      <alignment vertical="center" wrapText="1"/>
    </xf>
    <xf numFmtId="37" fontId="2" fillId="0" borderId="14" xfId="5" applyNumberFormat="1" applyBorder="1">
      <alignment vertical="center" wrapText="1"/>
    </xf>
    <xf numFmtId="37" fontId="2" fillId="0" borderId="8" xfId="5" applyNumberFormat="1" applyBorder="1">
      <alignment vertical="center" wrapText="1"/>
    </xf>
    <xf numFmtId="0" fontId="24" fillId="0" borderId="0" xfId="2" applyFont="1"/>
    <xf numFmtId="0" fontId="5" fillId="0" borderId="2" xfId="5" applyFont="1" applyBorder="1" applyAlignment="1">
      <alignment vertical="center"/>
    </xf>
    <xf numFmtId="0" fontId="19" fillId="0" borderId="0" xfId="1" applyFont="1" applyAlignment="1">
      <alignment vertical="center" wrapText="1"/>
    </xf>
    <xf numFmtId="1" fontId="2" fillId="0" borderId="0" xfId="5" applyNumberFormat="1">
      <alignment vertical="center" wrapText="1"/>
    </xf>
    <xf numFmtId="37" fontId="21" fillId="0" borderId="7" xfId="5" applyNumberFormat="1" applyFont="1" applyBorder="1">
      <alignment vertical="center" wrapText="1"/>
    </xf>
    <xf numFmtId="37" fontId="21" fillId="0" borderId="0" xfId="5" applyNumberFormat="1" applyFont="1">
      <alignment vertical="center" wrapText="1"/>
    </xf>
    <xf numFmtId="37" fontId="21" fillId="0" borderId="14" xfId="5" applyNumberFormat="1" applyFont="1" applyBorder="1">
      <alignment vertical="center" wrapText="1"/>
    </xf>
    <xf numFmtId="37" fontId="21" fillId="0" borderId="8" xfId="5" applyNumberFormat="1" applyFont="1" applyBorder="1">
      <alignment vertical="center" wrapText="1"/>
    </xf>
    <xf numFmtId="167" fontId="21" fillId="0" borderId="0" xfId="5" applyNumberFormat="1" applyFont="1">
      <alignment vertical="center" wrapText="1"/>
    </xf>
    <xf numFmtId="167" fontId="21" fillId="0" borderId="14" xfId="5" applyNumberFormat="1" applyFont="1" applyBorder="1">
      <alignment vertical="center" wrapText="1"/>
    </xf>
    <xf numFmtId="167" fontId="21" fillId="0" borderId="7" xfId="5" applyNumberFormat="1" applyFont="1" applyBorder="1">
      <alignment vertical="center" wrapText="1"/>
    </xf>
    <xf numFmtId="167" fontId="21" fillId="0" borderId="8" xfId="5" applyNumberFormat="1" applyFont="1" applyBorder="1">
      <alignment vertical="center" wrapText="1"/>
    </xf>
    <xf numFmtId="0" fontId="2" fillId="0" borderId="4" xfId="5" applyBorder="1" applyAlignment="1">
      <alignment horizontal="center" vertical="center" wrapText="1"/>
    </xf>
    <xf numFmtId="0" fontId="2" fillId="0" borderId="5" xfId="5" applyBorder="1" applyAlignment="1">
      <alignment horizontal="center" vertical="center" wrapText="1"/>
    </xf>
    <xf numFmtId="0" fontId="2" fillId="0" borderId="15" xfId="5" applyBorder="1" applyAlignment="1">
      <alignment horizontal="center" vertical="center" wrapText="1"/>
    </xf>
    <xf numFmtId="0" fontId="2" fillId="0" borderId="6" xfId="5" applyBorder="1" applyAlignment="1">
      <alignment horizontal="center" vertical="center" wrapText="1"/>
    </xf>
    <xf numFmtId="0" fontId="1" fillId="0" borderId="0" xfId="1" applyAlignment="1">
      <alignment horizontal="left" vertical="center"/>
    </xf>
    <xf numFmtId="0" fontId="2" fillId="0" borderId="0" xfId="5" applyAlignment="1">
      <alignment horizontal="left" vertical="center"/>
    </xf>
    <xf numFmtId="0" fontId="2" fillId="0" borderId="3" xfId="5" applyBorder="1" applyAlignment="1">
      <alignment horizontal="left" vertical="center" wrapText="1"/>
    </xf>
    <xf numFmtId="0" fontId="2" fillId="0" borderId="0" xfId="5" applyAlignment="1">
      <alignment horizontal="left" vertical="center" wrapText="1"/>
    </xf>
    <xf numFmtId="0" fontId="21" fillId="0" borderId="5" xfId="5" applyFont="1" applyBorder="1" applyAlignment="1">
      <alignment horizontal="left" vertical="center" wrapText="1"/>
    </xf>
    <xf numFmtId="0" fontId="2" fillId="0" borderId="8" xfId="5" applyBorder="1" applyAlignment="1">
      <alignment horizontal="left" vertical="center" wrapText="1"/>
    </xf>
    <xf numFmtId="0" fontId="19" fillId="0" borderId="0" xfId="1" applyFont="1" applyAlignment="1">
      <alignment horizontal="left" vertical="center"/>
    </xf>
    <xf numFmtId="0" fontId="21" fillId="0" borderId="0" xfId="5" applyFont="1" applyAlignment="1">
      <alignment horizontal="left" vertical="center" wrapText="1"/>
    </xf>
    <xf numFmtId="0" fontId="21" fillId="0" borderId="0" xfId="5" quotePrefix="1" applyFont="1" applyAlignment="1">
      <alignment horizontal="left" vertical="center" wrapText="1"/>
    </xf>
    <xf numFmtId="0" fontId="21" fillId="0" borderId="8" xfId="5" quotePrefix="1" applyFont="1" applyBorder="1" applyAlignment="1">
      <alignment horizontal="left" vertical="center" wrapText="1"/>
    </xf>
    <xf numFmtId="0" fontId="24" fillId="0" borderId="0" xfId="15" applyFont="1" applyAlignment="1">
      <alignment wrapText="1"/>
    </xf>
    <xf numFmtId="0" fontId="21" fillId="0" borderId="0" xfId="16" applyFont="1">
      <alignment vertical="center" wrapText="1"/>
    </xf>
    <xf numFmtId="0" fontId="2" fillId="0" borderId="8" xfId="5" quotePrefix="1" applyBorder="1" applyAlignment="1">
      <alignment horizontal="left" vertical="center" wrapText="1"/>
    </xf>
    <xf numFmtId="0" fontId="2" fillId="0" borderId="0" xfId="0" applyFont="1" applyAlignment="1">
      <alignment vertical="center" wrapText="1"/>
    </xf>
    <xf numFmtId="0" fontId="2" fillId="0" borderId="0" xfId="0" applyFont="1" applyAlignment="1">
      <alignment horizontal="left" vertical="center" wrapText="1"/>
    </xf>
    <xf numFmtId="0" fontId="2" fillId="0" borderId="0" xfId="16">
      <alignment vertical="center" wrapText="1"/>
    </xf>
    <xf numFmtId="0" fontId="25" fillId="0" borderId="0" xfId="5" applyFont="1" applyAlignment="1">
      <alignment wrapText="1"/>
    </xf>
    <xf numFmtId="0" fontId="22" fillId="0" borderId="0" xfId="5" applyFont="1" applyAlignment="1"/>
    <xf numFmtId="0" fontId="21" fillId="0" borderId="0" xfId="5" applyFont="1" applyAlignment="1">
      <alignment vertical="top" wrapText="1"/>
    </xf>
  </cellXfs>
  <cellStyles count="17">
    <cellStyle name="Comma" xfId="13" builtinId="3"/>
    <cellStyle name="Comma 2" xfId="10" xr:uid="{76D8E891-2DB6-4495-81E1-0A3FF769C9D7}"/>
    <cellStyle name="Heading 1" xfId="1" builtinId="16"/>
    <cellStyle name="Heading 2" xfId="2" builtinId="17"/>
    <cellStyle name="Heading 2 2" xfId="15" xr:uid="{51F5A264-EA6B-4D04-9B3A-15E09B181ACD}"/>
    <cellStyle name="Heading 3" xfId="3" builtinId="18"/>
    <cellStyle name="Hyperlink" xfId="4" builtinId="8"/>
    <cellStyle name="Hyperlink 2" xfId="9" xr:uid="{F2E5D4AC-3FE8-4008-82FD-B6A1CC0D234D}"/>
    <cellStyle name="Hyperlink 2 3" xfId="14" xr:uid="{190D5FC7-0270-4AB2-A99F-8500AEAD248C}"/>
    <cellStyle name="Normal" xfId="0" builtinId="0"/>
    <cellStyle name="Normal 2" xfId="6" xr:uid="{F8856932-983C-45EF-B519-29ACEC184DDB}"/>
    <cellStyle name="Normal 2 2" xfId="11" xr:uid="{8F875605-5629-4676-9DA9-BA90EF7F0602}"/>
    <cellStyle name="Normal 3" xfId="7" xr:uid="{0F93609D-588F-4742-A12B-DC797EB46DF8}"/>
    <cellStyle name="Normal 4" xfId="5" xr:uid="{C0251386-D038-42BD-8AD3-469FC6459F02}"/>
    <cellStyle name="Normal 4 2" xfId="16" xr:uid="{670A1168-41BD-4929-8152-50901FB00072}"/>
    <cellStyle name="Per cent" xfId="12" builtinId="5"/>
    <cellStyle name="Percent 2" xfId="8" xr:uid="{EF4B3536-AF9A-4208-84F7-72A74F5F457F}"/>
  </cellStyles>
  <dxfs count="141">
    <dxf>
      <font>
        <color rgb="FFFF0000"/>
      </font>
      <fill>
        <patternFill>
          <bgColor theme="5" tint="0.39994506668294322"/>
        </patternFill>
      </fill>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167" formatCode="#,##0;\-#,##0;\-"/>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ill>
        <patternFill patternType="none">
          <fgColor indexed="64"/>
          <bgColor indexed="65"/>
        </patternFill>
      </fill>
      <alignment horizontal="right" vertical="center" textRotation="0" wrapText="0" indent="0" justifyLastLine="0" shrinkToFit="0" readingOrder="0"/>
      <border diagonalUp="0" diagonalDown="0" outline="0">
        <left/>
        <right style="thin">
          <color indexed="64"/>
        </right>
        <top/>
        <bottom/>
      </border>
    </dxf>
    <dxf>
      <alignment horizontal="left" vertical="center" textRotation="0" wrapText="1" indent="0" justifyLastLine="0" shrinkToFit="0" readingOrder="0"/>
      <border diagonalUp="0" diagonalDown="0" outline="0">
        <left/>
        <right style="thin">
          <color indexed="64"/>
        </right>
        <top/>
        <bottom/>
      </border>
    </dxf>
    <dxf>
      <border outline="0">
        <right style="thin">
          <color indexed="64"/>
        </right>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border>
        <bottom style="thin">
          <color indexed="64"/>
        </bottom>
      </border>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167" formatCode="#,##0;\-#,##0;\-"/>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ill>
        <patternFill patternType="none">
          <fgColor indexed="64"/>
          <bgColor indexed="65"/>
        </patternFill>
      </fill>
      <alignment horizontal="right" vertical="center" textRotation="0" wrapText="1" indent="0" justifyLastLine="0" shrinkToFit="0" readingOrder="0"/>
      <border diagonalUp="0" diagonalDown="0" outline="0">
        <left/>
        <right style="thin">
          <color indexed="64"/>
        </right>
        <top/>
        <bottom/>
      </border>
    </dxf>
    <dxf>
      <alignment horizontal="left" vertical="center" textRotation="0" wrapText="1" indent="0" justifyLastLine="0" shrinkToFit="0" readingOrder="0"/>
      <border diagonalUp="0" diagonalDown="0" outline="0">
        <left/>
        <right style="thin">
          <color indexed="64"/>
        </right>
        <top/>
        <bottom/>
      </border>
    </dxf>
    <dxf>
      <border outline="0">
        <right style="thin">
          <color indexed="64"/>
        </right>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border>
        <bottom style="thin">
          <color indexed="64"/>
        </bottom>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border diagonalUp="0" diagonalDown="0">
        <left style="thin">
          <color indexed="64"/>
        </left>
        <right/>
        <top/>
        <bottom/>
        <vertical/>
        <horizontal/>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border diagonalUp="0" diagonalDown="0">
        <left style="thin">
          <color indexed="64"/>
        </left>
        <right/>
        <top/>
        <bottom/>
        <vertical/>
        <horizontal/>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border diagonalUp="0" diagonalDown="0">
        <left style="thin">
          <color indexed="64"/>
        </left>
        <right/>
        <top/>
        <bottom/>
        <vertical/>
        <horizontal/>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border diagonalUp="0" diagonalDown="0">
        <left style="thin">
          <color indexed="64"/>
        </left>
        <top/>
        <bottom/>
        <vertical/>
        <horizontal/>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left" vertical="center" textRotation="0" wrapText="1" indent="0" justifyLastLine="0" shrinkToFit="0" readingOrder="0"/>
    </dxf>
    <dxf>
      <alignment horizontal="left" vertical="center" textRotation="0" wrapText="1" indent="0" justifyLastLine="0" shrinkToFit="0" readingOrder="0"/>
    </dxf>
    <dxf>
      <border outline="0">
        <right style="thin">
          <color indexed="64"/>
        </right>
      </border>
    </dxf>
    <dxf>
      <border>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border>
    </dxf>
    <dxf>
      <numFmt numFmtId="5" formatCode="#,##0;\-#,##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border>
    </dxf>
    <dxf>
      <numFmt numFmtId="5" formatCode="#,##0;\-#,##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border>
    </dxf>
    <dxf>
      <numFmt numFmtId="5" formatCode="#,##0;\-#,##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border>
    </dxf>
    <dxf>
      <numFmt numFmtId="5" formatCode="#,##0;\-#,##0"/>
      <alignment horizontal="right" vertical="center" textRotation="0" wrapText="1" indent="0" justifyLastLine="0" shrinkToFit="0" readingOrder="0"/>
      <border diagonalUp="0" diagonalDown="0">
        <left/>
        <right style="thin">
          <color indexed="64"/>
        </right>
        <vertical/>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border diagonalUp="0" diagonalDown="0" outline="0">
        <left/>
        <right/>
        <top/>
        <bottom/>
      </border>
    </dxf>
    <dxf>
      <numFmt numFmtId="5" formatCode="#,##0;\-#,##0"/>
      <alignment horizontal="right" vertical="center" textRotation="0" wrapText="1" indent="0" justifyLastLine="0" shrinkToFit="0" readingOrder="0"/>
      <border diagonalUp="0" diagonalDown="0">
        <left style="thin">
          <color indexed="64"/>
        </left>
        <right/>
        <vertic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style="thin">
          <color indexed="64"/>
        </right>
        <top/>
        <bottom/>
      </border>
    </dxf>
    <dxf>
      <numFmt numFmtId="5" formatCode="#,##0;\-#,##0"/>
      <alignment horizontal="right" vertical="center" textRotation="0" wrapText="1" indent="0" justifyLastLine="0" shrinkToFit="0" readingOrder="0"/>
      <border diagonalUp="0" diagonalDown="0">
        <left/>
        <right style="thin">
          <color indexed="64"/>
        </right>
        <vertic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style="thin">
          <color indexed="64"/>
        </left>
        <right/>
        <top/>
        <bottom/>
      </border>
    </dxf>
    <dxf>
      <numFmt numFmtId="5" formatCode="#,##0;\-#,##0"/>
      <alignment horizontal="right" vertical="center" textRotation="0" wrapText="1" indent="0" justifyLastLine="0" shrinkToFit="0" readingOrder="0"/>
      <border diagonalUp="0" diagonalDown="0">
        <left style="thin">
          <color indexed="64"/>
        </left>
        <right/>
        <vertic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style="thin">
          <color indexed="64"/>
        </right>
        <top/>
        <bottom/>
      </border>
    </dxf>
    <dxf>
      <numFmt numFmtId="5" formatCode="#,##0;\-#,##0"/>
      <alignment horizontal="right" vertical="center" textRotation="0" wrapText="1" indent="0" justifyLastLine="0" shrinkToFit="0" readingOrder="0"/>
      <border diagonalUp="0" diagonalDown="0">
        <left/>
        <right style="thin">
          <color indexed="64"/>
        </right>
        <vertic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border>
    </dxf>
    <dxf>
      <numFmt numFmtId="5" formatCode="#,##0;\-#,##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border>
    </dxf>
    <dxf>
      <numFmt numFmtId="5" formatCode="#,##0;\-#,##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style="thin">
          <color indexed="64"/>
        </left>
        <right/>
        <top/>
        <bottom/>
      </border>
    </dxf>
    <dxf>
      <numFmt numFmtId="5" formatCode="#,##0;\-#,##0"/>
      <alignment horizontal="right" vertical="center" textRotation="0" wrapText="1" indent="0" justifyLastLine="0" shrinkToFit="0" readingOrder="0"/>
      <border diagonalUp="0" diagonalDown="0">
        <left style="thin">
          <color indexed="64"/>
        </left>
        <right/>
        <vertic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style="thin">
          <color indexed="64"/>
        </left>
        <right style="thin">
          <color indexed="64"/>
        </right>
        <top/>
        <bottom/>
      </border>
    </dxf>
    <dxf>
      <numFmt numFmtId="5" formatCode="#,##0;\-#,##0"/>
      <alignment horizontal="right" vertical="center" textRotation="0" wrapText="1" indent="0" justifyLastLine="0" shrinkToFit="0" readingOrder="0"/>
      <border diagonalUp="0" diagonalDown="0">
        <left style="thin">
          <color indexed="64"/>
        </left>
        <right style="thin">
          <color indexed="64"/>
        </right>
        <vertic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style="thin">
          <color indexed="64"/>
        </right>
        <top/>
        <bottom/>
      </border>
    </dxf>
    <dxf>
      <numFmt numFmtId="5" formatCode="#,##0;\-#,##0"/>
      <alignment horizontal="right" vertical="center" textRotation="0" wrapText="1" indent="0" justifyLastLine="0" shrinkToFit="0" readingOrder="0"/>
      <border diagonalUp="0" diagonalDown="0">
        <left/>
        <right style="thin">
          <color indexed="64"/>
        </right>
        <vertic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border>
    </dxf>
    <dxf>
      <numFmt numFmtId="5" formatCode="#,##0;\-#,##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style="thin">
          <color indexed="64"/>
        </left>
        <right/>
        <top/>
        <bottom/>
      </border>
    </dxf>
    <dxf>
      <numFmt numFmtId="5" formatCode="#,##0;\-#,##0"/>
      <alignment horizontal="right" vertical="center" textRotation="0" wrapText="1" indent="0" justifyLastLine="0" shrinkToFit="0" readingOrder="0"/>
      <border diagonalUp="0" diagonalDown="0">
        <left style="thin">
          <color indexed="64"/>
        </left>
        <right/>
        <vertical/>
      </border>
    </dxf>
    <dxf>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style="thin">
          <color indexed="64"/>
        </right>
        <top/>
        <bottom/>
      </border>
    </dxf>
    <dxf>
      <border outline="0">
        <right style="thin">
          <color indexed="64"/>
        </right>
        <bottom style="thin">
          <color indexed="64"/>
        </bottom>
      </border>
    </dxf>
    <dxf>
      <alignment horizontal="general" vertical="center" textRotation="0" wrapText="1" indent="0" justifyLastLine="0" shrinkToFit="0" readingOrder="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4F4ADDC-0E07-4314-853A-C506E8B28D5B}" name="Contents5" displayName="Contents5" ref="A4:B12" totalsRowShown="0" dataDxfId="140" headerRowCellStyle="Heading 2" dataCellStyle="Hyperlink">
  <tableColumns count="2">
    <tableColumn id="1" xr3:uid="{1654AD50-29D3-4F25-8B81-B3E24D139630}" name="Worksheet description" dataDxfId="139" dataCellStyle="Normal 4"/>
    <tableColumn id="2" xr3:uid="{F82DFEC0-7228-4CFB-A34B-2F32BEEE4E9A}" name="Link" dataDxfId="138"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060B0EB-7143-4E7C-9678-C0FF782B5755}" name="Notes" displayName="Notes" ref="A4:B10" totalsRowShown="0" headerRowCellStyle="Heading 2">
  <tableColumns count="2">
    <tableColumn id="1" xr3:uid="{78CED3D1-3326-4B98-A7D9-0AD5792C445E}" name="Note " dataCellStyle="Normal 4"/>
    <tableColumn id="2" xr3:uid="{D7D741AD-FAD9-458E-AC6E-92046E3B30EB}" name="Description" dataDxfId="137"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65099C3-F5A7-4979-ABFC-609C45F47242}" name="Table3.12_refinery_throughput_and_output_of_petroleum_products_main_table_thousand_tonnes" displayName="Table3.12_refinery_throughput_and_output_of_petroleum_products_main_table_thousand_tonnes" ref="A5:P23" totalsRowShown="0" tableBorderDxfId="136" headerRowCellStyle="Normal 4" dataCellStyle="Normal 4">
  <tableColumns count="16">
    <tableColumn id="1" xr3:uid="{05A4201A-FCE5-4A40-A697-F7E4BC387187}" name="Column1" totalsRowDxfId="135" dataCellStyle="Normal 4" totalsRowCellStyle="Normal 4"/>
    <tableColumn id="2" xr3:uid="{6F1893B9-A073-41F4-817F-3B36BA9823CE}" name="Throughput of primary oils" dataDxfId="134" totalsRowDxfId="133" dataCellStyle="Normal 4"/>
    <tableColumn id="3" xr3:uid="{0ED67828-C4E5-4818-B21E-754AB6754827}" name="Fuel " dataDxfId="132" totalsRowDxfId="131" dataCellStyle="Normal 4"/>
    <tableColumn id="4" xr3:uid="{8E5F45A6-B863-4610-AC19-B86142366C65}" name="Losses/ (gains)" dataDxfId="130" totalsRowDxfId="129" dataCellStyle="Normal 4"/>
    <tableColumn id="5" xr3:uid="{5D033008-0DE7-47BA-887D-8D5752D1EA23}" name="Total_x000a_[Note 1]_x000a_[Note 2]" dataDxfId="128" totalsRowDxfId="127" dataCellStyle="Normal 4"/>
    <tableColumn id="6" xr3:uid="{2DB2D96D-66DC-49A3-A17E-ADD3E3C9524E}" name="Butane and propane" dataDxfId="126" totalsRowDxfId="125" dataCellStyle="Normal 4"/>
    <tableColumn id="7" xr3:uid="{33709D9D-2A27-4024-ACA9-EAEDE08E68AD}" name="Other petroleum gases _x000a_[Note 3]" dataDxfId="124" totalsRowDxfId="123" dataCellStyle="Normal 4"/>
    <tableColumn id="8" xr3:uid="{5E04190D-E2E8-4590-9611-924F64112EF1}" name="Naphtha (LDF)" dataDxfId="122" totalsRowDxfId="121" dataCellStyle="Normal 4"/>
    <tableColumn id="9" xr3:uid="{76CC3990-F628-4658-A3D1-C07A4BC93BA5}" name="Petrol" dataDxfId="120" totalsRowDxfId="119" dataCellStyle="Normal 4"/>
    <tableColumn id="10" xr3:uid="{D7BD4FD1-AD73-4B79-9238-7ED8290A795D}" name="Jet fuel" dataDxfId="118" totalsRowDxfId="117" dataCellStyle="Normal 4"/>
    <tableColumn id="11" xr3:uid="{4FABC665-903A-484F-AA35-BA440F8FCFEB}" name="Burning oil" dataDxfId="116" totalsRowDxfId="115" dataCellStyle="Normal 4"/>
    <tableColumn id="12" xr3:uid="{B705CAE8-C1A4-44B9-8A24-5772CB8E7FF6}" name="Gas oil" dataDxfId="114" totalsRowDxfId="113" dataCellStyle="Normal 4"/>
    <tableColumn id="13" xr3:uid="{A6E4C764-9BD3-46BF-90DE-5C102AE4C753}" name="White diesel" dataDxfId="112" totalsRowDxfId="111" dataCellStyle="Normal 4"/>
    <tableColumn id="14" xr3:uid="{075630D7-E6F5-4689-89C7-AB0E1F3DF79D}" name="Fuel oil" dataDxfId="110" totalsRowDxfId="109" dataCellStyle="Normal 4"/>
    <tableColumn id="15" xr3:uid="{713D8D19-CA66-473F-9FC6-04D75A487B58}" name="Lubricating oils" dataDxfId="108" totalsRowDxfId="107" dataCellStyle="Normal 4"/>
    <tableColumn id="16" xr3:uid="{C349EFA1-8852-4061-8BEB-467AA3B90B5E}" name="Bitumen " dataDxfId="106" totalsRowDxfId="105" dataCellStyle="Normal 4"/>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D743143-1F87-431D-81D8-AD5EBBDDDB0C}" name="Table3.12_refinery_throughput_and_output_of_petroleum_products_annual_data_thousand_tonnes" displayName="Table3.12_refinery_throughput_and_output_of_petroleum_products_annual_data_thousand_tonnes" ref="A6:P37" totalsRowCount="1" headerRowBorderDxfId="104" tableBorderDxfId="103" dataCellStyle="Normal 4">
  <tableColumns count="16">
    <tableColumn id="1" xr3:uid="{455072EC-FEE0-4369-B880-6F14261EC7F5}" name="Date" dataDxfId="102" totalsRowDxfId="101" dataCellStyle="Normal 4"/>
    <tableColumn id="2" xr3:uid="{DEF18A1D-5E52-4F4D-BD49-8068BC4E7B5D}" name="Throughput of primary oils" dataDxfId="100" totalsRowDxfId="99" dataCellStyle="Normal 4"/>
    <tableColumn id="3" xr3:uid="{489EF872-260C-4C21-BC6F-A8F49A88E2AC}" name="Fuel " dataDxfId="98" totalsRowDxfId="97" dataCellStyle="Normal 4"/>
    <tableColumn id="4" xr3:uid="{B4691F8D-8B5A-4E76-8F1D-09C0F99F6E91}" name="Losses/ (gains)" dataDxfId="96" totalsRowDxfId="95" dataCellStyle="Normal 4"/>
    <tableColumn id="5" xr3:uid="{6CF4996C-7DD7-4927-892D-2C7BD8ED21FC}" name="Total_x000a_[Note 1]_x000a_[Note 2]" dataDxfId="94" totalsRowDxfId="93" dataCellStyle="Normal 4"/>
    <tableColumn id="6" xr3:uid="{98816ABC-C922-4D8C-8D4A-C918193A00DD}" name="Butane and propane" dataDxfId="92" totalsRowDxfId="91" dataCellStyle="Normal 4"/>
    <tableColumn id="7" xr3:uid="{7719485C-9938-4804-AE8C-7784D0F32695}" name="Other petroleum gases [Note 3]" dataDxfId="90" totalsRowDxfId="89" dataCellStyle="Normal 4"/>
    <tableColumn id="8" xr3:uid="{CA6A37F4-9980-44D1-BA60-6908C121A0B5}" name="Naphtha (LDF)" dataDxfId="88" totalsRowDxfId="87" dataCellStyle="Normal 4"/>
    <tableColumn id="9" xr3:uid="{03688AC3-74BF-4648-8356-7F30D4D7A92C}" name="Petrol" dataDxfId="86" totalsRowDxfId="85" dataCellStyle="Normal 4"/>
    <tableColumn id="10" xr3:uid="{F8739946-F539-420A-9E03-63C9DCBAF8DD}" name="Jet fuel" dataDxfId="84" totalsRowDxfId="83" dataCellStyle="Normal 4"/>
    <tableColumn id="11" xr3:uid="{8D9BFDC9-553D-43CB-A69B-9895C7FE5460}" name="Burning oil" dataDxfId="82" totalsRowDxfId="81" dataCellStyle="Normal 4"/>
    <tableColumn id="12" xr3:uid="{343D258E-B913-4EC9-A8BB-ABFC44E2DAB2}" name="Gas oil" dataDxfId="80" totalsRowDxfId="79" dataCellStyle="Normal 4"/>
    <tableColumn id="13" xr3:uid="{B785965D-6843-41C2-93D5-AAFF06AC1E20}" name="White diesel" dataDxfId="78" totalsRowDxfId="77" dataCellStyle="Normal 4"/>
    <tableColumn id="14" xr3:uid="{B1B1D3A4-1934-4B15-A99E-BB73CE2E9464}" name="Fuel oil" dataDxfId="76" totalsRowDxfId="75" dataCellStyle="Normal 4"/>
    <tableColumn id="15" xr3:uid="{A71DEF2E-E17A-48F9-9BBC-59CFFC492191}" name="Lubricating oils" dataDxfId="74" totalsRowDxfId="73" dataCellStyle="Normal 4"/>
    <tableColumn id="16" xr3:uid="{E1DAF68E-1205-44F5-B49F-34ECE2D4B13A}" name="Bitumen " dataDxfId="72" totalsRowDxfId="71" dataCellStyle="Normal 4"/>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E13C164-3C7A-4090-9CA7-F57945F5924D}" name="Table3.12_refinery_throughput_and_output_of_petroleum_products_quartelry_data_thousand_tonnes" displayName="Table3.12_refinery_throughput_and_output_of_petroleum_products_quartelry_data_thousand_tonnes" ref="A6:P129" totalsRowShown="0" dataDxfId="69" headerRowBorderDxfId="70" tableBorderDxfId="68" dataCellStyle="Normal 4">
  <tableColumns count="16">
    <tableColumn id="1" xr3:uid="{64F51315-770B-425E-9078-4528172F0EFD}" name="Date" dataDxfId="67" totalsRowDxfId="66" dataCellStyle="Normal 4" totalsRowCellStyle="Normal 4"/>
    <tableColumn id="2" xr3:uid="{C0D7203A-5311-487A-AB21-49AB7EA1379A}" name="Throughput of primary oils" dataDxfId="65" totalsRowDxfId="64" dataCellStyle="Normal 4"/>
    <tableColumn id="3" xr3:uid="{C4AC7010-B6C5-4730-802C-29B28F2683A4}" name="Fuel " dataDxfId="63" totalsRowDxfId="62" dataCellStyle="Normal 4"/>
    <tableColumn id="4" xr3:uid="{C0120C93-2DDC-4E5B-B1BD-1F65D2ABF3B1}" name="Losses/ (gains)" dataDxfId="61" totalsRowDxfId="60" dataCellStyle="Normal 4"/>
    <tableColumn id="5" xr3:uid="{EF4EE811-75B1-46CC-982A-258D01C0D3D4}" name="Total_x000a_[Note 1]_x000a_[Note 2]" dataDxfId="59" totalsRowDxfId="58" dataCellStyle="Normal 4"/>
    <tableColumn id="6" xr3:uid="{968478DD-D2A7-4F14-9207-119559722CE9}" name="Butane and propane" dataDxfId="57" totalsRowDxfId="56" dataCellStyle="Normal 4"/>
    <tableColumn id="7" xr3:uid="{80FDAA10-357B-44B8-818E-1C8C91C22326}" name="Other petroleum gases [Note 3]" dataDxfId="55" totalsRowDxfId="54" dataCellStyle="Normal 4"/>
    <tableColumn id="8" xr3:uid="{474C08D8-7602-4844-BF6A-53A64A26FE59}" name="Naphtha (LDF)" dataDxfId="53" totalsRowDxfId="52" dataCellStyle="Normal 4"/>
    <tableColumn id="9" xr3:uid="{36813E1B-5F39-47EE-AE8D-0A77819D4EE7}" name="Petrol" dataDxfId="51" totalsRowDxfId="50" dataCellStyle="Normal 4"/>
    <tableColumn id="10" xr3:uid="{EA3CCCE4-56F3-4667-BC70-04B7B582A274}" name="Jet fuel" dataDxfId="49" totalsRowDxfId="48" dataCellStyle="Normal 4"/>
    <tableColumn id="11" xr3:uid="{A019D40B-F5D8-4958-9260-C618A3CDC858}" name="Burning oil" dataDxfId="47" totalsRowDxfId="46" dataCellStyle="Normal 4"/>
    <tableColumn id="12" xr3:uid="{ED3851DC-2DC0-428B-AECA-EA43FF653E9B}" name="Gas oil" dataDxfId="45" totalsRowDxfId="44" dataCellStyle="Normal 4"/>
    <tableColumn id="13" xr3:uid="{DFBF81B4-446C-434C-BACD-5CC1D6FA4F37}" name="White diesel" dataDxfId="43" totalsRowDxfId="42" dataCellStyle="Normal 4"/>
    <tableColumn id="14" xr3:uid="{92E20BBB-FD52-42CD-B95F-17DCE5C1365B}" name="Fuel oil" dataDxfId="41" totalsRowDxfId="40" dataCellStyle="Normal 4"/>
    <tableColumn id="15" xr3:uid="{E2E48007-0B41-48FA-BC92-867E80693FCF}" name="Lubricating oils" dataDxfId="39" totalsRowDxfId="38" dataCellStyle="Normal 4"/>
    <tableColumn id="16" xr3:uid="{23E9B938-A1E9-4584-B47F-813CF9525AA3}" name="Bitumen " dataDxfId="37" totalsRowDxfId="36" dataCellStyle="Normal 4"/>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6CA89E3-F182-4ECA-A00C-33CF004E63BF}" name="Table3.12_refinery_throughput_and_output_of_petroleum_products_monthly_data_thousand_tonnes" displayName="Table3.12_refinery_throughput_and_output_of_petroleum_products_monthly_data_thousand_tonnes" ref="A6:P377" totalsRowShown="0" dataDxfId="34" headerRowBorderDxfId="35" tableBorderDxfId="33" dataCellStyle="Normal 4">
  <tableColumns count="16">
    <tableColumn id="1" xr3:uid="{C0B4619C-C8CB-4610-9A0C-598BEAA13374}" name="Date" dataDxfId="32" totalsRowDxfId="31" dataCellStyle="Normal 4" totalsRowCellStyle="Normal 4"/>
    <tableColumn id="2" xr3:uid="{46408234-3B2E-4E95-B556-B8AA3E8325C8}" name="Throughput of primary oils" dataDxfId="30" totalsRowDxfId="29" dataCellStyle="Normal 4"/>
    <tableColumn id="3" xr3:uid="{0FAC96D8-9F4D-44A9-BF20-AC0F627C0CA1}" name="Fuel " dataDxfId="28" totalsRowDxfId="27" dataCellStyle="Normal 4"/>
    <tableColumn id="4" xr3:uid="{D12016E4-A7DF-489B-B822-FC2B2B7E9E6F}" name="Losses/ (gains)" dataDxfId="26" totalsRowDxfId="25" dataCellStyle="Normal 4"/>
    <tableColumn id="5" xr3:uid="{DD3F5E24-9037-48B8-A349-2B05DDF45B38}" name="Total_x000a_[Note 1]_x000a_[Note 2]" dataDxfId="24" totalsRowDxfId="23" dataCellStyle="Normal 4"/>
    <tableColumn id="6" xr3:uid="{66A0D81A-8C0A-4DFD-BB74-AB944EB400CA}" name="Butane and propane" dataDxfId="22" totalsRowDxfId="21" dataCellStyle="Normal 4"/>
    <tableColumn id="7" xr3:uid="{CE075B59-533A-4455-81DC-7BEBD2E1303B}" name="Other petroleum gases [Note 3]" dataDxfId="20" totalsRowDxfId="19" dataCellStyle="Normal 4"/>
    <tableColumn id="8" xr3:uid="{2D608039-49ED-4380-A8EF-FA88169950C2}" name="Naphtha (LDF)" dataDxfId="18" totalsRowDxfId="17" dataCellStyle="Normal 4"/>
    <tableColumn id="9" xr3:uid="{9113C0B9-0BC3-41AF-846D-CD7E42FD9769}" name="Petrol" dataDxfId="16" totalsRowDxfId="15" dataCellStyle="Normal 4"/>
    <tableColumn id="10" xr3:uid="{64FEDE8D-4F54-4CE8-80E9-801D91F6CA8F}" name="Jet fuel" dataDxfId="14" totalsRowDxfId="13" dataCellStyle="Normal 4"/>
    <tableColumn id="11" xr3:uid="{9C651D78-1D68-494D-B9B0-E8EE93007BE3}" name="Burning oil" dataDxfId="12" totalsRowDxfId="11" dataCellStyle="Normal 4"/>
    <tableColumn id="12" xr3:uid="{279235DA-DEBC-41EC-BF5A-D1DACC3C3B2A}" name="Gas oil" dataDxfId="10" totalsRowDxfId="9" dataCellStyle="Normal 4"/>
    <tableColumn id="13" xr3:uid="{C441DA47-1F76-43EA-9E30-990609D4B0DB}" name="White diesel" dataDxfId="8" totalsRowDxfId="7" dataCellStyle="Normal 4"/>
    <tableColumn id="14" xr3:uid="{B5432B89-2D73-42E9-BA81-50FAE9025F27}" name="Fuel oil" dataDxfId="6" totalsRowDxfId="5" dataCellStyle="Normal 4"/>
    <tableColumn id="15" xr3:uid="{993BA84A-10AE-404D-8869-74CD555DF661}" name="Lubricating oils" dataDxfId="4" totalsRowDxfId="3" dataCellStyle="Normal 4"/>
    <tableColumn id="16" xr3:uid="{B8426F67-54E3-4BFE-87DE-EE5B47C52921}" name="Bitumen " dataDxfId="2" totalsRowDxfId="1" dataCellStyle="Normal 4"/>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438" row="8">
    <wetp:webextensionref xmlns:r="http://schemas.openxmlformats.org/officeDocument/2006/relationships" r:id="rId1"/>
  </wetp:taskpane>
</wetp:taskpanes>
</file>

<file path=xl/webextensions/webextension1.xml><?xml version="1.0" encoding="utf-8"?>
<we:webextension xmlns:we="http://schemas.microsoft.com/office/webextensions/webextension/2010/11" id="{5ABAEF6A-E426-47C5-B417-7F29B35029C6}">
  <we:reference id="6da5b0d7-dbb0-49a9-93ba-d19c80971ba6" version="8.0.4.0" store="EXCatalog" storeType="EXCatalog"/>
  <we:alternateReferences>
    <we:reference id="WA104381050" version="8.0.4.0" store="en-GB"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3" Type="http://schemas.openxmlformats.org/officeDocument/2006/relationships/hyperlink" Target="https://www.gov.uk/government/publications/desnz-standards-for-official-statistics/statistical-revisions-policy" TargetMode="External"/><Relationship Id="rId7" Type="http://schemas.openxmlformats.org/officeDocument/2006/relationships/printerSettings" Target="../printerSettings/printerSettings1.bin"/><Relationship Id="rId2" Type="http://schemas.openxmlformats.org/officeDocument/2006/relationships/hyperlink" Target="https://www.gov.uk/government/publications/crude-oil-and-petroleum-products-methodology-note"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https://www.gov.uk/government/statistics/digest-of-uk-energy-statistics-dukes-2024" TargetMode="External"/><Relationship Id="rId5" Type="http://schemas.openxmlformats.org/officeDocument/2006/relationships/hyperlink" Target="mailto:energy.stats@energysecurity.gov.uk" TargetMode="External"/><Relationship Id="rId4" Type="http://schemas.openxmlformats.org/officeDocument/2006/relationships/hyperlink" Target="mailto:newsdesk@energysecurity.gov.uk"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C4EB8-85AB-4B9D-9DFC-38502C6EF74A}">
  <dimension ref="A1:IW26"/>
  <sheetViews>
    <sheetView showGridLines="0" tabSelected="1" zoomScaleNormal="100" workbookViewId="0"/>
  </sheetViews>
  <sheetFormatPr defaultColWidth="8.54296875" defaultRowHeight="15.5" x14ac:dyDescent="0.35"/>
  <cols>
    <col min="1" max="1" width="150.54296875" style="8" customWidth="1"/>
    <col min="2" max="256" width="9.453125" style="1" customWidth="1"/>
    <col min="257" max="16384" width="8.54296875" style="1"/>
  </cols>
  <sheetData>
    <row r="1" spans="1:257" s="2" customFormat="1" ht="26" x14ac:dyDescent="0.35">
      <c r="A1" s="81" t="s">
        <v>120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row>
    <row r="2" spans="1:257" s="2" customFormat="1" ht="45" customHeight="1" x14ac:dyDescent="0.35">
      <c r="A2" s="1" t="s">
        <v>727</v>
      </c>
    </row>
    <row r="3" spans="1:257" s="3" customFormat="1" ht="30" customHeight="1" x14ac:dyDescent="0.5">
      <c r="A3" s="105" t="s">
        <v>0</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row>
    <row r="4" spans="1:257" s="2" customFormat="1" ht="31" x14ac:dyDescent="0.35">
      <c r="A4" s="110" t="s">
        <v>741</v>
      </c>
    </row>
    <row r="5" spans="1:257" s="3" customFormat="1" ht="30" customHeight="1" x14ac:dyDescent="0.5">
      <c r="A5" s="105" t="s">
        <v>1</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row>
    <row r="6" spans="1:257" s="2" customFormat="1" x14ac:dyDescent="0.35">
      <c r="A6" s="106" t="s">
        <v>742</v>
      </c>
    </row>
    <row r="7" spans="1:257" s="2" customFormat="1" ht="30" customHeight="1" x14ac:dyDescent="0.5">
      <c r="A7" s="105" t="s">
        <v>2</v>
      </c>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row>
    <row r="8" spans="1:257" s="2" customFormat="1" ht="31" x14ac:dyDescent="0.35">
      <c r="A8" s="106" t="s">
        <v>743</v>
      </c>
    </row>
    <row r="9" spans="1:257" s="2" customFormat="1" ht="30" customHeight="1" x14ac:dyDescent="0.5">
      <c r="A9" s="79" t="s">
        <v>3</v>
      </c>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row>
    <row r="10" spans="1:257" s="2" customFormat="1" ht="31" x14ac:dyDescent="0.35">
      <c r="A10" s="1" t="s">
        <v>4</v>
      </c>
    </row>
    <row r="11" spans="1:257" s="2" customFormat="1" ht="20.25" customHeight="1" x14ac:dyDescent="0.35">
      <c r="A11" s="75" t="s">
        <v>649</v>
      </c>
    </row>
    <row r="12" spans="1:257" s="2" customFormat="1" ht="45" customHeight="1" x14ac:dyDescent="0.35">
      <c r="A12" s="1" t="s">
        <v>5</v>
      </c>
    </row>
    <row r="13" spans="1:257" s="2" customFormat="1" ht="31" x14ac:dyDescent="0.35">
      <c r="A13" s="1" t="s">
        <v>6</v>
      </c>
    </row>
    <row r="14" spans="1:257" s="2" customFormat="1" ht="20.25" customHeight="1" x14ac:dyDescent="0.35">
      <c r="A14" s="1" t="s">
        <v>613</v>
      </c>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row>
    <row r="15" spans="1:257" s="2" customFormat="1" ht="20.25" customHeight="1" x14ac:dyDescent="0.35">
      <c r="A15" s="5" t="s">
        <v>614</v>
      </c>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row>
    <row r="16" spans="1:257" s="2" customFormat="1" ht="20.25" customHeight="1" x14ac:dyDescent="0.35">
      <c r="A16" s="5" t="s">
        <v>615</v>
      </c>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row>
    <row r="17" spans="1:257" s="2" customFormat="1" ht="20.25" customHeight="1" x14ac:dyDescent="0.35">
      <c r="A17" s="73" t="s">
        <v>616</v>
      </c>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row>
    <row r="18" spans="1:257" s="2" customFormat="1" ht="20.25" customHeight="1" x14ac:dyDescent="0.35">
      <c r="A18" s="5" t="s">
        <v>617</v>
      </c>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row>
    <row r="19" spans="1:257" s="3" customFormat="1" ht="30" customHeight="1" x14ac:dyDescent="0.5">
      <c r="A19" s="79" t="s">
        <v>618</v>
      </c>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row>
    <row r="20" spans="1:257" s="2" customFormat="1" ht="20.25" customHeight="1" x14ac:dyDescent="0.45">
      <c r="A20" s="6" t="s">
        <v>619</v>
      </c>
    </row>
    <row r="21" spans="1:257" s="2" customFormat="1" ht="20.25" customHeight="1" x14ac:dyDescent="0.35">
      <c r="A21" s="1" t="s">
        <v>660</v>
      </c>
    </row>
    <row r="22" spans="1:257" s="2" customFormat="1" x14ac:dyDescent="0.35">
      <c r="A22" s="75" t="s">
        <v>665</v>
      </c>
    </row>
    <row r="23" spans="1:257" s="2" customFormat="1" ht="20.25" customHeight="1" x14ac:dyDescent="0.35">
      <c r="A23" s="1" t="s">
        <v>661</v>
      </c>
    </row>
    <row r="24" spans="1:257" s="2" customFormat="1" ht="20.25" customHeight="1" x14ac:dyDescent="0.45">
      <c r="A24" s="6" t="s">
        <v>7</v>
      </c>
    </row>
    <row r="25" spans="1:257" s="2" customFormat="1" x14ac:dyDescent="0.35">
      <c r="A25" s="7" t="s">
        <v>648</v>
      </c>
    </row>
    <row r="26" spans="1:257" s="2" customFormat="1" x14ac:dyDescent="0.35">
      <c r="A26" s="2" t="s">
        <v>8</v>
      </c>
    </row>
  </sheetData>
  <hyperlinks>
    <hyperlink ref="A15" r:id="rId1" display="Energy trends publication (opens in a new window) " xr:uid="{24B737DF-A19C-40B6-9AA9-B9E03ECD12DF}"/>
    <hyperlink ref="A16" r:id="rId2" xr:uid="{BCE8A161-3080-445D-826B-BCEBB14EEB03}"/>
    <hyperlink ref="A17" r:id="rId3" xr:uid="{8B3570BC-1CC0-49A0-9507-A961BDC2BBDD}"/>
    <hyperlink ref="A25" r:id="rId4" xr:uid="{D14C5196-3BED-4BD6-8240-D7A71FD54DAD}"/>
    <hyperlink ref="A11" r:id="rId5" xr:uid="{EF5043CF-38A7-4F06-BDD9-35D1337D3FC6}"/>
    <hyperlink ref="A18" r:id="rId6" xr:uid="{51960053-D36B-4B52-BD9A-F8CE2E33D7AB}"/>
  </hyperlinks>
  <pageMargins left="0.7" right="0.7" top="0.75" bottom="0.75" header="0.3" footer="0.3"/>
  <pageSetup paperSize="9" scale="46" orientation="portrait" verticalDpi="4"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FCAE5-C231-46A0-A0E9-76CDC2811FEC}">
  <dimension ref="A1:B12"/>
  <sheetViews>
    <sheetView showGridLines="0" workbookViewId="0"/>
  </sheetViews>
  <sheetFormatPr defaultColWidth="9.453125" defaultRowHeight="15" customHeight="1" x14ac:dyDescent="0.25"/>
  <cols>
    <col min="1" max="1" width="100.54296875" style="29" customWidth="1"/>
    <col min="2" max="2" width="12.453125" style="29" bestFit="1" customWidth="1"/>
    <col min="3" max="16384" width="9.453125" style="29"/>
  </cols>
  <sheetData>
    <row r="1" spans="1:2" ht="28.5" x14ac:dyDescent="0.25">
      <c r="A1" s="10" t="s">
        <v>10</v>
      </c>
    </row>
    <row r="2" spans="1:2" ht="20.25" customHeight="1" x14ac:dyDescent="0.25">
      <c r="A2" s="1" t="s">
        <v>14</v>
      </c>
    </row>
    <row r="3" spans="1:2" ht="20.25" customHeight="1" x14ac:dyDescent="0.25">
      <c r="A3" s="2" t="s">
        <v>13</v>
      </c>
    </row>
    <row r="4" spans="1:2" ht="30" customHeight="1" x14ac:dyDescent="0.55000000000000004">
      <c r="A4" s="4" t="s">
        <v>121</v>
      </c>
      <c r="B4" s="9" t="s">
        <v>122</v>
      </c>
    </row>
    <row r="5" spans="1:2" ht="20.25" customHeight="1" x14ac:dyDescent="0.25">
      <c r="A5" s="2" t="s">
        <v>136</v>
      </c>
      <c r="B5" s="7" t="s">
        <v>11</v>
      </c>
    </row>
    <row r="6" spans="1:2" ht="20.25" customHeight="1" x14ac:dyDescent="0.25">
      <c r="A6" s="2" t="s">
        <v>10</v>
      </c>
      <c r="B6" s="7" t="s">
        <v>10</v>
      </c>
    </row>
    <row r="7" spans="1:2" ht="20.25" customHeight="1" x14ac:dyDescent="0.25">
      <c r="A7" s="2" t="s">
        <v>137</v>
      </c>
      <c r="B7" s="7" t="s">
        <v>21</v>
      </c>
    </row>
    <row r="8" spans="1:2" ht="20.25" customHeight="1" x14ac:dyDescent="0.25">
      <c r="A8" s="2" t="s">
        <v>9</v>
      </c>
      <c r="B8" s="7" t="s">
        <v>9</v>
      </c>
    </row>
    <row r="9" spans="1:2" ht="20.25" customHeight="1" x14ac:dyDescent="0.25">
      <c r="A9" s="1" t="s">
        <v>132</v>
      </c>
      <c r="B9" s="7" t="s">
        <v>123</v>
      </c>
    </row>
    <row r="10" spans="1:2" ht="20.25" customHeight="1" x14ac:dyDescent="0.25">
      <c r="A10" s="1" t="s">
        <v>133</v>
      </c>
      <c r="B10" s="7" t="s">
        <v>124</v>
      </c>
    </row>
    <row r="11" spans="1:2" ht="20.25" customHeight="1" x14ac:dyDescent="0.25">
      <c r="A11" s="1" t="s">
        <v>134</v>
      </c>
      <c r="B11" s="7" t="s">
        <v>125</v>
      </c>
    </row>
    <row r="12" spans="1:2" ht="20.25" customHeight="1" x14ac:dyDescent="0.25">
      <c r="A12" s="1" t="s">
        <v>135</v>
      </c>
      <c r="B12" s="7" t="s">
        <v>72</v>
      </c>
    </row>
  </sheetData>
  <hyperlinks>
    <hyperlink ref="B5" location="'Cover Sheet'!A1" display="Cover Sheet" xr:uid="{A9A12A8A-CCF0-4D7D-8EC1-060FC5CAC4F2}"/>
    <hyperlink ref="B6" location="Contents!A1" display="Contents" xr:uid="{02717A8A-BDC5-4C28-AB5E-B2C0E797E3D5}"/>
    <hyperlink ref="B8" location="Commentary!A1" display="Commentary" xr:uid="{A0A9D975-9BC0-43D3-BDB1-5FBF339B0309}"/>
    <hyperlink ref="B10" location="Annual!A1" display="Annual" xr:uid="{245014C4-6671-4544-9175-A9F16D6D3C19}"/>
    <hyperlink ref="B11" location="Quarter!A1" display="Quarter" xr:uid="{D7B0B404-4F93-45C0-A4B5-7BE52D21216C}"/>
    <hyperlink ref="B9" location="'Main Table'!A1" display="Main table" xr:uid="{85C7DE9E-75ED-486E-9F09-CA6C244B2F71}"/>
    <hyperlink ref="B7" location="Notes!A1" display="Notes" xr:uid="{4701A8B2-AB39-47DD-A11E-889C10C89BAD}"/>
    <hyperlink ref="B12" location="Month!A1" display="Month" xr:uid="{7D2D8980-513E-4EF3-B024-4DE76562CE57}"/>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9CACB-765C-4B03-B7D9-0B327C16B8BA}">
  <dimension ref="A1:B10"/>
  <sheetViews>
    <sheetView showGridLines="0" workbookViewId="0"/>
  </sheetViews>
  <sheetFormatPr defaultColWidth="9.453125" defaultRowHeight="15.5" x14ac:dyDescent="0.35"/>
  <cols>
    <col min="1" max="1" width="10.54296875" style="1" customWidth="1"/>
    <col min="2" max="2" width="150.54296875" style="1" customWidth="1"/>
    <col min="3" max="16384" width="9.453125" style="1"/>
  </cols>
  <sheetData>
    <row r="1" spans="1:2" ht="28.5" x14ac:dyDescent="0.35">
      <c r="A1" s="10" t="s">
        <v>21</v>
      </c>
    </row>
    <row r="2" spans="1:2" s="2" customFormat="1" x14ac:dyDescent="0.35">
      <c r="A2" s="2" t="s">
        <v>20</v>
      </c>
    </row>
    <row r="3" spans="1:2" s="2" customFormat="1" x14ac:dyDescent="0.35">
      <c r="A3" s="2" t="s">
        <v>138</v>
      </c>
    </row>
    <row r="4" spans="1:2" s="2" customFormat="1" ht="30.75" customHeight="1" x14ac:dyDescent="0.55000000000000004">
      <c r="A4" s="4" t="s">
        <v>19</v>
      </c>
      <c r="B4" s="4" t="s">
        <v>12</v>
      </c>
    </row>
    <row r="5" spans="1:2" x14ac:dyDescent="0.35">
      <c r="A5" s="1" t="s">
        <v>18</v>
      </c>
      <c r="B5" s="1" t="s">
        <v>139</v>
      </c>
    </row>
    <row r="6" spans="1:2" x14ac:dyDescent="0.35">
      <c r="A6" s="1" t="s">
        <v>17</v>
      </c>
      <c r="B6" s="1" t="s">
        <v>126</v>
      </c>
    </row>
    <row r="7" spans="1:2" x14ac:dyDescent="0.35">
      <c r="A7" s="1" t="s">
        <v>16</v>
      </c>
      <c r="B7" s="1" t="s">
        <v>127</v>
      </c>
    </row>
    <row r="8" spans="1:2" x14ac:dyDescent="0.35">
      <c r="A8" s="1" t="s">
        <v>15</v>
      </c>
      <c r="B8" s="1" t="s">
        <v>591</v>
      </c>
    </row>
    <row r="9" spans="1:2" x14ac:dyDescent="0.35">
      <c r="A9" s="1" t="s">
        <v>592</v>
      </c>
      <c r="B9" s="1" t="s">
        <v>140</v>
      </c>
    </row>
    <row r="10" spans="1:2" x14ac:dyDescent="0.35">
      <c r="A10" s="1" t="s">
        <v>733</v>
      </c>
      <c r="B10" s="1" t="s">
        <v>734</v>
      </c>
    </row>
  </sheetData>
  <phoneticPr fontId="20"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D4DC0-08E5-4236-B4C3-A342EE8E8D73}">
  <sheetPr>
    <tabColor theme="0" tint="-4.9989318521683403E-2"/>
  </sheetPr>
  <dimension ref="A1:C7"/>
  <sheetViews>
    <sheetView showGridLines="0" zoomScaleNormal="100" workbookViewId="0"/>
  </sheetViews>
  <sheetFormatPr defaultColWidth="9.453125" defaultRowHeight="15.5" x14ac:dyDescent="0.35"/>
  <cols>
    <col min="1" max="1" width="150.54296875" style="1" customWidth="1"/>
    <col min="2" max="2" width="81.81640625" style="1" customWidth="1"/>
    <col min="3" max="16384" width="9.453125" style="1"/>
  </cols>
  <sheetData>
    <row r="1" spans="1:3" ht="26" x14ac:dyDescent="0.35">
      <c r="A1" s="81" t="s">
        <v>22</v>
      </c>
    </row>
    <row r="2" spans="1:3" s="36" customFormat="1" ht="32.5" customHeight="1" x14ac:dyDescent="0.55000000000000004">
      <c r="A2" s="4" t="s">
        <v>659</v>
      </c>
      <c r="B2" s="4"/>
      <c r="C2" s="1"/>
    </row>
    <row r="3" spans="1:3" s="36" customFormat="1" ht="32.5" customHeight="1" x14ac:dyDescent="0.55000000000000004">
      <c r="A3" s="4" t="s">
        <v>740</v>
      </c>
      <c r="B3" s="4"/>
      <c r="C3" s="1"/>
    </row>
    <row r="4" spans="1:3" s="34" customFormat="1" ht="46.5" x14ac:dyDescent="0.55000000000000004">
      <c r="A4" s="113" t="s">
        <v>746</v>
      </c>
      <c r="C4" s="36"/>
    </row>
    <row r="5" spans="1:3" s="8" customFormat="1" ht="35.5" customHeight="1" x14ac:dyDescent="0.35">
      <c r="A5" s="111" t="s">
        <v>693</v>
      </c>
      <c r="C5" s="112"/>
    </row>
    <row r="7" spans="1:3" ht="36" customHeight="1" x14ac:dyDescent="0.35"/>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A562D-B437-4B27-A07C-052A106351AD}">
  <sheetPr codeName="Sheet2">
    <pageSetUpPr fitToPage="1"/>
  </sheetPr>
  <dimension ref="A1:R32"/>
  <sheetViews>
    <sheetView showGridLines="0" zoomScaleNormal="100" workbookViewId="0"/>
  </sheetViews>
  <sheetFormatPr defaultColWidth="9.453125" defaultRowHeight="15.5" x14ac:dyDescent="0.35"/>
  <cols>
    <col min="1" max="1" width="39.1796875" style="1" customWidth="1"/>
    <col min="2" max="2" width="15.1796875" style="1" customWidth="1"/>
    <col min="3" max="4" width="11.54296875" style="1" customWidth="1"/>
    <col min="5" max="5" width="9.81640625" style="1" customWidth="1"/>
    <col min="6" max="6" width="12.453125" style="1" customWidth="1"/>
    <col min="7" max="7" width="16" style="1" customWidth="1"/>
    <col min="8" max="9" width="12.453125" style="1" customWidth="1"/>
    <col min="10" max="11" width="12.1796875" style="1" customWidth="1"/>
    <col min="12" max="13" width="13.54296875" style="1" customWidth="1"/>
    <col min="14" max="16" width="12.453125" style="1" customWidth="1"/>
    <col min="17" max="17" width="9.453125" style="1"/>
    <col min="18" max="18" width="12.54296875" style="1" bestFit="1" customWidth="1"/>
    <col min="19" max="19" width="13.54296875" style="1" bestFit="1" customWidth="1"/>
    <col min="20" max="249" width="9.453125" style="1"/>
    <col min="250" max="250" width="6.453125" style="1" customWidth="1"/>
    <col min="251" max="251" width="8" style="1" customWidth="1"/>
    <col min="252" max="252" width="12" style="1" bestFit="1" customWidth="1"/>
    <col min="253" max="253" width="11.54296875" style="1" customWidth="1"/>
    <col min="254" max="254" width="7.453125" style="1" customWidth="1"/>
    <col min="255" max="255" width="8.453125" style="1" bestFit="1" customWidth="1"/>
    <col min="256" max="256" width="11.453125" style="1" customWidth="1"/>
    <col min="257" max="257" width="10.54296875" style="1" customWidth="1"/>
    <col min="258" max="258" width="12.453125" style="1" customWidth="1"/>
    <col min="259" max="260" width="8.453125" style="1" customWidth="1"/>
    <col min="261" max="262" width="12" style="1" customWidth="1"/>
    <col min="263" max="265" width="9.453125" style="1" customWidth="1"/>
    <col min="266" max="266" width="9.54296875" style="1" customWidth="1"/>
    <col min="267" max="267" width="9.453125" style="1" customWidth="1"/>
    <col min="268" max="268" width="9.453125" style="1"/>
    <col min="269" max="269" width="11.453125" style="1" bestFit="1" customWidth="1"/>
    <col min="270" max="505" width="9.453125" style="1"/>
    <col min="506" max="506" width="6.453125" style="1" customWidth="1"/>
    <col min="507" max="507" width="8" style="1" customWidth="1"/>
    <col min="508" max="508" width="12" style="1" bestFit="1" customWidth="1"/>
    <col min="509" max="509" width="11.54296875" style="1" customWidth="1"/>
    <col min="510" max="510" width="7.453125" style="1" customWidth="1"/>
    <col min="511" max="511" width="8.453125" style="1" bestFit="1" customWidth="1"/>
    <col min="512" max="512" width="11.453125" style="1" customWidth="1"/>
    <col min="513" max="513" width="10.54296875" style="1" customWidth="1"/>
    <col min="514" max="514" width="12.453125" style="1" customWidth="1"/>
    <col min="515" max="516" width="8.453125" style="1" customWidth="1"/>
    <col min="517" max="518" width="12" style="1" customWidth="1"/>
    <col min="519" max="521" width="9.453125" style="1" customWidth="1"/>
    <col min="522" max="522" width="9.54296875" style="1" customWidth="1"/>
    <col min="523" max="523" width="9.453125" style="1" customWidth="1"/>
    <col min="524" max="524" width="9.453125" style="1"/>
    <col min="525" max="525" width="11.453125" style="1" bestFit="1" customWidth="1"/>
    <col min="526" max="761" width="9.453125" style="1"/>
    <col min="762" max="762" width="6.453125" style="1" customWidth="1"/>
    <col min="763" max="763" width="8" style="1" customWidth="1"/>
    <col min="764" max="764" width="12" style="1" bestFit="1" customWidth="1"/>
    <col min="765" max="765" width="11.54296875" style="1" customWidth="1"/>
    <col min="766" max="766" width="7.453125" style="1" customWidth="1"/>
    <col min="767" max="767" width="8.453125" style="1" bestFit="1" customWidth="1"/>
    <col min="768" max="768" width="11.453125" style="1" customWidth="1"/>
    <col min="769" max="769" width="10.54296875" style="1" customWidth="1"/>
    <col min="770" max="770" width="12.453125" style="1" customWidth="1"/>
    <col min="771" max="772" width="8.453125" style="1" customWidth="1"/>
    <col min="773" max="774" width="12" style="1" customWidth="1"/>
    <col min="775" max="777" width="9.453125" style="1" customWidth="1"/>
    <col min="778" max="778" width="9.54296875" style="1" customWidth="1"/>
    <col min="779" max="779" width="9.453125" style="1" customWidth="1"/>
    <col min="780" max="780" width="9.453125" style="1"/>
    <col min="781" max="781" width="11.453125" style="1" bestFit="1" customWidth="1"/>
    <col min="782" max="1017" width="9.453125" style="1"/>
    <col min="1018" max="1018" width="6.453125" style="1" customWidth="1"/>
    <col min="1019" max="1019" width="8" style="1" customWidth="1"/>
    <col min="1020" max="1020" width="12" style="1" bestFit="1" customWidth="1"/>
    <col min="1021" max="1021" width="11.54296875" style="1" customWidth="1"/>
    <col min="1022" max="1022" width="7.453125" style="1" customWidth="1"/>
    <col min="1023" max="1023" width="8.453125" style="1" bestFit="1" customWidth="1"/>
    <col min="1024" max="1024" width="11.453125" style="1" customWidth="1"/>
    <col min="1025" max="1025" width="10.54296875" style="1" customWidth="1"/>
    <col min="1026" max="1026" width="12.453125" style="1" customWidth="1"/>
    <col min="1027" max="1028" width="8.453125" style="1" customWidth="1"/>
    <col min="1029" max="1030" width="12" style="1" customWidth="1"/>
    <col min="1031" max="1033" width="9.453125" style="1" customWidth="1"/>
    <col min="1034" max="1034" width="9.54296875" style="1" customWidth="1"/>
    <col min="1035" max="1035" width="9.453125" style="1" customWidth="1"/>
    <col min="1036" max="1036" width="9.453125" style="1"/>
    <col min="1037" max="1037" width="11.453125" style="1" bestFit="1" customWidth="1"/>
    <col min="1038" max="1273" width="9.453125" style="1"/>
    <col min="1274" max="1274" width="6.453125" style="1" customWidth="1"/>
    <col min="1275" max="1275" width="8" style="1" customWidth="1"/>
    <col min="1276" max="1276" width="12" style="1" bestFit="1" customWidth="1"/>
    <col min="1277" max="1277" width="11.54296875" style="1" customWidth="1"/>
    <col min="1278" max="1278" width="7.453125" style="1" customWidth="1"/>
    <col min="1279" max="1279" width="8.453125" style="1" bestFit="1" customWidth="1"/>
    <col min="1280" max="1280" width="11.453125" style="1" customWidth="1"/>
    <col min="1281" max="1281" width="10.54296875" style="1" customWidth="1"/>
    <col min="1282" max="1282" width="12.453125" style="1" customWidth="1"/>
    <col min="1283" max="1284" width="8.453125" style="1" customWidth="1"/>
    <col min="1285" max="1286" width="12" style="1" customWidth="1"/>
    <col min="1287" max="1289" width="9.453125" style="1" customWidth="1"/>
    <col min="1290" max="1290" width="9.54296875" style="1" customWidth="1"/>
    <col min="1291" max="1291" width="9.453125" style="1" customWidth="1"/>
    <col min="1292" max="1292" width="9.453125" style="1"/>
    <col min="1293" max="1293" width="11.453125" style="1" bestFit="1" customWidth="1"/>
    <col min="1294" max="1529" width="9.453125" style="1"/>
    <col min="1530" max="1530" width="6.453125" style="1" customWidth="1"/>
    <col min="1531" max="1531" width="8" style="1" customWidth="1"/>
    <col min="1532" max="1532" width="12" style="1" bestFit="1" customWidth="1"/>
    <col min="1533" max="1533" width="11.54296875" style="1" customWidth="1"/>
    <col min="1534" max="1534" width="7.453125" style="1" customWidth="1"/>
    <col min="1535" max="1535" width="8.453125" style="1" bestFit="1" customWidth="1"/>
    <col min="1536" max="1536" width="11.453125" style="1" customWidth="1"/>
    <col min="1537" max="1537" width="10.54296875" style="1" customWidth="1"/>
    <col min="1538" max="1538" width="12.453125" style="1" customWidth="1"/>
    <col min="1539" max="1540" width="8.453125" style="1" customWidth="1"/>
    <col min="1541" max="1542" width="12" style="1" customWidth="1"/>
    <col min="1543" max="1545" width="9.453125" style="1" customWidth="1"/>
    <col min="1546" max="1546" width="9.54296875" style="1" customWidth="1"/>
    <col min="1547" max="1547" width="9.453125" style="1" customWidth="1"/>
    <col min="1548" max="1548" width="9.453125" style="1"/>
    <col min="1549" max="1549" width="11.453125" style="1" bestFit="1" customWidth="1"/>
    <col min="1550" max="1785" width="9.453125" style="1"/>
    <col min="1786" max="1786" width="6.453125" style="1" customWidth="1"/>
    <col min="1787" max="1787" width="8" style="1" customWidth="1"/>
    <col min="1788" max="1788" width="12" style="1" bestFit="1" customWidth="1"/>
    <col min="1789" max="1789" width="11.54296875" style="1" customWidth="1"/>
    <col min="1790" max="1790" width="7.453125" style="1" customWidth="1"/>
    <col min="1791" max="1791" width="8.453125" style="1" bestFit="1" customWidth="1"/>
    <col min="1792" max="1792" width="11.453125" style="1" customWidth="1"/>
    <col min="1793" max="1793" width="10.54296875" style="1" customWidth="1"/>
    <col min="1794" max="1794" width="12.453125" style="1" customWidth="1"/>
    <col min="1795" max="1796" width="8.453125" style="1" customWidth="1"/>
    <col min="1797" max="1798" width="12" style="1" customWidth="1"/>
    <col min="1799" max="1801" width="9.453125" style="1" customWidth="1"/>
    <col min="1802" max="1802" width="9.54296875" style="1" customWidth="1"/>
    <col min="1803" max="1803" width="9.453125" style="1" customWidth="1"/>
    <col min="1804" max="1804" width="9.453125" style="1"/>
    <col min="1805" max="1805" width="11.453125" style="1" bestFit="1" customWidth="1"/>
    <col min="1806" max="2041" width="9.453125" style="1"/>
    <col min="2042" max="2042" width="6.453125" style="1" customWidth="1"/>
    <col min="2043" max="2043" width="8" style="1" customWidth="1"/>
    <col min="2044" max="2044" width="12" style="1" bestFit="1" customWidth="1"/>
    <col min="2045" max="2045" width="11.54296875" style="1" customWidth="1"/>
    <col min="2046" max="2046" width="7.453125" style="1" customWidth="1"/>
    <col min="2047" max="2047" width="8.453125" style="1" bestFit="1" customWidth="1"/>
    <col min="2048" max="2048" width="11.453125" style="1" customWidth="1"/>
    <col min="2049" max="2049" width="10.54296875" style="1" customWidth="1"/>
    <col min="2050" max="2050" width="12.453125" style="1" customWidth="1"/>
    <col min="2051" max="2052" width="8.453125" style="1" customWidth="1"/>
    <col min="2053" max="2054" width="12" style="1" customWidth="1"/>
    <col min="2055" max="2057" width="9.453125" style="1" customWidth="1"/>
    <col min="2058" max="2058" width="9.54296875" style="1" customWidth="1"/>
    <col min="2059" max="2059" width="9.453125" style="1" customWidth="1"/>
    <col min="2060" max="2060" width="9.453125" style="1"/>
    <col min="2061" max="2061" width="11.453125" style="1" bestFit="1" customWidth="1"/>
    <col min="2062" max="2297" width="9.453125" style="1"/>
    <col min="2298" max="2298" width="6.453125" style="1" customWidth="1"/>
    <col min="2299" max="2299" width="8" style="1" customWidth="1"/>
    <col min="2300" max="2300" width="12" style="1" bestFit="1" customWidth="1"/>
    <col min="2301" max="2301" width="11.54296875" style="1" customWidth="1"/>
    <col min="2302" max="2302" width="7.453125" style="1" customWidth="1"/>
    <col min="2303" max="2303" width="8.453125" style="1" bestFit="1" customWidth="1"/>
    <col min="2304" max="2304" width="11.453125" style="1" customWidth="1"/>
    <col min="2305" max="2305" width="10.54296875" style="1" customWidth="1"/>
    <col min="2306" max="2306" width="12.453125" style="1" customWidth="1"/>
    <col min="2307" max="2308" width="8.453125" style="1" customWidth="1"/>
    <col min="2309" max="2310" width="12" style="1" customWidth="1"/>
    <col min="2311" max="2313" width="9.453125" style="1" customWidth="1"/>
    <col min="2314" max="2314" width="9.54296875" style="1" customWidth="1"/>
    <col min="2315" max="2315" width="9.453125" style="1" customWidth="1"/>
    <col min="2316" max="2316" width="9.453125" style="1"/>
    <col min="2317" max="2317" width="11.453125" style="1" bestFit="1" customWidth="1"/>
    <col min="2318" max="2553" width="9.453125" style="1"/>
    <col min="2554" max="2554" width="6.453125" style="1" customWidth="1"/>
    <col min="2555" max="2555" width="8" style="1" customWidth="1"/>
    <col min="2556" max="2556" width="12" style="1" bestFit="1" customWidth="1"/>
    <col min="2557" max="2557" width="11.54296875" style="1" customWidth="1"/>
    <col min="2558" max="2558" width="7.453125" style="1" customWidth="1"/>
    <col min="2559" max="2559" width="8.453125" style="1" bestFit="1" customWidth="1"/>
    <col min="2560" max="2560" width="11.453125" style="1" customWidth="1"/>
    <col min="2561" max="2561" width="10.54296875" style="1" customWidth="1"/>
    <col min="2562" max="2562" width="12.453125" style="1" customWidth="1"/>
    <col min="2563" max="2564" width="8.453125" style="1" customWidth="1"/>
    <col min="2565" max="2566" width="12" style="1" customWidth="1"/>
    <col min="2567" max="2569" width="9.453125" style="1" customWidth="1"/>
    <col min="2570" max="2570" width="9.54296875" style="1" customWidth="1"/>
    <col min="2571" max="2571" width="9.453125" style="1" customWidth="1"/>
    <col min="2572" max="2572" width="9.453125" style="1"/>
    <col min="2573" max="2573" width="11.453125" style="1" bestFit="1" customWidth="1"/>
    <col min="2574" max="2809" width="9.453125" style="1"/>
    <col min="2810" max="2810" width="6.453125" style="1" customWidth="1"/>
    <col min="2811" max="2811" width="8" style="1" customWidth="1"/>
    <col min="2812" max="2812" width="12" style="1" bestFit="1" customWidth="1"/>
    <col min="2813" max="2813" width="11.54296875" style="1" customWidth="1"/>
    <col min="2814" max="2814" width="7.453125" style="1" customWidth="1"/>
    <col min="2815" max="2815" width="8.453125" style="1" bestFit="1" customWidth="1"/>
    <col min="2816" max="2816" width="11.453125" style="1" customWidth="1"/>
    <col min="2817" max="2817" width="10.54296875" style="1" customWidth="1"/>
    <col min="2818" max="2818" width="12.453125" style="1" customWidth="1"/>
    <col min="2819" max="2820" width="8.453125" style="1" customWidth="1"/>
    <col min="2821" max="2822" width="12" style="1" customWidth="1"/>
    <col min="2823" max="2825" width="9.453125" style="1" customWidth="1"/>
    <col min="2826" max="2826" width="9.54296875" style="1" customWidth="1"/>
    <col min="2827" max="2827" width="9.453125" style="1" customWidth="1"/>
    <col min="2828" max="2828" width="9.453125" style="1"/>
    <col min="2829" max="2829" width="11.453125" style="1" bestFit="1" customWidth="1"/>
    <col min="2830" max="3065" width="9.453125" style="1"/>
    <col min="3066" max="3066" width="6.453125" style="1" customWidth="1"/>
    <col min="3067" max="3067" width="8" style="1" customWidth="1"/>
    <col min="3068" max="3068" width="12" style="1" bestFit="1" customWidth="1"/>
    <col min="3069" max="3069" width="11.54296875" style="1" customWidth="1"/>
    <col min="3070" max="3070" width="7.453125" style="1" customWidth="1"/>
    <col min="3071" max="3071" width="8.453125" style="1" bestFit="1" customWidth="1"/>
    <col min="3072" max="3072" width="11.453125" style="1" customWidth="1"/>
    <col min="3073" max="3073" width="10.54296875" style="1" customWidth="1"/>
    <col min="3074" max="3074" width="12.453125" style="1" customWidth="1"/>
    <col min="3075" max="3076" width="8.453125" style="1" customWidth="1"/>
    <col min="3077" max="3078" width="12" style="1" customWidth="1"/>
    <col min="3079" max="3081" width="9.453125" style="1" customWidth="1"/>
    <col min="3082" max="3082" width="9.54296875" style="1" customWidth="1"/>
    <col min="3083" max="3083" width="9.453125" style="1" customWidth="1"/>
    <col min="3084" max="3084" width="9.453125" style="1"/>
    <col min="3085" max="3085" width="11.453125" style="1" bestFit="1" customWidth="1"/>
    <col min="3086" max="3321" width="9.453125" style="1"/>
    <col min="3322" max="3322" width="6.453125" style="1" customWidth="1"/>
    <col min="3323" max="3323" width="8" style="1" customWidth="1"/>
    <col min="3324" max="3324" width="12" style="1" bestFit="1" customWidth="1"/>
    <col min="3325" max="3325" width="11.54296875" style="1" customWidth="1"/>
    <col min="3326" max="3326" width="7.453125" style="1" customWidth="1"/>
    <col min="3327" max="3327" width="8.453125" style="1" bestFit="1" customWidth="1"/>
    <col min="3328" max="3328" width="11.453125" style="1" customWidth="1"/>
    <col min="3329" max="3329" width="10.54296875" style="1" customWidth="1"/>
    <col min="3330" max="3330" width="12.453125" style="1" customWidth="1"/>
    <col min="3331" max="3332" width="8.453125" style="1" customWidth="1"/>
    <col min="3333" max="3334" width="12" style="1" customWidth="1"/>
    <col min="3335" max="3337" width="9.453125" style="1" customWidth="1"/>
    <col min="3338" max="3338" width="9.54296875" style="1" customWidth="1"/>
    <col min="3339" max="3339" width="9.453125" style="1" customWidth="1"/>
    <col min="3340" max="3340" width="9.453125" style="1"/>
    <col min="3341" max="3341" width="11.453125" style="1" bestFit="1" customWidth="1"/>
    <col min="3342" max="3577" width="9.453125" style="1"/>
    <col min="3578" max="3578" width="6.453125" style="1" customWidth="1"/>
    <col min="3579" max="3579" width="8" style="1" customWidth="1"/>
    <col min="3580" max="3580" width="12" style="1" bestFit="1" customWidth="1"/>
    <col min="3581" max="3581" width="11.54296875" style="1" customWidth="1"/>
    <col min="3582" max="3582" width="7.453125" style="1" customWidth="1"/>
    <col min="3583" max="3583" width="8.453125" style="1" bestFit="1" customWidth="1"/>
    <col min="3584" max="3584" width="11.453125" style="1" customWidth="1"/>
    <col min="3585" max="3585" width="10.54296875" style="1" customWidth="1"/>
    <col min="3586" max="3586" width="12.453125" style="1" customWidth="1"/>
    <col min="3587" max="3588" width="8.453125" style="1" customWidth="1"/>
    <col min="3589" max="3590" width="12" style="1" customWidth="1"/>
    <col min="3591" max="3593" width="9.453125" style="1" customWidth="1"/>
    <col min="3594" max="3594" width="9.54296875" style="1" customWidth="1"/>
    <col min="3595" max="3595" width="9.453125" style="1" customWidth="1"/>
    <col min="3596" max="3596" width="9.453125" style="1"/>
    <col min="3597" max="3597" width="11.453125" style="1" bestFit="1" customWidth="1"/>
    <col min="3598" max="3833" width="9.453125" style="1"/>
    <col min="3834" max="3834" width="6.453125" style="1" customWidth="1"/>
    <col min="3835" max="3835" width="8" style="1" customWidth="1"/>
    <col min="3836" max="3836" width="12" style="1" bestFit="1" customWidth="1"/>
    <col min="3837" max="3837" width="11.54296875" style="1" customWidth="1"/>
    <col min="3838" max="3838" width="7.453125" style="1" customWidth="1"/>
    <col min="3839" max="3839" width="8.453125" style="1" bestFit="1" customWidth="1"/>
    <col min="3840" max="3840" width="11.453125" style="1" customWidth="1"/>
    <col min="3841" max="3841" width="10.54296875" style="1" customWidth="1"/>
    <col min="3842" max="3842" width="12.453125" style="1" customWidth="1"/>
    <col min="3843" max="3844" width="8.453125" style="1" customWidth="1"/>
    <col min="3845" max="3846" width="12" style="1" customWidth="1"/>
    <col min="3847" max="3849" width="9.453125" style="1" customWidth="1"/>
    <col min="3850" max="3850" width="9.54296875" style="1" customWidth="1"/>
    <col min="3851" max="3851" width="9.453125" style="1" customWidth="1"/>
    <col min="3852" max="3852" width="9.453125" style="1"/>
    <col min="3853" max="3853" width="11.453125" style="1" bestFit="1" customWidth="1"/>
    <col min="3854" max="4089" width="9.453125" style="1"/>
    <col min="4090" max="4090" width="6.453125" style="1" customWidth="1"/>
    <col min="4091" max="4091" width="8" style="1" customWidth="1"/>
    <col min="4092" max="4092" width="12" style="1" bestFit="1" customWidth="1"/>
    <col min="4093" max="4093" width="11.54296875" style="1" customWidth="1"/>
    <col min="4094" max="4094" width="7.453125" style="1" customWidth="1"/>
    <col min="4095" max="4095" width="8.453125" style="1" bestFit="1" customWidth="1"/>
    <col min="4096" max="4096" width="11.453125" style="1" customWidth="1"/>
    <col min="4097" max="4097" width="10.54296875" style="1" customWidth="1"/>
    <col min="4098" max="4098" width="12.453125" style="1" customWidth="1"/>
    <col min="4099" max="4100" width="8.453125" style="1" customWidth="1"/>
    <col min="4101" max="4102" width="12" style="1" customWidth="1"/>
    <col min="4103" max="4105" width="9.453125" style="1" customWidth="1"/>
    <col min="4106" max="4106" width="9.54296875" style="1" customWidth="1"/>
    <col min="4107" max="4107" width="9.453125" style="1" customWidth="1"/>
    <col min="4108" max="4108" width="9.453125" style="1"/>
    <col min="4109" max="4109" width="11.453125" style="1" bestFit="1" customWidth="1"/>
    <col min="4110" max="4345" width="9.453125" style="1"/>
    <col min="4346" max="4346" width="6.453125" style="1" customWidth="1"/>
    <col min="4347" max="4347" width="8" style="1" customWidth="1"/>
    <col min="4348" max="4348" width="12" style="1" bestFit="1" customWidth="1"/>
    <col min="4349" max="4349" width="11.54296875" style="1" customWidth="1"/>
    <col min="4350" max="4350" width="7.453125" style="1" customWidth="1"/>
    <col min="4351" max="4351" width="8.453125" style="1" bestFit="1" customWidth="1"/>
    <col min="4352" max="4352" width="11.453125" style="1" customWidth="1"/>
    <col min="4353" max="4353" width="10.54296875" style="1" customWidth="1"/>
    <col min="4354" max="4354" width="12.453125" style="1" customWidth="1"/>
    <col min="4355" max="4356" width="8.453125" style="1" customWidth="1"/>
    <col min="4357" max="4358" width="12" style="1" customWidth="1"/>
    <col min="4359" max="4361" width="9.453125" style="1" customWidth="1"/>
    <col min="4362" max="4362" width="9.54296875" style="1" customWidth="1"/>
    <col min="4363" max="4363" width="9.453125" style="1" customWidth="1"/>
    <col min="4364" max="4364" width="9.453125" style="1"/>
    <col min="4365" max="4365" width="11.453125" style="1" bestFit="1" customWidth="1"/>
    <col min="4366" max="4601" width="9.453125" style="1"/>
    <col min="4602" max="4602" width="6.453125" style="1" customWidth="1"/>
    <col min="4603" max="4603" width="8" style="1" customWidth="1"/>
    <col min="4604" max="4604" width="12" style="1" bestFit="1" customWidth="1"/>
    <col min="4605" max="4605" width="11.54296875" style="1" customWidth="1"/>
    <col min="4606" max="4606" width="7.453125" style="1" customWidth="1"/>
    <col min="4607" max="4607" width="8.453125" style="1" bestFit="1" customWidth="1"/>
    <col min="4608" max="4608" width="11.453125" style="1" customWidth="1"/>
    <col min="4609" max="4609" width="10.54296875" style="1" customWidth="1"/>
    <col min="4610" max="4610" width="12.453125" style="1" customWidth="1"/>
    <col min="4611" max="4612" width="8.453125" style="1" customWidth="1"/>
    <col min="4613" max="4614" width="12" style="1" customWidth="1"/>
    <col min="4615" max="4617" width="9.453125" style="1" customWidth="1"/>
    <col min="4618" max="4618" width="9.54296875" style="1" customWidth="1"/>
    <col min="4619" max="4619" width="9.453125" style="1" customWidth="1"/>
    <col min="4620" max="4620" width="9.453125" style="1"/>
    <col min="4621" max="4621" width="11.453125" style="1" bestFit="1" customWidth="1"/>
    <col min="4622" max="4857" width="9.453125" style="1"/>
    <col min="4858" max="4858" width="6.453125" style="1" customWidth="1"/>
    <col min="4859" max="4859" width="8" style="1" customWidth="1"/>
    <col min="4860" max="4860" width="12" style="1" bestFit="1" customWidth="1"/>
    <col min="4861" max="4861" width="11.54296875" style="1" customWidth="1"/>
    <col min="4862" max="4862" width="7.453125" style="1" customWidth="1"/>
    <col min="4863" max="4863" width="8.453125" style="1" bestFit="1" customWidth="1"/>
    <col min="4864" max="4864" width="11.453125" style="1" customWidth="1"/>
    <col min="4865" max="4865" width="10.54296875" style="1" customWidth="1"/>
    <col min="4866" max="4866" width="12.453125" style="1" customWidth="1"/>
    <col min="4867" max="4868" width="8.453125" style="1" customWidth="1"/>
    <col min="4869" max="4870" width="12" style="1" customWidth="1"/>
    <col min="4871" max="4873" width="9.453125" style="1" customWidth="1"/>
    <col min="4874" max="4874" width="9.54296875" style="1" customWidth="1"/>
    <col min="4875" max="4875" width="9.453125" style="1" customWidth="1"/>
    <col min="4876" max="4876" width="9.453125" style="1"/>
    <col min="4877" max="4877" width="11.453125" style="1" bestFit="1" customWidth="1"/>
    <col min="4878" max="5113" width="9.453125" style="1"/>
    <col min="5114" max="5114" width="6.453125" style="1" customWidth="1"/>
    <col min="5115" max="5115" width="8" style="1" customWidth="1"/>
    <col min="5116" max="5116" width="12" style="1" bestFit="1" customWidth="1"/>
    <col min="5117" max="5117" width="11.54296875" style="1" customWidth="1"/>
    <col min="5118" max="5118" width="7.453125" style="1" customWidth="1"/>
    <col min="5119" max="5119" width="8.453125" style="1" bestFit="1" customWidth="1"/>
    <col min="5120" max="5120" width="11.453125" style="1" customWidth="1"/>
    <col min="5121" max="5121" width="10.54296875" style="1" customWidth="1"/>
    <col min="5122" max="5122" width="12.453125" style="1" customWidth="1"/>
    <col min="5123" max="5124" width="8.453125" style="1" customWidth="1"/>
    <col min="5125" max="5126" width="12" style="1" customWidth="1"/>
    <col min="5127" max="5129" width="9.453125" style="1" customWidth="1"/>
    <col min="5130" max="5130" width="9.54296875" style="1" customWidth="1"/>
    <col min="5131" max="5131" width="9.453125" style="1" customWidth="1"/>
    <col min="5132" max="5132" width="9.453125" style="1"/>
    <col min="5133" max="5133" width="11.453125" style="1" bestFit="1" customWidth="1"/>
    <col min="5134" max="5369" width="9.453125" style="1"/>
    <col min="5370" max="5370" width="6.453125" style="1" customWidth="1"/>
    <col min="5371" max="5371" width="8" style="1" customWidth="1"/>
    <col min="5372" max="5372" width="12" style="1" bestFit="1" customWidth="1"/>
    <col min="5373" max="5373" width="11.54296875" style="1" customWidth="1"/>
    <col min="5374" max="5374" width="7.453125" style="1" customWidth="1"/>
    <col min="5375" max="5375" width="8.453125" style="1" bestFit="1" customWidth="1"/>
    <col min="5376" max="5376" width="11.453125" style="1" customWidth="1"/>
    <col min="5377" max="5377" width="10.54296875" style="1" customWidth="1"/>
    <col min="5378" max="5378" width="12.453125" style="1" customWidth="1"/>
    <col min="5379" max="5380" width="8.453125" style="1" customWidth="1"/>
    <col min="5381" max="5382" width="12" style="1" customWidth="1"/>
    <col min="5383" max="5385" width="9.453125" style="1" customWidth="1"/>
    <col min="5386" max="5386" width="9.54296875" style="1" customWidth="1"/>
    <col min="5387" max="5387" width="9.453125" style="1" customWidth="1"/>
    <col min="5388" max="5388" width="9.453125" style="1"/>
    <col min="5389" max="5389" width="11.453125" style="1" bestFit="1" customWidth="1"/>
    <col min="5390" max="5625" width="9.453125" style="1"/>
    <col min="5626" max="5626" width="6.453125" style="1" customWidth="1"/>
    <col min="5627" max="5627" width="8" style="1" customWidth="1"/>
    <col min="5628" max="5628" width="12" style="1" bestFit="1" customWidth="1"/>
    <col min="5629" max="5629" width="11.54296875" style="1" customWidth="1"/>
    <col min="5630" max="5630" width="7.453125" style="1" customWidth="1"/>
    <col min="5631" max="5631" width="8.453125" style="1" bestFit="1" customWidth="1"/>
    <col min="5632" max="5632" width="11.453125" style="1" customWidth="1"/>
    <col min="5633" max="5633" width="10.54296875" style="1" customWidth="1"/>
    <col min="5634" max="5634" width="12.453125" style="1" customWidth="1"/>
    <col min="5635" max="5636" width="8.453125" style="1" customWidth="1"/>
    <col min="5637" max="5638" width="12" style="1" customWidth="1"/>
    <col min="5639" max="5641" width="9.453125" style="1" customWidth="1"/>
    <col min="5642" max="5642" width="9.54296875" style="1" customWidth="1"/>
    <col min="5643" max="5643" width="9.453125" style="1" customWidth="1"/>
    <col min="5644" max="5644" width="9.453125" style="1"/>
    <col min="5645" max="5645" width="11.453125" style="1" bestFit="1" customWidth="1"/>
    <col min="5646" max="5881" width="9.453125" style="1"/>
    <col min="5882" max="5882" width="6.453125" style="1" customWidth="1"/>
    <col min="5883" max="5883" width="8" style="1" customWidth="1"/>
    <col min="5884" max="5884" width="12" style="1" bestFit="1" customWidth="1"/>
    <col min="5885" max="5885" width="11.54296875" style="1" customWidth="1"/>
    <col min="5886" max="5886" width="7.453125" style="1" customWidth="1"/>
    <col min="5887" max="5887" width="8.453125" style="1" bestFit="1" customWidth="1"/>
    <col min="5888" max="5888" width="11.453125" style="1" customWidth="1"/>
    <col min="5889" max="5889" width="10.54296875" style="1" customWidth="1"/>
    <col min="5890" max="5890" width="12.453125" style="1" customWidth="1"/>
    <col min="5891" max="5892" width="8.453125" style="1" customWidth="1"/>
    <col min="5893" max="5894" width="12" style="1" customWidth="1"/>
    <col min="5895" max="5897" width="9.453125" style="1" customWidth="1"/>
    <col min="5898" max="5898" width="9.54296875" style="1" customWidth="1"/>
    <col min="5899" max="5899" width="9.453125" style="1" customWidth="1"/>
    <col min="5900" max="5900" width="9.453125" style="1"/>
    <col min="5901" max="5901" width="11.453125" style="1" bestFit="1" customWidth="1"/>
    <col min="5902" max="6137" width="9.453125" style="1"/>
    <col min="6138" max="6138" width="6.453125" style="1" customWidth="1"/>
    <col min="6139" max="6139" width="8" style="1" customWidth="1"/>
    <col min="6140" max="6140" width="12" style="1" bestFit="1" customWidth="1"/>
    <col min="6141" max="6141" width="11.54296875" style="1" customWidth="1"/>
    <col min="6142" max="6142" width="7.453125" style="1" customWidth="1"/>
    <col min="6143" max="6143" width="8.453125" style="1" bestFit="1" customWidth="1"/>
    <col min="6144" max="6144" width="11.453125" style="1" customWidth="1"/>
    <col min="6145" max="6145" width="10.54296875" style="1" customWidth="1"/>
    <col min="6146" max="6146" width="12.453125" style="1" customWidth="1"/>
    <col min="6147" max="6148" width="8.453125" style="1" customWidth="1"/>
    <col min="6149" max="6150" width="12" style="1" customWidth="1"/>
    <col min="6151" max="6153" width="9.453125" style="1" customWidth="1"/>
    <col min="6154" max="6154" width="9.54296875" style="1" customWidth="1"/>
    <col min="6155" max="6155" width="9.453125" style="1" customWidth="1"/>
    <col min="6156" max="6156" width="9.453125" style="1"/>
    <col min="6157" max="6157" width="11.453125" style="1" bestFit="1" customWidth="1"/>
    <col min="6158" max="6393" width="9.453125" style="1"/>
    <col min="6394" max="6394" width="6.453125" style="1" customWidth="1"/>
    <col min="6395" max="6395" width="8" style="1" customWidth="1"/>
    <col min="6396" max="6396" width="12" style="1" bestFit="1" customWidth="1"/>
    <col min="6397" max="6397" width="11.54296875" style="1" customWidth="1"/>
    <col min="6398" max="6398" width="7.453125" style="1" customWidth="1"/>
    <col min="6399" max="6399" width="8.453125" style="1" bestFit="1" customWidth="1"/>
    <col min="6400" max="6400" width="11.453125" style="1" customWidth="1"/>
    <col min="6401" max="6401" width="10.54296875" style="1" customWidth="1"/>
    <col min="6402" max="6402" width="12.453125" style="1" customWidth="1"/>
    <col min="6403" max="6404" width="8.453125" style="1" customWidth="1"/>
    <col min="6405" max="6406" width="12" style="1" customWidth="1"/>
    <col min="6407" max="6409" width="9.453125" style="1" customWidth="1"/>
    <col min="6410" max="6410" width="9.54296875" style="1" customWidth="1"/>
    <col min="6411" max="6411" width="9.453125" style="1" customWidth="1"/>
    <col min="6412" max="6412" width="9.453125" style="1"/>
    <col min="6413" max="6413" width="11.453125" style="1" bestFit="1" customWidth="1"/>
    <col min="6414" max="6649" width="9.453125" style="1"/>
    <col min="6650" max="6650" width="6.453125" style="1" customWidth="1"/>
    <col min="6651" max="6651" width="8" style="1" customWidth="1"/>
    <col min="6652" max="6652" width="12" style="1" bestFit="1" customWidth="1"/>
    <col min="6653" max="6653" width="11.54296875" style="1" customWidth="1"/>
    <col min="6654" max="6654" width="7.453125" style="1" customWidth="1"/>
    <col min="6655" max="6655" width="8.453125" style="1" bestFit="1" customWidth="1"/>
    <col min="6656" max="6656" width="11.453125" style="1" customWidth="1"/>
    <col min="6657" max="6657" width="10.54296875" style="1" customWidth="1"/>
    <col min="6658" max="6658" width="12.453125" style="1" customWidth="1"/>
    <col min="6659" max="6660" width="8.453125" style="1" customWidth="1"/>
    <col min="6661" max="6662" width="12" style="1" customWidth="1"/>
    <col min="6663" max="6665" width="9.453125" style="1" customWidth="1"/>
    <col min="6666" max="6666" width="9.54296875" style="1" customWidth="1"/>
    <col min="6667" max="6667" width="9.453125" style="1" customWidth="1"/>
    <col min="6668" max="6668" width="9.453125" style="1"/>
    <col min="6669" max="6669" width="11.453125" style="1" bestFit="1" customWidth="1"/>
    <col min="6670" max="6905" width="9.453125" style="1"/>
    <col min="6906" max="6906" width="6.453125" style="1" customWidth="1"/>
    <col min="6907" max="6907" width="8" style="1" customWidth="1"/>
    <col min="6908" max="6908" width="12" style="1" bestFit="1" customWidth="1"/>
    <col min="6909" max="6909" width="11.54296875" style="1" customWidth="1"/>
    <col min="6910" max="6910" width="7.453125" style="1" customWidth="1"/>
    <col min="6911" max="6911" width="8.453125" style="1" bestFit="1" customWidth="1"/>
    <col min="6912" max="6912" width="11.453125" style="1" customWidth="1"/>
    <col min="6913" max="6913" width="10.54296875" style="1" customWidth="1"/>
    <col min="6914" max="6914" width="12.453125" style="1" customWidth="1"/>
    <col min="6915" max="6916" width="8.453125" style="1" customWidth="1"/>
    <col min="6917" max="6918" width="12" style="1" customWidth="1"/>
    <col min="6919" max="6921" width="9.453125" style="1" customWidth="1"/>
    <col min="6922" max="6922" width="9.54296875" style="1" customWidth="1"/>
    <col min="6923" max="6923" width="9.453125" style="1" customWidth="1"/>
    <col min="6924" max="6924" width="9.453125" style="1"/>
    <col min="6925" max="6925" width="11.453125" style="1" bestFit="1" customWidth="1"/>
    <col min="6926" max="7161" width="9.453125" style="1"/>
    <col min="7162" max="7162" width="6.453125" style="1" customWidth="1"/>
    <col min="7163" max="7163" width="8" style="1" customWidth="1"/>
    <col min="7164" max="7164" width="12" style="1" bestFit="1" customWidth="1"/>
    <col min="7165" max="7165" width="11.54296875" style="1" customWidth="1"/>
    <col min="7166" max="7166" width="7.453125" style="1" customWidth="1"/>
    <col min="7167" max="7167" width="8.453125" style="1" bestFit="1" customWidth="1"/>
    <col min="7168" max="7168" width="11.453125" style="1" customWidth="1"/>
    <col min="7169" max="7169" width="10.54296875" style="1" customWidth="1"/>
    <col min="7170" max="7170" width="12.453125" style="1" customWidth="1"/>
    <col min="7171" max="7172" width="8.453125" style="1" customWidth="1"/>
    <col min="7173" max="7174" width="12" style="1" customWidth="1"/>
    <col min="7175" max="7177" width="9.453125" style="1" customWidth="1"/>
    <col min="7178" max="7178" width="9.54296875" style="1" customWidth="1"/>
    <col min="7179" max="7179" width="9.453125" style="1" customWidth="1"/>
    <col min="7180" max="7180" width="9.453125" style="1"/>
    <col min="7181" max="7181" width="11.453125" style="1" bestFit="1" customWidth="1"/>
    <col min="7182" max="7417" width="9.453125" style="1"/>
    <col min="7418" max="7418" width="6.453125" style="1" customWidth="1"/>
    <col min="7419" max="7419" width="8" style="1" customWidth="1"/>
    <col min="7420" max="7420" width="12" style="1" bestFit="1" customWidth="1"/>
    <col min="7421" max="7421" width="11.54296875" style="1" customWidth="1"/>
    <col min="7422" max="7422" width="7.453125" style="1" customWidth="1"/>
    <col min="7423" max="7423" width="8.453125" style="1" bestFit="1" customWidth="1"/>
    <col min="7424" max="7424" width="11.453125" style="1" customWidth="1"/>
    <col min="7425" max="7425" width="10.54296875" style="1" customWidth="1"/>
    <col min="7426" max="7426" width="12.453125" style="1" customWidth="1"/>
    <col min="7427" max="7428" width="8.453125" style="1" customWidth="1"/>
    <col min="7429" max="7430" width="12" style="1" customWidth="1"/>
    <col min="7431" max="7433" width="9.453125" style="1" customWidth="1"/>
    <col min="7434" max="7434" width="9.54296875" style="1" customWidth="1"/>
    <col min="7435" max="7435" width="9.453125" style="1" customWidth="1"/>
    <col min="7436" max="7436" width="9.453125" style="1"/>
    <col min="7437" max="7437" width="11.453125" style="1" bestFit="1" customWidth="1"/>
    <col min="7438" max="7673" width="9.453125" style="1"/>
    <col min="7674" max="7674" width="6.453125" style="1" customWidth="1"/>
    <col min="7675" max="7675" width="8" style="1" customWidth="1"/>
    <col min="7676" max="7676" width="12" style="1" bestFit="1" customWidth="1"/>
    <col min="7677" max="7677" width="11.54296875" style="1" customWidth="1"/>
    <col min="7678" max="7678" width="7.453125" style="1" customWidth="1"/>
    <col min="7679" max="7679" width="8.453125" style="1" bestFit="1" customWidth="1"/>
    <col min="7680" max="7680" width="11.453125" style="1" customWidth="1"/>
    <col min="7681" max="7681" width="10.54296875" style="1" customWidth="1"/>
    <col min="7682" max="7682" width="12.453125" style="1" customWidth="1"/>
    <col min="7683" max="7684" width="8.453125" style="1" customWidth="1"/>
    <col min="7685" max="7686" width="12" style="1" customWidth="1"/>
    <col min="7687" max="7689" width="9.453125" style="1" customWidth="1"/>
    <col min="7690" max="7690" width="9.54296875" style="1" customWidth="1"/>
    <col min="7691" max="7691" width="9.453125" style="1" customWidth="1"/>
    <col min="7692" max="7692" width="9.453125" style="1"/>
    <col min="7693" max="7693" width="11.453125" style="1" bestFit="1" customWidth="1"/>
    <col min="7694" max="7929" width="9.453125" style="1"/>
    <col min="7930" max="7930" width="6.453125" style="1" customWidth="1"/>
    <col min="7931" max="7931" width="8" style="1" customWidth="1"/>
    <col min="7932" max="7932" width="12" style="1" bestFit="1" customWidth="1"/>
    <col min="7933" max="7933" width="11.54296875" style="1" customWidth="1"/>
    <col min="7934" max="7934" width="7.453125" style="1" customWidth="1"/>
    <col min="7935" max="7935" width="8.453125" style="1" bestFit="1" customWidth="1"/>
    <col min="7936" max="7936" width="11.453125" style="1" customWidth="1"/>
    <col min="7937" max="7937" width="10.54296875" style="1" customWidth="1"/>
    <col min="7938" max="7938" width="12.453125" style="1" customWidth="1"/>
    <col min="7939" max="7940" width="8.453125" style="1" customWidth="1"/>
    <col min="7941" max="7942" width="12" style="1" customWidth="1"/>
    <col min="7943" max="7945" width="9.453125" style="1" customWidth="1"/>
    <col min="7946" max="7946" width="9.54296875" style="1" customWidth="1"/>
    <col min="7947" max="7947" width="9.453125" style="1" customWidth="1"/>
    <col min="7948" max="7948" width="9.453125" style="1"/>
    <col min="7949" max="7949" width="11.453125" style="1" bestFit="1" customWidth="1"/>
    <col min="7950" max="8185" width="9.453125" style="1"/>
    <col min="8186" max="8186" width="6.453125" style="1" customWidth="1"/>
    <col min="8187" max="8187" width="8" style="1" customWidth="1"/>
    <col min="8188" max="8188" width="12" style="1" bestFit="1" customWidth="1"/>
    <col min="8189" max="8189" width="11.54296875" style="1" customWidth="1"/>
    <col min="8190" max="8190" width="7.453125" style="1" customWidth="1"/>
    <col min="8191" max="8191" width="8.453125" style="1" bestFit="1" customWidth="1"/>
    <col min="8192" max="8192" width="11.453125" style="1" customWidth="1"/>
    <col min="8193" max="8193" width="10.54296875" style="1" customWidth="1"/>
    <col min="8194" max="8194" width="12.453125" style="1" customWidth="1"/>
    <col min="8195" max="8196" width="8.453125" style="1" customWidth="1"/>
    <col min="8197" max="8198" width="12" style="1" customWidth="1"/>
    <col min="8199" max="8201" width="9.453125" style="1" customWidth="1"/>
    <col min="8202" max="8202" width="9.54296875" style="1" customWidth="1"/>
    <col min="8203" max="8203" width="9.453125" style="1" customWidth="1"/>
    <col min="8204" max="8204" width="9.453125" style="1"/>
    <col min="8205" max="8205" width="11.453125" style="1" bestFit="1" customWidth="1"/>
    <col min="8206" max="8441" width="9.453125" style="1"/>
    <col min="8442" max="8442" width="6.453125" style="1" customWidth="1"/>
    <col min="8443" max="8443" width="8" style="1" customWidth="1"/>
    <col min="8444" max="8444" width="12" style="1" bestFit="1" customWidth="1"/>
    <col min="8445" max="8445" width="11.54296875" style="1" customWidth="1"/>
    <col min="8446" max="8446" width="7.453125" style="1" customWidth="1"/>
    <col min="8447" max="8447" width="8.453125" style="1" bestFit="1" customWidth="1"/>
    <col min="8448" max="8448" width="11.453125" style="1" customWidth="1"/>
    <col min="8449" max="8449" width="10.54296875" style="1" customWidth="1"/>
    <col min="8450" max="8450" width="12.453125" style="1" customWidth="1"/>
    <col min="8451" max="8452" width="8.453125" style="1" customWidth="1"/>
    <col min="8453" max="8454" width="12" style="1" customWidth="1"/>
    <col min="8455" max="8457" width="9.453125" style="1" customWidth="1"/>
    <col min="8458" max="8458" width="9.54296875" style="1" customWidth="1"/>
    <col min="8459" max="8459" width="9.453125" style="1" customWidth="1"/>
    <col min="8460" max="8460" width="9.453125" style="1"/>
    <col min="8461" max="8461" width="11.453125" style="1" bestFit="1" customWidth="1"/>
    <col min="8462" max="8697" width="9.453125" style="1"/>
    <col min="8698" max="8698" width="6.453125" style="1" customWidth="1"/>
    <col min="8699" max="8699" width="8" style="1" customWidth="1"/>
    <col min="8700" max="8700" width="12" style="1" bestFit="1" customWidth="1"/>
    <col min="8701" max="8701" width="11.54296875" style="1" customWidth="1"/>
    <col min="8702" max="8702" width="7.453125" style="1" customWidth="1"/>
    <col min="8703" max="8703" width="8.453125" style="1" bestFit="1" customWidth="1"/>
    <col min="8704" max="8704" width="11.453125" style="1" customWidth="1"/>
    <col min="8705" max="8705" width="10.54296875" style="1" customWidth="1"/>
    <col min="8706" max="8706" width="12.453125" style="1" customWidth="1"/>
    <col min="8707" max="8708" width="8.453125" style="1" customWidth="1"/>
    <col min="8709" max="8710" width="12" style="1" customWidth="1"/>
    <col min="8711" max="8713" width="9.453125" style="1" customWidth="1"/>
    <col min="8714" max="8714" width="9.54296875" style="1" customWidth="1"/>
    <col min="8715" max="8715" width="9.453125" style="1" customWidth="1"/>
    <col min="8716" max="8716" width="9.453125" style="1"/>
    <col min="8717" max="8717" width="11.453125" style="1" bestFit="1" customWidth="1"/>
    <col min="8718" max="8953" width="9.453125" style="1"/>
    <col min="8954" max="8954" width="6.453125" style="1" customWidth="1"/>
    <col min="8955" max="8955" width="8" style="1" customWidth="1"/>
    <col min="8956" max="8956" width="12" style="1" bestFit="1" customWidth="1"/>
    <col min="8957" max="8957" width="11.54296875" style="1" customWidth="1"/>
    <col min="8958" max="8958" width="7.453125" style="1" customWidth="1"/>
    <col min="8959" max="8959" width="8.453125" style="1" bestFit="1" customWidth="1"/>
    <col min="8960" max="8960" width="11.453125" style="1" customWidth="1"/>
    <col min="8961" max="8961" width="10.54296875" style="1" customWidth="1"/>
    <col min="8962" max="8962" width="12.453125" style="1" customWidth="1"/>
    <col min="8963" max="8964" width="8.453125" style="1" customWidth="1"/>
    <col min="8965" max="8966" width="12" style="1" customWidth="1"/>
    <col min="8967" max="8969" width="9.453125" style="1" customWidth="1"/>
    <col min="8970" max="8970" width="9.54296875" style="1" customWidth="1"/>
    <col min="8971" max="8971" width="9.453125" style="1" customWidth="1"/>
    <col min="8972" max="8972" width="9.453125" style="1"/>
    <col min="8973" max="8973" width="11.453125" style="1" bestFit="1" customWidth="1"/>
    <col min="8974" max="9209" width="9.453125" style="1"/>
    <col min="9210" max="9210" width="6.453125" style="1" customWidth="1"/>
    <col min="9211" max="9211" width="8" style="1" customWidth="1"/>
    <col min="9212" max="9212" width="12" style="1" bestFit="1" customWidth="1"/>
    <col min="9213" max="9213" width="11.54296875" style="1" customWidth="1"/>
    <col min="9214" max="9214" width="7.453125" style="1" customWidth="1"/>
    <col min="9215" max="9215" width="8.453125" style="1" bestFit="1" customWidth="1"/>
    <col min="9216" max="9216" width="11.453125" style="1" customWidth="1"/>
    <col min="9217" max="9217" width="10.54296875" style="1" customWidth="1"/>
    <col min="9218" max="9218" width="12.453125" style="1" customWidth="1"/>
    <col min="9219" max="9220" width="8.453125" style="1" customWidth="1"/>
    <col min="9221" max="9222" width="12" style="1" customWidth="1"/>
    <col min="9223" max="9225" width="9.453125" style="1" customWidth="1"/>
    <col min="9226" max="9226" width="9.54296875" style="1" customWidth="1"/>
    <col min="9227" max="9227" width="9.453125" style="1" customWidth="1"/>
    <col min="9228" max="9228" width="9.453125" style="1"/>
    <col min="9229" max="9229" width="11.453125" style="1" bestFit="1" customWidth="1"/>
    <col min="9230" max="9465" width="9.453125" style="1"/>
    <col min="9466" max="9466" width="6.453125" style="1" customWidth="1"/>
    <col min="9467" max="9467" width="8" style="1" customWidth="1"/>
    <col min="9468" max="9468" width="12" style="1" bestFit="1" customWidth="1"/>
    <col min="9469" max="9469" width="11.54296875" style="1" customWidth="1"/>
    <col min="9470" max="9470" width="7.453125" style="1" customWidth="1"/>
    <col min="9471" max="9471" width="8.453125" style="1" bestFit="1" customWidth="1"/>
    <col min="9472" max="9472" width="11.453125" style="1" customWidth="1"/>
    <col min="9473" max="9473" width="10.54296875" style="1" customWidth="1"/>
    <col min="9474" max="9474" width="12.453125" style="1" customWidth="1"/>
    <col min="9475" max="9476" width="8.453125" style="1" customWidth="1"/>
    <col min="9477" max="9478" width="12" style="1" customWidth="1"/>
    <col min="9479" max="9481" width="9.453125" style="1" customWidth="1"/>
    <col min="9482" max="9482" width="9.54296875" style="1" customWidth="1"/>
    <col min="9483" max="9483" width="9.453125" style="1" customWidth="1"/>
    <col min="9484" max="9484" width="9.453125" style="1"/>
    <col min="9485" max="9485" width="11.453125" style="1" bestFit="1" customWidth="1"/>
    <col min="9486" max="9721" width="9.453125" style="1"/>
    <col min="9722" max="9722" width="6.453125" style="1" customWidth="1"/>
    <col min="9723" max="9723" width="8" style="1" customWidth="1"/>
    <col min="9724" max="9724" width="12" style="1" bestFit="1" customWidth="1"/>
    <col min="9725" max="9725" width="11.54296875" style="1" customWidth="1"/>
    <col min="9726" max="9726" width="7.453125" style="1" customWidth="1"/>
    <col min="9727" max="9727" width="8.453125" style="1" bestFit="1" customWidth="1"/>
    <col min="9728" max="9728" width="11.453125" style="1" customWidth="1"/>
    <col min="9729" max="9729" width="10.54296875" style="1" customWidth="1"/>
    <col min="9730" max="9730" width="12.453125" style="1" customWidth="1"/>
    <col min="9731" max="9732" width="8.453125" style="1" customWidth="1"/>
    <col min="9733" max="9734" width="12" style="1" customWidth="1"/>
    <col min="9735" max="9737" width="9.453125" style="1" customWidth="1"/>
    <col min="9738" max="9738" width="9.54296875" style="1" customWidth="1"/>
    <col min="9739" max="9739" width="9.453125" style="1" customWidth="1"/>
    <col min="9740" max="9740" width="9.453125" style="1"/>
    <col min="9741" max="9741" width="11.453125" style="1" bestFit="1" customWidth="1"/>
    <col min="9742" max="9977" width="9.453125" style="1"/>
    <col min="9978" max="9978" width="6.453125" style="1" customWidth="1"/>
    <col min="9979" max="9979" width="8" style="1" customWidth="1"/>
    <col min="9980" max="9980" width="12" style="1" bestFit="1" customWidth="1"/>
    <col min="9981" max="9981" width="11.54296875" style="1" customWidth="1"/>
    <col min="9982" max="9982" width="7.453125" style="1" customWidth="1"/>
    <col min="9983" max="9983" width="8.453125" style="1" bestFit="1" customWidth="1"/>
    <col min="9984" max="9984" width="11.453125" style="1" customWidth="1"/>
    <col min="9985" max="9985" width="10.54296875" style="1" customWidth="1"/>
    <col min="9986" max="9986" width="12.453125" style="1" customWidth="1"/>
    <col min="9987" max="9988" width="8.453125" style="1" customWidth="1"/>
    <col min="9989" max="9990" width="12" style="1" customWidth="1"/>
    <col min="9991" max="9993" width="9.453125" style="1" customWidth="1"/>
    <col min="9994" max="9994" width="9.54296875" style="1" customWidth="1"/>
    <col min="9995" max="9995" width="9.453125" style="1" customWidth="1"/>
    <col min="9996" max="9996" width="9.453125" style="1"/>
    <col min="9997" max="9997" width="11.453125" style="1" bestFit="1" customWidth="1"/>
    <col min="9998" max="10233" width="9.453125" style="1"/>
    <col min="10234" max="10234" width="6.453125" style="1" customWidth="1"/>
    <col min="10235" max="10235" width="8" style="1" customWidth="1"/>
    <col min="10236" max="10236" width="12" style="1" bestFit="1" customWidth="1"/>
    <col min="10237" max="10237" width="11.54296875" style="1" customWidth="1"/>
    <col min="10238" max="10238" width="7.453125" style="1" customWidth="1"/>
    <col min="10239" max="10239" width="8.453125" style="1" bestFit="1" customWidth="1"/>
    <col min="10240" max="10240" width="11.453125" style="1" customWidth="1"/>
    <col min="10241" max="10241" width="10.54296875" style="1" customWidth="1"/>
    <col min="10242" max="10242" width="12.453125" style="1" customWidth="1"/>
    <col min="10243" max="10244" width="8.453125" style="1" customWidth="1"/>
    <col min="10245" max="10246" width="12" style="1" customWidth="1"/>
    <col min="10247" max="10249" width="9.453125" style="1" customWidth="1"/>
    <col min="10250" max="10250" width="9.54296875" style="1" customWidth="1"/>
    <col min="10251" max="10251" width="9.453125" style="1" customWidth="1"/>
    <col min="10252" max="10252" width="9.453125" style="1"/>
    <col min="10253" max="10253" width="11.453125" style="1" bestFit="1" customWidth="1"/>
    <col min="10254" max="10489" width="9.453125" style="1"/>
    <col min="10490" max="10490" width="6.453125" style="1" customWidth="1"/>
    <col min="10491" max="10491" width="8" style="1" customWidth="1"/>
    <col min="10492" max="10492" width="12" style="1" bestFit="1" customWidth="1"/>
    <col min="10493" max="10493" width="11.54296875" style="1" customWidth="1"/>
    <col min="10494" max="10494" width="7.453125" style="1" customWidth="1"/>
    <col min="10495" max="10495" width="8.453125" style="1" bestFit="1" customWidth="1"/>
    <col min="10496" max="10496" width="11.453125" style="1" customWidth="1"/>
    <col min="10497" max="10497" width="10.54296875" style="1" customWidth="1"/>
    <col min="10498" max="10498" width="12.453125" style="1" customWidth="1"/>
    <col min="10499" max="10500" width="8.453125" style="1" customWidth="1"/>
    <col min="10501" max="10502" width="12" style="1" customWidth="1"/>
    <col min="10503" max="10505" width="9.453125" style="1" customWidth="1"/>
    <col min="10506" max="10506" width="9.54296875" style="1" customWidth="1"/>
    <col min="10507" max="10507" width="9.453125" style="1" customWidth="1"/>
    <col min="10508" max="10508" width="9.453125" style="1"/>
    <col min="10509" max="10509" width="11.453125" style="1" bestFit="1" customWidth="1"/>
    <col min="10510" max="10745" width="9.453125" style="1"/>
    <col min="10746" max="10746" width="6.453125" style="1" customWidth="1"/>
    <col min="10747" max="10747" width="8" style="1" customWidth="1"/>
    <col min="10748" max="10748" width="12" style="1" bestFit="1" customWidth="1"/>
    <col min="10749" max="10749" width="11.54296875" style="1" customWidth="1"/>
    <col min="10750" max="10750" width="7.453125" style="1" customWidth="1"/>
    <col min="10751" max="10751" width="8.453125" style="1" bestFit="1" customWidth="1"/>
    <col min="10752" max="10752" width="11.453125" style="1" customWidth="1"/>
    <col min="10753" max="10753" width="10.54296875" style="1" customWidth="1"/>
    <col min="10754" max="10754" width="12.453125" style="1" customWidth="1"/>
    <col min="10755" max="10756" width="8.453125" style="1" customWidth="1"/>
    <col min="10757" max="10758" width="12" style="1" customWidth="1"/>
    <col min="10759" max="10761" width="9.453125" style="1" customWidth="1"/>
    <col min="10762" max="10762" width="9.54296875" style="1" customWidth="1"/>
    <col min="10763" max="10763" width="9.453125" style="1" customWidth="1"/>
    <col min="10764" max="10764" width="9.453125" style="1"/>
    <col min="10765" max="10765" width="11.453125" style="1" bestFit="1" customWidth="1"/>
    <col min="10766" max="11001" width="9.453125" style="1"/>
    <col min="11002" max="11002" width="6.453125" style="1" customWidth="1"/>
    <col min="11003" max="11003" width="8" style="1" customWidth="1"/>
    <col min="11004" max="11004" width="12" style="1" bestFit="1" customWidth="1"/>
    <col min="11005" max="11005" width="11.54296875" style="1" customWidth="1"/>
    <col min="11006" max="11006" width="7.453125" style="1" customWidth="1"/>
    <col min="11007" max="11007" width="8.453125" style="1" bestFit="1" customWidth="1"/>
    <col min="11008" max="11008" width="11.453125" style="1" customWidth="1"/>
    <col min="11009" max="11009" width="10.54296875" style="1" customWidth="1"/>
    <col min="11010" max="11010" width="12.453125" style="1" customWidth="1"/>
    <col min="11011" max="11012" width="8.453125" style="1" customWidth="1"/>
    <col min="11013" max="11014" width="12" style="1" customWidth="1"/>
    <col min="11015" max="11017" width="9.453125" style="1" customWidth="1"/>
    <col min="11018" max="11018" width="9.54296875" style="1" customWidth="1"/>
    <col min="11019" max="11019" width="9.453125" style="1" customWidth="1"/>
    <col min="11020" max="11020" width="9.453125" style="1"/>
    <col min="11021" max="11021" width="11.453125" style="1" bestFit="1" customWidth="1"/>
    <col min="11022" max="11257" width="9.453125" style="1"/>
    <col min="11258" max="11258" width="6.453125" style="1" customWidth="1"/>
    <col min="11259" max="11259" width="8" style="1" customWidth="1"/>
    <col min="11260" max="11260" width="12" style="1" bestFit="1" customWidth="1"/>
    <col min="11261" max="11261" width="11.54296875" style="1" customWidth="1"/>
    <col min="11262" max="11262" width="7.453125" style="1" customWidth="1"/>
    <col min="11263" max="11263" width="8.453125" style="1" bestFit="1" customWidth="1"/>
    <col min="11264" max="11264" width="11.453125" style="1" customWidth="1"/>
    <col min="11265" max="11265" width="10.54296875" style="1" customWidth="1"/>
    <col min="11266" max="11266" width="12.453125" style="1" customWidth="1"/>
    <col min="11267" max="11268" width="8.453125" style="1" customWidth="1"/>
    <col min="11269" max="11270" width="12" style="1" customWidth="1"/>
    <col min="11271" max="11273" width="9.453125" style="1" customWidth="1"/>
    <col min="11274" max="11274" width="9.54296875" style="1" customWidth="1"/>
    <col min="11275" max="11275" width="9.453125" style="1" customWidth="1"/>
    <col min="11276" max="11276" width="9.453125" style="1"/>
    <col min="11277" max="11277" width="11.453125" style="1" bestFit="1" customWidth="1"/>
    <col min="11278" max="11513" width="9.453125" style="1"/>
    <col min="11514" max="11514" width="6.453125" style="1" customWidth="1"/>
    <col min="11515" max="11515" width="8" style="1" customWidth="1"/>
    <col min="11516" max="11516" width="12" style="1" bestFit="1" customWidth="1"/>
    <col min="11517" max="11517" width="11.54296875" style="1" customWidth="1"/>
    <col min="11518" max="11518" width="7.453125" style="1" customWidth="1"/>
    <col min="11519" max="11519" width="8.453125" style="1" bestFit="1" customWidth="1"/>
    <col min="11520" max="11520" width="11.453125" style="1" customWidth="1"/>
    <col min="11521" max="11521" width="10.54296875" style="1" customWidth="1"/>
    <col min="11522" max="11522" width="12.453125" style="1" customWidth="1"/>
    <col min="11523" max="11524" width="8.453125" style="1" customWidth="1"/>
    <col min="11525" max="11526" width="12" style="1" customWidth="1"/>
    <col min="11527" max="11529" width="9.453125" style="1" customWidth="1"/>
    <col min="11530" max="11530" width="9.54296875" style="1" customWidth="1"/>
    <col min="11531" max="11531" width="9.453125" style="1" customWidth="1"/>
    <col min="11532" max="11532" width="9.453125" style="1"/>
    <col min="11533" max="11533" width="11.453125" style="1" bestFit="1" customWidth="1"/>
    <col min="11534" max="11769" width="9.453125" style="1"/>
    <col min="11770" max="11770" width="6.453125" style="1" customWidth="1"/>
    <col min="11771" max="11771" width="8" style="1" customWidth="1"/>
    <col min="11772" max="11772" width="12" style="1" bestFit="1" customWidth="1"/>
    <col min="11773" max="11773" width="11.54296875" style="1" customWidth="1"/>
    <col min="11774" max="11774" width="7.453125" style="1" customWidth="1"/>
    <col min="11775" max="11775" width="8.453125" style="1" bestFit="1" customWidth="1"/>
    <col min="11776" max="11776" width="11.453125" style="1" customWidth="1"/>
    <col min="11777" max="11777" width="10.54296875" style="1" customWidth="1"/>
    <col min="11778" max="11778" width="12.453125" style="1" customWidth="1"/>
    <col min="11779" max="11780" width="8.453125" style="1" customWidth="1"/>
    <col min="11781" max="11782" width="12" style="1" customWidth="1"/>
    <col min="11783" max="11785" width="9.453125" style="1" customWidth="1"/>
    <col min="11786" max="11786" width="9.54296875" style="1" customWidth="1"/>
    <col min="11787" max="11787" width="9.453125" style="1" customWidth="1"/>
    <col min="11788" max="11788" width="9.453125" style="1"/>
    <col min="11789" max="11789" width="11.453125" style="1" bestFit="1" customWidth="1"/>
    <col min="11790" max="12025" width="9.453125" style="1"/>
    <col min="12026" max="12026" width="6.453125" style="1" customWidth="1"/>
    <col min="12027" max="12027" width="8" style="1" customWidth="1"/>
    <col min="12028" max="12028" width="12" style="1" bestFit="1" customWidth="1"/>
    <col min="12029" max="12029" width="11.54296875" style="1" customWidth="1"/>
    <col min="12030" max="12030" width="7.453125" style="1" customWidth="1"/>
    <col min="12031" max="12031" width="8.453125" style="1" bestFit="1" customWidth="1"/>
    <col min="12032" max="12032" width="11.453125" style="1" customWidth="1"/>
    <col min="12033" max="12033" width="10.54296875" style="1" customWidth="1"/>
    <col min="12034" max="12034" width="12.453125" style="1" customWidth="1"/>
    <col min="12035" max="12036" width="8.453125" style="1" customWidth="1"/>
    <col min="12037" max="12038" width="12" style="1" customWidth="1"/>
    <col min="12039" max="12041" width="9.453125" style="1" customWidth="1"/>
    <col min="12042" max="12042" width="9.54296875" style="1" customWidth="1"/>
    <col min="12043" max="12043" width="9.453125" style="1" customWidth="1"/>
    <col min="12044" max="12044" width="9.453125" style="1"/>
    <col min="12045" max="12045" width="11.453125" style="1" bestFit="1" customWidth="1"/>
    <col min="12046" max="12281" width="9.453125" style="1"/>
    <col min="12282" max="12282" width="6.453125" style="1" customWidth="1"/>
    <col min="12283" max="12283" width="8" style="1" customWidth="1"/>
    <col min="12284" max="12284" width="12" style="1" bestFit="1" customWidth="1"/>
    <col min="12285" max="12285" width="11.54296875" style="1" customWidth="1"/>
    <col min="12286" max="12286" width="7.453125" style="1" customWidth="1"/>
    <col min="12287" max="12287" width="8.453125" style="1" bestFit="1" customWidth="1"/>
    <col min="12288" max="12288" width="11.453125" style="1" customWidth="1"/>
    <col min="12289" max="12289" width="10.54296875" style="1" customWidth="1"/>
    <col min="12290" max="12290" width="12.453125" style="1" customWidth="1"/>
    <col min="12291" max="12292" width="8.453125" style="1" customWidth="1"/>
    <col min="12293" max="12294" width="12" style="1" customWidth="1"/>
    <col min="12295" max="12297" width="9.453125" style="1" customWidth="1"/>
    <col min="12298" max="12298" width="9.54296875" style="1" customWidth="1"/>
    <col min="12299" max="12299" width="9.453125" style="1" customWidth="1"/>
    <col min="12300" max="12300" width="9.453125" style="1"/>
    <col min="12301" max="12301" width="11.453125" style="1" bestFit="1" customWidth="1"/>
    <col min="12302" max="12537" width="9.453125" style="1"/>
    <col min="12538" max="12538" width="6.453125" style="1" customWidth="1"/>
    <col min="12539" max="12539" width="8" style="1" customWidth="1"/>
    <col min="12540" max="12540" width="12" style="1" bestFit="1" customWidth="1"/>
    <col min="12541" max="12541" width="11.54296875" style="1" customWidth="1"/>
    <col min="12542" max="12542" width="7.453125" style="1" customWidth="1"/>
    <col min="12543" max="12543" width="8.453125" style="1" bestFit="1" customWidth="1"/>
    <col min="12544" max="12544" width="11.453125" style="1" customWidth="1"/>
    <col min="12545" max="12545" width="10.54296875" style="1" customWidth="1"/>
    <col min="12546" max="12546" width="12.453125" style="1" customWidth="1"/>
    <col min="12547" max="12548" width="8.453125" style="1" customWidth="1"/>
    <col min="12549" max="12550" width="12" style="1" customWidth="1"/>
    <col min="12551" max="12553" width="9.453125" style="1" customWidth="1"/>
    <col min="12554" max="12554" width="9.54296875" style="1" customWidth="1"/>
    <col min="12555" max="12555" width="9.453125" style="1" customWidth="1"/>
    <col min="12556" max="12556" width="9.453125" style="1"/>
    <col min="12557" max="12557" width="11.453125" style="1" bestFit="1" customWidth="1"/>
    <col min="12558" max="12793" width="9.453125" style="1"/>
    <col min="12794" max="12794" width="6.453125" style="1" customWidth="1"/>
    <col min="12795" max="12795" width="8" style="1" customWidth="1"/>
    <col min="12796" max="12796" width="12" style="1" bestFit="1" customWidth="1"/>
    <col min="12797" max="12797" width="11.54296875" style="1" customWidth="1"/>
    <col min="12798" max="12798" width="7.453125" style="1" customWidth="1"/>
    <col min="12799" max="12799" width="8.453125" style="1" bestFit="1" customWidth="1"/>
    <col min="12800" max="12800" width="11.453125" style="1" customWidth="1"/>
    <col min="12801" max="12801" width="10.54296875" style="1" customWidth="1"/>
    <col min="12802" max="12802" width="12.453125" style="1" customWidth="1"/>
    <col min="12803" max="12804" width="8.453125" style="1" customWidth="1"/>
    <col min="12805" max="12806" width="12" style="1" customWidth="1"/>
    <col min="12807" max="12809" width="9.453125" style="1" customWidth="1"/>
    <col min="12810" max="12810" width="9.54296875" style="1" customWidth="1"/>
    <col min="12811" max="12811" width="9.453125" style="1" customWidth="1"/>
    <col min="12812" max="12812" width="9.453125" style="1"/>
    <col min="12813" max="12813" width="11.453125" style="1" bestFit="1" customWidth="1"/>
    <col min="12814" max="13049" width="9.453125" style="1"/>
    <col min="13050" max="13050" width="6.453125" style="1" customWidth="1"/>
    <col min="13051" max="13051" width="8" style="1" customWidth="1"/>
    <col min="13052" max="13052" width="12" style="1" bestFit="1" customWidth="1"/>
    <col min="13053" max="13053" width="11.54296875" style="1" customWidth="1"/>
    <col min="13054" max="13054" width="7.453125" style="1" customWidth="1"/>
    <col min="13055" max="13055" width="8.453125" style="1" bestFit="1" customWidth="1"/>
    <col min="13056" max="13056" width="11.453125" style="1" customWidth="1"/>
    <col min="13057" max="13057" width="10.54296875" style="1" customWidth="1"/>
    <col min="13058" max="13058" width="12.453125" style="1" customWidth="1"/>
    <col min="13059" max="13060" width="8.453125" style="1" customWidth="1"/>
    <col min="13061" max="13062" width="12" style="1" customWidth="1"/>
    <col min="13063" max="13065" width="9.453125" style="1" customWidth="1"/>
    <col min="13066" max="13066" width="9.54296875" style="1" customWidth="1"/>
    <col min="13067" max="13067" width="9.453125" style="1" customWidth="1"/>
    <col min="13068" max="13068" width="9.453125" style="1"/>
    <col min="13069" max="13069" width="11.453125" style="1" bestFit="1" customWidth="1"/>
    <col min="13070" max="13305" width="9.453125" style="1"/>
    <col min="13306" max="13306" width="6.453125" style="1" customWidth="1"/>
    <col min="13307" max="13307" width="8" style="1" customWidth="1"/>
    <col min="13308" max="13308" width="12" style="1" bestFit="1" customWidth="1"/>
    <col min="13309" max="13309" width="11.54296875" style="1" customWidth="1"/>
    <col min="13310" max="13310" width="7.453125" style="1" customWidth="1"/>
    <col min="13311" max="13311" width="8.453125" style="1" bestFit="1" customWidth="1"/>
    <col min="13312" max="13312" width="11.453125" style="1" customWidth="1"/>
    <col min="13313" max="13313" width="10.54296875" style="1" customWidth="1"/>
    <col min="13314" max="13314" width="12.453125" style="1" customWidth="1"/>
    <col min="13315" max="13316" width="8.453125" style="1" customWidth="1"/>
    <col min="13317" max="13318" width="12" style="1" customWidth="1"/>
    <col min="13319" max="13321" width="9.453125" style="1" customWidth="1"/>
    <col min="13322" max="13322" width="9.54296875" style="1" customWidth="1"/>
    <col min="13323" max="13323" width="9.453125" style="1" customWidth="1"/>
    <col min="13324" max="13324" width="9.453125" style="1"/>
    <col min="13325" max="13325" width="11.453125" style="1" bestFit="1" customWidth="1"/>
    <col min="13326" max="13561" width="9.453125" style="1"/>
    <col min="13562" max="13562" width="6.453125" style="1" customWidth="1"/>
    <col min="13563" max="13563" width="8" style="1" customWidth="1"/>
    <col min="13564" max="13564" width="12" style="1" bestFit="1" customWidth="1"/>
    <col min="13565" max="13565" width="11.54296875" style="1" customWidth="1"/>
    <col min="13566" max="13566" width="7.453125" style="1" customWidth="1"/>
    <col min="13567" max="13567" width="8.453125" style="1" bestFit="1" customWidth="1"/>
    <col min="13568" max="13568" width="11.453125" style="1" customWidth="1"/>
    <col min="13569" max="13569" width="10.54296875" style="1" customWidth="1"/>
    <col min="13570" max="13570" width="12.453125" style="1" customWidth="1"/>
    <col min="13571" max="13572" width="8.453125" style="1" customWidth="1"/>
    <col min="13573" max="13574" width="12" style="1" customWidth="1"/>
    <col min="13575" max="13577" width="9.453125" style="1" customWidth="1"/>
    <col min="13578" max="13578" width="9.54296875" style="1" customWidth="1"/>
    <col min="13579" max="13579" width="9.453125" style="1" customWidth="1"/>
    <col min="13580" max="13580" width="9.453125" style="1"/>
    <col min="13581" max="13581" width="11.453125" style="1" bestFit="1" customWidth="1"/>
    <col min="13582" max="13817" width="9.453125" style="1"/>
    <col min="13818" max="13818" width="6.453125" style="1" customWidth="1"/>
    <col min="13819" max="13819" width="8" style="1" customWidth="1"/>
    <col min="13820" max="13820" width="12" style="1" bestFit="1" customWidth="1"/>
    <col min="13821" max="13821" width="11.54296875" style="1" customWidth="1"/>
    <col min="13822" max="13822" width="7.453125" style="1" customWidth="1"/>
    <col min="13823" max="13823" width="8.453125" style="1" bestFit="1" customWidth="1"/>
    <col min="13824" max="13824" width="11.453125" style="1" customWidth="1"/>
    <col min="13825" max="13825" width="10.54296875" style="1" customWidth="1"/>
    <col min="13826" max="13826" width="12.453125" style="1" customWidth="1"/>
    <col min="13827" max="13828" width="8.453125" style="1" customWidth="1"/>
    <col min="13829" max="13830" width="12" style="1" customWidth="1"/>
    <col min="13831" max="13833" width="9.453125" style="1" customWidth="1"/>
    <col min="13834" max="13834" width="9.54296875" style="1" customWidth="1"/>
    <col min="13835" max="13835" width="9.453125" style="1" customWidth="1"/>
    <col min="13836" max="13836" width="9.453125" style="1"/>
    <col min="13837" max="13837" width="11.453125" style="1" bestFit="1" customWidth="1"/>
    <col min="13838" max="14073" width="9.453125" style="1"/>
    <col min="14074" max="14074" width="6.453125" style="1" customWidth="1"/>
    <col min="14075" max="14075" width="8" style="1" customWidth="1"/>
    <col min="14076" max="14076" width="12" style="1" bestFit="1" customWidth="1"/>
    <col min="14077" max="14077" width="11.54296875" style="1" customWidth="1"/>
    <col min="14078" max="14078" width="7.453125" style="1" customWidth="1"/>
    <col min="14079" max="14079" width="8.453125" style="1" bestFit="1" customWidth="1"/>
    <col min="14080" max="14080" width="11.453125" style="1" customWidth="1"/>
    <col min="14081" max="14081" width="10.54296875" style="1" customWidth="1"/>
    <col min="14082" max="14082" width="12.453125" style="1" customWidth="1"/>
    <col min="14083" max="14084" width="8.453125" style="1" customWidth="1"/>
    <col min="14085" max="14086" width="12" style="1" customWidth="1"/>
    <col min="14087" max="14089" width="9.453125" style="1" customWidth="1"/>
    <col min="14090" max="14090" width="9.54296875" style="1" customWidth="1"/>
    <col min="14091" max="14091" width="9.453125" style="1" customWidth="1"/>
    <col min="14092" max="14092" width="9.453125" style="1"/>
    <col min="14093" max="14093" width="11.453125" style="1" bestFit="1" customWidth="1"/>
    <col min="14094" max="14329" width="9.453125" style="1"/>
    <col min="14330" max="14330" width="6.453125" style="1" customWidth="1"/>
    <col min="14331" max="14331" width="8" style="1" customWidth="1"/>
    <col min="14332" max="14332" width="12" style="1" bestFit="1" customWidth="1"/>
    <col min="14333" max="14333" width="11.54296875" style="1" customWidth="1"/>
    <col min="14334" max="14334" width="7.453125" style="1" customWidth="1"/>
    <col min="14335" max="14335" width="8.453125" style="1" bestFit="1" customWidth="1"/>
    <col min="14336" max="14336" width="11.453125" style="1" customWidth="1"/>
    <col min="14337" max="14337" width="10.54296875" style="1" customWidth="1"/>
    <col min="14338" max="14338" width="12.453125" style="1" customWidth="1"/>
    <col min="14339" max="14340" width="8.453125" style="1" customWidth="1"/>
    <col min="14341" max="14342" width="12" style="1" customWidth="1"/>
    <col min="14343" max="14345" width="9.453125" style="1" customWidth="1"/>
    <col min="14346" max="14346" width="9.54296875" style="1" customWidth="1"/>
    <col min="14347" max="14347" width="9.453125" style="1" customWidth="1"/>
    <col min="14348" max="14348" width="9.453125" style="1"/>
    <col min="14349" max="14349" width="11.453125" style="1" bestFit="1" customWidth="1"/>
    <col min="14350" max="14585" width="9.453125" style="1"/>
    <col min="14586" max="14586" width="6.453125" style="1" customWidth="1"/>
    <col min="14587" max="14587" width="8" style="1" customWidth="1"/>
    <col min="14588" max="14588" width="12" style="1" bestFit="1" customWidth="1"/>
    <col min="14589" max="14589" width="11.54296875" style="1" customWidth="1"/>
    <col min="14590" max="14590" width="7.453125" style="1" customWidth="1"/>
    <col min="14591" max="14591" width="8.453125" style="1" bestFit="1" customWidth="1"/>
    <col min="14592" max="14592" width="11.453125" style="1" customWidth="1"/>
    <col min="14593" max="14593" width="10.54296875" style="1" customWidth="1"/>
    <col min="14594" max="14594" width="12.453125" style="1" customWidth="1"/>
    <col min="14595" max="14596" width="8.453125" style="1" customWidth="1"/>
    <col min="14597" max="14598" width="12" style="1" customWidth="1"/>
    <col min="14599" max="14601" width="9.453125" style="1" customWidth="1"/>
    <col min="14602" max="14602" width="9.54296875" style="1" customWidth="1"/>
    <col min="14603" max="14603" width="9.453125" style="1" customWidth="1"/>
    <col min="14604" max="14604" width="9.453125" style="1"/>
    <col min="14605" max="14605" width="11.453125" style="1" bestFit="1" customWidth="1"/>
    <col min="14606" max="14841" width="9.453125" style="1"/>
    <col min="14842" max="14842" width="6.453125" style="1" customWidth="1"/>
    <col min="14843" max="14843" width="8" style="1" customWidth="1"/>
    <col min="14844" max="14844" width="12" style="1" bestFit="1" customWidth="1"/>
    <col min="14845" max="14845" width="11.54296875" style="1" customWidth="1"/>
    <col min="14846" max="14846" width="7.453125" style="1" customWidth="1"/>
    <col min="14847" max="14847" width="8.453125" style="1" bestFit="1" customWidth="1"/>
    <col min="14848" max="14848" width="11.453125" style="1" customWidth="1"/>
    <col min="14849" max="14849" width="10.54296875" style="1" customWidth="1"/>
    <col min="14850" max="14850" width="12.453125" style="1" customWidth="1"/>
    <col min="14851" max="14852" width="8.453125" style="1" customWidth="1"/>
    <col min="14853" max="14854" width="12" style="1" customWidth="1"/>
    <col min="14855" max="14857" width="9.453125" style="1" customWidth="1"/>
    <col min="14858" max="14858" width="9.54296875" style="1" customWidth="1"/>
    <col min="14859" max="14859" width="9.453125" style="1" customWidth="1"/>
    <col min="14860" max="14860" width="9.453125" style="1"/>
    <col min="14861" max="14861" width="11.453125" style="1" bestFit="1" customWidth="1"/>
    <col min="14862" max="15097" width="9.453125" style="1"/>
    <col min="15098" max="15098" width="6.453125" style="1" customWidth="1"/>
    <col min="15099" max="15099" width="8" style="1" customWidth="1"/>
    <col min="15100" max="15100" width="12" style="1" bestFit="1" customWidth="1"/>
    <col min="15101" max="15101" width="11.54296875" style="1" customWidth="1"/>
    <col min="15102" max="15102" width="7.453125" style="1" customWidth="1"/>
    <col min="15103" max="15103" width="8.453125" style="1" bestFit="1" customWidth="1"/>
    <col min="15104" max="15104" width="11.453125" style="1" customWidth="1"/>
    <col min="15105" max="15105" width="10.54296875" style="1" customWidth="1"/>
    <col min="15106" max="15106" width="12.453125" style="1" customWidth="1"/>
    <col min="15107" max="15108" width="8.453125" style="1" customWidth="1"/>
    <col min="15109" max="15110" width="12" style="1" customWidth="1"/>
    <col min="15111" max="15113" width="9.453125" style="1" customWidth="1"/>
    <col min="15114" max="15114" width="9.54296875" style="1" customWidth="1"/>
    <col min="15115" max="15115" width="9.453125" style="1" customWidth="1"/>
    <col min="15116" max="15116" width="9.453125" style="1"/>
    <col min="15117" max="15117" width="11.453125" style="1" bestFit="1" customWidth="1"/>
    <col min="15118" max="15353" width="9.453125" style="1"/>
    <col min="15354" max="15354" width="6.453125" style="1" customWidth="1"/>
    <col min="15355" max="15355" width="8" style="1" customWidth="1"/>
    <col min="15356" max="15356" width="12" style="1" bestFit="1" customWidth="1"/>
    <col min="15357" max="15357" width="11.54296875" style="1" customWidth="1"/>
    <col min="15358" max="15358" width="7.453125" style="1" customWidth="1"/>
    <col min="15359" max="15359" width="8.453125" style="1" bestFit="1" customWidth="1"/>
    <col min="15360" max="15360" width="11.453125" style="1" customWidth="1"/>
    <col min="15361" max="15361" width="10.54296875" style="1" customWidth="1"/>
    <col min="15362" max="15362" width="12.453125" style="1" customWidth="1"/>
    <col min="15363" max="15364" width="8.453125" style="1" customWidth="1"/>
    <col min="15365" max="15366" width="12" style="1" customWidth="1"/>
    <col min="15367" max="15369" width="9.453125" style="1" customWidth="1"/>
    <col min="15370" max="15370" width="9.54296875" style="1" customWidth="1"/>
    <col min="15371" max="15371" width="9.453125" style="1" customWidth="1"/>
    <col min="15372" max="15372" width="9.453125" style="1"/>
    <col min="15373" max="15373" width="11.453125" style="1" bestFit="1" customWidth="1"/>
    <col min="15374" max="15609" width="9.453125" style="1"/>
    <col min="15610" max="15610" width="6.453125" style="1" customWidth="1"/>
    <col min="15611" max="15611" width="8" style="1" customWidth="1"/>
    <col min="15612" max="15612" width="12" style="1" bestFit="1" customWidth="1"/>
    <col min="15613" max="15613" width="11.54296875" style="1" customWidth="1"/>
    <col min="15614" max="15614" width="7.453125" style="1" customWidth="1"/>
    <col min="15615" max="15615" width="8.453125" style="1" bestFit="1" customWidth="1"/>
    <col min="15616" max="15616" width="11.453125" style="1" customWidth="1"/>
    <col min="15617" max="15617" width="10.54296875" style="1" customWidth="1"/>
    <col min="15618" max="15618" width="12.453125" style="1" customWidth="1"/>
    <col min="15619" max="15620" width="8.453125" style="1" customWidth="1"/>
    <col min="15621" max="15622" width="12" style="1" customWidth="1"/>
    <col min="15623" max="15625" width="9.453125" style="1" customWidth="1"/>
    <col min="15626" max="15626" width="9.54296875" style="1" customWidth="1"/>
    <col min="15627" max="15627" width="9.453125" style="1" customWidth="1"/>
    <col min="15628" max="15628" width="9.453125" style="1"/>
    <col min="15629" max="15629" width="11.453125" style="1" bestFit="1" customWidth="1"/>
    <col min="15630" max="15865" width="9.453125" style="1"/>
    <col min="15866" max="15866" width="6.453125" style="1" customWidth="1"/>
    <col min="15867" max="15867" width="8" style="1" customWidth="1"/>
    <col min="15868" max="15868" width="12" style="1" bestFit="1" customWidth="1"/>
    <col min="15869" max="15869" width="11.54296875" style="1" customWidth="1"/>
    <col min="15870" max="15870" width="7.453125" style="1" customWidth="1"/>
    <col min="15871" max="15871" width="8.453125" style="1" bestFit="1" customWidth="1"/>
    <col min="15872" max="15872" width="11.453125" style="1" customWidth="1"/>
    <col min="15873" max="15873" width="10.54296875" style="1" customWidth="1"/>
    <col min="15874" max="15874" width="12.453125" style="1" customWidth="1"/>
    <col min="15875" max="15876" width="8.453125" style="1" customWidth="1"/>
    <col min="15877" max="15878" width="12" style="1" customWidth="1"/>
    <col min="15879" max="15881" width="9.453125" style="1" customWidth="1"/>
    <col min="15882" max="15882" width="9.54296875" style="1" customWidth="1"/>
    <col min="15883" max="15883" width="9.453125" style="1" customWidth="1"/>
    <col min="15884" max="15884" width="9.453125" style="1"/>
    <col min="15885" max="15885" width="11.453125" style="1" bestFit="1" customWidth="1"/>
    <col min="15886" max="16121" width="9.453125" style="1"/>
    <col min="16122" max="16122" width="6.453125" style="1" customWidth="1"/>
    <col min="16123" max="16123" width="8" style="1" customWidth="1"/>
    <col min="16124" max="16124" width="12" style="1" bestFit="1" customWidth="1"/>
    <col min="16125" max="16125" width="11.54296875" style="1" customWidth="1"/>
    <col min="16126" max="16126" width="7.453125" style="1" customWidth="1"/>
    <col min="16127" max="16127" width="8.453125" style="1" bestFit="1" customWidth="1"/>
    <col min="16128" max="16128" width="11.453125" style="1" customWidth="1"/>
    <col min="16129" max="16129" width="10.54296875" style="1" customWidth="1"/>
    <col min="16130" max="16130" width="12.453125" style="1" customWidth="1"/>
    <col min="16131" max="16132" width="8.453125" style="1" customWidth="1"/>
    <col min="16133" max="16134" width="12" style="1" customWidth="1"/>
    <col min="16135" max="16137" width="9.453125" style="1" customWidth="1"/>
    <col min="16138" max="16138" width="9.54296875" style="1" customWidth="1"/>
    <col min="16139" max="16139" width="9.453125" style="1" customWidth="1"/>
    <col min="16140" max="16140" width="9.453125" style="1"/>
    <col min="16141" max="16141" width="11.453125" style="1" bestFit="1" customWidth="1"/>
    <col min="16142" max="16384" width="9.453125" style="1"/>
  </cols>
  <sheetData>
    <row r="1" spans="1:18" ht="26" x14ac:dyDescent="0.35">
      <c r="A1" s="35" t="s">
        <v>141</v>
      </c>
    </row>
    <row r="2" spans="1:18" s="2" customFormat="1" x14ac:dyDescent="0.35">
      <c r="A2" s="2" t="s">
        <v>14</v>
      </c>
      <c r="I2" s="72"/>
      <c r="J2" s="72"/>
      <c r="K2" s="72"/>
      <c r="L2" s="72"/>
      <c r="M2" s="72"/>
    </row>
    <row r="3" spans="1:18" s="2" customFormat="1" x14ac:dyDescent="0.35">
      <c r="A3" s="2" t="s">
        <v>128</v>
      </c>
    </row>
    <row r="4" spans="1:18" ht="31" x14ac:dyDescent="0.35">
      <c r="B4" s="80" t="s">
        <v>729</v>
      </c>
      <c r="C4" s="39"/>
      <c r="D4" s="40"/>
      <c r="E4" s="55" t="s">
        <v>730</v>
      </c>
      <c r="F4" s="38" t="s">
        <v>624</v>
      </c>
      <c r="G4" s="39"/>
      <c r="H4" s="39"/>
      <c r="I4" s="40"/>
      <c r="J4" s="38" t="s">
        <v>26</v>
      </c>
      <c r="K4" s="40"/>
      <c r="L4" s="80" t="s">
        <v>625</v>
      </c>
      <c r="M4" s="40"/>
      <c r="N4" s="39"/>
      <c r="O4" s="39"/>
      <c r="P4" s="40"/>
    </row>
    <row r="5" spans="1:18" ht="46.5" x14ac:dyDescent="0.35">
      <c r="A5" s="30" t="s">
        <v>130</v>
      </c>
      <c r="B5" s="59" t="s">
        <v>27</v>
      </c>
      <c r="C5" s="60" t="s">
        <v>28</v>
      </c>
      <c r="D5" s="61" t="s">
        <v>29</v>
      </c>
      <c r="E5" s="62" t="s">
        <v>142</v>
      </c>
      <c r="F5" s="59" t="s">
        <v>31</v>
      </c>
      <c r="G5" s="60" t="s">
        <v>646</v>
      </c>
      <c r="H5" s="60" t="s">
        <v>32</v>
      </c>
      <c r="I5" s="61" t="s">
        <v>588</v>
      </c>
      <c r="J5" s="59" t="s">
        <v>589</v>
      </c>
      <c r="K5" s="61" t="s">
        <v>33</v>
      </c>
      <c r="L5" s="59" t="s">
        <v>34</v>
      </c>
      <c r="M5" s="61" t="s">
        <v>655</v>
      </c>
      <c r="N5" s="60" t="s">
        <v>35</v>
      </c>
      <c r="O5" s="60" t="s">
        <v>36</v>
      </c>
      <c r="P5" s="61" t="s">
        <v>37</v>
      </c>
    </row>
    <row r="6" spans="1:18" x14ac:dyDescent="0.35">
      <c r="A6" s="51">
        <f ca="1">INDIRECT(calculation_hide!T9)</f>
        <v>2020</v>
      </c>
      <c r="B6" s="52">
        <f ca="1">INDIRECT(calculation_hide!U9)</f>
        <v>48242.6</v>
      </c>
      <c r="C6" s="42">
        <f ca="1">INDIRECT(calculation_hide!V9)</f>
        <v>2597.4499999999998</v>
      </c>
      <c r="D6" s="43">
        <f ca="1">INDIRECT(calculation_hide!W9)</f>
        <v>383.15</v>
      </c>
      <c r="E6" s="56">
        <f ca="1">INDIRECT(calculation_hide!X9)</f>
        <v>45262.01</v>
      </c>
      <c r="F6" s="52">
        <f ca="1">INDIRECT(calculation_hide!Y9)</f>
        <v>1749.36</v>
      </c>
      <c r="G6" s="42">
        <f ca="1">INDIRECT(calculation_hide!Z9)</f>
        <v>328.45</v>
      </c>
      <c r="H6" s="42">
        <f ca="1">INDIRECT(calculation_hide!AA9)</f>
        <v>1843.8200000000002</v>
      </c>
      <c r="I6" s="43">
        <f ca="1">INDIRECT(calculation_hide!AB9)</f>
        <v>13154.6</v>
      </c>
      <c r="J6" s="52">
        <f ca="1">INDIRECT(calculation_hide!AC9)</f>
        <v>1942.7800000000002</v>
      </c>
      <c r="K6" s="43">
        <f ca="1">INDIRECT(calculation_hide!AD9)</f>
        <v>1902.6199999999997</v>
      </c>
      <c r="L6" s="52">
        <f ca="1">INDIRECT(calculation_hide!AE9)</f>
        <v>5815.96</v>
      </c>
      <c r="M6" s="43">
        <f ca="1">INDIRECT(calculation_hide!AF9)</f>
        <v>12490.45</v>
      </c>
      <c r="N6" s="42">
        <f ca="1">INDIRECT(calculation_hide!AG9)</f>
        <v>3079.43</v>
      </c>
      <c r="O6" s="42">
        <f ca="1">INDIRECT(calculation_hide!AH9)</f>
        <v>286.16000000000003</v>
      </c>
      <c r="P6" s="43">
        <f ca="1">INDIRECT(calculation_hide!AI9)</f>
        <v>637.58000000000004</v>
      </c>
    </row>
    <row r="7" spans="1:18" x14ac:dyDescent="0.35">
      <c r="A7" s="50">
        <f ca="1">INDIRECT(calculation_hide!T10)</f>
        <v>2021</v>
      </c>
      <c r="B7" s="53">
        <f ca="1">INDIRECT(calculation_hide!U10)</f>
        <v>48796.61</v>
      </c>
      <c r="C7" s="45">
        <f ca="1">INDIRECT(calculation_hide!V10)</f>
        <v>2618.8599999999997</v>
      </c>
      <c r="D7" s="46">
        <f ca="1">INDIRECT(calculation_hide!W10)</f>
        <v>634.81999999999994</v>
      </c>
      <c r="E7" s="57">
        <f ca="1">INDIRECT(calculation_hide!X10)</f>
        <v>45542.880000000005</v>
      </c>
      <c r="F7" s="53">
        <f ca="1">INDIRECT(calculation_hide!Y10)</f>
        <v>1707.58</v>
      </c>
      <c r="G7" s="45">
        <f ca="1">INDIRECT(calculation_hide!Z10)</f>
        <v>345.58000000000004</v>
      </c>
      <c r="H7" s="45">
        <f ca="1">INDIRECT(calculation_hide!AA10)</f>
        <v>1599.2600000000002</v>
      </c>
      <c r="I7" s="46">
        <f ca="1">INDIRECT(calculation_hide!AB10)</f>
        <v>14353.47</v>
      </c>
      <c r="J7" s="53">
        <f ca="1">INDIRECT(calculation_hide!AC10)</f>
        <v>1833.75</v>
      </c>
      <c r="K7" s="46">
        <f ca="1">INDIRECT(calculation_hide!AD10)</f>
        <v>1734.4099999999999</v>
      </c>
      <c r="L7" s="53">
        <f ca="1">INDIRECT(calculation_hide!AE10)</f>
        <v>5933.4500000000007</v>
      </c>
      <c r="M7" s="46">
        <f ca="1">INDIRECT(calculation_hide!AF10)</f>
        <v>11934.890000000001</v>
      </c>
      <c r="N7" s="45">
        <f ca="1">INDIRECT(calculation_hide!AG10)</f>
        <v>2956.61</v>
      </c>
      <c r="O7" s="45">
        <f ca="1">INDIRECT(calculation_hide!AH10)</f>
        <v>342.03999999999996</v>
      </c>
      <c r="P7" s="46">
        <f ca="1">INDIRECT(calculation_hide!AI10)</f>
        <v>726.53</v>
      </c>
    </row>
    <row r="8" spans="1:18" x14ac:dyDescent="0.35">
      <c r="A8" s="50">
        <f ca="1">INDIRECT(calculation_hide!T11)</f>
        <v>2022</v>
      </c>
      <c r="B8" s="53">
        <f ca="1">INDIRECT(calculation_hide!U11)</f>
        <v>54826.879999999997</v>
      </c>
      <c r="C8" s="45">
        <f ca="1">INDIRECT(calculation_hide!V11)</f>
        <v>2889.2400000000002</v>
      </c>
      <c r="D8" s="46">
        <f ca="1">INDIRECT(calculation_hide!W11)</f>
        <v>867.34</v>
      </c>
      <c r="E8" s="57">
        <f ca="1">INDIRECT(calculation_hide!X11)</f>
        <v>51070.3</v>
      </c>
      <c r="F8" s="53">
        <f ca="1">INDIRECT(calculation_hide!Y11)</f>
        <v>1682.1699999999998</v>
      </c>
      <c r="G8" s="45">
        <f ca="1">INDIRECT(calculation_hide!Z11)</f>
        <v>394.59000000000003</v>
      </c>
      <c r="H8" s="45">
        <f ca="1">INDIRECT(calculation_hide!AA11)</f>
        <v>1511.01</v>
      </c>
      <c r="I8" s="46">
        <f ca="1">INDIRECT(calculation_hide!AB11)</f>
        <v>15761.68</v>
      </c>
      <c r="J8" s="53">
        <f ca="1">INDIRECT(calculation_hide!AC11)</f>
        <v>3489.8099999999995</v>
      </c>
      <c r="K8" s="46">
        <f ca="1">INDIRECT(calculation_hide!AD11)</f>
        <v>2042.4300000000003</v>
      </c>
      <c r="L8" s="53">
        <f ca="1">INDIRECT(calculation_hide!AE11)</f>
        <v>6042.5199999999995</v>
      </c>
      <c r="M8" s="46">
        <f ca="1">INDIRECT(calculation_hide!AF11)</f>
        <v>13585.48</v>
      </c>
      <c r="N8" s="45">
        <f ca="1">INDIRECT(calculation_hide!AG11)</f>
        <v>3232.72</v>
      </c>
      <c r="O8" s="45">
        <f ca="1">INDIRECT(calculation_hide!AH11)</f>
        <v>286.77999999999997</v>
      </c>
      <c r="P8" s="46">
        <f ca="1">INDIRECT(calculation_hide!AI11)</f>
        <v>520.4</v>
      </c>
    </row>
    <row r="9" spans="1:18" x14ac:dyDescent="0.35">
      <c r="A9" s="50">
        <f ca="1">INDIRECT(calculation_hide!T12)</f>
        <v>2023</v>
      </c>
      <c r="B9" s="53">
        <f ca="1">INDIRECT(calculation_hide!U12)</f>
        <v>50977.090000000004</v>
      </c>
      <c r="C9" s="45">
        <f ca="1">INDIRECT(calculation_hide!V12)</f>
        <v>2977.9</v>
      </c>
      <c r="D9" s="46">
        <f ca="1">INDIRECT(calculation_hide!W12)</f>
        <v>741.44</v>
      </c>
      <c r="E9" s="57">
        <f ca="1">INDIRECT(calculation_hide!X12)</f>
        <v>47257.75</v>
      </c>
      <c r="F9" s="53">
        <f ca="1">INDIRECT(calculation_hide!Y12)</f>
        <v>1531.3899999999999</v>
      </c>
      <c r="G9" s="45">
        <f ca="1">INDIRECT(calculation_hide!Z12)</f>
        <v>386.36</v>
      </c>
      <c r="H9" s="45">
        <f ca="1">INDIRECT(calculation_hide!AA12)</f>
        <v>1639.3400000000001</v>
      </c>
      <c r="I9" s="46">
        <f ca="1">INDIRECT(calculation_hide!AB12)</f>
        <v>15421.1</v>
      </c>
      <c r="J9" s="53">
        <f ca="1">INDIRECT(calculation_hide!AC12)</f>
        <v>3314.64</v>
      </c>
      <c r="K9" s="46">
        <f ca="1">INDIRECT(calculation_hide!AD12)</f>
        <v>2231.7200000000003</v>
      </c>
      <c r="L9" s="53">
        <f ca="1">INDIRECT(calculation_hide!AE12)</f>
        <v>4814.38</v>
      </c>
      <c r="M9" s="46">
        <f ca="1">INDIRECT(calculation_hide!AF12)</f>
        <v>12307.099999999999</v>
      </c>
      <c r="N9" s="45">
        <f ca="1">INDIRECT(calculation_hide!AG12)</f>
        <v>2912.34</v>
      </c>
      <c r="O9" s="45">
        <f ca="1">INDIRECT(calculation_hide!AH12)</f>
        <v>231.58</v>
      </c>
      <c r="P9" s="46">
        <f ca="1">INDIRECT(calculation_hide!AI12)</f>
        <v>372.91999999999996</v>
      </c>
    </row>
    <row r="10" spans="1:18" x14ac:dyDescent="0.35">
      <c r="A10" s="44">
        <f ca="1">INDIRECT(calculation_hide!T13)</f>
        <v>2024</v>
      </c>
      <c r="B10" s="53">
        <f ca="1">INDIRECT(calculation_hide!U13)</f>
        <v>51610.59</v>
      </c>
      <c r="C10" s="45">
        <f ca="1">INDIRECT(calculation_hide!V13)</f>
        <v>2729.17</v>
      </c>
      <c r="D10" s="46">
        <f ca="1">INDIRECT(calculation_hide!W13)</f>
        <v>836.52</v>
      </c>
      <c r="E10" s="57">
        <f ca="1">INDIRECT(calculation_hide!X13)</f>
        <v>48044.900000000009</v>
      </c>
      <c r="F10" s="53">
        <f ca="1">INDIRECT(calculation_hide!Y13)</f>
        <v>1487</v>
      </c>
      <c r="G10" s="45">
        <f ca="1">INDIRECT(calculation_hide!Z13)</f>
        <v>297.65000000000003</v>
      </c>
      <c r="H10" s="45">
        <f ca="1">INDIRECT(calculation_hide!AA13)</f>
        <v>1555.62</v>
      </c>
      <c r="I10" s="46">
        <f ca="1">INDIRECT(calculation_hide!AB13)</f>
        <v>14997.84</v>
      </c>
      <c r="J10" s="53">
        <f ca="1">INDIRECT(calculation_hide!AC13)</f>
        <v>3440.64</v>
      </c>
      <c r="K10" s="46">
        <f ca="1">INDIRECT(calculation_hide!AD13)</f>
        <v>2229.77</v>
      </c>
      <c r="L10" s="53">
        <f ca="1">INDIRECT(calculation_hide!AE13)</f>
        <v>5001.13</v>
      </c>
      <c r="M10" s="46">
        <f ca="1">INDIRECT(calculation_hide!AF13)</f>
        <v>12456.289999999999</v>
      </c>
      <c r="N10" s="45">
        <f ca="1">INDIRECT(calculation_hide!AG13)</f>
        <v>3337.42</v>
      </c>
      <c r="O10" s="45">
        <f ca="1">INDIRECT(calculation_hide!AH13)</f>
        <v>318.77</v>
      </c>
      <c r="P10" s="46">
        <f ca="1">INDIRECT(calculation_hide!AI13)</f>
        <v>448.73</v>
      </c>
    </row>
    <row r="11" spans="1:18" x14ac:dyDescent="0.35">
      <c r="A11" s="63" t="s">
        <v>129</v>
      </c>
      <c r="B11" s="64" t="str">
        <f ca="1">IF(((B10-B9)/B9*100)&gt;100,"(+) ",IF(((B10-B9)/B9*100)&lt;-100,"(-) ",IF(ROUND(((B10-B9)/B9*100),1)=0,"- ",IF(((B10-B9)/B9*100)&gt;0,TEXT(((B10-B9)/B9*100),"+0.0 "),TEXT(((B10-B9)/B9*100),"0.0 ")))))</f>
        <v xml:space="preserve">+1.2 </v>
      </c>
      <c r="C11" s="65" t="str">
        <f ca="1">IF(((C10-C9)/C9*100)&gt;100,"(+) ",IF(((C10-C9)/C9*100)&lt;-100,"(-) ",IF(ROUND(((C10-C9)/C9*100),1)=0,"- ",IF(((C10-C9)/C9*100)&gt;0,TEXT(((C10-C9)/C9*100),"+0.0 "),TEXT(((C10-C9)/C9*100),"0.0 ")))))</f>
        <v xml:space="preserve">-8.4 </v>
      </c>
      <c r="D11" s="66" t="str">
        <f ca="1">IF(((D10-D9)/D9*100)&gt;100,"(+) ",IF(((D10-D9)/D9*100)&lt;-100,"(-) ",IF(ROUND(((D10-D9)/D9*100),1)=0,"- ",IF(((D10-D9)/D9*100)&gt;0,TEXT(((D10-D9)/D9*100),"+0.0 "),TEXT(((D10-D9)/D9*100),"0.0 ")))))</f>
        <v xml:space="preserve">+12.8 </v>
      </c>
      <c r="E11" s="67" t="str">
        <f t="shared" ref="E11:P11" ca="1" si="0">IF(((E10-E9)/E9*100)&gt;100,"(+) ",IF(((E10-E9)/E9*100)&lt;-100,"(-) ",IF(ROUND(((E10-E9)/E9*100),1)=0,"- ",IF(((E10-E9)/E9*100)&gt;0,TEXT(((E10-E9)/E9*100),"+0.0 "),TEXT(((E10-E9)/E9*100),"0.0 ")))))</f>
        <v xml:space="preserve">+1.7 </v>
      </c>
      <c r="F11" s="64" t="str">
        <f t="shared" ca="1" si="0"/>
        <v xml:space="preserve">-2.9 </v>
      </c>
      <c r="G11" s="65" t="str">
        <f t="shared" ca="1" si="0"/>
        <v xml:space="preserve">-23.0 </v>
      </c>
      <c r="H11" s="65" t="str">
        <f t="shared" ca="1" si="0"/>
        <v xml:space="preserve">-5.1 </v>
      </c>
      <c r="I11" s="66" t="str">
        <f t="shared" ca="1" si="0"/>
        <v xml:space="preserve">-2.7 </v>
      </c>
      <c r="J11" s="64" t="str">
        <f t="shared" ca="1" si="0"/>
        <v xml:space="preserve">+3.8 </v>
      </c>
      <c r="K11" s="66" t="str">
        <f t="shared" ca="1" si="0"/>
        <v xml:space="preserve">-0.1 </v>
      </c>
      <c r="L11" s="64" t="str">
        <f t="shared" ca="1" si="0"/>
        <v xml:space="preserve">+3.9 </v>
      </c>
      <c r="M11" s="66" t="str">
        <f t="shared" ca="1" si="0"/>
        <v xml:space="preserve">+1.2 </v>
      </c>
      <c r="N11" s="65" t="str">
        <f t="shared" ca="1" si="0"/>
        <v xml:space="preserve">+14.6 </v>
      </c>
      <c r="O11" s="65" t="str">
        <f t="shared" ca="1" si="0"/>
        <v xml:space="preserve">+37.7 </v>
      </c>
      <c r="P11" s="66" t="str">
        <f t="shared" ca="1" si="0"/>
        <v xml:space="preserve">+20.3 </v>
      </c>
    </row>
    <row r="12" spans="1:18" x14ac:dyDescent="0.35">
      <c r="A12" s="41" t="str">
        <f ca="1">INDIRECT(calculation_hide!T38)</f>
        <v xml:space="preserve">January - November 2024 </v>
      </c>
      <c r="B12" s="52">
        <f ca="1">INDIRECT(calculation_hide!U38)</f>
        <v>46785.80000000001</v>
      </c>
      <c r="C12" s="42">
        <f ca="1">INDIRECT(calculation_hide!V38)</f>
        <v>2464.8199999999997</v>
      </c>
      <c r="D12" s="43">
        <f ca="1">INDIRECT(calculation_hide!W38)</f>
        <v>743.74</v>
      </c>
      <c r="E12" s="56">
        <f ca="1">INDIRECT(calculation_hide!X38)</f>
        <v>43577.239999999991</v>
      </c>
      <c r="F12" s="52">
        <f ca="1">INDIRECT(calculation_hide!Y38)</f>
        <v>1373.9499999999998</v>
      </c>
      <c r="G12" s="42">
        <f ca="1">INDIRECT(calculation_hide!Z38)</f>
        <v>280.10000000000002</v>
      </c>
      <c r="H12" s="42">
        <f ca="1">INDIRECT(calculation_hide!AA38)</f>
        <v>1413.0500000000002</v>
      </c>
      <c r="I12" s="43">
        <f ca="1">INDIRECT(calculation_hide!AB38)</f>
        <v>13584.190000000002</v>
      </c>
      <c r="J12" s="52">
        <f ca="1">INDIRECT(calculation_hide!AC38)</f>
        <v>3129.06</v>
      </c>
      <c r="K12" s="43">
        <f ca="1">INDIRECT(calculation_hide!AD38)</f>
        <v>1997.37</v>
      </c>
      <c r="L12" s="52">
        <f ca="1">INDIRECT(calculation_hide!AE38)</f>
        <v>4641.8999999999996</v>
      </c>
      <c r="M12" s="43">
        <f ca="1">INDIRECT(calculation_hide!AF38)</f>
        <v>11210.55</v>
      </c>
      <c r="N12" s="42">
        <f ca="1">INDIRECT(calculation_hide!AG38)</f>
        <v>2903.21</v>
      </c>
      <c r="O12" s="42">
        <f ca="1">INDIRECT(calculation_hide!AH38)</f>
        <v>294.37000000000006</v>
      </c>
      <c r="P12" s="43">
        <f ca="1">INDIRECT(calculation_hide!AI38)</f>
        <v>433.84</v>
      </c>
    </row>
    <row r="13" spans="1:18" x14ac:dyDescent="0.35">
      <c r="A13" s="44" t="str">
        <f ca="1">INDIRECT(calculation_hide!T39)</f>
        <v>January - November 2025 [provisional]</v>
      </c>
      <c r="B13" s="53">
        <f ca="1">INDIRECT(calculation_hide!U39)</f>
        <v>45199.77</v>
      </c>
      <c r="C13" s="45">
        <f ca="1">INDIRECT(calculation_hide!V39)</f>
        <v>2282.1100000000006</v>
      </c>
      <c r="D13" s="46">
        <f ca="1">INDIRECT(calculation_hide!W39)</f>
        <v>631.24</v>
      </c>
      <c r="E13" s="57">
        <f ca="1">INDIRECT(calculation_hide!X39)</f>
        <v>42286.39</v>
      </c>
      <c r="F13" s="53">
        <f ca="1">INDIRECT(calculation_hide!Y39)</f>
        <v>1221.8999999999999</v>
      </c>
      <c r="G13" s="45">
        <f ca="1">INDIRECT(calculation_hide!Z39)</f>
        <v>232.04</v>
      </c>
      <c r="H13" s="45">
        <f ca="1">INDIRECT(calculation_hide!AA39)</f>
        <v>1452.57</v>
      </c>
      <c r="I13" s="46">
        <f ca="1">INDIRECT(calculation_hide!AB39)</f>
        <v>13175.490000000002</v>
      </c>
      <c r="J13" s="53">
        <f ca="1">INDIRECT(calculation_hide!AC39)</f>
        <v>2776.5399999999995</v>
      </c>
      <c r="K13" s="46">
        <f ca="1">INDIRECT(calculation_hide!AD39)</f>
        <v>1996.62</v>
      </c>
      <c r="L13" s="53">
        <f ca="1">INDIRECT(calculation_hide!AE39)</f>
        <v>4302.6200000000008</v>
      </c>
      <c r="M13" s="46">
        <f ca="1">INDIRECT(calculation_hide!AF39)</f>
        <v>11007.18</v>
      </c>
      <c r="N13" s="45">
        <f ca="1">INDIRECT(calculation_hide!AG39)</f>
        <v>2659.16</v>
      </c>
      <c r="O13" s="45">
        <f ca="1">INDIRECT(calculation_hide!AH39)</f>
        <v>338.98</v>
      </c>
      <c r="P13" s="46">
        <f ca="1">INDIRECT(calculation_hide!AI39)</f>
        <v>317.10999999999996</v>
      </c>
    </row>
    <row r="14" spans="1:18" x14ac:dyDescent="0.35">
      <c r="A14" s="63" t="s">
        <v>732</v>
      </c>
      <c r="B14" s="64" t="str">
        <f ca="1">IF(((B13-B12)/B12*100)&gt;100,"(+) ",IF(((B13-B12)/B12*100)&lt;-100,"(-) ",IF(ROUND(((B13-B12)/B12*100),1)=0,"- ",IF(((B13-B12)/B12*100)&gt;0,TEXT(((B13-B12)/B12*100),"+0.0 "),TEXT(((B13-B12)/B12*100),"0.0 ")))))</f>
        <v xml:space="preserve">-3.4 </v>
      </c>
      <c r="C14" s="65" t="str">
        <f t="shared" ref="C14:P14" ca="1" si="1">IF(((C13-C12)/C12*100)&gt;100,"(+) ",IF(((C13-C12)/C12*100)&lt;-100,"(-) ",IF(ROUND(((C13-C12)/C12*100),1)=0,"- ",IF(((C13-C12)/C12*100)&gt;0,TEXT(((C13-C12)/C12*100),"+0.0 "),TEXT(((C13-C12)/C12*100),"0.0 ")))))</f>
        <v xml:space="preserve">-7.4 </v>
      </c>
      <c r="D14" s="66" t="str">
        <f t="shared" ca="1" si="1"/>
        <v xml:space="preserve">-15.1 </v>
      </c>
      <c r="E14" s="67" t="str">
        <f t="shared" ca="1" si="1"/>
        <v xml:space="preserve">-3.0 </v>
      </c>
      <c r="F14" s="64" t="str">
        <f t="shared" ca="1" si="1"/>
        <v xml:space="preserve">-11.1 </v>
      </c>
      <c r="G14" s="65" t="str">
        <f t="shared" ca="1" si="1"/>
        <v xml:space="preserve">-17.2 </v>
      </c>
      <c r="H14" s="65" t="str">
        <f t="shared" ca="1" si="1"/>
        <v xml:space="preserve">+2.8 </v>
      </c>
      <c r="I14" s="66" t="str">
        <f t="shared" ca="1" si="1"/>
        <v xml:space="preserve">-3.0 </v>
      </c>
      <c r="J14" s="64" t="str">
        <f t="shared" ca="1" si="1"/>
        <v xml:space="preserve">-11.3 </v>
      </c>
      <c r="K14" s="66" t="str">
        <f t="shared" ca="1" si="1"/>
        <v xml:space="preserve">- </v>
      </c>
      <c r="L14" s="64" t="str">
        <f t="shared" ca="1" si="1"/>
        <v xml:space="preserve">-7.3 </v>
      </c>
      <c r="M14" s="66" t="str">
        <f t="shared" ca="1" si="1"/>
        <v xml:space="preserve">-1.8 </v>
      </c>
      <c r="N14" s="65" t="str">
        <f t="shared" ca="1" si="1"/>
        <v xml:space="preserve">-8.4 </v>
      </c>
      <c r="O14" s="65" t="str">
        <f t="shared" ca="1" si="1"/>
        <v xml:space="preserve">+15.2 </v>
      </c>
      <c r="P14" s="66" t="str">
        <f t="shared" ca="1" si="1"/>
        <v xml:space="preserve">-26.9 </v>
      </c>
    </row>
    <row r="15" spans="1:18" x14ac:dyDescent="0.35">
      <c r="A15" s="41" t="str">
        <f ca="1">INDIRECT(calculation_hide!T20)</f>
        <v>September 2024</v>
      </c>
      <c r="B15" s="52">
        <f ca="1">INDIRECT(calculation_hide!U20)</f>
        <v>3899.19</v>
      </c>
      <c r="C15" s="42">
        <f ca="1">INDIRECT(calculation_hide!V20)</f>
        <v>214.83</v>
      </c>
      <c r="D15" s="43">
        <f ca="1">INDIRECT(calculation_hide!W20)</f>
        <v>17.36</v>
      </c>
      <c r="E15" s="56">
        <f ca="1">INDIRECT(calculation_hide!X20)</f>
        <v>3667</v>
      </c>
      <c r="F15" s="52">
        <f ca="1">INDIRECT(calculation_hide!Y20)</f>
        <v>105.3</v>
      </c>
      <c r="G15" s="42">
        <f ca="1">INDIRECT(calculation_hide!Z20)</f>
        <v>17.37</v>
      </c>
      <c r="H15" s="42">
        <f ca="1">INDIRECT(calculation_hide!AA20)</f>
        <v>90.44</v>
      </c>
      <c r="I15" s="43">
        <f ca="1">INDIRECT(calculation_hide!AB20)</f>
        <v>1116.5899999999999</v>
      </c>
      <c r="J15" s="52">
        <f ca="1">INDIRECT(calculation_hide!AC20)</f>
        <v>309.33</v>
      </c>
      <c r="K15" s="43">
        <f ca="1">INDIRECT(calculation_hide!AD20)</f>
        <v>190.25</v>
      </c>
      <c r="L15" s="52">
        <f ca="1">INDIRECT(calculation_hide!AE20)</f>
        <v>431.18</v>
      </c>
      <c r="M15" s="43">
        <f ca="1">INDIRECT(calculation_hide!AF20)</f>
        <v>870.89</v>
      </c>
      <c r="N15" s="42">
        <f ca="1">INDIRECT(calculation_hide!AG20)</f>
        <v>228.11</v>
      </c>
      <c r="O15" s="42">
        <f ca="1">INDIRECT(calculation_hide!AH20)</f>
        <v>45.87</v>
      </c>
      <c r="P15" s="43">
        <f ca="1">INDIRECT(calculation_hide!AI20)</f>
        <v>45.27</v>
      </c>
      <c r="R15" s="31"/>
    </row>
    <row r="16" spans="1:18" x14ac:dyDescent="0.35">
      <c r="A16" s="44" t="str">
        <f ca="1">INDIRECT(calculation_hide!T21)</f>
        <v>October 2024</v>
      </c>
      <c r="B16" s="53">
        <f ca="1">INDIRECT(calculation_hide!U21)</f>
        <v>3872.47</v>
      </c>
      <c r="C16" s="45">
        <f ca="1">INDIRECT(calculation_hide!V21)</f>
        <v>183.57</v>
      </c>
      <c r="D16" s="46">
        <f ca="1">INDIRECT(calculation_hide!W21)</f>
        <v>73.02</v>
      </c>
      <c r="E16" s="57">
        <f ca="1">INDIRECT(calculation_hide!X21)</f>
        <v>3615.88</v>
      </c>
      <c r="F16" s="53">
        <f ca="1">INDIRECT(calculation_hide!Y21)</f>
        <v>68.53</v>
      </c>
      <c r="G16" s="45">
        <f ca="1">INDIRECT(calculation_hide!Z21)</f>
        <v>24.11</v>
      </c>
      <c r="H16" s="45">
        <f ca="1">INDIRECT(calculation_hide!AA21)</f>
        <v>39.630000000000003</v>
      </c>
      <c r="I16" s="46">
        <f ca="1">INDIRECT(calculation_hide!AB21)</f>
        <v>1051.29</v>
      </c>
      <c r="J16" s="53">
        <f ca="1">INDIRECT(calculation_hide!AC21)</f>
        <v>296.06</v>
      </c>
      <c r="K16" s="46">
        <f ca="1">INDIRECT(calculation_hide!AD21)</f>
        <v>222.86</v>
      </c>
      <c r="L16" s="53">
        <f ca="1">INDIRECT(calculation_hide!AE21)</f>
        <v>381.51</v>
      </c>
      <c r="M16" s="46">
        <f ca="1">INDIRECT(calculation_hide!AF21)</f>
        <v>940.5</v>
      </c>
      <c r="N16" s="45">
        <f ca="1">INDIRECT(calculation_hide!AG21)</f>
        <v>198.36</v>
      </c>
      <c r="O16" s="45">
        <f ca="1">INDIRECT(calculation_hide!AH21)</f>
        <v>30.83</v>
      </c>
      <c r="P16" s="46">
        <f ca="1">INDIRECT(calculation_hide!AI21)</f>
        <v>27.56</v>
      </c>
      <c r="R16" s="31"/>
    </row>
    <row r="17" spans="1:18" x14ac:dyDescent="0.35">
      <c r="A17" s="44" t="str">
        <f ca="1">INDIRECT(calculation_hide!T22)</f>
        <v>November 2024</v>
      </c>
      <c r="B17" s="53">
        <f ca="1">INDIRECT(calculation_hide!U22)</f>
        <v>4785.47</v>
      </c>
      <c r="C17" s="45">
        <f ca="1">INDIRECT(calculation_hide!V22)</f>
        <v>219.99</v>
      </c>
      <c r="D17" s="46">
        <f ca="1">INDIRECT(calculation_hide!W22)</f>
        <v>99.89</v>
      </c>
      <c r="E17" s="57">
        <f ca="1">INDIRECT(calculation_hide!X22)</f>
        <v>4465.59</v>
      </c>
      <c r="F17" s="53">
        <f ca="1">INDIRECT(calculation_hide!Y22)</f>
        <v>83.61</v>
      </c>
      <c r="G17" s="45">
        <f ca="1">INDIRECT(calculation_hide!Z22)</f>
        <v>40.51</v>
      </c>
      <c r="H17" s="45">
        <f ca="1">INDIRECT(calculation_hide!AA22)</f>
        <v>141.35</v>
      </c>
      <c r="I17" s="46">
        <f ca="1">INDIRECT(calculation_hide!AB22)</f>
        <v>1307.1300000000001</v>
      </c>
      <c r="J17" s="53">
        <f ca="1">INDIRECT(calculation_hide!AC22)</f>
        <v>300.95999999999998</v>
      </c>
      <c r="K17" s="46">
        <f ca="1">INDIRECT(calculation_hide!AD22)</f>
        <v>216.56</v>
      </c>
      <c r="L17" s="53">
        <f ca="1">INDIRECT(calculation_hide!AE22)</f>
        <v>378.8</v>
      </c>
      <c r="M17" s="46">
        <f ca="1">INDIRECT(calculation_hide!AF22)</f>
        <v>1172.6600000000001</v>
      </c>
      <c r="N17" s="45">
        <f ca="1">INDIRECT(calculation_hide!AG22)</f>
        <v>383.93</v>
      </c>
      <c r="O17" s="45">
        <f ca="1">INDIRECT(calculation_hide!AH22)</f>
        <v>30.16</v>
      </c>
      <c r="P17" s="46">
        <f ca="1">INDIRECT(calculation_hide!AI22)</f>
        <v>8.82</v>
      </c>
      <c r="R17" s="31"/>
    </row>
    <row r="18" spans="1:18" x14ac:dyDescent="0.35">
      <c r="A18" s="47" t="s">
        <v>30</v>
      </c>
      <c r="B18" s="54">
        <f t="shared" ref="B18:P18" ca="1" si="2">SUM(B15:B17)</f>
        <v>12557.130000000001</v>
      </c>
      <c r="C18" s="48">
        <f t="shared" ca="1" si="2"/>
        <v>618.39</v>
      </c>
      <c r="D18" s="49">
        <f t="shared" ca="1" si="2"/>
        <v>190.26999999999998</v>
      </c>
      <c r="E18" s="58">
        <f t="shared" ca="1" si="2"/>
        <v>11748.470000000001</v>
      </c>
      <c r="F18" s="54">
        <f t="shared" ca="1" si="2"/>
        <v>257.44</v>
      </c>
      <c r="G18" s="48">
        <f t="shared" ca="1" si="2"/>
        <v>81.990000000000009</v>
      </c>
      <c r="H18" s="48">
        <f t="shared" ca="1" si="2"/>
        <v>271.41999999999996</v>
      </c>
      <c r="I18" s="49">
        <f t="shared" ca="1" si="2"/>
        <v>3475.01</v>
      </c>
      <c r="J18" s="54">
        <f t="shared" ca="1" si="2"/>
        <v>906.34999999999991</v>
      </c>
      <c r="K18" s="49">
        <f t="shared" ca="1" si="2"/>
        <v>629.67000000000007</v>
      </c>
      <c r="L18" s="54">
        <f t="shared" ca="1" si="2"/>
        <v>1191.49</v>
      </c>
      <c r="M18" s="49">
        <f t="shared" ca="1" si="2"/>
        <v>2984.05</v>
      </c>
      <c r="N18" s="48">
        <f t="shared" ca="1" si="2"/>
        <v>810.40000000000009</v>
      </c>
      <c r="O18" s="48">
        <f t="shared" ca="1" si="2"/>
        <v>106.85999999999999</v>
      </c>
      <c r="P18" s="49">
        <f t="shared" ca="1" si="2"/>
        <v>81.650000000000006</v>
      </c>
      <c r="R18" s="31"/>
    </row>
    <row r="19" spans="1:18" x14ac:dyDescent="0.35">
      <c r="A19" s="41" t="str">
        <f ca="1">INDIRECT(calculation_hide!T32)</f>
        <v>September 2025</v>
      </c>
      <c r="B19" s="52">
        <f ca="1">INDIRECT(calculation_hide!U32)</f>
        <v>3884.38</v>
      </c>
      <c r="C19" s="42">
        <f ca="1">INDIRECT(calculation_hide!V32)</f>
        <v>197.46</v>
      </c>
      <c r="D19" s="43">
        <f ca="1">INDIRECT(calculation_hide!W32)</f>
        <v>48.48</v>
      </c>
      <c r="E19" s="56">
        <f ca="1">INDIRECT(calculation_hide!X32)</f>
        <v>3638.44</v>
      </c>
      <c r="F19" s="52">
        <f ca="1">INDIRECT(calculation_hide!Y32)</f>
        <v>101.63</v>
      </c>
      <c r="G19" s="42">
        <f ca="1">INDIRECT(calculation_hide!Z32)</f>
        <v>17.11</v>
      </c>
      <c r="H19" s="42">
        <f ca="1">INDIRECT(calculation_hide!AA32)</f>
        <v>120.26</v>
      </c>
      <c r="I19" s="43">
        <f ca="1">INDIRECT(calculation_hide!AB32)</f>
        <v>1153.6099999999999</v>
      </c>
      <c r="J19" s="52">
        <f ca="1">INDIRECT(calculation_hide!AC32)</f>
        <v>209.41</v>
      </c>
      <c r="K19" s="43">
        <f ca="1">INDIRECT(calculation_hide!AD32)</f>
        <v>157.86000000000001</v>
      </c>
      <c r="L19" s="52">
        <f ca="1">INDIRECT(calculation_hide!AE32)</f>
        <v>471.39</v>
      </c>
      <c r="M19" s="43">
        <f ca="1">INDIRECT(calculation_hide!AF32)</f>
        <v>1002.71</v>
      </c>
      <c r="N19" s="42">
        <f ca="1">INDIRECT(calculation_hide!AG32)</f>
        <v>164.77</v>
      </c>
      <c r="O19" s="42">
        <f ca="1">INDIRECT(calculation_hide!AH32)</f>
        <v>30.99</v>
      </c>
      <c r="P19" s="43">
        <f ca="1">INDIRECT(calculation_hide!AI32)</f>
        <v>36.58</v>
      </c>
      <c r="R19" s="31"/>
    </row>
    <row r="20" spans="1:18" x14ac:dyDescent="0.35">
      <c r="A20" s="44" t="str">
        <f ca="1">INDIRECT(calculation_hide!T33)</f>
        <v>October 2025</v>
      </c>
      <c r="B20" s="53">
        <f ca="1">INDIRECT(calculation_hide!U33)</f>
        <v>4041.79</v>
      </c>
      <c r="C20" s="45">
        <f ca="1">INDIRECT(calculation_hide!V33)</f>
        <v>224.66</v>
      </c>
      <c r="D20" s="46">
        <f ca="1">INDIRECT(calculation_hide!W33)</f>
        <v>71.48</v>
      </c>
      <c r="E20" s="57">
        <f ca="1">INDIRECT(calculation_hide!X33)</f>
        <v>3745.65</v>
      </c>
      <c r="F20" s="53">
        <f ca="1">INDIRECT(calculation_hide!Y33)</f>
        <v>117.03</v>
      </c>
      <c r="G20" s="45">
        <f ca="1">INDIRECT(calculation_hide!Z33)</f>
        <v>19.16</v>
      </c>
      <c r="H20" s="45">
        <f ca="1">INDIRECT(calculation_hide!AA33)</f>
        <v>109.09</v>
      </c>
      <c r="I20" s="46">
        <f ca="1">INDIRECT(calculation_hide!AB33)</f>
        <v>1245.99</v>
      </c>
      <c r="J20" s="53">
        <f ca="1">INDIRECT(calculation_hide!AC33)</f>
        <v>239.22</v>
      </c>
      <c r="K20" s="46">
        <f ca="1">INDIRECT(calculation_hide!AD33)</f>
        <v>182.96</v>
      </c>
      <c r="L20" s="53">
        <f ca="1">INDIRECT(calculation_hide!AE33)</f>
        <v>337.86</v>
      </c>
      <c r="M20" s="46">
        <f ca="1">INDIRECT(calculation_hide!AF33)</f>
        <v>1087.69</v>
      </c>
      <c r="N20" s="45">
        <f ca="1">INDIRECT(calculation_hide!AG33)</f>
        <v>163.41999999999999</v>
      </c>
      <c r="O20" s="45">
        <f ca="1">INDIRECT(calculation_hide!AH33)</f>
        <v>28.32</v>
      </c>
      <c r="P20" s="46">
        <f ca="1">INDIRECT(calculation_hide!AI33)</f>
        <v>1.79</v>
      </c>
      <c r="R20" s="31"/>
    </row>
    <row r="21" spans="1:18" x14ac:dyDescent="0.35">
      <c r="A21" s="44" t="str">
        <f ca="1">INDIRECT(calculation_hide!T34)</f>
        <v>November 2025 [provisional]</v>
      </c>
      <c r="B21" s="53">
        <f ca="1">INDIRECT(calculation_hide!U34)</f>
        <v>3767.08</v>
      </c>
      <c r="C21" s="45">
        <f ca="1">INDIRECT(calculation_hide!V34)</f>
        <v>212.24</v>
      </c>
      <c r="D21" s="46">
        <f ca="1">INDIRECT(calculation_hide!W34)</f>
        <v>61.44</v>
      </c>
      <c r="E21" s="57">
        <f ca="1">INDIRECT(calculation_hide!X34)</f>
        <v>3493.39</v>
      </c>
      <c r="F21" s="53">
        <f ca="1">INDIRECT(calculation_hide!Y34)</f>
        <v>112.86</v>
      </c>
      <c r="G21" s="45">
        <f ca="1">INDIRECT(calculation_hide!Z34)</f>
        <v>36.75</v>
      </c>
      <c r="H21" s="45">
        <f ca="1">INDIRECT(calculation_hide!AA34)</f>
        <v>128.78</v>
      </c>
      <c r="I21" s="46">
        <f ca="1">INDIRECT(calculation_hide!AB34)</f>
        <v>1104.71</v>
      </c>
      <c r="J21" s="53">
        <f ca="1">INDIRECT(calculation_hide!AC34)</f>
        <v>188.21</v>
      </c>
      <c r="K21" s="46">
        <f ca="1">INDIRECT(calculation_hide!AD34)</f>
        <v>203.1</v>
      </c>
      <c r="L21" s="53">
        <f ca="1">INDIRECT(calculation_hide!AE34)</f>
        <v>325.52</v>
      </c>
      <c r="M21" s="46">
        <f ca="1">INDIRECT(calculation_hide!AF34)</f>
        <v>1026.51</v>
      </c>
      <c r="N21" s="45">
        <f ca="1">INDIRECT(calculation_hide!AG34)</f>
        <v>170.64</v>
      </c>
      <c r="O21" s="45">
        <f ca="1">INDIRECT(calculation_hide!AH34)</f>
        <v>39.840000000000003</v>
      </c>
      <c r="P21" s="46">
        <f ca="1">INDIRECT(calculation_hide!AI34)</f>
        <v>22.34</v>
      </c>
      <c r="R21" s="31"/>
    </row>
    <row r="22" spans="1:18" x14ac:dyDescent="0.35">
      <c r="A22" s="47" t="s">
        <v>30</v>
      </c>
      <c r="B22" s="54">
        <f t="shared" ref="B22:P22" ca="1" si="3">SUM(B19:B21)</f>
        <v>11693.25</v>
      </c>
      <c r="C22" s="48">
        <f t="shared" ca="1" si="3"/>
        <v>634.36</v>
      </c>
      <c r="D22" s="49">
        <f t="shared" ca="1" si="3"/>
        <v>181.4</v>
      </c>
      <c r="E22" s="58">
        <f t="shared" ca="1" si="3"/>
        <v>10877.48</v>
      </c>
      <c r="F22" s="54">
        <f t="shared" ca="1" si="3"/>
        <v>331.52</v>
      </c>
      <c r="G22" s="48">
        <f t="shared" ca="1" si="3"/>
        <v>73.02</v>
      </c>
      <c r="H22" s="48">
        <f t="shared" ca="1" si="3"/>
        <v>358.13</v>
      </c>
      <c r="I22" s="49">
        <f t="shared" ca="1" si="3"/>
        <v>3504.31</v>
      </c>
      <c r="J22" s="54">
        <f t="shared" ca="1" si="3"/>
        <v>636.84</v>
      </c>
      <c r="K22" s="49">
        <f t="shared" ca="1" si="3"/>
        <v>543.92000000000007</v>
      </c>
      <c r="L22" s="54">
        <f t="shared" ca="1" si="3"/>
        <v>1134.77</v>
      </c>
      <c r="M22" s="49">
        <f t="shared" ca="1" si="3"/>
        <v>3116.91</v>
      </c>
      <c r="N22" s="48">
        <f t="shared" ca="1" si="3"/>
        <v>498.83</v>
      </c>
      <c r="O22" s="48">
        <f t="shared" ca="1" si="3"/>
        <v>99.15</v>
      </c>
      <c r="P22" s="49">
        <f t="shared" ca="1" si="3"/>
        <v>60.709999999999994</v>
      </c>
      <c r="R22" s="31"/>
    </row>
    <row r="23" spans="1:18" x14ac:dyDescent="0.35">
      <c r="A23" s="63" t="s">
        <v>731</v>
      </c>
      <c r="B23" s="64" t="str">
        <f ca="1">IF(((B22-B18)/B18*100)&gt;100,"(+) ",IF(((B22-B18)/B18*100)&lt;-100,"(-) ",IF(ROUND(((B22-B18)/B18*100),1)=0,"- ",IF(((B22-B18)/B18*100)&gt;0,TEXT(((B22-B18)/B18*100),"+0.0 "),TEXT(((B22-B18)/B18*100),"0.0 ")))))</f>
        <v xml:space="preserve">-6.9 </v>
      </c>
      <c r="C23" s="65" t="str">
        <f t="shared" ref="C23:P23" ca="1" si="4">IF(((C22-C18)/C18*100)&gt;100,"(+) ",IF(((C22-C18)/C18*100)&lt;-100,"(-) ",IF(ROUND(((C22-C18)/C18*100),1)=0,"- ",IF(((C22-C18)/C18*100)&gt;0,TEXT(((C22-C18)/C18*100),"+0.0 "),TEXT(((C22-C18)/C18*100),"0.0 ")))))</f>
        <v xml:space="preserve">+2.6 </v>
      </c>
      <c r="D23" s="66" t="str">
        <f t="shared" ca="1" si="4"/>
        <v xml:space="preserve">-4.7 </v>
      </c>
      <c r="E23" s="67" t="str">
        <f ca="1">IF(((E22-E18)/E18*100)&gt;100,"(+) ",IF(((E22-E18)/E18*100)&lt;-100,"(-) ",IF(ROUND(((E22-E18)/E18*100),1)=0,"- ",IF(((E22-E18)/E18*100)&gt;0,TEXT(((E22-E18)/E18*100),"+0.0 "),TEXT(((E22-E18)/E18*100),"0.0 ")))))</f>
        <v xml:space="preserve">-7.4 </v>
      </c>
      <c r="F23" s="64" t="str">
        <f t="shared" ca="1" si="4"/>
        <v xml:space="preserve">+28.8 </v>
      </c>
      <c r="G23" s="65" t="str">
        <f t="shared" ca="1" si="4"/>
        <v xml:space="preserve">-10.9 </v>
      </c>
      <c r="H23" s="65" t="str">
        <f ca="1">IF(((H22-H18)/H18*100)&gt;100,"(+) ",IF(((H22-H18)/H18*100)&lt;-100,"(-) ",IF(ROUND(((H22-H18)/H18*100),1)=0,"- ",IF(((H22-H18)/H18*100)&gt;0,TEXT(((H22-H18)/H18*100),"+0.0 "),TEXT(((H22-H18)/H18*100),"0.0 ")))))</f>
        <v xml:space="preserve">+31.9 </v>
      </c>
      <c r="I23" s="66" t="str">
        <f ca="1">IF(((I22-I18)/I18*100)&gt;100,"(+) ",IF(((I22-I18)/I18*100)&lt;-100,"(-) ",IF(ROUND(((I22-I18)/I18*100),1)=0,"- ",IF(((I22-I18)/I18*100)&gt;0,TEXT(((I22-I18)/I18*100),"+0.0 "),TEXT(((I22-I18)/I18*100),"0.0 ")))))</f>
        <v xml:space="preserve">+0.8 </v>
      </c>
      <c r="J23" s="64" t="str">
        <f ca="1">IF(((J22-J18)/J18*100)&gt;100,"(+) ",IF(((J22-J18)/J18*100)&lt;-100,"(-) ",IF(ROUND(((J22-J18)/J18*100),1)=0,"- ",IF(((J22-J18)/J18*100)&gt;0,TEXT(((J22-J18)/J18*100),"+0.0 "),TEXT(((J22-J18)/J18*100),"0.0 ")))))</f>
        <v xml:space="preserve">-29.7 </v>
      </c>
      <c r="K23" s="66" t="str">
        <f t="shared" ca="1" si="4"/>
        <v xml:space="preserve">-13.6 </v>
      </c>
      <c r="L23" s="64" t="str">
        <f t="shared" ca="1" si="4"/>
        <v xml:space="preserve">-4.8 </v>
      </c>
      <c r="M23" s="66" t="str">
        <f t="shared" ca="1" si="4"/>
        <v xml:space="preserve">+4.5 </v>
      </c>
      <c r="N23" s="65" t="str">
        <f t="shared" ca="1" si="4"/>
        <v xml:space="preserve">-38.4 </v>
      </c>
      <c r="O23" s="65" t="str">
        <f t="shared" ca="1" si="4"/>
        <v xml:space="preserve">-7.2 </v>
      </c>
      <c r="P23" s="66" t="str">
        <f t="shared" ca="1" si="4"/>
        <v xml:space="preserve">-25.6 </v>
      </c>
      <c r="R23" s="68"/>
    </row>
    <row r="25" spans="1:18" x14ac:dyDescent="0.35">
      <c r="B25" s="37"/>
      <c r="C25" s="37"/>
      <c r="D25" s="37"/>
      <c r="E25" s="37"/>
      <c r="F25" s="37"/>
      <c r="G25" s="37"/>
      <c r="H25" s="37"/>
      <c r="I25" s="37"/>
      <c r="J25" s="37"/>
      <c r="K25" s="37"/>
      <c r="L25" s="37"/>
      <c r="M25" s="37"/>
      <c r="N25" s="37"/>
      <c r="O25" s="37"/>
      <c r="P25" s="37"/>
    </row>
    <row r="26" spans="1:18" x14ac:dyDescent="0.35">
      <c r="B26" s="31"/>
      <c r="C26" s="31"/>
      <c r="D26" s="31"/>
      <c r="E26" s="37"/>
      <c r="F26" s="37"/>
      <c r="G26" s="37"/>
      <c r="H26" s="37"/>
      <c r="I26" s="37"/>
      <c r="J26" s="37"/>
      <c r="K26" s="37"/>
      <c r="L26" s="37"/>
      <c r="M26" s="37"/>
      <c r="N26" s="37"/>
      <c r="O26" s="37"/>
      <c r="P26" s="37"/>
    </row>
    <row r="27" spans="1:18" x14ac:dyDescent="0.35">
      <c r="B27" s="74"/>
      <c r="C27" s="31"/>
      <c r="D27" s="31"/>
      <c r="E27" s="37"/>
      <c r="F27" s="74"/>
      <c r="G27" s="74"/>
      <c r="H27" s="74"/>
      <c r="I27" s="74"/>
      <c r="J27" s="74"/>
      <c r="K27" s="74"/>
      <c r="L27" s="37"/>
      <c r="M27" s="74"/>
      <c r="N27" s="74"/>
      <c r="O27" s="74"/>
      <c r="P27" s="74"/>
    </row>
    <row r="28" spans="1:18" x14ac:dyDescent="0.35">
      <c r="B28" s="37"/>
      <c r="C28" s="37"/>
      <c r="D28" s="37"/>
      <c r="E28" s="37"/>
      <c r="L28" s="37"/>
    </row>
    <row r="29" spans="1:18" x14ac:dyDescent="0.35">
      <c r="E29" s="37"/>
      <c r="J29" s="31"/>
    </row>
    <row r="30" spans="1:18" x14ac:dyDescent="0.35">
      <c r="E30" s="37"/>
      <c r="L30" s="68"/>
    </row>
    <row r="31" spans="1:18" x14ac:dyDescent="0.35">
      <c r="E31" s="37"/>
    </row>
    <row r="32" spans="1:18" x14ac:dyDescent="0.35">
      <c r="E32" s="37"/>
    </row>
  </sheetData>
  <pageMargins left="0.74803149606299213" right="0.74803149606299213" top="0.98425196850393704" bottom="0.98425196850393704" header="0.51181102362204722" footer="0.51181102362204722"/>
  <pageSetup paperSize="9" scale="52" orientation="landscape" verticalDpi="4"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B0706-144E-47DE-8348-F0776DA5CBC6}">
  <sheetPr codeName="Sheet3">
    <pageSetUpPr fitToPage="1"/>
  </sheetPr>
  <dimension ref="A1:P37"/>
  <sheetViews>
    <sheetView showGridLines="0" workbookViewId="0">
      <pane xSplit="1" ySplit="6" topLeftCell="B31" activePane="bottomRight" state="frozen"/>
      <selection pane="topRight" activeCell="B1" sqref="B1"/>
      <selection pane="bottomLeft" activeCell="A7" sqref="A7"/>
      <selection pane="bottomRight" activeCell="B31" sqref="B31"/>
    </sheetView>
  </sheetViews>
  <sheetFormatPr defaultRowHeight="15.5" x14ac:dyDescent="0.35"/>
  <cols>
    <col min="1" max="1" width="18.1796875" style="98" customWidth="1"/>
    <col min="2" max="16" width="13.54296875" style="1" customWidth="1"/>
    <col min="17" max="250" width="8.54296875" style="1"/>
    <col min="251" max="251" width="9.453125" style="1" customWidth="1"/>
    <col min="252" max="252" width="12" style="1" bestFit="1" customWidth="1"/>
    <col min="253" max="254" width="8" style="1" customWidth="1"/>
    <col min="255" max="255" width="10.54296875" style="1" customWidth="1"/>
    <col min="256" max="256" width="10" style="1" customWidth="1"/>
    <col min="257" max="259" width="8.54296875" style="1"/>
    <col min="260" max="260" width="10.453125" style="1" customWidth="1"/>
    <col min="261" max="264" width="8.54296875" style="1"/>
    <col min="265" max="265" width="10.453125" style="1" bestFit="1" customWidth="1"/>
    <col min="266" max="506" width="8.54296875" style="1"/>
    <col min="507" max="507" width="9.453125" style="1" customWidth="1"/>
    <col min="508" max="508" width="12" style="1" bestFit="1" customWidth="1"/>
    <col min="509" max="510" width="8" style="1" customWidth="1"/>
    <col min="511" max="511" width="10.54296875" style="1" customWidth="1"/>
    <col min="512" max="512" width="10" style="1" customWidth="1"/>
    <col min="513" max="515" width="8.54296875" style="1"/>
    <col min="516" max="516" width="10.453125" style="1" customWidth="1"/>
    <col min="517" max="520" width="8.54296875" style="1"/>
    <col min="521" max="521" width="10.453125" style="1" bestFit="1" customWidth="1"/>
    <col min="522" max="762" width="8.54296875" style="1"/>
    <col min="763" max="763" width="9.453125" style="1" customWidth="1"/>
    <col min="764" max="764" width="12" style="1" bestFit="1" customWidth="1"/>
    <col min="765" max="766" width="8" style="1" customWidth="1"/>
    <col min="767" max="767" width="10.54296875" style="1" customWidth="1"/>
    <col min="768" max="768" width="10" style="1" customWidth="1"/>
    <col min="769" max="771" width="8.54296875" style="1"/>
    <col min="772" max="772" width="10.453125" style="1" customWidth="1"/>
    <col min="773" max="776" width="8.54296875" style="1"/>
    <col min="777" max="777" width="10.453125" style="1" bestFit="1" customWidth="1"/>
    <col min="778" max="1018" width="8.54296875" style="1"/>
    <col min="1019" max="1019" width="9.453125" style="1" customWidth="1"/>
    <col min="1020" max="1020" width="12" style="1" bestFit="1" customWidth="1"/>
    <col min="1021" max="1022" width="8" style="1" customWidth="1"/>
    <col min="1023" max="1023" width="10.54296875" style="1" customWidth="1"/>
    <col min="1024" max="1024" width="10" style="1" customWidth="1"/>
    <col min="1025" max="1027" width="8.54296875" style="1"/>
    <col min="1028" max="1028" width="10.453125" style="1" customWidth="1"/>
    <col min="1029" max="1032" width="8.54296875" style="1"/>
    <col min="1033" max="1033" width="10.453125" style="1" bestFit="1" customWidth="1"/>
    <col min="1034" max="1274" width="8.54296875" style="1"/>
    <col min="1275" max="1275" width="9.453125" style="1" customWidth="1"/>
    <col min="1276" max="1276" width="12" style="1" bestFit="1" customWidth="1"/>
    <col min="1277" max="1278" width="8" style="1" customWidth="1"/>
    <col min="1279" max="1279" width="10.54296875" style="1" customWidth="1"/>
    <col min="1280" max="1280" width="10" style="1" customWidth="1"/>
    <col min="1281" max="1283" width="8.54296875" style="1"/>
    <col min="1284" max="1284" width="10.453125" style="1" customWidth="1"/>
    <col min="1285" max="1288" width="8.54296875" style="1"/>
    <col min="1289" max="1289" width="10.453125" style="1" bestFit="1" customWidth="1"/>
    <col min="1290" max="1530" width="8.54296875" style="1"/>
    <col min="1531" max="1531" width="9.453125" style="1" customWidth="1"/>
    <col min="1532" max="1532" width="12" style="1" bestFit="1" customWidth="1"/>
    <col min="1533" max="1534" width="8" style="1" customWidth="1"/>
    <col min="1535" max="1535" width="10.54296875" style="1" customWidth="1"/>
    <col min="1536" max="1536" width="10" style="1" customWidth="1"/>
    <col min="1537" max="1539" width="8.54296875" style="1"/>
    <col min="1540" max="1540" width="10.453125" style="1" customWidth="1"/>
    <col min="1541" max="1544" width="8.54296875" style="1"/>
    <col min="1545" max="1545" width="10.453125" style="1" bestFit="1" customWidth="1"/>
    <col min="1546" max="1786" width="8.54296875" style="1"/>
    <col min="1787" max="1787" width="9.453125" style="1" customWidth="1"/>
    <col min="1788" max="1788" width="12" style="1" bestFit="1" customWidth="1"/>
    <col min="1789" max="1790" width="8" style="1" customWidth="1"/>
    <col min="1791" max="1791" width="10.54296875" style="1" customWidth="1"/>
    <col min="1792" max="1792" width="10" style="1" customWidth="1"/>
    <col min="1793" max="1795" width="8.54296875" style="1"/>
    <col min="1796" max="1796" width="10.453125" style="1" customWidth="1"/>
    <col min="1797" max="1800" width="8.54296875" style="1"/>
    <col min="1801" max="1801" width="10.453125" style="1" bestFit="1" customWidth="1"/>
    <col min="1802" max="2042" width="8.54296875" style="1"/>
    <col min="2043" max="2043" width="9.453125" style="1" customWidth="1"/>
    <col min="2044" max="2044" width="12" style="1" bestFit="1" customWidth="1"/>
    <col min="2045" max="2046" width="8" style="1" customWidth="1"/>
    <col min="2047" max="2047" width="10.54296875" style="1" customWidth="1"/>
    <col min="2048" max="2048" width="10" style="1" customWidth="1"/>
    <col min="2049" max="2051" width="8.54296875" style="1"/>
    <col min="2052" max="2052" width="10.453125" style="1" customWidth="1"/>
    <col min="2053" max="2056" width="8.54296875" style="1"/>
    <col min="2057" max="2057" width="10.453125" style="1" bestFit="1" customWidth="1"/>
    <col min="2058" max="2298" width="8.54296875" style="1"/>
    <col min="2299" max="2299" width="9.453125" style="1" customWidth="1"/>
    <col min="2300" max="2300" width="12" style="1" bestFit="1" customWidth="1"/>
    <col min="2301" max="2302" width="8" style="1" customWidth="1"/>
    <col min="2303" max="2303" width="10.54296875" style="1" customWidth="1"/>
    <col min="2304" max="2304" width="10" style="1" customWidth="1"/>
    <col min="2305" max="2307" width="8.54296875" style="1"/>
    <col min="2308" max="2308" width="10.453125" style="1" customWidth="1"/>
    <col min="2309" max="2312" width="8.54296875" style="1"/>
    <col min="2313" max="2313" width="10.453125" style="1" bestFit="1" customWidth="1"/>
    <col min="2314" max="2554" width="8.54296875" style="1"/>
    <col min="2555" max="2555" width="9.453125" style="1" customWidth="1"/>
    <col min="2556" max="2556" width="12" style="1" bestFit="1" customWidth="1"/>
    <col min="2557" max="2558" width="8" style="1" customWidth="1"/>
    <col min="2559" max="2559" width="10.54296875" style="1" customWidth="1"/>
    <col min="2560" max="2560" width="10" style="1" customWidth="1"/>
    <col min="2561" max="2563" width="8.54296875" style="1"/>
    <col min="2564" max="2564" width="10.453125" style="1" customWidth="1"/>
    <col min="2565" max="2568" width="8.54296875" style="1"/>
    <col min="2569" max="2569" width="10.453125" style="1" bestFit="1" customWidth="1"/>
    <col min="2570" max="2810" width="8.54296875" style="1"/>
    <col min="2811" max="2811" width="9.453125" style="1" customWidth="1"/>
    <col min="2812" max="2812" width="12" style="1" bestFit="1" customWidth="1"/>
    <col min="2813" max="2814" width="8" style="1" customWidth="1"/>
    <col min="2815" max="2815" width="10.54296875" style="1" customWidth="1"/>
    <col min="2816" max="2816" width="10" style="1" customWidth="1"/>
    <col min="2817" max="2819" width="8.54296875" style="1"/>
    <col min="2820" max="2820" width="10.453125" style="1" customWidth="1"/>
    <col min="2821" max="2824" width="8.54296875" style="1"/>
    <col min="2825" max="2825" width="10.453125" style="1" bestFit="1" customWidth="1"/>
    <col min="2826" max="3066" width="8.54296875" style="1"/>
    <col min="3067" max="3067" width="9.453125" style="1" customWidth="1"/>
    <col min="3068" max="3068" width="12" style="1" bestFit="1" customWidth="1"/>
    <col min="3069" max="3070" width="8" style="1" customWidth="1"/>
    <col min="3071" max="3071" width="10.54296875" style="1" customWidth="1"/>
    <col min="3072" max="3072" width="10" style="1" customWidth="1"/>
    <col min="3073" max="3075" width="8.54296875" style="1"/>
    <col min="3076" max="3076" width="10.453125" style="1" customWidth="1"/>
    <col min="3077" max="3080" width="8.54296875" style="1"/>
    <col min="3081" max="3081" width="10.453125" style="1" bestFit="1" customWidth="1"/>
    <col min="3082" max="3322" width="8.54296875" style="1"/>
    <col min="3323" max="3323" width="9.453125" style="1" customWidth="1"/>
    <col min="3324" max="3324" width="12" style="1" bestFit="1" customWidth="1"/>
    <col min="3325" max="3326" width="8" style="1" customWidth="1"/>
    <col min="3327" max="3327" width="10.54296875" style="1" customWidth="1"/>
    <col min="3328" max="3328" width="10" style="1" customWidth="1"/>
    <col min="3329" max="3331" width="8.54296875" style="1"/>
    <col min="3332" max="3332" width="10.453125" style="1" customWidth="1"/>
    <col min="3333" max="3336" width="8.54296875" style="1"/>
    <col min="3337" max="3337" width="10.453125" style="1" bestFit="1" customWidth="1"/>
    <col min="3338" max="3578" width="8.54296875" style="1"/>
    <col min="3579" max="3579" width="9.453125" style="1" customWidth="1"/>
    <col min="3580" max="3580" width="12" style="1" bestFit="1" customWidth="1"/>
    <col min="3581" max="3582" width="8" style="1" customWidth="1"/>
    <col min="3583" max="3583" width="10.54296875" style="1" customWidth="1"/>
    <col min="3584" max="3584" width="10" style="1" customWidth="1"/>
    <col min="3585" max="3587" width="8.54296875" style="1"/>
    <col min="3588" max="3588" width="10.453125" style="1" customWidth="1"/>
    <col min="3589" max="3592" width="8.54296875" style="1"/>
    <col min="3593" max="3593" width="10.453125" style="1" bestFit="1" customWidth="1"/>
    <col min="3594" max="3834" width="8.54296875" style="1"/>
    <col min="3835" max="3835" width="9.453125" style="1" customWidth="1"/>
    <col min="3836" max="3836" width="12" style="1" bestFit="1" customWidth="1"/>
    <col min="3837" max="3838" width="8" style="1" customWidth="1"/>
    <col min="3839" max="3839" width="10.54296875" style="1" customWidth="1"/>
    <col min="3840" max="3840" width="10" style="1" customWidth="1"/>
    <col min="3841" max="3843" width="8.54296875" style="1"/>
    <col min="3844" max="3844" width="10.453125" style="1" customWidth="1"/>
    <col min="3845" max="3848" width="8.54296875" style="1"/>
    <col min="3849" max="3849" width="10.453125" style="1" bestFit="1" customWidth="1"/>
    <col min="3850" max="4090" width="8.54296875" style="1"/>
    <col min="4091" max="4091" width="9.453125" style="1" customWidth="1"/>
    <col min="4092" max="4092" width="12" style="1" bestFit="1" customWidth="1"/>
    <col min="4093" max="4094" width="8" style="1" customWidth="1"/>
    <col min="4095" max="4095" width="10.54296875" style="1" customWidth="1"/>
    <col min="4096" max="4096" width="10" style="1" customWidth="1"/>
    <col min="4097" max="4099" width="8.54296875" style="1"/>
    <col min="4100" max="4100" width="10.453125" style="1" customWidth="1"/>
    <col min="4101" max="4104" width="8.54296875" style="1"/>
    <col min="4105" max="4105" width="10.453125" style="1" bestFit="1" customWidth="1"/>
    <col min="4106" max="4346" width="8.54296875" style="1"/>
    <col min="4347" max="4347" width="9.453125" style="1" customWidth="1"/>
    <col min="4348" max="4348" width="12" style="1" bestFit="1" customWidth="1"/>
    <col min="4349" max="4350" width="8" style="1" customWidth="1"/>
    <col min="4351" max="4351" width="10.54296875" style="1" customWidth="1"/>
    <col min="4352" max="4352" width="10" style="1" customWidth="1"/>
    <col min="4353" max="4355" width="8.54296875" style="1"/>
    <col min="4356" max="4356" width="10.453125" style="1" customWidth="1"/>
    <col min="4357" max="4360" width="8.54296875" style="1"/>
    <col min="4361" max="4361" width="10.453125" style="1" bestFit="1" customWidth="1"/>
    <col min="4362" max="4602" width="8.54296875" style="1"/>
    <col min="4603" max="4603" width="9.453125" style="1" customWidth="1"/>
    <col min="4604" max="4604" width="12" style="1" bestFit="1" customWidth="1"/>
    <col min="4605" max="4606" width="8" style="1" customWidth="1"/>
    <col min="4607" max="4607" width="10.54296875" style="1" customWidth="1"/>
    <col min="4608" max="4608" width="10" style="1" customWidth="1"/>
    <col min="4609" max="4611" width="8.54296875" style="1"/>
    <col min="4612" max="4612" width="10.453125" style="1" customWidth="1"/>
    <col min="4613" max="4616" width="8.54296875" style="1"/>
    <col min="4617" max="4617" width="10.453125" style="1" bestFit="1" customWidth="1"/>
    <col min="4618" max="4858" width="8.54296875" style="1"/>
    <col min="4859" max="4859" width="9.453125" style="1" customWidth="1"/>
    <col min="4860" max="4860" width="12" style="1" bestFit="1" customWidth="1"/>
    <col min="4861" max="4862" width="8" style="1" customWidth="1"/>
    <col min="4863" max="4863" width="10.54296875" style="1" customWidth="1"/>
    <col min="4864" max="4864" width="10" style="1" customWidth="1"/>
    <col min="4865" max="4867" width="8.54296875" style="1"/>
    <col min="4868" max="4868" width="10.453125" style="1" customWidth="1"/>
    <col min="4869" max="4872" width="8.54296875" style="1"/>
    <col min="4873" max="4873" width="10.453125" style="1" bestFit="1" customWidth="1"/>
    <col min="4874" max="5114" width="8.54296875" style="1"/>
    <col min="5115" max="5115" width="9.453125" style="1" customWidth="1"/>
    <col min="5116" max="5116" width="12" style="1" bestFit="1" customWidth="1"/>
    <col min="5117" max="5118" width="8" style="1" customWidth="1"/>
    <col min="5119" max="5119" width="10.54296875" style="1" customWidth="1"/>
    <col min="5120" max="5120" width="10" style="1" customWidth="1"/>
    <col min="5121" max="5123" width="8.54296875" style="1"/>
    <col min="5124" max="5124" width="10.453125" style="1" customWidth="1"/>
    <col min="5125" max="5128" width="8.54296875" style="1"/>
    <col min="5129" max="5129" width="10.453125" style="1" bestFit="1" customWidth="1"/>
    <col min="5130" max="5370" width="8.54296875" style="1"/>
    <col min="5371" max="5371" width="9.453125" style="1" customWidth="1"/>
    <col min="5372" max="5372" width="12" style="1" bestFit="1" customWidth="1"/>
    <col min="5373" max="5374" width="8" style="1" customWidth="1"/>
    <col min="5375" max="5375" width="10.54296875" style="1" customWidth="1"/>
    <col min="5376" max="5376" width="10" style="1" customWidth="1"/>
    <col min="5377" max="5379" width="8.54296875" style="1"/>
    <col min="5380" max="5380" width="10.453125" style="1" customWidth="1"/>
    <col min="5381" max="5384" width="8.54296875" style="1"/>
    <col min="5385" max="5385" width="10.453125" style="1" bestFit="1" customWidth="1"/>
    <col min="5386" max="5626" width="8.54296875" style="1"/>
    <col min="5627" max="5627" width="9.453125" style="1" customWidth="1"/>
    <col min="5628" max="5628" width="12" style="1" bestFit="1" customWidth="1"/>
    <col min="5629" max="5630" width="8" style="1" customWidth="1"/>
    <col min="5631" max="5631" width="10.54296875" style="1" customWidth="1"/>
    <col min="5632" max="5632" width="10" style="1" customWidth="1"/>
    <col min="5633" max="5635" width="8.54296875" style="1"/>
    <col min="5636" max="5636" width="10.453125" style="1" customWidth="1"/>
    <col min="5637" max="5640" width="8.54296875" style="1"/>
    <col min="5641" max="5641" width="10.453125" style="1" bestFit="1" customWidth="1"/>
    <col min="5642" max="5882" width="8.54296875" style="1"/>
    <col min="5883" max="5883" width="9.453125" style="1" customWidth="1"/>
    <col min="5884" max="5884" width="12" style="1" bestFit="1" customWidth="1"/>
    <col min="5885" max="5886" width="8" style="1" customWidth="1"/>
    <col min="5887" max="5887" width="10.54296875" style="1" customWidth="1"/>
    <col min="5888" max="5888" width="10" style="1" customWidth="1"/>
    <col min="5889" max="5891" width="8.54296875" style="1"/>
    <col min="5892" max="5892" width="10.453125" style="1" customWidth="1"/>
    <col min="5893" max="5896" width="8.54296875" style="1"/>
    <col min="5897" max="5897" width="10.453125" style="1" bestFit="1" customWidth="1"/>
    <col min="5898" max="6138" width="8.54296875" style="1"/>
    <col min="6139" max="6139" width="9.453125" style="1" customWidth="1"/>
    <col min="6140" max="6140" width="12" style="1" bestFit="1" customWidth="1"/>
    <col min="6141" max="6142" width="8" style="1" customWidth="1"/>
    <col min="6143" max="6143" width="10.54296875" style="1" customWidth="1"/>
    <col min="6144" max="6144" width="10" style="1" customWidth="1"/>
    <col min="6145" max="6147" width="8.54296875" style="1"/>
    <col min="6148" max="6148" width="10.453125" style="1" customWidth="1"/>
    <col min="6149" max="6152" width="8.54296875" style="1"/>
    <col min="6153" max="6153" width="10.453125" style="1" bestFit="1" customWidth="1"/>
    <col min="6154" max="6394" width="8.54296875" style="1"/>
    <col min="6395" max="6395" width="9.453125" style="1" customWidth="1"/>
    <col min="6396" max="6396" width="12" style="1" bestFit="1" customWidth="1"/>
    <col min="6397" max="6398" width="8" style="1" customWidth="1"/>
    <col min="6399" max="6399" width="10.54296875" style="1" customWidth="1"/>
    <col min="6400" max="6400" width="10" style="1" customWidth="1"/>
    <col min="6401" max="6403" width="8.54296875" style="1"/>
    <col min="6404" max="6404" width="10.453125" style="1" customWidth="1"/>
    <col min="6405" max="6408" width="8.54296875" style="1"/>
    <col min="6409" max="6409" width="10.453125" style="1" bestFit="1" customWidth="1"/>
    <col min="6410" max="6650" width="8.54296875" style="1"/>
    <col min="6651" max="6651" width="9.453125" style="1" customWidth="1"/>
    <col min="6652" max="6652" width="12" style="1" bestFit="1" customWidth="1"/>
    <col min="6653" max="6654" width="8" style="1" customWidth="1"/>
    <col min="6655" max="6655" width="10.54296875" style="1" customWidth="1"/>
    <col min="6656" max="6656" width="10" style="1" customWidth="1"/>
    <col min="6657" max="6659" width="8.54296875" style="1"/>
    <col min="6660" max="6660" width="10.453125" style="1" customWidth="1"/>
    <col min="6661" max="6664" width="8.54296875" style="1"/>
    <col min="6665" max="6665" width="10.453125" style="1" bestFit="1" customWidth="1"/>
    <col min="6666" max="6906" width="8.54296875" style="1"/>
    <col min="6907" max="6907" width="9.453125" style="1" customWidth="1"/>
    <col min="6908" max="6908" width="12" style="1" bestFit="1" customWidth="1"/>
    <col min="6909" max="6910" width="8" style="1" customWidth="1"/>
    <col min="6911" max="6911" width="10.54296875" style="1" customWidth="1"/>
    <col min="6912" max="6912" width="10" style="1" customWidth="1"/>
    <col min="6913" max="6915" width="8.54296875" style="1"/>
    <col min="6916" max="6916" width="10.453125" style="1" customWidth="1"/>
    <col min="6917" max="6920" width="8.54296875" style="1"/>
    <col min="6921" max="6921" width="10.453125" style="1" bestFit="1" customWidth="1"/>
    <col min="6922" max="7162" width="8.54296875" style="1"/>
    <col min="7163" max="7163" width="9.453125" style="1" customWidth="1"/>
    <col min="7164" max="7164" width="12" style="1" bestFit="1" customWidth="1"/>
    <col min="7165" max="7166" width="8" style="1" customWidth="1"/>
    <col min="7167" max="7167" width="10.54296875" style="1" customWidth="1"/>
    <col min="7168" max="7168" width="10" style="1" customWidth="1"/>
    <col min="7169" max="7171" width="8.54296875" style="1"/>
    <col min="7172" max="7172" width="10.453125" style="1" customWidth="1"/>
    <col min="7173" max="7176" width="8.54296875" style="1"/>
    <col min="7177" max="7177" width="10.453125" style="1" bestFit="1" customWidth="1"/>
    <col min="7178" max="7418" width="8.54296875" style="1"/>
    <col min="7419" max="7419" width="9.453125" style="1" customWidth="1"/>
    <col min="7420" max="7420" width="12" style="1" bestFit="1" customWidth="1"/>
    <col min="7421" max="7422" width="8" style="1" customWidth="1"/>
    <col min="7423" max="7423" width="10.54296875" style="1" customWidth="1"/>
    <col min="7424" max="7424" width="10" style="1" customWidth="1"/>
    <col min="7425" max="7427" width="8.54296875" style="1"/>
    <col min="7428" max="7428" width="10.453125" style="1" customWidth="1"/>
    <col min="7429" max="7432" width="8.54296875" style="1"/>
    <col min="7433" max="7433" width="10.453125" style="1" bestFit="1" customWidth="1"/>
    <col min="7434" max="7674" width="8.54296875" style="1"/>
    <col min="7675" max="7675" width="9.453125" style="1" customWidth="1"/>
    <col min="7676" max="7676" width="12" style="1" bestFit="1" customWidth="1"/>
    <col min="7677" max="7678" width="8" style="1" customWidth="1"/>
    <col min="7679" max="7679" width="10.54296875" style="1" customWidth="1"/>
    <col min="7680" max="7680" width="10" style="1" customWidth="1"/>
    <col min="7681" max="7683" width="8.54296875" style="1"/>
    <col min="7684" max="7684" width="10.453125" style="1" customWidth="1"/>
    <col min="7685" max="7688" width="8.54296875" style="1"/>
    <col min="7689" max="7689" width="10.453125" style="1" bestFit="1" customWidth="1"/>
    <col min="7690" max="7930" width="8.54296875" style="1"/>
    <col min="7931" max="7931" width="9.453125" style="1" customWidth="1"/>
    <col min="7932" max="7932" width="12" style="1" bestFit="1" customWidth="1"/>
    <col min="7933" max="7934" width="8" style="1" customWidth="1"/>
    <col min="7935" max="7935" width="10.54296875" style="1" customWidth="1"/>
    <col min="7936" max="7936" width="10" style="1" customWidth="1"/>
    <col min="7937" max="7939" width="8.54296875" style="1"/>
    <col min="7940" max="7940" width="10.453125" style="1" customWidth="1"/>
    <col min="7941" max="7944" width="8.54296875" style="1"/>
    <col min="7945" max="7945" width="10.453125" style="1" bestFit="1" customWidth="1"/>
    <col min="7946" max="8186" width="8.54296875" style="1"/>
    <col min="8187" max="8187" width="9.453125" style="1" customWidth="1"/>
    <col min="8188" max="8188" width="12" style="1" bestFit="1" customWidth="1"/>
    <col min="8189" max="8190" width="8" style="1" customWidth="1"/>
    <col min="8191" max="8191" width="10.54296875" style="1" customWidth="1"/>
    <col min="8192" max="8192" width="10" style="1" customWidth="1"/>
    <col min="8193" max="8195" width="8.54296875" style="1"/>
    <col min="8196" max="8196" width="10.453125" style="1" customWidth="1"/>
    <col min="8197" max="8200" width="8.54296875" style="1"/>
    <col min="8201" max="8201" width="10.453125" style="1" bestFit="1" customWidth="1"/>
    <col min="8202" max="8442" width="8.54296875" style="1"/>
    <col min="8443" max="8443" width="9.453125" style="1" customWidth="1"/>
    <col min="8444" max="8444" width="12" style="1" bestFit="1" customWidth="1"/>
    <col min="8445" max="8446" width="8" style="1" customWidth="1"/>
    <col min="8447" max="8447" width="10.54296875" style="1" customWidth="1"/>
    <col min="8448" max="8448" width="10" style="1" customWidth="1"/>
    <col min="8449" max="8451" width="8.54296875" style="1"/>
    <col min="8452" max="8452" width="10.453125" style="1" customWidth="1"/>
    <col min="8453" max="8456" width="8.54296875" style="1"/>
    <col min="8457" max="8457" width="10.453125" style="1" bestFit="1" customWidth="1"/>
    <col min="8458" max="8698" width="8.54296875" style="1"/>
    <col min="8699" max="8699" width="9.453125" style="1" customWidth="1"/>
    <col min="8700" max="8700" width="12" style="1" bestFit="1" customWidth="1"/>
    <col min="8701" max="8702" width="8" style="1" customWidth="1"/>
    <col min="8703" max="8703" width="10.54296875" style="1" customWidth="1"/>
    <col min="8704" max="8704" width="10" style="1" customWidth="1"/>
    <col min="8705" max="8707" width="8.54296875" style="1"/>
    <col min="8708" max="8708" width="10.453125" style="1" customWidth="1"/>
    <col min="8709" max="8712" width="8.54296875" style="1"/>
    <col min="8713" max="8713" width="10.453125" style="1" bestFit="1" customWidth="1"/>
    <col min="8714" max="8954" width="8.54296875" style="1"/>
    <col min="8955" max="8955" width="9.453125" style="1" customWidth="1"/>
    <col min="8956" max="8956" width="12" style="1" bestFit="1" customWidth="1"/>
    <col min="8957" max="8958" width="8" style="1" customWidth="1"/>
    <col min="8959" max="8959" width="10.54296875" style="1" customWidth="1"/>
    <col min="8960" max="8960" width="10" style="1" customWidth="1"/>
    <col min="8961" max="8963" width="8.54296875" style="1"/>
    <col min="8964" max="8964" width="10.453125" style="1" customWidth="1"/>
    <col min="8965" max="8968" width="8.54296875" style="1"/>
    <col min="8969" max="8969" width="10.453125" style="1" bestFit="1" customWidth="1"/>
    <col min="8970" max="9210" width="8.54296875" style="1"/>
    <col min="9211" max="9211" width="9.453125" style="1" customWidth="1"/>
    <col min="9212" max="9212" width="12" style="1" bestFit="1" customWidth="1"/>
    <col min="9213" max="9214" width="8" style="1" customWidth="1"/>
    <col min="9215" max="9215" width="10.54296875" style="1" customWidth="1"/>
    <col min="9216" max="9216" width="10" style="1" customWidth="1"/>
    <col min="9217" max="9219" width="8.54296875" style="1"/>
    <col min="9220" max="9220" width="10.453125" style="1" customWidth="1"/>
    <col min="9221" max="9224" width="8.54296875" style="1"/>
    <col min="9225" max="9225" width="10.453125" style="1" bestFit="1" customWidth="1"/>
    <col min="9226" max="9466" width="8.54296875" style="1"/>
    <col min="9467" max="9467" width="9.453125" style="1" customWidth="1"/>
    <col min="9468" max="9468" width="12" style="1" bestFit="1" customWidth="1"/>
    <col min="9469" max="9470" width="8" style="1" customWidth="1"/>
    <col min="9471" max="9471" width="10.54296875" style="1" customWidth="1"/>
    <col min="9472" max="9472" width="10" style="1" customWidth="1"/>
    <col min="9473" max="9475" width="8.54296875" style="1"/>
    <col min="9476" max="9476" width="10.453125" style="1" customWidth="1"/>
    <col min="9477" max="9480" width="8.54296875" style="1"/>
    <col min="9481" max="9481" width="10.453125" style="1" bestFit="1" customWidth="1"/>
    <col min="9482" max="9722" width="8.54296875" style="1"/>
    <col min="9723" max="9723" width="9.453125" style="1" customWidth="1"/>
    <col min="9724" max="9724" width="12" style="1" bestFit="1" customWidth="1"/>
    <col min="9725" max="9726" width="8" style="1" customWidth="1"/>
    <col min="9727" max="9727" width="10.54296875" style="1" customWidth="1"/>
    <col min="9728" max="9728" width="10" style="1" customWidth="1"/>
    <col min="9729" max="9731" width="8.54296875" style="1"/>
    <col min="9732" max="9732" width="10.453125" style="1" customWidth="1"/>
    <col min="9733" max="9736" width="8.54296875" style="1"/>
    <col min="9737" max="9737" width="10.453125" style="1" bestFit="1" customWidth="1"/>
    <col min="9738" max="9978" width="8.54296875" style="1"/>
    <col min="9979" max="9979" width="9.453125" style="1" customWidth="1"/>
    <col min="9980" max="9980" width="12" style="1" bestFit="1" customWidth="1"/>
    <col min="9981" max="9982" width="8" style="1" customWidth="1"/>
    <col min="9983" max="9983" width="10.54296875" style="1" customWidth="1"/>
    <col min="9984" max="9984" width="10" style="1" customWidth="1"/>
    <col min="9985" max="9987" width="8.54296875" style="1"/>
    <col min="9988" max="9988" width="10.453125" style="1" customWidth="1"/>
    <col min="9989" max="9992" width="8.54296875" style="1"/>
    <col min="9993" max="9993" width="10.453125" style="1" bestFit="1" customWidth="1"/>
    <col min="9994" max="10234" width="8.54296875" style="1"/>
    <col min="10235" max="10235" width="9.453125" style="1" customWidth="1"/>
    <col min="10236" max="10236" width="12" style="1" bestFit="1" customWidth="1"/>
    <col min="10237" max="10238" width="8" style="1" customWidth="1"/>
    <col min="10239" max="10239" width="10.54296875" style="1" customWidth="1"/>
    <col min="10240" max="10240" width="10" style="1" customWidth="1"/>
    <col min="10241" max="10243" width="8.54296875" style="1"/>
    <col min="10244" max="10244" width="10.453125" style="1" customWidth="1"/>
    <col min="10245" max="10248" width="8.54296875" style="1"/>
    <col min="10249" max="10249" width="10.453125" style="1" bestFit="1" customWidth="1"/>
    <col min="10250" max="10490" width="8.54296875" style="1"/>
    <col min="10491" max="10491" width="9.453125" style="1" customWidth="1"/>
    <col min="10492" max="10492" width="12" style="1" bestFit="1" customWidth="1"/>
    <col min="10493" max="10494" width="8" style="1" customWidth="1"/>
    <col min="10495" max="10495" width="10.54296875" style="1" customWidth="1"/>
    <col min="10496" max="10496" width="10" style="1" customWidth="1"/>
    <col min="10497" max="10499" width="8.54296875" style="1"/>
    <col min="10500" max="10500" width="10.453125" style="1" customWidth="1"/>
    <col min="10501" max="10504" width="8.54296875" style="1"/>
    <col min="10505" max="10505" width="10.453125" style="1" bestFit="1" customWidth="1"/>
    <col min="10506" max="10746" width="8.54296875" style="1"/>
    <col min="10747" max="10747" width="9.453125" style="1" customWidth="1"/>
    <col min="10748" max="10748" width="12" style="1" bestFit="1" customWidth="1"/>
    <col min="10749" max="10750" width="8" style="1" customWidth="1"/>
    <col min="10751" max="10751" width="10.54296875" style="1" customWidth="1"/>
    <col min="10752" max="10752" width="10" style="1" customWidth="1"/>
    <col min="10753" max="10755" width="8.54296875" style="1"/>
    <col min="10756" max="10756" width="10.453125" style="1" customWidth="1"/>
    <col min="10757" max="10760" width="8.54296875" style="1"/>
    <col min="10761" max="10761" width="10.453125" style="1" bestFit="1" customWidth="1"/>
    <col min="10762" max="11002" width="8.54296875" style="1"/>
    <col min="11003" max="11003" width="9.453125" style="1" customWidth="1"/>
    <col min="11004" max="11004" width="12" style="1" bestFit="1" customWidth="1"/>
    <col min="11005" max="11006" width="8" style="1" customWidth="1"/>
    <col min="11007" max="11007" width="10.54296875" style="1" customWidth="1"/>
    <col min="11008" max="11008" width="10" style="1" customWidth="1"/>
    <col min="11009" max="11011" width="8.54296875" style="1"/>
    <col min="11012" max="11012" width="10.453125" style="1" customWidth="1"/>
    <col min="11013" max="11016" width="8.54296875" style="1"/>
    <col min="11017" max="11017" width="10.453125" style="1" bestFit="1" customWidth="1"/>
    <col min="11018" max="11258" width="8.54296875" style="1"/>
    <col min="11259" max="11259" width="9.453125" style="1" customWidth="1"/>
    <col min="11260" max="11260" width="12" style="1" bestFit="1" customWidth="1"/>
    <col min="11261" max="11262" width="8" style="1" customWidth="1"/>
    <col min="11263" max="11263" width="10.54296875" style="1" customWidth="1"/>
    <col min="11264" max="11264" width="10" style="1" customWidth="1"/>
    <col min="11265" max="11267" width="8.54296875" style="1"/>
    <col min="11268" max="11268" width="10.453125" style="1" customWidth="1"/>
    <col min="11269" max="11272" width="8.54296875" style="1"/>
    <col min="11273" max="11273" width="10.453125" style="1" bestFit="1" customWidth="1"/>
    <col min="11274" max="11514" width="8.54296875" style="1"/>
    <col min="11515" max="11515" width="9.453125" style="1" customWidth="1"/>
    <col min="11516" max="11516" width="12" style="1" bestFit="1" customWidth="1"/>
    <col min="11517" max="11518" width="8" style="1" customWidth="1"/>
    <col min="11519" max="11519" width="10.54296875" style="1" customWidth="1"/>
    <col min="11520" max="11520" width="10" style="1" customWidth="1"/>
    <col min="11521" max="11523" width="8.54296875" style="1"/>
    <col min="11524" max="11524" width="10.453125" style="1" customWidth="1"/>
    <col min="11525" max="11528" width="8.54296875" style="1"/>
    <col min="11529" max="11529" width="10.453125" style="1" bestFit="1" customWidth="1"/>
    <col min="11530" max="11770" width="8.54296875" style="1"/>
    <col min="11771" max="11771" width="9.453125" style="1" customWidth="1"/>
    <col min="11772" max="11772" width="12" style="1" bestFit="1" customWidth="1"/>
    <col min="11773" max="11774" width="8" style="1" customWidth="1"/>
    <col min="11775" max="11775" width="10.54296875" style="1" customWidth="1"/>
    <col min="11776" max="11776" width="10" style="1" customWidth="1"/>
    <col min="11777" max="11779" width="8.54296875" style="1"/>
    <col min="11780" max="11780" width="10.453125" style="1" customWidth="1"/>
    <col min="11781" max="11784" width="8.54296875" style="1"/>
    <col min="11785" max="11785" width="10.453125" style="1" bestFit="1" customWidth="1"/>
    <col min="11786" max="12026" width="8.54296875" style="1"/>
    <col min="12027" max="12027" width="9.453125" style="1" customWidth="1"/>
    <col min="12028" max="12028" width="12" style="1" bestFit="1" customWidth="1"/>
    <col min="12029" max="12030" width="8" style="1" customWidth="1"/>
    <col min="12031" max="12031" width="10.54296875" style="1" customWidth="1"/>
    <col min="12032" max="12032" width="10" style="1" customWidth="1"/>
    <col min="12033" max="12035" width="8.54296875" style="1"/>
    <col min="12036" max="12036" width="10.453125" style="1" customWidth="1"/>
    <col min="12037" max="12040" width="8.54296875" style="1"/>
    <col min="12041" max="12041" width="10.453125" style="1" bestFit="1" customWidth="1"/>
    <col min="12042" max="12282" width="8.54296875" style="1"/>
    <col min="12283" max="12283" width="9.453125" style="1" customWidth="1"/>
    <col min="12284" max="12284" width="12" style="1" bestFit="1" customWidth="1"/>
    <col min="12285" max="12286" width="8" style="1" customWidth="1"/>
    <col min="12287" max="12287" width="10.54296875" style="1" customWidth="1"/>
    <col min="12288" max="12288" width="10" style="1" customWidth="1"/>
    <col min="12289" max="12291" width="8.54296875" style="1"/>
    <col min="12292" max="12292" width="10.453125" style="1" customWidth="1"/>
    <col min="12293" max="12296" width="8.54296875" style="1"/>
    <col min="12297" max="12297" width="10.453125" style="1" bestFit="1" customWidth="1"/>
    <col min="12298" max="12538" width="8.54296875" style="1"/>
    <col min="12539" max="12539" width="9.453125" style="1" customWidth="1"/>
    <col min="12540" max="12540" width="12" style="1" bestFit="1" customWidth="1"/>
    <col min="12541" max="12542" width="8" style="1" customWidth="1"/>
    <col min="12543" max="12543" width="10.54296875" style="1" customWidth="1"/>
    <col min="12544" max="12544" width="10" style="1" customWidth="1"/>
    <col min="12545" max="12547" width="8.54296875" style="1"/>
    <col min="12548" max="12548" width="10.453125" style="1" customWidth="1"/>
    <col min="12549" max="12552" width="8.54296875" style="1"/>
    <col min="12553" max="12553" width="10.453125" style="1" bestFit="1" customWidth="1"/>
    <col min="12554" max="12794" width="8.54296875" style="1"/>
    <col min="12795" max="12795" width="9.453125" style="1" customWidth="1"/>
    <col min="12796" max="12796" width="12" style="1" bestFit="1" customWidth="1"/>
    <col min="12797" max="12798" width="8" style="1" customWidth="1"/>
    <col min="12799" max="12799" width="10.54296875" style="1" customWidth="1"/>
    <col min="12800" max="12800" width="10" style="1" customWidth="1"/>
    <col min="12801" max="12803" width="8.54296875" style="1"/>
    <col min="12804" max="12804" width="10.453125" style="1" customWidth="1"/>
    <col min="12805" max="12808" width="8.54296875" style="1"/>
    <col min="12809" max="12809" width="10.453125" style="1" bestFit="1" customWidth="1"/>
    <col min="12810" max="13050" width="8.54296875" style="1"/>
    <col min="13051" max="13051" width="9.453125" style="1" customWidth="1"/>
    <col min="13052" max="13052" width="12" style="1" bestFit="1" customWidth="1"/>
    <col min="13053" max="13054" width="8" style="1" customWidth="1"/>
    <col min="13055" max="13055" width="10.54296875" style="1" customWidth="1"/>
    <col min="13056" max="13056" width="10" style="1" customWidth="1"/>
    <col min="13057" max="13059" width="8.54296875" style="1"/>
    <col min="13060" max="13060" width="10.453125" style="1" customWidth="1"/>
    <col min="13061" max="13064" width="8.54296875" style="1"/>
    <col min="13065" max="13065" width="10.453125" style="1" bestFit="1" customWidth="1"/>
    <col min="13066" max="13306" width="8.54296875" style="1"/>
    <col min="13307" max="13307" width="9.453125" style="1" customWidth="1"/>
    <col min="13308" max="13308" width="12" style="1" bestFit="1" customWidth="1"/>
    <col min="13309" max="13310" width="8" style="1" customWidth="1"/>
    <col min="13311" max="13311" width="10.54296875" style="1" customWidth="1"/>
    <col min="13312" max="13312" width="10" style="1" customWidth="1"/>
    <col min="13313" max="13315" width="8.54296875" style="1"/>
    <col min="13316" max="13316" width="10.453125" style="1" customWidth="1"/>
    <col min="13317" max="13320" width="8.54296875" style="1"/>
    <col min="13321" max="13321" width="10.453125" style="1" bestFit="1" customWidth="1"/>
    <col min="13322" max="13562" width="8.54296875" style="1"/>
    <col min="13563" max="13563" width="9.453125" style="1" customWidth="1"/>
    <col min="13564" max="13564" width="12" style="1" bestFit="1" customWidth="1"/>
    <col min="13565" max="13566" width="8" style="1" customWidth="1"/>
    <col min="13567" max="13567" width="10.54296875" style="1" customWidth="1"/>
    <col min="13568" max="13568" width="10" style="1" customWidth="1"/>
    <col min="13569" max="13571" width="8.54296875" style="1"/>
    <col min="13572" max="13572" width="10.453125" style="1" customWidth="1"/>
    <col min="13573" max="13576" width="8.54296875" style="1"/>
    <col min="13577" max="13577" width="10.453125" style="1" bestFit="1" customWidth="1"/>
    <col min="13578" max="13818" width="8.54296875" style="1"/>
    <col min="13819" max="13819" width="9.453125" style="1" customWidth="1"/>
    <col min="13820" max="13820" width="12" style="1" bestFit="1" customWidth="1"/>
    <col min="13821" max="13822" width="8" style="1" customWidth="1"/>
    <col min="13823" max="13823" width="10.54296875" style="1" customWidth="1"/>
    <col min="13824" max="13824" width="10" style="1" customWidth="1"/>
    <col min="13825" max="13827" width="8.54296875" style="1"/>
    <col min="13828" max="13828" width="10.453125" style="1" customWidth="1"/>
    <col min="13829" max="13832" width="8.54296875" style="1"/>
    <col min="13833" max="13833" width="10.453125" style="1" bestFit="1" customWidth="1"/>
    <col min="13834" max="14074" width="8.54296875" style="1"/>
    <col min="14075" max="14075" width="9.453125" style="1" customWidth="1"/>
    <col min="14076" max="14076" width="12" style="1" bestFit="1" customWidth="1"/>
    <col min="14077" max="14078" width="8" style="1" customWidth="1"/>
    <col min="14079" max="14079" width="10.54296875" style="1" customWidth="1"/>
    <col min="14080" max="14080" width="10" style="1" customWidth="1"/>
    <col min="14081" max="14083" width="8.54296875" style="1"/>
    <col min="14084" max="14084" width="10.453125" style="1" customWidth="1"/>
    <col min="14085" max="14088" width="8.54296875" style="1"/>
    <col min="14089" max="14089" width="10.453125" style="1" bestFit="1" customWidth="1"/>
    <col min="14090" max="14330" width="8.54296875" style="1"/>
    <col min="14331" max="14331" width="9.453125" style="1" customWidth="1"/>
    <col min="14332" max="14332" width="12" style="1" bestFit="1" customWidth="1"/>
    <col min="14333" max="14334" width="8" style="1" customWidth="1"/>
    <col min="14335" max="14335" width="10.54296875" style="1" customWidth="1"/>
    <col min="14336" max="14336" width="10" style="1" customWidth="1"/>
    <col min="14337" max="14339" width="8.54296875" style="1"/>
    <col min="14340" max="14340" width="10.453125" style="1" customWidth="1"/>
    <col min="14341" max="14344" width="8.54296875" style="1"/>
    <col min="14345" max="14345" width="10.453125" style="1" bestFit="1" customWidth="1"/>
    <col min="14346" max="14586" width="8.54296875" style="1"/>
    <col min="14587" max="14587" width="9.453125" style="1" customWidth="1"/>
    <col min="14588" max="14588" width="12" style="1" bestFit="1" customWidth="1"/>
    <col min="14589" max="14590" width="8" style="1" customWidth="1"/>
    <col min="14591" max="14591" width="10.54296875" style="1" customWidth="1"/>
    <col min="14592" max="14592" width="10" style="1" customWidth="1"/>
    <col min="14593" max="14595" width="8.54296875" style="1"/>
    <col min="14596" max="14596" width="10.453125" style="1" customWidth="1"/>
    <col min="14597" max="14600" width="8.54296875" style="1"/>
    <col min="14601" max="14601" width="10.453125" style="1" bestFit="1" customWidth="1"/>
    <col min="14602" max="14842" width="8.54296875" style="1"/>
    <col min="14843" max="14843" width="9.453125" style="1" customWidth="1"/>
    <col min="14844" max="14844" width="12" style="1" bestFit="1" customWidth="1"/>
    <col min="14845" max="14846" width="8" style="1" customWidth="1"/>
    <col min="14847" max="14847" width="10.54296875" style="1" customWidth="1"/>
    <col min="14848" max="14848" width="10" style="1" customWidth="1"/>
    <col min="14849" max="14851" width="8.54296875" style="1"/>
    <col min="14852" max="14852" width="10.453125" style="1" customWidth="1"/>
    <col min="14853" max="14856" width="8.54296875" style="1"/>
    <col min="14857" max="14857" width="10.453125" style="1" bestFit="1" customWidth="1"/>
    <col min="14858" max="15098" width="8.54296875" style="1"/>
    <col min="15099" max="15099" width="9.453125" style="1" customWidth="1"/>
    <col min="15100" max="15100" width="12" style="1" bestFit="1" customWidth="1"/>
    <col min="15101" max="15102" width="8" style="1" customWidth="1"/>
    <col min="15103" max="15103" width="10.54296875" style="1" customWidth="1"/>
    <col min="15104" max="15104" width="10" style="1" customWidth="1"/>
    <col min="15105" max="15107" width="8.54296875" style="1"/>
    <col min="15108" max="15108" width="10.453125" style="1" customWidth="1"/>
    <col min="15109" max="15112" width="8.54296875" style="1"/>
    <col min="15113" max="15113" width="10.453125" style="1" bestFit="1" customWidth="1"/>
    <col min="15114" max="15354" width="8.54296875" style="1"/>
    <col min="15355" max="15355" width="9.453125" style="1" customWidth="1"/>
    <col min="15356" max="15356" width="12" style="1" bestFit="1" customWidth="1"/>
    <col min="15357" max="15358" width="8" style="1" customWidth="1"/>
    <col min="15359" max="15359" width="10.54296875" style="1" customWidth="1"/>
    <col min="15360" max="15360" width="10" style="1" customWidth="1"/>
    <col min="15361" max="15363" width="8.54296875" style="1"/>
    <col min="15364" max="15364" width="10.453125" style="1" customWidth="1"/>
    <col min="15365" max="15368" width="8.54296875" style="1"/>
    <col min="15369" max="15369" width="10.453125" style="1" bestFit="1" customWidth="1"/>
    <col min="15370" max="15610" width="8.54296875" style="1"/>
    <col min="15611" max="15611" width="9.453125" style="1" customWidth="1"/>
    <col min="15612" max="15612" width="12" style="1" bestFit="1" customWidth="1"/>
    <col min="15613" max="15614" width="8" style="1" customWidth="1"/>
    <col min="15615" max="15615" width="10.54296875" style="1" customWidth="1"/>
    <col min="15616" max="15616" width="10" style="1" customWidth="1"/>
    <col min="15617" max="15619" width="8.54296875" style="1"/>
    <col min="15620" max="15620" width="10.453125" style="1" customWidth="1"/>
    <col min="15621" max="15624" width="8.54296875" style="1"/>
    <col min="15625" max="15625" width="10.453125" style="1" bestFit="1" customWidth="1"/>
    <col min="15626" max="15866" width="8.54296875" style="1"/>
    <col min="15867" max="15867" width="9.453125" style="1" customWidth="1"/>
    <col min="15868" max="15868" width="12" style="1" bestFit="1" customWidth="1"/>
    <col min="15869" max="15870" width="8" style="1" customWidth="1"/>
    <col min="15871" max="15871" width="10.54296875" style="1" customWidth="1"/>
    <col min="15872" max="15872" width="10" style="1" customWidth="1"/>
    <col min="15873" max="15875" width="8.54296875" style="1"/>
    <col min="15876" max="15876" width="10.453125" style="1" customWidth="1"/>
    <col min="15877" max="15880" width="8.54296875" style="1"/>
    <col min="15881" max="15881" width="10.453125" style="1" bestFit="1" customWidth="1"/>
    <col min="15882" max="16122" width="8.54296875" style="1"/>
    <col min="16123" max="16123" width="9.453125" style="1" customWidth="1"/>
    <col min="16124" max="16124" width="12" style="1" bestFit="1" customWidth="1"/>
    <col min="16125" max="16126" width="8" style="1" customWidth="1"/>
    <col min="16127" max="16127" width="10.54296875" style="1" customWidth="1"/>
    <col min="16128" max="16128" width="10" style="1" customWidth="1"/>
    <col min="16129" max="16131" width="8.54296875" style="1"/>
    <col min="16132" max="16132" width="10.453125" style="1" customWidth="1"/>
    <col min="16133" max="16136" width="8.54296875" style="1"/>
    <col min="16137" max="16137" width="10.453125" style="1" bestFit="1" customWidth="1"/>
    <col min="16138" max="16378" width="8.54296875" style="1"/>
    <col min="16379" max="16384" width="8.54296875" style="1" customWidth="1"/>
  </cols>
  <sheetData>
    <row r="1" spans="1:16" ht="28.5" x14ac:dyDescent="0.35">
      <c r="A1" s="95" t="s">
        <v>143</v>
      </c>
    </row>
    <row r="2" spans="1:16" s="2" customFormat="1" x14ac:dyDescent="0.35">
      <c r="A2" s="96" t="s">
        <v>14</v>
      </c>
    </row>
    <row r="3" spans="1:16" s="2" customFormat="1" x14ac:dyDescent="0.35">
      <c r="A3" s="96" t="s">
        <v>131</v>
      </c>
    </row>
    <row r="4" spans="1:16" s="2" customFormat="1" x14ac:dyDescent="0.35">
      <c r="A4" s="96" t="s">
        <v>128</v>
      </c>
    </row>
    <row r="5" spans="1:16" ht="31" x14ac:dyDescent="0.35">
      <c r="A5" s="97"/>
      <c r="B5" s="38" t="s">
        <v>23</v>
      </c>
      <c r="C5" s="39"/>
      <c r="D5" s="40"/>
      <c r="E5" s="55" t="s">
        <v>24</v>
      </c>
      <c r="F5" s="38" t="s">
        <v>624</v>
      </c>
      <c r="G5" s="39"/>
      <c r="H5" s="39"/>
      <c r="I5" s="40"/>
      <c r="J5" s="38" t="s">
        <v>26</v>
      </c>
      <c r="K5" s="40"/>
      <c r="L5" s="38" t="s">
        <v>625</v>
      </c>
      <c r="M5" s="40"/>
      <c r="N5" s="39"/>
      <c r="O5" s="39"/>
      <c r="P5" s="40"/>
    </row>
    <row r="6" spans="1:16" ht="60" customHeight="1" x14ac:dyDescent="0.35">
      <c r="A6" s="99" t="s">
        <v>684</v>
      </c>
      <c r="B6" s="91" t="s">
        <v>27</v>
      </c>
      <c r="C6" s="92" t="s">
        <v>28</v>
      </c>
      <c r="D6" s="92" t="s">
        <v>29</v>
      </c>
      <c r="E6" s="93" t="s">
        <v>142</v>
      </c>
      <c r="F6" s="91" t="s">
        <v>31</v>
      </c>
      <c r="G6" s="92" t="s">
        <v>623</v>
      </c>
      <c r="H6" s="92" t="s">
        <v>32</v>
      </c>
      <c r="I6" s="92" t="s">
        <v>588</v>
      </c>
      <c r="J6" s="91" t="s">
        <v>589</v>
      </c>
      <c r="K6" s="92" t="s">
        <v>33</v>
      </c>
      <c r="L6" s="91" t="s">
        <v>34</v>
      </c>
      <c r="M6" s="92" t="s">
        <v>655</v>
      </c>
      <c r="N6" s="91" t="s">
        <v>35</v>
      </c>
      <c r="O6" s="92" t="s">
        <v>36</v>
      </c>
      <c r="P6" s="94" t="s">
        <v>37</v>
      </c>
    </row>
    <row r="7" spans="1:16" x14ac:dyDescent="0.35">
      <c r="A7" s="98">
        <v>1995</v>
      </c>
      <c r="B7" s="76">
        <f>SUM(Quarter!B7:B10)</f>
        <v>92742.93</v>
      </c>
      <c r="C7" s="37">
        <f>SUM(Quarter!C7:C10)</f>
        <v>6480.21</v>
      </c>
      <c r="D7" s="37">
        <f>SUM(Quarter!D7:D10)</f>
        <v>131.30000000000001</v>
      </c>
      <c r="E7" s="76">
        <f>SUM(Quarter!E7:E10)</f>
        <v>86131.43</v>
      </c>
      <c r="F7" s="37">
        <f>SUM(Quarter!F7:F10)</f>
        <v>1816.41</v>
      </c>
      <c r="G7" s="37">
        <f>SUM(Quarter!G7:G10)</f>
        <v>133.15</v>
      </c>
      <c r="H7" s="37">
        <f>SUM(Quarter!H7:H10)</f>
        <v>2710.5299999999997</v>
      </c>
      <c r="I7" s="37">
        <f>SUM(Quarter!I7:I10)</f>
        <v>27254.79</v>
      </c>
      <c r="J7" s="76">
        <f>SUM(Quarter!J7:J10)</f>
        <v>7835.76</v>
      </c>
      <c r="K7" s="37">
        <f>SUM(Quarter!K7:K10)</f>
        <v>2923.05</v>
      </c>
      <c r="L7" s="76">
        <f>SUM(Quarter!L7:L10)</f>
        <v>10507.67</v>
      </c>
      <c r="M7" s="37">
        <f>SUM(Quarter!M7:M10)</f>
        <v>16662.22</v>
      </c>
      <c r="N7" s="76">
        <f>SUM(Quarter!N7:N10)</f>
        <v>10968.32</v>
      </c>
      <c r="O7" s="37">
        <f>SUM(Quarter!O7:O10)</f>
        <v>1259.97</v>
      </c>
      <c r="P7" s="37">
        <f>SUM(Quarter!P7:P10)</f>
        <v>2458.42</v>
      </c>
    </row>
    <row r="8" spans="1:16" x14ac:dyDescent="0.35">
      <c r="A8" s="98">
        <v>1996</v>
      </c>
      <c r="B8" s="76">
        <f>SUM(Quarter!B11:B14)</f>
        <v>96661</v>
      </c>
      <c r="C8" s="37">
        <f>SUM(Quarter!C11:C14)</f>
        <v>6623</v>
      </c>
      <c r="D8" s="37">
        <f>SUM(Quarter!D11:D14)</f>
        <v>152</v>
      </c>
      <c r="E8" s="76">
        <f>SUM(Quarter!E11:E14)</f>
        <v>89885</v>
      </c>
      <c r="F8" s="37">
        <f>SUM(Quarter!F11:F14)</f>
        <v>1828</v>
      </c>
      <c r="G8" s="37">
        <f>SUM(Quarter!G11:G14)</f>
        <v>144</v>
      </c>
      <c r="H8" s="37">
        <f>SUM(Quarter!H11:H14)</f>
        <v>2825</v>
      </c>
      <c r="I8" s="37">
        <f>SUM(Quarter!I11:I14)</f>
        <v>28048</v>
      </c>
      <c r="J8" s="76">
        <f>SUM(Quarter!J11:J14)</f>
        <v>8305</v>
      </c>
      <c r="K8" s="37">
        <f>SUM(Quarter!K11:K14)</f>
        <v>3510</v>
      </c>
      <c r="L8" s="76">
        <f>SUM(Quarter!L11:L14)</f>
        <v>11162.45</v>
      </c>
      <c r="M8" s="37">
        <f>SUM(Quarter!M11:M14)</f>
        <v>17738.55</v>
      </c>
      <c r="N8" s="76">
        <f>SUM(Quarter!N11:N14)</f>
        <v>11478</v>
      </c>
      <c r="O8" s="37">
        <f>SUM(Quarter!O11:O14)</f>
        <v>1111</v>
      </c>
      <c r="P8" s="37">
        <f>SUM(Quarter!P11:P14)</f>
        <v>2188</v>
      </c>
    </row>
    <row r="9" spans="1:16" x14ac:dyDescent="0.35">
      <c r="A9" s="98">
        <v>1997</v>
      </c>
      <c r="B9" s="76">
        <f>SUM(Quarter!B15:B18)</f>
        <v>97024.010000000009</v>
      </c>
      <c r="C9" s="37">
        <f>SUM(Quarter!C15:C18)</f>
        <v>6571.52</v>
      </c>
      <c r="D9" s="37">
        <f>SUM(Quarter!D15:D18)</f>
        <v>86.509999999999991</v>
      </c>
      <c r="E9" s="76">
        <f>SUM(Quarter!E15:E18)</f>
        <v>90365.67</v>
      </c>
      <c r="F9" s="37">
        <f>SUM(Quarter!F15:F18)</f>
        <v>1950.0900000000001</v>
      </c>
      <c r="G9" s="37">
        <f>SUM(Quarter!G15:G18)</f>
        <v>138.52000000000001</v>
      </c>
      <c r="H9" s="37">
        <f>SUM(Quarter!H15:H18)</f>
        <v>2853.7699999999995</v>
      </c>
      <c r="I9" s="37">
        <f>SUM(Quarter!I15:I18)</f>
        <v>28260.240000000002</v>
      </c>
      <c r="J9" s="76">
        <f>SUM(Quarter!J15:J18)</f>
        <v>8342.33</v>
      </c>
      <c r="K9" s="37">
        <f>SUM(Quarter!K15:K18)</f>
        <v>3335.93</v>
      </c>
      <c r="L9" s="76">
        <f>SUM(Quarter!L15:L18)</f>
        <v>11112.45</v>
      </c>
      <c r="M9" s="37">
        <f>SUM(Quarter!M15:M18)</f>
        <v>17665.16</v>
      </c>
      <c r="N9" s="76">
        <f>SUM(Quarter!N15:N18)</f>
        <v>11746.990000000002</v>
      </c>
      <c r="O9" s="37">
        <f>SUM(Quarter!O15:O18)</f>
        <v>1231.46</v>
      </c>
      <c r="P9" s="37">
        <f>SUM(Quarter!P15:P18)</f>
        <v>2258.4499999999998</v>
      </c>
    </row>
    <row r="10" spans="1:16" x14ac:dyDescent="0.35">
      <c r="A10" s="98">
        <v>1998</v>
      </c>
      <c r="B10" s="76">
        <f>SUM(Quarter!B19:B22)</f>
        <v>93797.01999999999</v>
      </c>
      <c r="C10" s="37">
        <f>SUM(Quarter!C19:C22)</f>
        <v>6176.99</v>
      </c>
      <c r="D10" s="37">
        <f>SUM(Quarter!D19:D22)</f>
        <v>1005.02</v>
      </c>
      <c r="E10" s="76">
        <f>SUM(Quarter!E19:E22)</f>
        <v>86615.01</v>
      </c>
      <c r="F10" s="37">
        <f>SUM(Quarter!F19:F22)</f>
        <v>1962</v>
      </c>
      <c r="G10" s="37">
        <f>SUM(Quarter!G19:G22)</f>
        <v>394</v>
      </c>
      <c r="H10" s="37">
        <f>SUM(Quarter!H19:H22)</f>
        <v>2316.0100000000002</v>
      </c>
      <c r="I10" s="37">
        <f>SUM(Quarter!I19:I22)</f>
        <v>27165.99</v>
      </c>
      <c r="J10" s="76">
        <f>SUM(Quarter!J19:J22)</f>
        <v>7875.99</v>
      </c>
      <c r="K10" s="37">
        <f>SUM(Quarter!K19:K22)</f>
        <v>3442.0099999999998</v>
      </c>
      <c r="L10" s="76">
        <f>SUM(Quarter!L19:L22)</f>
        <v>10629.619999999999</v>
      </c>
      <c r="M10" s="37">
        <f>SUM(Quarter!M19:M22)</f>
        <v>16902.39</v>
      </c>
      <c r="N10" s="76">
        <f>SUM(Quarter!N19:N22)</f>
        <v>11124.98</v>
      </c>
      <c r="O10" s="37">
        <f>SUM(Quarter!O19:O22)</f>
        <v>1124.99</v>
      </c>
      <c r="P10" s="37">
        <f>SUM(Quarter!P19:P22)</f>
        <v>2171.9899999999998</v>
      </c>
    </row>
    <row r="11" spans="1:16" x14ac:dyDescent="0.35">
      <c r="A11" s="98">
        <v>1999</v>
      </c>
      <c r="B11" s="76">
        <f>SUM(Quarter!B23:B26)</f>
        <v>88285.989999999991</v>
      </c>
      <c r="C11" s="37">
        <f>SUM(Quarter!C23:C26)</f>
        <v>5538</v>
      </c>
      <c r="D11" s="37">
        <f>SUM(Quarter!D23:D26)</f>
        <v>1553</v>
      </c>
      <c r="E11" s="76">
        <f>SUM(Quarter!E23:E26)</f>
        <v>81194.999999999985</v>
      </c>
      <c r="F11" s="37">
        <f>SUM(Quarter!F23:F26)</f>
        <v>1975.9899999999998</v>
      </c>
      <c r="G11" s="37">
        <f>SUM(Quarter!G23:G26)</f>
        <v>361.02</v>
      </c>
      <c r="H11" s="37">
        <f>SUM(Quarter!H23:H26)</f>
        <v>2429.9899999999998</v>
      </c>
      <c r="I11" s="37">
        <f>SUM(Quarter!I23:I26)</f>
        <v>25230</v>
      </c>
      <c r="J11" s="76">
        <f>SUM(Quarter!J23:J26)</f>
        <v>7249.02</v>
      </c>
      <c r="K11" s="37">
        <f>SUM(Quarter!K23:K26)</f>
        <v>3553</v>
      </c>
      <c r="L11" s="76">
        <f>SUM(Quarter!L23:L26)</f>
        <v>9967.130000000001</v>
      </c>
      <c r="M11" s="37">
        <f>SUM(Quarter!M23:M26)</f>
        <v>15782.86</v>
      </c>
      <c r="N11" s="76">
        <f>SUM(Quarter!N23:N26)</f>
        <v>10446.01</v>
      </c>
      <c r="O11" s="37">
        <f>SUM(Quarter!O23:O26)</f>
        <v>907.00000000000011</v>
      </c>
      <c r="P11" s="37">
        <f>SUM(Quarter!P23:P26)</f>
        <v>1643.9900000000002</v>
      </c>
    </row>
    <row r="12" spans="1:16" x14ac:dyDescent="0.35">
      <c r="A12" s="98">
        <v>2000</v>
      </c>
      <c r="B12" s="76">
        <f>SUM(Quarter!B27:B30)</f>
        <v>88013.250000000015</v>
      </c>
      <c r="C12" s="37">
        <f>SUM(Quarter!C27:C30)</f>
        <v>5252.38</v>
      </c>
      <c r="D12" s="37">
        <f>SUM(Quarter!D27:D30)</f>
        <v>1631.7900000000002</v>
      </c>
      <c r="E12" s="76">
        <f>SUM(Quarter!E27:E30)</f>
        <v>81129.09</v>
      </c>
      <c r="F12" s="37">
        <f>SUM(Quarter!F27:F30)</f>
        <v>1918.74</v>
      </c>
      <c r="G12" s="37">
        <f>SUM(Quarter!G27:G30)</f>
        <v>288.01</v>
      </c>
      <c r="H12" s="37">
        <f>SUM(Quarter!H27:H30)</f>
        <v>3081.36</v>
      </c>
      <c r="I12" s="37">
        <f>SUM(Quarter!I27:I30)</f>
        <v>23445</v>
      </c>
      <c r="J12" s="76">
        <f>SUM(Quarter!J27:J30)</f>
        <v>6484</v>
      </c>
      <c r="K12" s="37">
        <f>SUM(Quarter!K27:K30)</f>
        <v>3077.89</v>
      </c>
      <c r="L12" s="76">
        <f>SUM(Quarter!L27:L30)</f>
        <v>10914.41</v>
      </c>
      <c r="M12" s="37">
        <f>SUM(Quarter!M27:M30)</f>
        <v>17308.53</v>
      </c>
      <c r="N12" s="76">
        <f>SUM(Quarter!N27:N30)</f>
        <v>10296</v>
      </c>
      <c r="O12" s="37">
        <f>SUM(Quarter!O27:O30)</f>
        <v>702.06</v>
      </c>
      <c r="P12" s="37">
        <f>SUM(Quarter!P27:P30)</f>
        <v>1438.0100000000002</v>
      </c>
    </row>
    <row r="13" spans="1:16" x14ac:dyDescent="0.35">
      <c r="A13" s="98">
        <v>2001</v>
      </c>
      <c r="B13" s="76">
        <f>SUM(Quarter!B31:B34)</f>
        <v>83342.820000000007</v>
      </c>
      <c r="C13" s="37">
        <f>SUM(Quarter!C31:C34)</f>
        <v>5059.3100000000004</v>
      </c>
      <c r="D13" s="37">
        <f>SUM(Quarter!D31:D34)</f>
        <v>1233.3899999999999</v>
      </c>
      <c r="E13" s="76">
        <f>SUM(Quarter!E31:E34)</f>
        <v>77050.13</v>
      </c>
      <c r="F13" s="37">
        <f>SUM(Quarter!F31:F34)</f>
        <v>1763.4499999999998</v>
      </c>
      <c r="G13" s="37">
        <f>SUM(Quarter!G31:G34)</f>
        <v>272.05</v>
      </c>
      <c r="H13" s="37">
        <f>SUM(Quarter!H31:H34)</f>
        <v>3427.5200000000004</v>
      </c>
      <c r="I13" s="37">
        <f>SUM(Quarter!I31:I34)</f>
        <v>21455.43</v>
      </c>
      <c r="J13" s="76">
        <f>SUM(Quarter!J31:J34)</f>
        <v>5909.8799999999992</v>
      </c>
      <c r="K13" s="37">
        <f>SUM(Quarter!K31:K34)</f>
        <v>3087.6899999999996</v>
      </c>
      <c r="L13" s="76">
        <f>SUM(Quarter!L31:L34)</f>
        <v>10353.33</v>
      </c>
      <c r="M13" s="37">
        <f>SUM(Quarter!M31:M34)</f>
        <v>16394.79</v>
      </c>
      <c r="N13" s="76">
        <f>SUM(Quarter!N31:N34)</f>
        <v>10179</v>
      </c>
      <c r="O13" s="37">
        <f>SUM(Quarter!O31:O34)</f>
        <v>656.32</v>
      </c>
      <c r="P13" s="37">
        <f>SUM(Quarter!P31:P34)</f>
        <v>1706.5500000000002</v>
      </c>
    </row>
    <row r="14" spans="1:16" x14ac:dyDescent="0.35">
      <c r="A14" s="98">
        <v>2002</v>
      </c>
      <c r="B14" s="76">
        <f>SUM(Quarter!B35:B38)</f>
        <v>84783.93</v>
      </c>
      <c r="C14" s="37">
        <f>SUM(Quarter!C35:C38)</f>
        <v>5677</v>
      </c>
      <c r="D14" s="37">
        <f>SUM(Quarter!D35:D38)</f>
        <v>788.26</v>
      </c>
      <c r="E14" s="76">
        <f>SUM(Quarter!E35:E38)</f>
        <v>78318.63</v>
      </c>
      <c r="F14" s="37">
        <f>SUM(Quarter!F35:F38)</f>
        <v>2138.5499999999997</v>
      </c>
      <c r="G14" s="37">
        <f>SUM(Quarter!G35:G38)</f>
        <v>538</v>
      </c>
      <c r="H14" s="37">
        <f>SUM(Quarter!H35:H38)</f>
        <v>3153.6800000000003</v>
      </c>
      <c r="I14" s="37">
        <f>SUM(Quarter!I35:I38)</f>
        <v>22944.04</v>
      </c>
      <c r="J14" s="76">
        <f>SUM(Quarter!J35:J38)</f>
        <v>5364.59</v>
      </c>
      <c r="K14" s="37">
        <f>SUM(Quarter!K35:K38)</f>
        <v>3505.9</v>
      </c>
      <c r="L14" s="76">
        <f>SUM(Quarter!L35:L38)</f>
        <v>10947.789999999999</v>
      </c>
      <c r="M14" s="37">
        <f>SUM(Quarter!M35:M38)</f>
        <v>17395.870000000003</v>
      </c>
      <c r="N14" s="76">
        <f>SUM(Quarter!N35:N38)</f>
        <v>8506</v>
      </c>
      <c r="O14" s="37">
        <f>SUM(Quarter!O35:O38)</f>
        <v>509.04</v>
      </c>
      <c r="P14" s="37">
        <f>SUM(Quarter!P35:P38)</f>
        <v>1918.0300000000002</v>
      </c>
    </row>
    <row r="15" spans="1:16" x14ac:dyDescent="0.35">
      <c r="A15" s="98">
        <v>2003</v>
      </c>
      <c r="B15" s="76">
        <f>SUM(Quarter!B39:B42)</f>
        <v>84585.02</v>
      </c>
      <c r="C15" s="37">
        <f>SUM(Quarter!C39:C42)</f>
        <v>5455.59</v>
      </c>
      <c r="D15" s="37">
        <f>SUM(Quarter!D39:D42)</f>
        <v>56.180000000000007</v>
      </c>
      <c r="E15" s="76">
        <f>SUM(Quarter!E39:E42)</f>
        <v>79073.22</v>
      </c>
      <c r="F15" s="37">
        <f>SUM(Quarter!F39:F42)</f>
        <v>2281.3900000000003</v>
      </c>
      <c r="G15" s="37">
        <f>SUM(Quarter!G39:G42)</f>
        <v>716.06</v>
      </c>
      <c r="H15" s="37">
        <f>SUM(Quarter!H39:H42)</f>
        <v>3503.5599999999995</v>
      </c>
      <c r="I15" s="37">
        <f>SUM(Quarter!I39:I42)</f>
        <v>22627.279999999999</v>
      </c>
      <c r="J15" s="76">
        <f>SUM(Quarter!J39:J42)</f>
        <v>5277.8200000000006</v>
      </c>
      <c r="K15" s="37">
        <f>SUM(Quarter!K39:K42)</f>
        <v>3522</v>
      </c>
      <c r="L15" s="76">
        <f>SUM(Quarter!L39:L42)</f>
        <v>10580.220000000001</v>
      </c>
      <c r="M15" s="37">
        <f>SUM(Quarter!M39:M42)</f>
        <v>16799.72</v>
      </c>
      <c r="N15" s="76">
        <f>SUM(Quarter!N39:N42)</f>
        <v>9494.4</v>
      </c>
      <c r="O15" s="37">
        <f>SUM(Quarter!O39:O42)</f>
        <v>575.87</v>
      </c>
      <c r="P15" s="37">
        <f>SUM(Quarter!P39:P42)</f>
        <v>1924.27</v>
      </c>
    </row>
    <row r="16" spans="1:16" x14ac:dyDescent="0.35">
      <c r="A16" s="98">
        <v>2004</v>
      </c>
      <c r="B16" s="76">
        <f>SUM(Quarter!B43:B46)</f>
        <v>89820.59</v>
      </c>
      <c r="C16" s="37">
        <f>SUM(Quarter!C43:C46)</f>
        <v>5417.6900000000005</v>
      </c>
      <c r="D16" s="37">
        <f>SUM(Quarter!D43:D46)</f>
        <v>-8.1200000000000045</v>
      </c>
      <c r="E16" s="76">
        <f>SUM(Quarter!E43:E46)</f>
        <v>84411.03</v>
      </c>
      <c r="F16" s="37">
        <f>SUM(Quarter!F43:F46)</f>
        <v>2150.2600000000002</v>
      </c>
      <c r="G16" s="37">
        <f>SUM(Quarter!G43:G46)</f>
        <v>519.79999999999995</v>
      </c>
      <c r="H16" s="37">
        <f>SUM(Quarter!H43:H46)</f>
        <v>3168.3199999999997</v>
      </c>
      <c r="I16" s="37">
        <f>SUM(Quarter!I43:I46)</f>
        <v>24590.02</v>
      </c>
      <c r="J16" s="76">
        <f>SUM(Quarter!J43:J46)</f>
        <v>5614.5300000000007</v>
      </c>
      <c r="K16" s="37">
        <f>SUM(Quarter!K43:K46)</f>
        <v>3613.4700000000003</v>
      </c>
      <c r="L16" s="76">
        <f>SUM(Quarter!L43:L46)</f>
        <v>11079.52</v>
      </c>
      <c r="M16" s="37">
        <f>SUM(Quarter!M43:M46)</f>
        <v>17566.78</v>
      </c>
      <c r="N16" s="76">
        <f>SUM(Quarter!N43:N46)</f>
        <v>11308.59</v>
      </c>
      <c r="O16" s="37">
        <f>SUM(Quarter!O43:O46)</f>
        <v>1136.81</v>
      </c>
      <c r="P16" s="37">
        <f>SUM(Quarter!P43:P46)</f>
        <v>2196.88</v>
      </c>
    </row>
    <row r="17" spans="1:16" x14ac:dyDescent="0.35">
      <c r="A17" s="98">
        <v>2005</v>
      </c>
      <c r="B17" s="76">
        <f>SUM(Quarter!B47:B50)</f>
        <v>86134.26999999999</v>
      </c>
      <c r="C17" s="37">
        <f>SUM(Quarter!C47:C50)</f>
        <v>5601.3000000000011</v>
      </c>
      <c r="D17" s="37">
        <f>SUM(Quarter!D47:D50)</f>
        <v>387.48</v>
      </c>
      <c r="E17" s="76">
        <f>SUM(Quarter!E47:E50)</f>
        <v>80145.459999999992</v>
      </c>
      <c r="F17" s="37">
        <f>SUM(Quarter!F47:F50)</f>
        <v>2184.1899999999996</v>
      </c>
      <c r="G17" s="37">
        <f>SUM(Quarter!G47:G50)</f>
        <v>427.29999999999995</v>
      </c>
      <c r="H17" s="37">
        <f>SUM(Quarter!H47:H50)</f>
        <v>3019.41</v>
      </c>
      <c r="I17" s="37">
        <f>SUM(Quarter!I47:I50)</f>
        <v>22603.77</v>
      </c>
      <c r="J17" s="76">
        <f>SUM(Quarter!J47:J50)</f>
        <v>5167.0999999999995</v>
      </c>
      <c r="K17" s="37">
        <f>SUM(Quarter!K47:K50)</f>
        <v>3324.8799999999997</v>
      </c>
      <c r="L17" s="76">
        <f>SUM(Quarter!L47:L50)</f>
        <v>9429.85</v>
      </c>
      <c r="M17" s="37">
        <f>SUM(Quarter!M47:M50)</f>
        <v>19055.900000000001</v>
      </c>
      <c r="N17" s="76">
        <f>SUM(Quarter!N47:N50)</f>
        <v>10154.780000000001</v>
      </c>
      <c r="O17" s="37">
        <f>SUM(Quarter!O47:O50)</f>
        <v>936.30000000000007</v>
      </c>
      <c r="P17" s="37">
        <f>SUM(Quarter!P47:P50)</f>
        <v>1911.5699999999997</v>
      </c>
    </row>
    <row r="18" spans="1:16" x14ac:dyDescent="0.35">
      <c r="A18" s="98">
        <v>2006</v>
      </c>
      <c r="B18" s="76">
        <f>SUM(Quarter!B51:B54)</f>
        <v>83213.100000000006</v>
      </c>
      <c r="C18" s="37">
        <f>SUM(Quarter!C51:C54)</f>
        <v>4877.91</v>
      </c>
      <c r="D18" s="37">
        <f>SUM(Quarter!D51:D54)</f>
        <v>374.40999999999997</v>
      </c>
      <c r="E18" s="76">
        <f>SUM(Quarter!E51:E54)</f>
        <v>77960.820000000007</v>
      </c>
      <c r="F18" s="37">
        <f>SUM(Quarter!F51:F54)</f>
        <v>2104.2999999999997</v>
      </c>
      <c r="G18" s="37">
        <f>SUM(Quarter!G51:G54)</f>
        <v>660.76</v>
      </c>
      <c r="H18" s="37">
        <f>SUM(Quarter!H51:H54)</f>
        <v>2733.8900000000003</v>
      </c>
      <c r="I18" s="37">
        <f>SUM(Quarter!I51:I54)</f>
        <v>21443.23</v>
      </c>
      <c r="J18" s="76">
        <f>SUM(Quarter!J51:J54)</f>
        <v>6260.9400000000005</v>
      </c>
      <c r="K18" s="37">
        <f>SUM(Quarter!K51:K54)</f>
        <v>3373.58</v>
      </c>
      <c r="L18" s="76">
        <f>SUM(Quarter!L51:L54)</f>
        <v>10215.36</v>
      </c>
      <c r="M18" s="37">
        <f>SUM(Quarter!M51:M54)</f>
        <v>15821.14</v>
      </c>
      <c r="N18" s="76">
        <f>SUM(Quarter!N51:N54)</f>
        <v>11279.68</v>
      </c>
      <c r="O18" s="37">
        <f>SUM(Quarter!O51:O54)</f>
        <v>617.03</v>
      </c>
      <c r="P18" s="37">
        <f>SUM(Quarter!P51:P54)</f>
        <v>1748.94</v>
      </c>
    </row>
    <row r="19" spans="1:16" x14ac:dyDescent="0.35">
      <c r="A19" s="98">
        <v>2007</v>
      </c>
      <c r="B19" s="76">
        <f>SUM(Quarter!B55:B58)</f>
        <v>81477.210000000006</v>
      </c>
      <c r="C19" s="37">
        <f>SUM(Quarter!C55:C58)</f>
        <v>4675.6000000000004</v>
      </c>
      <c r="D19" s="37">
        <f>SUM(Quarter!D55:D58)</f>
        <v>292.78999999999996</v>
      </c>
      <c r="E19" s="76">
        <f>SUM(Quarter!E55:E58)</f>
        <v>76508.860000000015</v>
      </c>
      <c r="F19" s="37">
        <f>SUM(Quarter!F55:F58)</f>
        <v>2259.2799999999997</v>
      </c>
      <c r="G19" s="37">
        <f>SUM(Quarter!G55:G58)</f>
        <v>516.95000000000005</v>
      </c>
      <c r="H19" s="37">
        <f>SUM(Quarter!H55:H58)</f>
        <v>2560.59</v>
      </c>
      <c r="I19" s="37">
        <f>SUM(Quarter!I55:I58)</f>
        <v>21313.339999999997</v>
      </c>
      <c r="J19" s="76">
        <f>SUM(Quarter!J55:J58)</f>
        <v>6176.31</v>
      </c>
      <c r="K19" s="37">
        <f>SUM(Quarter!K55:K58)</f>
        <v>2968.21</v>
      </c>
      <c r="L19" s="76">
        <f>SUM(Quarter!L55:L58)</f>
        <v>10164.780000000001</v>
      </c>
      <c r="M19" s="37">
        <f>SUM(Quarter!M55:M58)</f>
        <v>16138.169999999998</v>
      </c>
      <c r="N19" s="76">
        <f>SUM(Quarter!N55:N58)</f>
        <v>10432.98</v>
      </c>
      <c r="O19" s="37">
        <f>SUM(Quarter!O55:O58)</f>
        <v>547.4</v>
      </c>
      <c r="P19" s="37">
        <f>SUM(Quarter!P55:P58)</f>
        <v>1627.78</v>
      </c>
    </row>
    <row r="20" spans="1:16" x14ac:dyDescent="0.35">
      <c r="A20" s="98">
        <v>2008</v>
      </c>
      <c r="B20" s="76">
        <f>SUM(Quarter!B59:B62)</f>
        <v>81033.600000000006</v>
      </c>
      <c r="C20" s="37">
        <f>SUM(Quarter!C59:C62)</f>
        <v>4706.1799999999994</v>
      </c>
      <c r="D20" s="37">
        <f>SUM(Quarter!D59:D62)</f>
        <v>470.13</v>
      </c>
      <c r="E20" s="76">
        <f>SUM(Quarter!E59:E62)</f>
        <v>75857.290000000008</v>
      </c>
      <c r="F20" s="37">
        <f>SUM(Quarter!F59:F62)</f>
        <v>2250.5</v>
      </c>
      <c r="G20" s="37">
        <f>SUM(Quarter!G59:G62)</f>
        <v>368.71</v>
      </c>
      <c r="H20" s="37">
        <f>SUM(Quarter!H59:H62)</f>
        <v>2660.2599999999998</v>
      </c>
      <c r="I20" s="37">
        <f>SUM(Quarter!I59:I62)</f>
        <v>19521.059999999998</v>
      </c>
      <c r="J20" s="76">
        <f>SUM(Quarter!J59:J62)</f>
        <v>6548.69</v>
      </c>
      <c r="K20" s="37">
        <f>SUM(Quarter!K59:K62)</f>
        <v>3091.2999999999997</v>
      </c>
      <c r="L20" s="76">
        <f>SUM(Quarter!L59:L62)</f>
        <v>10566.210000000001</v>
      </c>
      <c r="M20" s="37">
        <f>SUM(Quarter!M59:M62)</f>
        <v>16350.050000000001</v>
      </c>
      <c r="N20" s="76">
        <f>SUM(Quarter!N59:N62)</f>
        <v>10483.41</v>
      </c>
      <c r="O20" s="37">
        <f>SUM(Quarter!O59:O62)</f>
        <v>514.09</v>
      </c>
      <c r="P20" s="37">
        <f>SUM(Quarter!P59:P62)</f>
        <v>1485.04</v>
      </c>
    </row>
    <row r="21" spans="1:16" x14ac:dyDescent="0.35">
      <c r="A21" s="98">
        <v>2009</v>
      </c>
      <c r="B21" s="76">
        <f>SUM(Quarter!B63:B66)</f>
        <v>75550.569999999992</v>
      </c>
      <c r="C21" s="37">
        <f>SUM(Quarter!C63:C66)</f>
        <v>4304.18</v>
      </c>
      <c r="D21" s="37">
        <f>SUM(Quarter!D63:D66)</f>
        <v>723.02</v>
      </c>
      <c r="E21" s="76">
        <f>SUM(Quarter!E63:E66)</f>
        <v>70523.37</v>
      </c>
      <c r="F21" s="37">
        <f>SUM(Quarter!F63:F66)</f>
        <v>2112.98</v>
      </c>
      <c r="G21" s="37">
        <f>SUM(Quarter!G63:G66)</f>
        <v>448.52</v>
      </c>
      <c r="H21" s="37">
        <f>SUM(Quarter!H63:H66)</f>
        <v>2506.7600000000002</v>
      </c>
      <c r="I21" s="37">
        <f>SUM(Quarter!I63:I66)</f>
        <v>19184.41</v>
      </c>
      <c r="J21" s="76">
        <f>SUM(Quarter!J63:J66)</f>
        <v>6021.74</v>
      </c>
      <c r="K21" s="37">
        <f>SUM(Quarter!K63:K66)</f>
        <v>2830.2</v>
      </c>
      <c r="L21" s="76">
        <f>SUM(Quarter!L63:L66)</f>
        <v>9487.09</v>
      </c>
      <c r="M21" s="37">
        <f>SUM(Quarter!M63:M66)</f>
        <v>15908.220000000001</v>
      </c>
      <c r="N21" s="76">
        <f>SUM(Quarter!N63:N66)</f>
        <v>8043.17</v>
      </c>
      <c r="O21" s="37">
        <f>SUM(Quarter!O63:O66)</f>
        <v>529.78</v>
      </c>
      <c r="P21" s="37">
        <f>SUM(Quarter!P63:P66)</f>
        <v>1337.84</v>
      </c>
    </row>
    <row r="22" spans="1:16" x14ac:dyDescent="0.35">
      <c r="A22" s="98">
        <v>2010</v>
      </c>
      <c r="B22" s="76">
        <f>SUM(Quarter!B67:B70)</f>
        <v>73542.84</v>
      </c>
      <c r="C22" s="37">
        <f>SUM(Quarter!C67:C70)</f>
        <v>4377.83</v>
      </c>
      <c r="D22" s="37">
        <f>SUM(Quarter!D67:D70)</f>
        <v>565.7600000000001</v>
      </c>
      <c r="E22" s="76">
        <f>SUM(Quarter!E67:E70)</f>
        <v>68599.239999999991</v>
      </c>
      <c r="F22" s="37">
        <f>SUM(Quarter!F67:F70)</f>
        <v>2247.0299999999997</v>
      </c>
      <c r="G22" s="37">
        <f>SUM(Quarter!G67:G70)</f>
        <v>517.64</v>
      </c>
      <c r="H22" s="37">
        <f>SUM(Quarter!H67:H70)</f>
        <v>2440.12</v>
      </c>
      <c r="I22" s="37">
        <f>SUM(Quarter!I67:I70)</f>
        <v>19074.089999999997</v>
      </c>
      <c r="J22" s="76">
        <f>SUM(Quarter!J67:J70)</f>
        <v>5780.72</v>
      </c>
      <c r="K22" s="37">
        <f>SUM(Quarter!K67:K70)</f>
        <v>2569.6500000000005</v>
      </c>
      <c r="L22" s="76">
        <f>SUM(Quarter!L67:L70)</f>
        <v>9504.75</v>
      </c>
      <c r="M22" s="37">
        <f>SUM(Quarter!M67:M70)</f>
        <v>15332.37</v>
      </c>
      <c r="N22" s="76">
        <f>SUM(Quarter!N67:N70)</f>
        <v>7004.13</v>
      </c>
      <c r="O22" s="37">
        <f>SUM(Quarter!O67:O70)</f>
        <v>412.46</v>
      </c>
      <c r="P22" s="37">
        <f>SUM(Quarter!P67:P70)</f>
        <v>1276.4099999999999</v>
      </c>
    </row>
    <row r="23" spans="1:16" x14ac:dyDescent="0.35">
      <c r="A23" s="98">
        <v>2011</v>
      </c>
      <c r="B23" s="76">
        <f>SUM(Quarter!B71:B74)</f>
        <v>75080.26999999999</v>
      </c>
      <c r="C23" s="37">
        <f>SUM(Quarter!C71:C74)</f>
        <v>4585.7700000000004</v>
      </c>
      <c r="D23" s="37">
        <f>SUM(Quarter!D71:D74)</f>
        <v>492.6</v>
      </c>
      <c r="E23" s="76">
        <f>SUM(Quarter!E71:E74)</f>
        <v>54871.01</v>
      </c>
      <c r="F23" s="37">
        <f>SUM(Quarter!F71:F74)</f>
        <v>2598.34</v>
      </c>
      <c r="G23" s="37">
        <f>SUM(Quarter!G71:G74)</f>
        <v>433.90999999999997</v>
      </c>
      <c r="H23" s="37">
        <f>SUM(Quarter!H71:H74)</f>
        <v>2525.59</v>
      </c>
      <c r="I23" s="37">
        <f>SUM(Quarter!I71:I74)</f>
        <v>18822.75</v>
      </c>
      <c r="J23" s="76">
        <f>SUM(Quarter!J71:J74)</f>
        <v>6411.4400000000005</v>
      </c>
      <c r="K23" s="37">
        <f>SUM(Quarter!K71:K74)</f>
        <v>2377.12</v>
      </c>
      <c r="L23" s="76">
        <f>SUM(Quarter!L71:L74)</f>
        <v>8683.4700000000012</v>
      </c>
      <c r="M23" s="37">
        <f>SUM(Quarter!M71:M74)</f>
        <v>16804.490000000002</v>
      </c>
      <c r="N23" s="76">
        <f>SUM(Quarter!N71:N74)</f>
        <v>7431.51</v>
      </c>
      <c r="O23" s="37">
        <f>SUM(Quarter!O71:O74)</f>
        <v>430.29</v>
      </c>
      <c r="P23" s="37">
        <f>SUM(Quarter!P71:P74)</f>
        <v>1475.86</v>
      </c>
    </row>
    <row r="24" spans="1:16" x14ac:dyDescent="0.35">
      <c r="A24" s="98">
        <v>2012</v>
      </c>
      <c r="B24" s="76">
        <f>SUM(Quarter!B75:B78)</f>
        <v>71839.11</v>
      </c>
      <c r="C24" s="37">
        <f>SUM(Quarter!C75:C78)</f>
        <v>4299.1400000000003</v>
      </c>
      <c r="D24" s="37">
        <f>SUM(Quarter!D75:D78)</f>
        <v>451.18000000000006</v>
      </c>
      <c r="E24" s="76">
        <f>SUM(Quarter!E75:E78)</f>
        <v>54502.82</v>
      </c>
      <c r="F24" s="37">
        <f>SUM(Quarter!F75:F78)</f>
        <v>2512.0800000000004</v>
      </c>
      <c r="G24" s="37">
        <f>SUM(Quarter!G75:G78)</f>
        <v>284.77</v>
      </c>
      <c r="H24" s="37">
        <f>SUM(Quarter!H75:H78)</f>
        <v>2328.19</v>
      </c>
      <c r="I24" s="37">
        <f>SUM(Quarter!I75:I78)</f>
        <v>18650.27</v>
      </c>
      <c r="J24" s="76">
        <f>SUM(Quarter!J75:J78)</f>
        <v>5775.3499999999995</v>
      </c>
      <c r="K24" s="37">
        <f>SUM(Quarter!K75:K78)</f>
        <v>2267.5300000000002</v>
      </c>
      <c r="L24" s="76">
        <f>SUM(Quarter!L75:L78)</f>
        <v>8940.57</v>
      </c>
      <c r="M24" s="37">
        <f>SUM(Quarter!M75:M78)</f>
        <v>15771.490000000002</v>
      </c>
      <c r="N24" s="76">
        <f>SUM(Quarter!N75:N78)</f>
        <v>7157.94</v>
      </c>
      <c r="O24" s="37">
        <f>SUM(Quarter!O75:O78)</f>
        <v>457.32000000000005</v>
      </c>
      <c r="P24" s="37">
        <f>SUM(Quarter!P75:P78)</f>
        <v>1221.83</v>
      </c>
    </row>
    <row r="25" spans="1:16" x14ac:dyDescent="0.35">
      <c r="A25" s="98">
        <v>2013</v>
      </c>
      <c r="B25" s="76">
        <f>SUM(Quarter!B79:B82)</f>
        <v>65971.89</v>
      </c>
      <c r="C25" s="37">
        <f>SUM(Quarter!C79:C82)</f>
        <v>3758.88</v>
      </c>
      <c r="D25" s="37">
        <f>SUM(Quarter!D79:D82)</f>
        <v>153.07999999999998</v>
      </c>
      <c r="E25" s="76">
        <f>SUM(Quarter!E79:E82)</f>
        <v>62059.92</v>
      </c>
      <c r="F25" s="37">
        <f>SUM(Quarter!F79:F82)</f>
        <v>2326.27</v>
      </c>
      <c r="G25" s="37">
        <f>SUM(Quarter!G79:G82)</f>
        <v>351.64</v>
      </c>
      <c r="H25" s="37">
        <f>SUM(Quarter!H79:H82)</f>
        <v>2043.23</v>
      </c>
      <c r="I25" s="37">
        <f>SUM(Quarter!I79:I82)</f>
        <v>17661.25</v>
      </c>
      <c r="J25" s="76">
        <f>SUM(Quarter!J79:J82)</f>
        <v>4527.0600000000004</v>
      </c>
      <c r="K25" s="37">
        <f>SUM(Quarter!K79:K82)</f>
        <v>2705.3500000000004</v>
      </c>
      <c r="L25" s="76">
        <f>SUM(Quarter!L79:L82)</f>
        <v>8537.36</v>
      </c>
      <c r="M25" s="37">
        <f>SUM(Quarter!M79:M82)</f>
        <v>14882.46</v>
      </c>
      <c r="N25" s="76">
        <f>SUM(Quarter!N79:N82)</f>
        <v>6229.619999999999</v>
      </c>
      <c r="O25" s="37">
        <f>SUM(Quarter!O79:O82)</f>
        <v>387.24</v>
      </c>
      <c r="P25" s="37">
        <f>SUM(Quarter!P79:P82)</f>
        <v>776.63</v>
      </c>
    </row>
    <row r="26" spans="1:16" x14ac:dyDescent="0.35">
      <c r="A26" s="98">
        <v>2014</v>
      </c>
      <c r="B26" s="76">
        <f>SUM(Quarter!B83:B86)</f>
        <v>61062.55</v>
      </c>
      <c r="C26" s="37">
        <f>SUM(Quarter!C83:C86)</f>
        <v>3198.2699999999995</v>
      </c>
      <c r="D26" s="37">
        <f>SUM(Quarter!D83:D86)</f>
        <v>482.59000000000003</v>
      </c>
      <c r="E26" s="76">
        <f>SUM(Quarter!E83:E86)</f>
        <v>57381.659999999996</v>
      </c>
      <c r="F26" s="37">
        <f>SUM(Quarter!F83:F86)</f>
        <v>2127.0599999999995</v>
      </c>
      <c r="G26" s="37">
        <f>SUM(Quarter!G83:G86)</f>
        <v>347.67</v>
      </c>
      <c r="H26" s="37">
        <f>SUM(Quarter!H83:H86)</f>
        <v>2289.9699999999998</v>
      </c>
      <c r="I26" s="37">
        <f>SUM(Quarter!I83:I86)</f>
        <v>15709.43</v>
      </c>
      <c r="J26" s="76">
        <f>SUM(Quarter!J83:J86)</f>
        <v>4635.38</v>
      </c>
      <c r="K26" s="37">
        <f>SUM(Quarter!K83:K86)</f>
        <v>2123.37</v>
      </c>
      <c r="L26" s="76">
        <f>SUM(Quarter!L83:L86)</f>
        <v>8114.93</v>
      </c>
      <c r="M26" s="37">
        <f>SUM(Quarter!M83:M86)</f>
        <v>13813.790000000003</v>
      </c>
      <c r="N26" s="76">
        <f>SUM(Quarter!N83:N86)</f>
        <v>5269.18</v>
      </c>
      <c r="O26" s="37">
        <f>SUM(Quarter!O83:O86)</f>
        <v>372.7</v>
      </c>
      <c r="P26" s="37">
        <f>SUM(Quarter!P83:P86)</f>
        <v>1006.39</v>
      </c>
    </row>
    <row r="27" spans="1:16" x14ac:dyDescent="0.35">
      <c r="A27" s="98">
        <v>2015</v>
      </c>
      <c r="B27" s="76">
        <f>SUM(Quarter!B87:B90)</f>
        <v>61390.81</v>
      </c>
      <c r="C27" s="37">
        <f>SUM(Quarter!C87:C90)</f>
        <v>3351.82</v>
      </c>
      <c r="D27" s="37">
        <f>SUM(Quarter!D87:D90)</f>
        <v>513.30999999999995</v>
      </c>
      <c r="E27" s="76">
        <f>SUM(Quarter!E87:E90)</f>
        <v>57525.700000000004</v>
      </c>
      <c r="F27" s="37">
        <f>SUM(Quarter!F87:F90)</f>
        <v>2207.69</v>
      </c>
      <c r="G27" s="37">
        <f>SUM(Quarter!G87:G90)</f>
        <v>396.38</v>
      </c>
      <c r="H27" s="37">
        <f>SUM(Quarter!H87:H90)</f>
        <v>2367.7200000000003</v>
      </c>
      <c r="I27" s="37">
        <f>SUM(Quarter!I87:I90)</f>
        <v>16893.5</v>
      </c>
      <c r="J27" s="76">
        <f>SUM(Quarter!J87:J90)</f>
        <v>4972.95</v>
      </c>
      <c r="K27" s="37">
        <f>SUM(Quarter!K87:K90)</f>
        <v>2031.1800000000003</v>
      </c>
      <c r="L27" s="76">
        <f>SUM(Quarter!L87:L90)</f>
        <v>7203.73</v>
      </c>
      <c r="M27" s="37">
        <f>SUM(Quarter!M87:M90)</f>
        <v>13524.34</v>
      </c>
      <c r="N27" s="76">
        <f>SUM(Quarter!N87:N90)</f>
        <v>4716</v>
      </c>
      <c r="O27" s="37">
        <f>SUM(Quarter!O87:O90)</f>
        <v>350.01000000000005</v>
      </c>
      <c r="P27" s="37">
        <f>SUM(Quarter!P87:P90)</f>
        <v>990.49999999999989</v>
      </c>
    </row>
    <row r="28" spans="1:16" x14ac:dyDescent="0.35">
      <c r="A28" s="98">
        <v>2016</v>
      </c>
      <c r="B28" s="76">
        <f>SUM(Quarter!B91:B94)</f>
        <v>60395.439999999995</v>
      </c>
      <c r="C28" s="37">
        <f>SUM(Quarter!C91:C94)</f>
        <v>3377.44</v>
      </c>
      <c r="D28" s="37">
        <f>SUM(Quarter!D91:D94)</f>
        <v>392.43</v>
      </c>
      <c r="E28" s="76">
        <f>SUM(Quarter!E91:E94)</f>
        <v>56625.549999999996</v>
      </c>
      <c r="F28" s="37">
        <f>SUM(Quarter!F91:F94)</f>
        <v>2227.3199999999997</v>
      </c>
      <c r="G28" s="37">
        <f>SUM(Quarter!G91:G94)</f>
        <v>452.91999999999996</v>
      </c>
      <c r="H28" s="37">
        <f>SUM(Quarter!H91:H94)</f>
        <v>2305.65</v>
      </c>
      <c r="I28" s="37">
        <f>SUM(Quarter!I91:I94)</f>
        <v>17343.23</v>
      </c>
      <c r="J28" s="76">
        <f>SUM(Quarter!J91:J94)</f>
        <v>4392.47</v>
      </c>
      <c r="K28" s="37">
        <f>SUM(Quarter!K91:K94)</f>
        <v>2049.1</v>
      </c>
      <c r="L28" s="76">
        <f>SUM(Quarter!L91:L94)</f>
        <v>6981.52</v>
      </c>
      <c r="M28" s="37">
        <f>SUM(Quarter!M91:M94)</f>
        <v>13523.910000000002</v>
      </c>
      <c r="N28" s="76">
        <f>SUM(Quarter!N91:N94)</f>
        <v>4096.71</v>
      </c>
      <c r="O28" s="37">
        <f>SUM(Quarter!O91:O94)</f>
        <v>352.40999999999997</v>
      </c>
      <c r="P28" s="37">
        <f>SUM(Quarter!P91:P94)</f>
        <v>967.81999999999994</v>
      </c>
    </row>
    <row r="29" spans="1:16" x14ac:dyDescent="0.35">
      <c r="A29" s="98">
        <v>2017</v>
      </c>
      <c r="B29" s="76">
        <f>SUM(Quarter!B95:B98)</f>
        <v>60256.59</v>
      </c>
      <c r="C29" s="37">
        <f>SUM(Quarter!C95:C98)</f>
        <v>3389.48</v>
      </c>
      <c r="D29" s="37">
        <f>SUM(Quarter!D95:D98)</f>
        <v>460.49</v>
      </c>
      <c r="E29" s="76">
        <f>SUM(Quarter!E95:E98)</f>
        <v>56406.64</v>
      </c>
      <c r="F29" s="37">
        <f>SUM(Quarter!F95:F98)</f>
        <v>2178.17</v>
      </c>
      <c r="G29" s="37">
        <f>SUM(Quarter!G95:G98)</f>
        <v>423.64</v>
      </c>
      <c r="H29" s="37">
        <f>SUM(Quarter!H95:H98)</f>
        <v>2279.9699999999998</v>
      </c>
      <c r="I29" s="37">
        <f>SUM(Quarter!I95:I98)</f>
        <v>17415.730000000003</v>
      </c>
      <c r="J29" s="76">
        <f>SUM(Quarter!J95:J98)</f>
        <v>5031.1000000000004</v>
      </c>
      <c r="K29" s="37">
        <f>SUM(Quarter!K95:K98)</f>
        <v>2046.76</v>
      </c>
      <c r="L29" s="76">
        <f>SUM(Quarter!L95:L98)</f>
        <v>6877.7000000000007</v>
      </c>
      <c r="M29" s="37">
        <f>SUM(Quarter!M95:M98)</f>
        <v>13424.580000000002</v>
      </c>
      <c r="N29" s="76">
        <f>SUM(Quarter!N95:N98)</f>
        <v>3684.83</v>
      </c>
      <c r="O29" s="37">
        <f>SUM(Quarter!O95:O98)</f>
        <v>443.06</v>
      </c>
      <c r="P29" s="37">
        <f>SUM(Quarter!P95:P98)</f>
        <v>816.63000000000011</v>
      </c>
    </row>
    <row r="30" spans="1:16" x14ac:dyDescent="0.35">
      <c r="A30" s="98">
        <v>2018</v>
      </c>
      <c r="B30" s="76">
        <f>SUM(Quarter!B99:B102)</f>
        <v>58697.239999999991</v>
      </c>
      <c r="C30" s="37">
        <f>SUM(Quarter!C99:C102)</f>
        <v>3333.6400000000003</v>
      </c>
      <c r="D30" s="37">
        <f>SUM(Quarter!D99:D102)</f>
        <v>492.6</v>
      </c>
      <c r="E30" s="76">
        <f>SUM(Quarter!E99:E102)</f>
        <v>54871.01</v>
      </c>
      <c r="F30" s="37">
        <f>SUM(Quarter!F99:F102)</f>
        <v>2078.84</v>
      </c>
      <c r="G30" s="37">
        <f>SUM(Quarter!G99:G102)</f>
        <v>323.58999999999997</v>
      </c>
      <c r="H30" s="37">
        <f>SUM(Quarter!H99:H102)</f>
        <v>2208.6400000000003</v>
      </c>
      <c r="I30" s="37">
        <f>SUM(Quarter!I99:I102)</f>
        <v>16575.38</v>
      </c>
      <c r="J30" s="76">
        <f>SUM(Quarter!J99:J102)</f>
        <v>5128.9500000000007</v>
      </c>
      <c r="K30" s="37">
        <f>SUM(Quarter!K99:K102)</f>
        <v>2052.6400000000003</v>
      </c>
      <c r="L30" s="76">
        <f>SUM(Quarter!L99:L102)</f>
        <v>7443.62</v>
      </c>
      <c r="M30" s="37">
        <f>SUM(Quarter!M99:M102)</f>
        <v>12599.330000000002</v>
      </c>
      <c r="N30" s="76">
        <f>SUM(Quarter!N99:N102)</f>
        <v>3031.62</v>
      </c>
      <c r="O30" s="37">
        <f>SUM(Quarter!O99:O102)</f>
        <v>435.7</v>
      </c>
      <c r="P30" s="37">
        <f>SUM(Quarter!P99:P102)</f>
        <v>875.25</v>
      </c>
    </row>
    <row r="31" spans="1:16" x14ac:dyDescent="0.35">
      <c r="A31" s="98">
        <v>2019</v>
      </c>
      <c r="B31" s="76">
        <f>SUM(Quarter!B103:B106)</f>
        <v>59218.790000000008</v>
      </c>
      <c r="C31" s="37">
        <f>SUM(Quarter!C103:C106)</f>
        <v>3282.6100000000006</v>
      </c>
      <c r="D31" s="37">
        <f>SUM(Quarter!D103:D106)</f>
        <v>485.49</v>
      </c>
      <c r="E31" s="76">
        <f>SUM(Quarter!E103:E106)</f>
        <v>55450.67</v>
      </c>
      <c r="F31" s="37">
        <f>SUM(Quarter!F103:F106)</f>
        <v>2213.67</v>
      </c>
      <c r="G31" s="37">
        <f>SUM(Quarter!G103:G106)</f>
        <v>255.23</v>
      </c>
      <c r="H31" s="37">
        <f>SUM(Quarter!H103:H106)</f>
        <v>2071.88</v>
      </c>
      <c r="I31" s="37">
        <f>SUM(Quarter!I103:I106)</f>
        <v>16487.73</v>
      </c>
      <c r="J31" s="76">
        <f>SUM(Quarter!J103:J106)</f>
        <v>5185.3300000000008</v>
      </c>
      <c r="K31" s="37">
        <f>SUM(Quarter!K103:K106)</f>
        <v>2057.23</v>
      </c>
      <c r="L31" s="76">
        <f>SUM(Quarter!L103:L106)</f>
        <v>7235.880000000001</v>
      </c>
      <c r="M31" s="37">
        <f>SUM(Quarter!M103:M106)</f>
        <v>13292.16</v>
      </c>
      <c r="N31" s="76">
        <f>SUM(Quarter!N103:N106)</f>
        <v>2892.79</v>
      </c>
      <c r="O31" s="37">
        <f>SUM(Quarter!O103:O106)</f>
        <v>293.42</v>
      </c>
      <c r="P31" s="37">
        <f>SUM(Quarter!P103:P106)</f>
        <v>892.31000000000006</v>
      </c>
    </row>
    <row r="32" spans="1:16" x14ac:dyDescent="0.35">
      <c r="A32" s="98">
        <v>2020</v>
      </c>
      <c r="B32" s="76">
        <f>SUM(Quarter!B107:B110)</f>
        <v>48242.6</v>
      </c>
      <c r="C32" s="37">
        <f>SUM(Quarter!C107:C110)</f>
        <v>2597.4499999999998</v>
      </c>
      <c r="D32" s="37">
        <f>SUM(Quarter!D107:D110)</f>
        <v>383.15</v>
      </c>
      <c r="E32" s="76">
        <f>SUM(Quarter!E107:E110)</f>
        <v>45262.01</v>
      </c>
      <c r="F32" s="37">
        <f>SUM(Quarter!F107:F110)</f>
        <v>1749.36</v>
      </c>
      <c r="G32" s="37">
        <f>SUM(Quarter!G107:G110)</f>
        <v>328.45</v>
      </c>
      <c r="H32" s="37">
        <f>SUM(Quarter!H107:H110)</f>
        <v>1843.8200000000002</v>
      </c>
      <c r="I32" s="37">
        <f>SUM(Quarter!I107:I110)</f>
        <v>13154.6</v>
      </c>
      <c r="J32" s="76">
        <f>SUM(Quarter!J107:J110)</f>
        <v>1942.7800000000002</v>
      </c>
      <c r="K32" s="37">
        <f>SUM(Quarter!K107:K110)</f>
        <v>1902.6199999999997</v>
      </c>
      <c r="L32" s="76">
        <f>SUM(Quarter!L107:L110)</f>
        <v>5815.96</v>
      </c>
      <c r="M32" s="37">
        <f>SUM(Quarter!M107:M110)</f>
        <v>12490.45</v>
      </c>
      <c r="N32" s="76">
        <f>SUM(Quarter!N107:N110)</f>
        <v>3079.43</v>
      </c>
      <c r="O32" s="37">
        <f>SUM(Quarter!O107:O110)</f>
        <v>286.16000000000003</v>
      </c>
      <c r="P32" s="37">
        <f>SUM(Quarter!P107:P110)</f>
        <v>637.58000000000004</v>
      </c>
    </row>
    <row r="33" spans="1:16" ht="15" customHeight="1" x14ac:dyDescent="0.35">
      <c r="A33" s="98">
        <v>2021</v>
      </c>
      <c r="B33" s="76">
        <f>SUM(Quarter!B111:B114)</f>
        <v>48796.61</v>
      </c>
      <c r="C33" s="37">
        <f>SUM(Quarter!C111:C114)</f>
        <v>2618.8599999999997</v>
      </c>
      <c r="D33" s="37">
        <f>SUM(Quarter!D111:D114)</f>
        <v>634.81999999999994</v>
      </c>
      <c r="E33" s="76">
        <f>SUM(Quarter!E111:E114)</f>
        <v>45542.880000000005</v>
      </c>
      <c r="F33" s="37">
        <f>SUM(Quarter!F111:F114)</f>
        <v>1707.58</v>
      </c>
      <c r="G33" s="37">
        <f>SUM(Quarter!G111:G114)</f>
        <v>345.58000000000004</v>
      </c>
      <c r="H33" s="37">
        <f>SUM(Quarter!H111:H114)</f>
        <v>1599.2600000000002</v>
      </c>
      <c r="I33" s="37">
        <f>SUM(Quarter!I111:I114)</f>
        <v>14353.47</v>
      </c>
      <c r="J33" s="76">
        <f>SUM(Quarter!J111:J114)</f>
        <v>1833.75</v>
      </c>
      <c r="K33" s="37">
        <f>SUM(Quarter!K111:K114)</f>
        <v>1734.4099999999999</v>
      </c>
      <c r="L33" s="76">
        <f>SUM(Quarter!L111:L114)</f>
        <v>5933.4500000000007</v>
      </c>
      <c r="M33" s="37">
        <f>SUM(Quarter!M111:M114)</f>
        <v>11934.890000000001</v>
      </c>
      <c r="N33" s="76">
        <f>SUM(Quarter!N111:N114)</f>
        <v>2956.61</v>
      </c>
      <c r="O33" s="37">
        <f>SUM(Quarter!O111:O114)</f>
        <v>342.03999999999996</v>
      </c>
      <c r="P33" s="37">
        <f>SUM(Quarter!P111:P114)</f>
        <v>726.53</v>
      </c>
    </row>
    <row r="34" spans="1:16" x14ac:dyDescent="0.35">
      <c r="A34" s="98">
        <v>2022</v>
      </c>
      <c r="B34" s="76">
        <f>SUM(Quarter!B115:B118)</f>
        <v>54826.879999999997</v>
      </c>
      <c r="C34" s="37">
        <f>SUM(Quarter!C115:C118)</f>
        <v>2889.2400000000002</v>
      </c>
      <c r="D34" s="37">
        <f>SUM(Quarter!D115:D118)</f>
        <v>867.34</v>
      </c>
      <c r="E34" s="76">
        <f>SUM(Quarter!E115:E118)</f>
        <v>51070.3</v>
      </c>
      <c r="F34" s="37">
        <f>SUM(Quarter!F115:F118)</f>
        <v>1682.1699999999998</v>
      </c>
      <c r="G34" s="37">
        <f>SUM(Quarter!G115:G118)</f>
        <v>394.59000000000003</v>
      </c>
      <c r="H34" s="37">
        <f>SUM(Quarter!H115:H118)</f>
        <v>1511.01</v>
      </c>
      <c r="I34" s="37">
        <f>SUM(Quarter!I115:I118)</f>
        <v>15761.68</v>
      </c>
      <c r="J34" s="76">
        <f>SUM(Quarter!J115:J118)</f>
        <v>3489.8099999999995</v>
      </c>
      <c r="K34" s="37">
        <f>SUM(Quarter!K115:K118)</f>
        <v>2042.4300000000003</v>
      </c>
      <c r="L34" s="76">
        <f>SUM(Quarter!L115:L118)</f>
        <v>6042.5199999999995</v>
      </c>
      <c r="M34" s="37">
        <f>SUM(Quarter!M115:M118)</f>
        <v>13585.48</v>
      </c>
      <c r="N34" s="76">
        <f>SUM(Quarter!N115:N118)</f>
        <v>3232.72</v>
      </c>
      <c r="O34" s="37">
        <f>SUM(Quarter!O115:O118)</f>
        <v>286.77999999999997</v>
      </c>
      <c r="P34" s="37">
        <f>SUM(Quarter!P115:P118)</f>
        <v>520.4</v>
      </c>
    </row>
    <row r="35" spans="1:16" x14ac:dyDescent="0.35">
      <c r="A35" s="98">
        <v>2023</v>
      </c>
      <c r="B35" s="76">
        <f>SUM(Quarter!B119:B122)</f>
        <v>50977.090000000004</v>
      </c>
      <c r="C35" s="37">
        <f>SUM(Quarter!C119:C122)</f>
        <v>2977.9</v>
      </c>
      <c r="D35" s="37">
        <f>SUM(Quarter!D119:D122)</f>
        <v>741.44</v>
      </c>
      <c r="E35" s="76">
        <f>SUM(Quarter!E119:E122)</f>
        <v>47257.75</v>
      </c>
      <c r="F35" s="37">
        <f>SUM(Quarter!F119:F122)</f>
        <v>1531.3899999999999</v>
      </c>
      <c r="G35" s="37">
        <f>SUM(Quarter!G119:G122)</f>
        <v>386.36</v>
      </c>
      <c r="H35" s="37">
        <f>SUM(Quarter!H119:H122)</f>
        <v>1639.3400000000001</v>
      </c>
      <c r="I35" s="37">
        <f>SUM(Quarter!I119:I122)</f>
        <v>15421.1</v>
      </c>
      <c r="J35" s="76">
        <f>SUM(Quarter!J119:J122)</f>
        <v>3314.64</v>
      </c>
      <c r="K35" s="37">
        <f>SUM(Quarter!K119:K122)</f>
        <v>2231.7200000000003</v>
      </c>
      <c r="L35" s="76">
        <f>SUM(Quarter!L119:L122)</f>
        <v>4814.38</v>
      </c>
      <c r="M35" s="37">
        <f>SUM(Quarter!M119:M122)</f>
        <v>12307.099999999999</v>
      </c>
      <c r="N35" s="76">
        <f>SUM(Quarter!N119:N122)</f>
        <v>2912.34</v>
      </c>
      <c r="O35" s="37">
        <f>SUM(Quarter!O119:O122)</f>
        <v>231.58</v>
      </c>
      <c r="P35" s="37">
        <f>SUM(Quarter!P119:P122)</f>
        <v>372.91999999999996</v>
      </c>
    </row>
    <row r="36" spans="1:16" x14ac:dyDescent="0.35">
      <c r="A36" s="98">
        <v>2024</v>
      </c>
      <c r="B36" s="76">
        <f>SUM(Quarter!B123:B126)</f>
        <v>51610.59</v>
      </c>
      <c r="C36" s="37">
        <f>SUM(Quarter!C123:C126)</f>
        <v>2729.17</v>
      </c>
      <c r="D36" s="37">
        <f>SUM(Quarter!D123:D126)</f>
        <v>836.52</v>
      </c>
      <c r="E36" s="76">
        <f>SUM(Quarter!E123:E126)</f>
        <v>48044.900000000009</v>
      </c>
      <c r="F36" s="37">
        <f>SUM(Quarter!F123:F126)</f>
        <v>1487</v>
      </c>
      <c r="G36" s="37">
        <f>SUM(Quarter!G123:G126)</f>
        <v>297.65000000000003</v>
      </c>
      <c r="H36" s="37">
        <f>SUM(Quarter!H123:H126)</f>
        <v>1555.62</v>
      </c>
      <c r="I36" s="37">
        <f>SUM(Quarter!I123:I126)</f>
        <v>14997.84</v>
      </c>
      <c r="J36" s="76">
        <f>SUM(Quarter!J123:J126)</f>
        <v>3440.64</v>
      </c>
      <c r="K36" s="37">
        <f>SUM(Quarter!K123:K126)</f>
        <v>2229.77</v>
      </c>
      <c r="L36" s="76">
        <f>SUM(Quarter!L123:L126)</f>
        <v>5001.13</v>
      </c>
      <c r="M36" s="37">
        <f>SUM(Quarter!M123:M126)</f>
        <v>12456.289999999999</v>
      </c>
      <c r="N36" s="76">
        <f>SUM(Quarter!N123:N126)</f>
        <v>3337.42</v>
      </c>
      <c r="O36" s="37">
        <f>SUM(Quarter!O123:O126)</f>
        <v>318.77</v>
      </c>
      <c r="P36" s="37">
        <f>SUM(Quarter!P123:P126)</f>
        <v>448.73</v>
      </c>
    </row>
    <row r="37" spans="1:16" x14ac:dyDescent="0.35">
      <c r="A37" s="109"/>
      <c r="B37" s="108"/>
      <c r="C37" s="108"/>
      <c r="D37" s="108"/>
      <c r="E37" s="108"/>
      <c r="F37" s="108"/>
      <c r="G37" s="108"/>
      <c r="H37" s="108"/>
      <c r="I37" s="108"/>
      <c r="J37" s="108"/>
      <c r="K37" s="108"/>
      <c r="L37" s="108"/>
      <c r="M37" s="108"/>
      <c r="N37" s="108"/>
      <c r="O37" s="108"/>
      <c r="P37" s="108"/>
    </row>
  </sheetData>
  <conditionalFormatting sqref="B40:P48">
    <cfRule type="cellIs" dxfId="0" priority="1" stopIfTrue="1" operator="notEqual">
      <formula>0</formula>
    </cfRule>
  </conditionalFormatting>
  <pageMargins left="0.74803149606299213" right="0.74803149606299213" top="0.98425196850393704" bottom="0.98425196850393704" header="0.51181102362204722" footer="0.51181102362204722"/>
  <pageSetup paperSize="9" scale="90" orientation="landscape" r:id="rId1"/>
  <headerFooter alignWithMargins="0"/>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87EF9-12A0-4358-8AA7-721057EDD04A}">
  <sheetPr codeName="Sheet4">
    <pageSetUpPr fitToPage="1"/>
  </sheetPr>
  <dimension ref="A1:R136"/>
  <sheetViews>
    <sheetView showGridLines="0" workbookViewId="0">
      <pane xSplit="1" ySplit="6" topLeftCell="B123" activePane="bottomRight" state="frozen"/>
      <selection pane="topRight" activeCell="B1" sqref="B1"/>
      <selection pane="bottomLeft" activeCell="A7" sqref="A7"/>
      <selection pane="bottomRight" activeCell="B123" sqref="B123"/>
    </sheetView>
  </sheetViews>
  <sheetFormatPr defaultRowHeight="15.5" x14ac:dyDescent="0.35"/>
  <cols>
    <col min="1" max="1" width="28.453125" style="98" customWidth="1"/>
    <col min="2" max="2" width="16.54296875" style="1" customWidth="1"/>
    <col min="3" max="6" width="13.54296875" style="1" customWidth="1"/>
    <col min="7" max="7" width="14.81640625" style="1" customWidth="1"/>
    <col min="8" max="16" width="13.54296875" style="1" customWidth="1"/>
    <col min="17" max="17" width="9.1796875" style="1"/>
    <col min="18" max="18" width="13.1796875" style="1" bestFit="1" customWidth="1"/>
    <col min="19" max="256" width="9.1796875" style="1"/>
    <col min="257" max="257" width="9.453125" style="1" customWidth="1"/>
    <col min="258" max="258" width="12" style="1" bestFit="1" customWidth="1"/>
    <col min="259" max="260" width="8" style="1" customWidth="1"/>
    <col min="261" max="261" width="10.54296875" style="1" customWidth="1"/>
    <col min="262" max="262" width="10" style="1" customWidth="1"/>
    <col min="263" max="265" width="9.1796875" style="1"/>
    <col min="266" max="266" width="10.453125" style="1" customWidth="1"/>
    <col min="267" max="270" width="9.1796875" style="1"/>
    <col min="271" max="271" width="10.453125" style="1" bestFit="1" customWidth="1"/>
    <col min="272" max="512" width="9.1796875" style="1"/>
    <col min="513" max="513" width="9.453125" style="1" customWidth="1"/>
    <col min="514" max="514" width="12" style="1" bestFit="1" customWidth="1"/>
    <col min="515" max="516" width="8" style="1" customWidth="1"/>
    <col min="517" max="517" width="10.54296875" style="1" customWidth="1"/>
    <col min="518" max="518" width="10" style="1" customWidth="1"/>
    <col min="519" max="521" width="9.1796875" style="1"/>
    <col min="522" max="522" width="10.453125" style="1" customWidth="1"/>
    <col min="523" max="526" width="9.1796875" style="1"/>
    <col min="527" max="527" width="10.453125" style="1" bestFit="1" customWidth="1"/>
    <col min="528" max="768" width="9.1796875" style="1"/>
    <col min="769" max="769" width="9.453125" style="1" customWidth="1"/>
    <col min="770" max="770" width="12" style="1" bestFit="1" customWidth="1"/>
    <col min="771" max="772" width="8" style="1" customWidth="1"/>
    <col min="773" max="773" width="10.54296875" style="1" customWidth="1"/>
    <col min="774" max="774" width="10" style="1" customWidth="1"/>
    <col min="775" max="777" width="9.1796875" style="1"/>
    <col min="778" max="778" width="10.453125" style="1" customWidth="1"/>
    <col min="779" max="782" width="9.1796875" style="1"/>
    <col min="783" max="783" width="10.453125" style="1" bestFit="1" customWidth="1"/>
    <col min="784" max="1024" width="9.1796875" style="1"/>
    <col min="1025" max="1025" width="9.453125" style="1" customWidth="1"/>
    <col min="1026" max="1026" width="12" style="1" bestFit="1" customWidth="1"/>
    <col min="1027" max="1028" width="8" style="1" customWidth="1"/>
    <col min="1029" max="1029" width="10.54296875" style="1" customWidth="1"/>
    <col min="1030" max="1030" width="10" style="1" customWidth="1"/>
    <col min="1031" max="1033" width="9.1796875" style="1"/>
    <col min="1034" max="1034" width="10.453125" style="1" customWidth="1"/>
    <col min="1035" max="1038" width="9.1796875" style="1"/>
    <col min="1039" max="1039" width="10.453125" style="1" bestFit="1" customWidth="1"/>
    <col min="1040" max="1280" width="9.1796875" style="1"/>
    <col min="1281" max="1281" width="9.453125" style="1" customWidth="1"/>
    <col min="1282" max="1282" width="12" style="1" bestFit="1" customWidth="1"/>
    <col min="1283" max="1284" width="8" style="1" customWidth="1"/>
    <col min="1285" max="1285" width="10.54296875" style="1" customWidth="1"/>
    <col min="1286" max="1286" width="10" style="1" customWidth="1"/>
    <col min="1287" max="1289" width="9.1796875" style="1"/>
    <col min="1290" max="1290" width="10.453125" style="1" customWidth="1"/>
    <col min="1291" max="1294" width="9.1796875" style="1"/>
    <col min="1295" max="1295" width="10.453125" style="1" bestFit="1" customWidth="1"/>
    <col min="1296" max="1536" width="9.1796875" style="1"/>
    <col min="1537" max="1537" width="9.453125" style="1" customWidth="1"/>
    <col min="1538" max="1538" width="12" style="1" bestFit="1" customWidth="1"/>
    <col min="1539" max="1540" width="8" style="1" customWidth="1"/>
    <col min="1541" max="1541" width="10.54296875" style="1" customWidth="1"/>
    <col min="1542" max="1542" width="10" style="1" customWidth="1"/>
    <col min="1543" max="1545" width="9.1796875" style="1"/>
    <col min="1546" max="1546" width="10.453125" style="1" customWidth="1"/>
    <col min="1547" max="1550" width="9.1796875" style="1"/>
    <col min="1551" max="1551" width="10.453125" style="1" bestFit="1" customWidth="1"/>
    <col min="1552" max="1792" width="9.1796875" style="1"/>
    <col min="1793" max="1793" width="9.453125" style="1" customWidth="1"/>
    <col min="1794" max="1794" width="12" style="1" bestFit="1" customWidth="1"/>
    <col min="1795" max="1796" width="8" style="1" customWidth="1"/>
    <col min="1797" max="1797" width="10.54296875" style="1" customWidth="1"/>
    <col min="1798" max="1798" width="10" style="1" customWidth="1"/>
    <col min="1799" max="1801" width="9.1796875" style="1"/>
    <col min="1802" max="1802" width="10.453125" style="1" customWidth="1"/>
    <col min="1803" max="1806" width="9.1796875" style="1"/>
    <col min="1807" max="1807" width="10.453125" style="1" bestFit="1" customWidth="1"/>
    <col min="1808" max="2048" width="9.1796875" style="1"/>
    <col min="2049" max="2049" width="9.453125" style="1" customWidth="1"/>
    <col min="2050" max="2050" width="12" style="1" bestFit="1" customWidth="1"/>
    <col min="2051" max="2052" width="8" style="1" customWidth="1"/>
    <col min="2053" max="2053" width="10.54296875" style="1" customWidth="1"/>
    <col min="2054" max="2054" width="10" style="1" customWidth="1"/>
    <col min="2055" max="2057" width="9.1796875" style="1"/>
    <col min="2058" max="2058" width="10.453125" style="1" customWidth="1"/>
    <col min="2059" max="2062" width="9.1796875" style="1"/>
    <col min="2063" max="2063" width="10.453125" style="1" bestFit="1" customWidth="1"/>
    <col min="2064" max="2304" width="9.1796875" style="1"/>
    <col min="2305" max="2305" width="9.453125" style="1" customWidth="1"/>
    <col min="2306" max="2306" width="12" style="1" bestFit="1" customWidth="1"/>
    <col min="2307" max="2308" width="8" style="1" customWidth="1"/>
    <col min="2309" max="2309" width="10.54296875" style="1" customWidth="1"/>
    <col min="2310" max="2310" width="10" style="1" customWidth="1"/>
    <col min="2311" max="2313" width="9.1796875" style="1"/>
    <col min="2314" max="2314" width="10.453125" style="1" customWidth="1"/>
    <col min="2315" max="2318" width="9.1796875" style="1"/>
    <col min="2319" max="2319" width="10.453125" style="1" bestFit="1" customWidth="1"/>
    <col min="2320" max="2560" width="9.1796875" style="1"/>
    <col min="2561" max="2561" width="9.453125" style="1" customWidth="1"/>
    <col min="2562" max="2562" width="12" style="1" bestFit="1" customWidth="1"/>
    <col min="2563" max="2564" width="8" style="1" customWidth="1"/>
    <col min="2565" max="2565" width="10.54296875" style="1" customWidth="1"/>
    <col min="2566" max="2566" width="10" style="1" customWidth="1"/>
    <col min="2567" max="2569" width="9.1796875" style="1"/>
    <col min="2570" max="2570" width="10.453125" style="1" customWidth="1"/>
    <col min="2571" max="2574" width="9.1796875" style="1"/>
    <col min="2575" max="2575" width="10.453125" style="1" bestFit="1" customWidth="1"/>
    <col min="2576" max="2816" width="9.1796875" style="1"/>
    <col min="2817" max="2817" width="9.453125" style="1" customWidth="1"/>
    <col min="2818" max="2818" width="12" style="1" bestFit="1" customWidth="1"/>
    <col min="2819" max="2820" width="8" style="1" customWidth="1"/>
    <col min="2821" max="2821" width="10.54296875" style="1" customWidth="1"/>
    <col min="2822" max="2822" width="10" style="1" customWidth="1"/>
    <col min="2823" max="2825" width="9.1796875" style="1"/>
    <col min="2826" max="2826" width="10.453125" style="1" customWidth="1"/>
    <col min="2827" max="2830" width="9.1796875" style="1"/>
    <col min="2831" max="2831" width="10.453125" style="1" bestFit="1" customWidth="1"/>
    <col min="2832" max="3072" width="9.1796875" style="1"/>
    <col min="3073" max="3073" width="9.453125" style="1" customWidth="1"/>
    <col min="3074" max="3074" width="12" style="1" bestFit="1" customWidth="1"/>
    <col min="3075" max="3076" width="8" style="1" customWidth="1"/>
    <col min="3077" max="3077" width="10.54296875" style="1" customWidth="1"/>
    <col min="3078" max="3078" width="10" style="1" customWidth="1"/>
    <col min="3079" max="3081" width="9.1796875" style="1"/>
    <col min="3082" max="3082" width="10.453125" style="1" customWidth="1"/>
    <col min="3083" max="3086" width="9.1796875" style="1"/>
    <col min="3087" max="3087" width="10.453125" style="1" bestFit="1" customWidth="1"/>
    <col min="3088" max="3328" width="9.1796875" style="1"/>
    <col min="3329" max="3329" width="9.453125" style="1" customWidth="1"/>
    <col min="3330" max="3330" width="12" style="1" bestFit="1" customWidth="1"/>
    <col min="3331" max="3332" width="8" style="1" customWidth="1"/>
    <col min="3333" max="3333" width="10.54296875" style="1" customWidth="1"/>
    <col min="3334" max="3334" width="10" style="1" customWidth="1"/>
    <col min="3335" max="3337" width="9.1796875" style="1"/>
    <col min="3338" max="3338" width="10.453125" style="1" customWidth="1"/>
    <col min="3339" max="3342" width="9.1796875" style="1"/>
    <col min="3343" max="3343" width="10.453125" style="1" bestFit="1" customWidth="1"/>
    <col min="3344" max="3584" width="9.1796875" style="1"/>
    <col min="3585" max="3585" width="9.453125" style="1" customWidth="1"/>
    <col min="3586" max="3586" width="12" style="1" bestFit="1" customWidth="1"/>
    <col min="3587" max="3588" width="8" style="1" customWidth="1"/>
    <col min="3589" max="3589" width="10.54296875" style="1" customWidth="1"/>
    <col min="3590" max="3590" width="10" style="1" customWidth="1"/>
    <col min="3591" max="3593" width="9.1796875" style="1"/>
    <col min="3594" max="3594" width="10.453125" style="1" customWidth="1"/>
    <col min="3595" max="3598" width="9.1796875" style="1"/>
    <col min="3599" max="3599" width="10.453125" style="1" bestFit="1" customWidth="1"/>
    <col min="3600" max="3840" width="9.1796875" style="1"/>
    <col min="3841" max="3841" width="9.453125" style="1" customWidth="1"/>
    <col min="3842" max="3842" width="12" style="1" bestFit="1" customWidth="1"/>
    <col min="3843" max="3844" width="8" style="1" customWidth="1"/>
    <col min="3845" max="3845" width="10.54296875" style="1" customWidth="1"/>
    <col min="3846" max="3846" width="10" style="1" customWidth="1"/>
    <col min="3847" max="3849" width="9.1796875" style="1"/>
    <col min="3850" max="3850" width="10.453125" style="1" customWidth="1"/>
    <col min="3851" max="3854" width="9.1796875" style="1"/>
    <col min="3855" max="3855" width="10.453125" style="1" bestFit="1" customWidth="1"/>
    <col min="3856" max="4096" width="9.1796875" style="1"/>
    <col min="4097" max="4097" width="9.453125" style="1" customWidth="1"/>
    <col min="4098" max="4098" width="12" style="1" bestFit="1" customWidth="1"/>
    <col min="4099" max="4100" width="8" style="1" customWidth="1"/>
    <col min="4101" max="4101" width="10.54296875" style="1" customWidth="1"/>
    <col min="4102" max="4102" width="10" style="1" customWidth="1"/>
    <col min="4103" max="4105" width="9.1796875" style="1"/>
    <col min="4106" max="4106" width="10.453125" style="1" customWidth="1"/>
    <col min="4107" max="4110" width="9.1796875" style="1"/>
    <col min="4111" max="4111" width="10.453125" style="1" bestFit="1" customWidth="1"/>
    <col min="4112" max="4352" width="9.1796875" style="1"/>
    <col min="4353" max="4353" width="9.453125" style="1" customWidth="1"/>
    <col min="4354" max="4354" width="12" style="1" bestFit="1" customWidth="1"/>
    <col min="4355" max="4356" width="8" style="1" customWidth="1"/>
    <col min="4357" max="4357" width="10.54296875" style="1" customWidth="1"/>
    <col min="4358" max="4358" width="10" style="1" customWidth="1"/>
    <col min="4359" max="4361" width="9.1796875" style="1"/>
    <col min="4362" max="4362" width="10.453125" style="1" customWidth="1"/>
    <col min="4363" max="4366" width="9.1796875" style="1"/>
    <col min="4367" max="4367" width="10.453125" style="1" bestFit="1" customWidth="1"/>
    <col min="4368" max="4608" width="9.1796875" style="1"/>
    <col min="4609" max="4609" width="9.453125" style="1" customWidth="1"/>
    <col min="4610" max="4610" width="12" style="1" bestFit="1" customWidth="1"/>
    <col min="4611" max="4612" width="8" style="1" customWidth="1"/>
    <col min="4613" max="4613" width="10.54296875" style="1" customWidth="1"/>
    <col min="4614" max="4614" width="10" style="1" customWidth="1"/>
    <col min="4615" max="4617" width="9.1796875" style="1"/>
    <col min="4618" max="4618" width="10.453125" style="1" customWidth="1"/>
    <col min="4619" max="4622" width="9.1796875" style="1"/>
    <col min="4623" max="4623" width="10.453125" style="1" bestFit="1" customWidth="1"/>
    <col min="4624" max="4864" width="9.1796875" style="1"/>
    <col min="4865" max="4865" width="9.453125" style="1" customWidth="1"/>
    <col min="4866" max="4866" width="12" style="1" bestFit="1" customWidth="1"/>
    <col min="4867" max="4868" width="8" style="1" customWidth="1"/>
    <col min="4869" max="4869" width="10.54296875" style="1" customWidth="1"/>
    <col min="4870" max="4870" width="10" style="1" customWidth="1"/>
    <col min="4871" max="4873" width="9.1796875" style="1"/>
    <col min="4874" max="4874" width="10.453125" style="1" customWidth="1"/>
    <col min="4875" max="4878" width="9.1796875" style="1"/>
    <col min="4879" max="4879" width="10.453125" style="1" bestFit="1" customWidth="1"/>
    <col min="4880" max="5120" width="9.1796875" style="1"/>
    <col min="5121" max="5121" width="9.453125" style="1" customWidth="1"/>
    <col min="5122" max="5122" width="12" style="1" bestFit="1" customWidth="1"/>
    <col min="5123" max="5124" width="8" style="1" customWidth="1"/>
    <col min="5125" max="5125" width="10.54296875" style="1" customWidth="1"/>
    <col min="5126" max="5126" width="10" style="1" customWidth="1"/>
    <col min="5127" max="5129" width="9.1796875" style="1"/>
    <col min="5130" max="5130" width="10.453125" style="1" customWidth="1"/>
    <col min="5131" max="5134" width="9.1796875" style="1"/>
    <col min="5135" max="5135" width="10.453125" style="1" bestFit="1" customWidth="1"/>
    <col min="5136" max="5376" width="9.1796875" style="1"/>
    <col min="5377" max="5377" width="9.453125" style="1" customWidth="1"/>
    <col min="5378" max="5378" width="12" style="1" bestFit="1" customWidth="1"/>
    <col min="5379" max="5380" width="8" style="1" customWidth="1"/>
    <col min="5381" max="5381" width="10.54296875" style="1" customWidth="1"/>
    <col min="5382" max="5382" width="10" style="1" customWidth="1"/>
    <col min="5383" max="5385" width="9.1796875" style="1"/>
    <col min="5386" max="5386" width="10.453125" style="1" customWidth="1"/>
    <col min="5387" max="5390" width="9.1796875" style="1"/>
    <col min="5391" max="5391" width="10.453125" style="1" bestFit="1" customWidth="1"/>
    <col min="5392" max="5632" width="9.1796875" style="1"/>
    <col min="5633" max="5633" width="9.453125" style="1" customWidth="1"/>
    <col min="5634" max="5634" width="12" style="1" bestFit="1" customWidth="1"/>
    <col min="5635" max="5636" width="8" style="1" customWidth="1"/>
    <col min="5637" max="5637" width="10.54296875" style="1" customWidth="1"/>
    <col min="5638" max="5638" width="10" style="1" customWidth="1"/>
    <col min="5639" max="5641" width="9.1796875" style="1"/>
    <col min="5642" max="5642" width="10.453125" style="1" customWidth="1"/>
    <col min="5643" max="5646" width="9.1796875" style="1"/>
    <col min="5647" max="5647" width="10.453125" style="1" bestFit="1" customWidth="1"/>
    <col min="5648" max="5888" width="9.1796875" style="1"/>
    <col min="5889" max="5889" width="9.453125" style="1" customWidth="1"/>
    <col min="5890" max="5890" width="12" style="1" bestFit="1" customWidth="1"/>
    <col min="5891" max="5892" width="8" style="1" customWidth="1"/>
    <col min="5893" max="5893" width="10.54296875" style="1" customWidth="1"/>
    <col min="5894" max="5894" width="10" style="1" customWidth="1"/>
    <col min="5895" max="5897" width="9.1796875" style="1"/>
    <col min="5898" max="5898" width="10.453125" style="1" customWidth="1"/>
    <col min="5899" max="5902" width="9.1796875" style="1"/>
    <col min="5903" max="5903" width="10.453125" style="1" bestFit="1" customWidth="1"/>
    <col min="5904" max="6144" width="9.1796875" style="1"/>
    <col min="6145" max="6145" width="9.453125" style="1" customWidth="1"/>
    <col min="6146" max="6146" width="12" style="1" bestFit="1" customWidth="1"/>
    <col min="6147" max="6148" width="8" style="1" customWidth="1"/>
    <col min="6149" max="6149" width="10.54296875" style="1" customWidth="1"/>
    <col min="6150" max="6150" width="10" style="1" customWidth="1"/>
    <col min="6151" max="6153" width="9.1796875" style="1"/>
    <col min="6154" max="6154" width="10.453125" style="1" customWidth="1"/>
    <col min="6155" max="6158" width="9.1796875" style="1"/>
    <col min="6159" max="6159" width="10.453125" style="1" bestFit="1" customWidth="1"/>
    <col min="6160" max="6400" width="9.1796875" style="1"/>
    <col min="6401" max="6401" width="9.453125" style="1" customWidth="1"/>
    <col min="6402" max="6402" width="12" style="1" bestFit="1" customWidth="1"/>
    <col min="6403" max="6404" width="8" style="1" customWidth="1"/>
    <col min="6405" max="6405" width="10.54296875" style="1" customWidth="1"/>
    <col min="6406" max="6406" width="10" style="1" customWidth="1"/>
    <col min="6407" max="6409" width="9.1796875" style="1"/>
    <col min="6410" max="6410" width="10.453125" style="1" customWidth="1"/>
    <col min="6411" max="6414" width="9.1796875" style="1"/>
    <col min="6415" max="6415" width="10.453125" style="1" bestFit="1" customWidth="1"/>
    <col min="6416" max="6656" width="9.1796875" style="1"/>
    <col min="6657" max="6657" width="9.453125" style="1" customWidth="1"/>
    <col min="6658" max="6658" width="12" style="1" bestFit="1" customWidth="1"/>
    <col min="6659" max="6660" width="8" style="1" customWidth="1"/>
    <col min="6661" max="6661" width="10.54296875" style="1" customWidth="1"/>
    <col min="6662" max="6662" width="10" style="1" customWidth="1"/>
    <col min="6663" max="6665" width="9.1796875" style="1"/>
    <col min="6666" max="6666" width="10.453125" style="1" customWidth="1"/>
    <col min="6667" max="6670" width="9.1796875" style="1"/>
    <col min="6671" max="6671" width="10.453125" style="1" bestFit="1" customWidth="1"/>
    <col min="6672" max="6912" width="9.1796875" style="1"/>
    <col min="6913" max="6913" width="9.453125" style="1" customWidth="1"/>
    <col min="6914" max="6914" width="12" style="1" bestFit="1" customWidth="1"/>
    <col min="6915" max="6916" width="8" style="1" customWidth="1"/>
    <col min="6917" max="6917" width="10.54296875" style="1" customWidth="1"/>
    <col min="6918" max="6918" width="10" style="1" customWidth="1"/>
    <col min="6919" max="6921" width="9.1796875" style="1"/>
    <col min="6922" max="6922" width="10.453125" style="1" customWidth="1"/>
    <col min="6923" max="6926" width="9.1796875" style="1"/>
    <col min="6927" max="6927" width="10.453125" style="1" bestFit="1" customWidth="1"/>
    <col min="6928" max="7168" width="9.1796875" style="1"/>
    <col min="7169" max="7169" width="9.453125" style="1" customWidth="1"/>
    <col min="7170" max="7170" width="12" style="1" bestFit="1" customWidth="1"/>
    <col min="7171" max="7172" width="8" style="1" customWidth="1"/>
    <col min="7173" max="7173" width="10.54296875" style="1" customWidth="1"/>
    <col min="7174" max="7174" width="10" style="1" customWidth="1"/>
    <col min="7175" max="7177" width="9.1796875" style="1"/>
    <col min="7178" max="7178" width="10.453125" style="1" customWidth="1"/>
    <col min="7179" max="7182" width="9.1796875" style="1"/>
    <col min="7183" max="7183" width="10.453125" style="1" bestFit="1" customWidth="1"/>
    <col min="7184" max="7424" width="9.1796875" style="1"/>
    <col min="7425" max="7425" width="9.453125" style="1" customWidth="1"/>
    <col min="7426" max="7426" width="12" style="1" bestFit="1" customWidth="1"/>
    <col min="7427" max="7428" width="8" style="1" customWidth="1"/>
    <col min="7429" max="7429" width="10.54296875" style="1" customWidth="1"/>
    <col min="7430" max="7430" width="10" style="1" customWidth="1"/>
    <col min="7431" max="7433" width="9.1796875" style="1"/>
    <col min="7434" max="7434" width="10.453125" style="1" customWidth="1"/>
    <col min="7435" max="7438" width="9.1796875" style="1"/>
    <col min="7439" max="7439" width="10.453125" style="1" bestFit="1" customWidth="1"/>
    <col min="7440" max="7680" width="9.1796875" style="1"/>
    <col min="7681" max="7681" width="9.453125" style="1" customWidth="1"/>
    <col min="7682" max="7682" width="12" style="1" bestFit="1" customWidth="1"/>
    <col min="7683" max="7684" width="8" style="1" customWidth="1"/>
    <col min="7685" max="7685" width="10.54296875" style="1" customWidth="1"/>
    <col min="7686" max="7686" width="10" style="1" customWidth="1"/>
    <col min="7687" max="7689" width="9.1796875" style="1"/>
    <col min="7690" max="7690" width="10.453125" style="1" customWidth="1"/>
    <col min="7691" max="7694" width="9.1796875" style="1"/>
    <col min="7695" max="7695" width="10.453125" style="1" bestFit="1" customWidth="1"/>
    <col min="7696" max="7936" width="9.1796875" style="1"/>
    <col min="7937" max="7937" width="9.453125" style="1" customWidth="1"/>
    <col min="7938" max="7938" width="12" style="1" bestFit="1" customWidth="1"/>
    <col min="7939" max="7940" width="8" style="1" customWidth="1"/>
    <col min="7941" max="7941" width="10.54296875" style="1" customWidth="1"/>
    <col min="7942" max="7942" width="10" style="1" customWidth="1"/>
    <col min="7943" max="7945" width="9.1796875" style="1"/>
    <col min="7946" max="7946" width="10.453125" style="1" customWidth="1"/>
    <col min="7947" max="7950" width="9.1796875" style="1"/>
    <col min="7951" max="7951" width="10.453125" style="1" bestFit="1" customWidth="1"/>
    <col min="7952" max="8192" width="9.1796875" style="1"/>
    <col min="8193" max="8193" width="9.453125" style="1" customWidth="1"/>
    <col min="8194" max="8194" width="12" style="1" bestFit="1" customWidth="1"/>
    <col min="8195" max="8196" width="8" style="1" customWidth="1"/>
    <col min="8197" max="8197" width="10.54296875" style="1" customWidth="1"/>
    <col min="8198" max="8198" width="10" style="1" customWidth="1"/>
    <col min="8199" max="8201" width="9.1796875" style="1"/>
    <col min="8202" max="8202" width="10.453125" style="1" customWidth="1"/>
    <col min="8203" max="8206" width="9.1796875" style="1"/>
    <col min="8207" max="8207" width="10.453125" style="1" bestFit="1" customWidth="1"/>
    <col min="8208" max="8448" width="9.1796875" style="1"/>
    <col min="8449" max="8449" width="9.453125" style="1" customWidth="1"/>
    <col min="8450" max="8450" width="12" style="1" bestFit="1" customWidth="1"/>
    <col min="8451" max="8452" width="8" style="1" customWidth="1"/>
    <col min="8453" max="8453" width="10.54296875" style="1" customWidth="1"/>
    <col min="8454" max="8454" width="10" style="1" customWidth="1"/>
    <col min="8455" max="8457" width="9.1796875" style="1"/>
    <col min="8458" max="8458" width="10.453125" style="1" customWidth="1"/>
    <col min="8459" max="8462" width="9.1796875" style="1"/>
    <col min="8463" max="8463" width="10.453125" style="1" bestFit="1" customWidth="1"/>
    <col min="8464" max="8704" width="9.1796875" style="1"/>
    <col min="8705" max="8705" width="9.453125" style="1" customWidth="1"/>
    <col min="8706" max="8706" width="12" style="1" bestFit="1" customWidth="1"/>
    <col min="8707" max="8708" width="8" style="1" customWidth="1"/>
    <col min="8709" max="8709" width="10.54296875" style="1" customWidth="1"/>
    <col min="8710" max="8710" width="10" style="1" customWidth="1"/>
    <col min="8711" max="8713" width="9.1796875" style="1"/>
    <col min="8714" max="8714" width="10.453125" style="1" customWidth="1"/>
    <col min="8715" max="8718" width="9.1796875" style="1"/>
    <col min="8719" max="8719" width="10.453125" style="1" bestFit="1" customWidth="1"/>
    <col min="8720" max="8960" width="9.1796875" style="1"/>
    <col min="8961" max="8961" width="9.453125" style="1" customWidth="1"/>
    <col min="8962" max="8962" width="12" style="1" bestFit="1" customWidth="1"/>
    <col min="8963" max="8964" width="8" style="1" customWidth="1"/>
    <col min="8965" max="8965" width="10.54296875" style="1" customWidth="1"/>
    <col min="8966" max="8966" width="10" style="1" customWidth="1"/>
    <col min="8967" max="8969" width="9.1796875" style="1"/>
    <col min="8970" max="8970" width="10.453125" style="1" customWidth="1"/>
    <col min="8971" max="8974" width="9.1796875" style="1"/>
    <col min="8975" max="8975" width="10.453125" style="1" bestFit="1" customWidth="1"/>
    <col min="8976" max="9216" width="9.1796875" style="1"/>
    <col min="9217" max="9217" width="9.453125" style="1" customWidth="1"/>
    <col min="9218" max="9218" width="12" style="1" bestFit="1" customWidth="1"/>
    <col min="9219" max="9220" width="8" style="1" customWidth="1"/>
    <col min="9221" max="9221" width="10.54296875" style="1" customWidth="1"/>
    <col min="9222" max="9222" width="10" style="1" customWidth="1"/>
    <col min="9223" max="9225" width="9.1796875" style="1"/>
    <col min="9226" max="9226" width="10.453125" style="1" customWidth="1"/>
    <col min="9227" max="9230" width="9.1796875" style="1"/>
    <col min="9231" max="9231" width="10.453125" style="1" bestFit="1" customWidth="1"/>
    <col min="9232" max="9472" width="9.1796875" style="1"/>
    <col min="9473" max="9473" width="9.453125" style="1" customWidth="1"/>
    <col min="9474" max="9474" width="12" style="1" bestFit="1" customWidth="1"/>
    <col min="9475" max="9476" width="8" style="1" customWidth="1"/>
    <col min="9477" max="9477" width="10.54296875" style="1" customWidth="1"/>
    <col min="9478" max="9478" width="10" style="1" customWidth="1"/>
    <col min="9479" max="9481" width="9.1796875" style="1"/>
    <col min="9482" max="9482" width="10.453125" style="1" customWidth="1"/>
    <col min="9483" max="9486" width="9.1796875" style="1"/>
    <col min="9487" max="9487" width="10.453125" style="1" bestFit="1" customWidth="1"/>
    <col min="9488" max="9728" width="9.1796875" style="1"/>
    <col min="9729" max="9729" width="9.453125" style="1" customWidth="1"/>
    <col min="9730" max="9730" width="12" style="1" bestFit="1" customWidth="1"/>
    <col min="9731" max="9732" width="8" style="1" customWidth="1"/>
    <col min="9733" max="9733" width="10.54296875" style="1" customWidth="1"/>
    <col min="9734" max="9734" width="10" style="1" customWidth="1"/>
    <col min="9735" max="9737" width="9.1796875" style="1"/>
    <col min="9738" max="9738" width="10.453125" style="1" customWidth="1"/>
    <col min="9739" max="9742" width="9.1796875" style="1"/>
    <col min="9743" max="9743" width="10.453125" style="1" bestFit="1" customWidth="1"/>
    <col min="9744" max="9984" width="9.1796875" style="1"/>
    <col min="9985" max="9985" width="9.453125" style="1" customWidth="1"/>
    <col min="9986" max="9986" width="12" style="1" bestFit="1" customWidth="1"/>
    <col min="9987" max="9988" width="8" style="1" customWidth="1"/>
    <col min="9989" max="9989" width="10.54296875" style="1" customWidth="1"/>
    <col min="9990" max="9990" width="10" style="1" customWidth="1"/>
    <col min="9991" max="9993" width="9.1796875" style="1"/>
    <col min="9994" max="9994" width="10.453125" style="1" customWidth="1"/>
    <col min="9995" max="9998" width="9.1796875" style="1"/>
    <col min="9999" max="9999" width="10.453125" style="1" bestFit="1" customWidth="1"/>
    <col min="10000" max="10240" width="9.1796875" style="1"/>
    <col min="10241" max="10241" width="9.453125" style="1" customWidth="1"/>
    <col min="10242" max="10242" width="12" style="1" bestFit="1" customWidth="1"/>
    <col min="10243" max="10244" width="8" style="1" customWidth="1"/>
    <col min="10245" max="10245" width="10.54296875" style="1" customWidth="1"/>
    <col min="10246" max="10246" width="10" style="1" customWidth="1"/>
    <col min="10247" max="10249" width="9.1796875" style="1"/>
    <col min="10250" max="10250" width="10.453125" style="1" customWidth="1"/>
    <col min="10251" max="10254" width="9.1796875" style="1"/>
    <col min="10255" max="10255" width="10.453125" style="1" bestFit="1" customWidth="1"/>
    <col min="10256" max="10496" width="9.1796875" style="1"/>
    <col min="10497" max="10497" width="9.453125" style="1" customWidth="1"/>
    <col min="10498" max="10498" width="12" style="1" bestFit="1" customWidth="1"/>
    <col min="10499" max="10500" width="8" style="1" customWidth="1"/>
    <col min="10501" max="10501" width="10.54296875" style="1" customWidth="1"/>
    <col min="10502" max="10502" width="10" style="1" customWidth="1"/>
    <col min="10503" max="10505" width="9.1796875" style="1"/>
    <col min="10506" max="10506" width="10.453125" style="1" customWidth="1"/>
    <col min="10507" max="10510" width="9.1796875" style="1"/>
    <col min="10511" max="10511" width="10.453125" style="1" bestFit="1" customWidth="1"/>
    <col min="10512" max="10752" width="9.1796875" style="1"/>
    <col min="10753" max="10753" width="9.453125" style="1" customWidth="1"/>
    <col min="10754" max="10754" width="12" style="1" bestFit="1" customWidth="1"/>
    <col min="10755" max="10756" width="8" style="1" customWidth="1"/>
    <col min="10757" max="10757" width="10.54296875" style="1" customWidth="1"/>
    <col min="10758" max="10758" width="10" style="1" customWidth="1"/>
    <col min="10759" max="10761" width="9.1796875" style="1"/>
    <col min="10762" max="10762" width="10.453125" style="1" customWidth="1"/>
    <col min="10763" max="10766" width="9.1796875" style="1"/>
    <col min="10767" max="10767" width="10.453125" style="1" bestFit="1" customWidth="1"/>
    <col min="10768" max="11008" width="9.1796875" style="1"/>
    <col min="11009" max="11009" width="9.453125" style="1" customWidth="1"/>
    <col min="11010" max="11010" width="12" style="1" bestFit="1" customWidth="1"/>
    <col min="11011" max="11012" width="8" style="1" customWidth="1"/>
    <col min="11013" max="11013" width="10.54296875" style="1" customWidth="1"/>
    <col min="11014" max="11014" width="10" style="1" customWidth="1"/>
    <col min="11015" max="11017" width="9.1796875" style="1"/>
    <col min="11018" max="11018" width="10.453125" style="1" customWidth="1"/>
    <col min="11019" max="11022" width="9.1796875" style="1"/>
    <col min="11023" max="11023" width="10.453125" style="1" bestFit="1" customWidth="1"/>
    <col min="11024" max="11264" width="9.1796875" style="1"/>
    <col min="11265" max="11265" width="9.453125" style="1" customWidth="1"/>
    <col min="11266" max="11266" width="12" style="1" bestFit="1" customWidth="1"/>
    <col min="11267" max="11268" width="8" style="1" customWidth="1"/>
    <col min="11269" max="11269" width="10.54296875" style="1" customWidth="1"/>
    <col min="11270" max="11270" width="10" style="1" customWidth="1"/>
    <col min="11271" max="11273" width="9.1796875" style="1"/>
    <col min="11274" max="11274" width="10.453125" style="1" customWidth="1"/>
    <col min="11275" max="11278" width="9.1796875" style="1"/>
    <col min="11279" max="11279" width="10.453125" style="1" bestFit="1" customWidth="1"/>
    <col min="11280" max="11520" width="9.1796875" style="1"/>
    <col min="11521" max="11521" width="9.453125" style="1" customWidth="1"/>
    <col min="11522" max="11522" width="12" style="1" bestFit="1" customWidth="1"/>
    <col min="11523" max="11524" width="8" style="1" customWidth="1"/>
    <col min="11525" max="11525" width="10.54296875" style="1" customWidth="1"/>
    <col min="11526" max="11526" width="10" style="1" customWidth="1"/>
    <col min="11527" max="11529" width="9.1796875" style="1"/>
    <col min="11530" max="11530" width="10.453125" style="1" customWidth="1"/>
    <col min="11531" max="11534" width="9.1796875" style="1"/>
    <col min="11535" max="11535" width="10.453125" style="1" bestFit="1" customWidth="1"/>
    <col min="11536" max="11776" width="9.1796875" style="1"/>
    <col min="11777" max="11777" width="9.453125" style="1" customWidth="1"/>
    <col min="11778" max="11778" width="12" style="1" bestFit="1" customWidth="1"/>
    <col min="11779" max="11780" width="8" style="1" customWidth="1"/>
    <col min="11781" max="11781" width="10.54296875" style="1" customWidth="1"/>
    <col min="11782" max="11782" width="10" style="1" customWidth="1"/>
    <col min="11783" max="11785" width="9.1796875" style="1"/>
    <col min="11786" max="11786" width="10.453125" style="1" customWidth="1"/>
    <col min="11787" max="11790" width="9.1796875" style="1"/>
    <col min="11791" max="11791" width="10.453125" style="1" bestFit="1" customWidth="1"/>
    <col min="11792" max="12032" width="9.1796875" style="1"/>
    <col min="12033" max="12033" width="9.453125" style="1" customWidth="1"/>
    <col min="12034" max="12034" width="12" style="1" bestFit="1" customWidth="1"/>
    <col min="12035" max="12036" width="8" style="1" customWidth="1"/>
    <col min="12037" max="12037" width="10.54296875" style="1" customWidth="1"/>
    <col min="12038" max="12038" width="10" style="1" customWidth="1"/>
    <col min="12039" max="12041" width="9.1796875" style="1"/>
    <col min="12042" max="12042" width="10.453125" style="1" customWidth="1"/>
    <col min="12043" max="12046" width="9.1796875" style="1"/>
    <col min="12047" max="12047" width="10.453125" style="1" bestFit="1" customWidth="1"/>
    <col min="12048" max="12288" width="9.1796875" style="1"/>
    <col min="12289" max="12289" width="9.453125" style="1" customWidth="1"/>
    <col min="12290" max="12290" width="12" style="1" bestFit="1" customWidth="1"/>
    <col min="12291" max="12292" width="8" style="1" customWidth="1"/>
    <col min="12293" max="12293" width="10.54296875" style="1" customWidth="1"/>
    <col min="12294" max="12294" width="10" style="1" customWidth="1"/>
    <col min="12295" max="12297" width="9.1796875" style="1"/>
    <col min="12298" max="12298" width="10.453125" style="1" customWidth="1"/>
    <col min="12299" max="12302" width="9.1796875" style="1"/>
    <col min="12303" max="12303" width="10.453125" style="1" bestFit="1" customWidth="1"/>
    <col min="12304" max="12544" width="9.1796875" style="1"/>
    <col min="12545" max="12545" width="9.453125" style="1" customWidth="1"/>
    <col min="12546" max="12546" width="12" style="1" bestFit="1" customWidth="1"/>
    <col min="12547" max="12548" width="8" style="1" customWidth="1"/>
    <col min="12549" max="12549" width="10.54296875" style="1" customWidth="1"/>
    <col min="12550" max="12550" width="10" style="1" customWidth="1"/>
    <col min="12551" max="12553" width="9.1796875" style="1"/>
    <col min="12554" max="12554" width="10.453125" style="1" customWidth="1"/>
    <col min="12555" max="12558" width="9.1796875" style="1"/>
    <col min="12559" max="12559" width="10.453125" style="1" bestFit="1" customWidth="1"/>
    <col min="12560" max="12800" width="9.1796875" style="1"/>
    <col min="12801" max="12801" width="9.453125" style="1" customWidth="1"/>
    <col min="12802" max="12802" width="12" style="1" bestFit="1" customWidth="1"/>
    <col min="12803" max="12804" width="8" style="1" customWidth="1"/>
    <col min="12805" max="12805" width="10.54296875" style="1" customWidth="1"/>
    <col min="12806" max="12806" width="10" style="1" customWidth="1"/>
    <col min="12807" max="12809" width="9.1796875" style="1"/>
    <col min="12810" max="12810" width="10.453125" style="1" customWidth="1"/>
    <col min="12811" max="12814" width="9.1796875" style="1"/>
    <col min="12815" max="12815" width="10.453125" style="1" bestFit="1" customWidth="1"/>
    <col min="12816" max="13056" width="9.1796875" style="1"/>
    <col min="13057" max="13057" width="9.453125" style="1" customWidth="1"/>
    <col min="13058" max="13058" width="12" style="1" bestFit="1" customWidth="1"/>
    <col min="13059" max="13060" width="8" style="1" customWidth="1"/>
    <col min="13061" max="13061" width="10.54296875" style="1" customWidth="1"/>
    <col min="13062" max="13062" width="10" style="1" customWidth="1"/>
    <col min="13063" max="13065" width="9.1796875" style="1"/>
    <col min="13066" max="13066" width="10.453125" style="1" customWidth="1"/>
    <col min="13067" max="13070" width="9.1796875" style="1"/>
    <col min="13071" max="13071" width="10.453125" style="1" bestFit="1" customWidth="1"/>
    <col min="13072" max="13312" width="9.1796875" style="1"/>
    <col min="13313" max="13313" width="9.453125" style="1" customWidth="1"/>
    <col min="13314" max="13314" width="12" style="1" bestFit="1" customWidth="1"/>
    <col min="13315" max="13316" width="8" style="1" customWidth="1"/>
    <col min="13317" max="13317" width="10.54296875" style="1" customWidth="1"/>
    <col min="13318" max="13318" width="10" style="1" customWidth="1"/>
    <col min="13319" max="13321" width="9.1796875" style="1"/>
    <col min="13322" max="13322" width="10.453125" style="1" customWidth="1"/>
    <col min="13323" max="13326" width="9.1796875" style="1"/>
    <col min="13327" max="13327" width="10.453125" style="1" bestFit="1" customWidth="1"/>
    <col min="13328" max="13568" width="9.1796875" style="1"/>
    <col min="13569" max="13569" width="9.453125" style="1" customWidth="1"/>
    <col min="13570" max="13570" width="12" style="1" bestFit="1" customWidth="1"/>
    <col min="13571" max="13572" width="8" style="1" customWidth="1"/>
    <col min="13573" max="13573" width="10.54296875" style="1" customWidth="1"/>
    <col min="13574" max="13574" width="10" style="1" customWidth="1"/>
    <col min="13575" max="13577" width="9.1796875" style="1"/>
    <col min="13578" max="13578" width="10.453125" style="1" customWidth="1"/>
    <col min="13579" max="13582" width="9.1796875" style="1"/>
    <col min="13583" max="13583" width="10.453125" style="1" bestFit="1" customWidth="1"/>
    <col min="13584" max="13824" width="9.1796875" style="1"/>
    <col min="13825" max="13825" width="9.453125" style="1" customWidth="1"/>
    <col min="13826" max="13826" width="12" style="1" bestFit="1" customWidth="1"/>
    <col min="13827" max="13828" width="8" style="1" customWidth="1"/>
    <col min="13829" max="13829" width="10.54296875" style="1" customWidth="1"/>
    <col min="13830" max="13830" width="10" style="1" customWidth="1"/>
    <col min="13831" max="13833" width="9.1796875" style="1"/>
    <col min="13834" max="13834" width="10.453125" style="1" customWidth="1"/>
    <col min="13835" max="13838" width="9.1796875" style="1"/>
    <col min="13839" max="13839" width="10.453125" style="1" bestFit="1" customWidth="1"/>
    <col min="13840" max="14080" width="9.1796875" style="1"/>
    <col min="14081" max="14081" width="9.453125" style="1" customWidth="1"/>
    <col min="14082" max="14082" width="12" style="1" bestFit="1" customWidth="1"/>
    <col min="14083" max="14084" width="8" style="1" customWidth="1"/>
    <col min="14085" max="14085" width="10.54296875" style="1" customWidth="1"/>
    <col min="14086" max="14086" width="10" style="1" customWidth="1"/>
    <col min="14087" max="14089" width="9.1796875" style="1"/>
    <col min="14090" max="14090" width="10.453125" style="1" customWidth="1"/>
    <col min="14091" max="14094" width="9.1796875" style="1"/>
    <col min="14095" max="14095" width="10.453125" style="1" bestFit="1" customWidth="1"/>
    <col min="14096" max="14336" width="9.1796875" style="1"/>
    <col min="14337" max="14337" width="9.453125" style="1" customWidth="1"/>
    <col min="14338" max="14338" width="12" style="1" bestFit="1" customWidth="1"/>
    <col min="14339" max="14340" width="8" style="1" customWidth="1"/>
    <col min="14341" max="14341" width="10.54296875" style="1" customWidth="1"/>
    <col min="14342" max="14342" width="10" style="1" customWidth="1"/>
    <col min="14343" max="14345" width="9.1796875" style="1"/>
    <col min="14346" max="14346" width="10.453125" style="1" customWidth="1"/>
    <col min="14347" max="14350" width="9.1796875" style="1"/>
    <col min="14351" max="14351" width="10.453125" style="1" bestFit="1" customWidth="1"/>
    <col min="14352" max="14592" width="9.1796875" style="1"/>
    <col min="14593" max="14593" width="9.453125" style="1" customWidth="1"/>
    <col min="14594" max="14594" width="12" style="1" bestFit="1" customWidth="1"/>
    <col min="14595" max="14596" width="8" style="1" customWidth="1"/>
    <col min="14597" max="14597" width="10.54296875" style="1" customWidth="1"/>
    <col min="14598" max="14598" width="10" style="1" customWidth="1"/>
    <col min="14599" max="14601" width="9.1796875" style="1"/>
    <col min="14602" max="14602" width="10.453125" style="1" customWidth="1"/>
    <col min="14603" max="14606" width="9.1796875" style="1"/>
    <col min="14607" max="14607" width="10.453125" style="1" bestFit="1" customWidth="1"/>
    <col min="14608" max="14848" width="9.1796875" style="1"/>
    <col min="14849" max="14849" width="9.453125" style="1" customWidth="1"/>
    <col min="14850" max="14850" width="12" style="1" bestFit="1" customWidth="1"/>
    <col min="14851" max="14852" width="8" style="1" customWidth="1"/>
    <col min="14853" max="14853" width="10.54296875" style="1" customWidth="1"/>
    <col min="14854" max="14854" width="10" style="1" customWidth="1"/>
    <col min="14855" max="14857" width="9.1796875" style="1"/>
    <col min="14858" max="14858" width="10.453125" style="1" customWidth="1"/>
    <col min="14859" max="14862" width="9.1796875" style="1"/>
    <col min="14863" max="14863" width="10.453125" style="1" bestFit="1" customWidth="1"/>
    <col min="14864" max="15104" width="9.1796875" style="1"/>
    <col min="15105" max="15105" width="9.453125" style="1" customWidth="1"/>
    <col min="15106" max="15106" width="12" style="1" bestFit="1" customWidth="1"/>
    <col min="15107" max="15108" width="8" style="1" customWidth="1"/>
    <col min="15109" max="15109" width="10.54296875" style="1" customWidth="1"/>
    <col min="15110" max="15110" width="10" style="1" customWidth="1"/>
    <col min="15111" max="15113" width="9.1796875" style="1"/>
    <col min="15114" max="15114" width="10.453125" style="1" customWidth="1"/>
    <col min="15115" max="15118" width="9.1796875" style="1"/>
    <col min="15119" max="15119" width="10.453125" style="1" bestFit="1" customWidth="1"/>
    <col min="15120" max="15360" width="9.1796875" style="1"/>
    <col min="15361" max="15361" width="9.453125" style="1" customWidth="1"/>
    <col min="15362" max="15362" width="12" style="1" bestFit="1" customWidth="1"/>
    <col min="15363" max="15364" width="8" style="1" customWidth="1"/>
    <col min="15365" max="15365" width="10.54296875" style="1" customWidth="1"/>
    <col min="15366" max="15366" width="10" style="1" customWidth="1"/>
    <col min="15367" max="15369" width="9.1796875" style="1"/>
    <col min="15370" max="15370" width="10.453125" style="1" customWidth="1"/>
    <col min="15371" max="15374" width="9.1796875" style="1"/>
    <col min="15375" max="15375" width="10.453125" style="1" bestFit="1" customWidth="1"/>
    <col min="15376" max="15616" width="9.1796875" style="1"/>
    <col min="15617" max="15617" width="9.453125" style="1" customWidth="1"/>
    <col min="15618" max="15618" width="12" style="1" bestFit="1" customWidth="1"/>
    <col min="15619" max="15620" width="8" style="1" customWidth="1"/>
    <col min="15621" max="15621" width="10.54296875" style="1" customWidth="1"/>
    <col min="15622" max="15622" width="10" style="1" customWidth="1"/>
    <col min="15623" max="15625" width="9.1796875" style="1"/>
    <col min="15626" max="15626" width="10.453125" style="1" customWidth="1"/>
    <col min="15627" max="15630" width="9.1796875" style="1"/>
    <col min="15631" max="15631" width="10.453125" style="1" bestFit="1" customWidth="1"/>
    <col min="15632" max="15872" width="9.1796875" style="1"/>
    <col min="15873" max="15873" width="9.453125" style="1" customWidth="1"/>
    <col min="15874" max="15874" width="12" style="1" bestFit="1" customWidth="1"/>
    <col min="15875" max="15876" width="8" style="1" customWidth="1"/>
    <col min="15877" max="15877" width="10.54296875" style="1" customWidth="1"/>
    <col min="15878" max="15878" width="10" style="1" customWidth="1"/>
    <col min="15879" max="15881" width="9.1796875" style="1"/>
    <col min="15882" max="15882" width="10.453125" style="1" customWidth="1"/>
    <col min="15883" max="15886" width="9.1796875" style="1"/>
    <col min="15887" max="15887" width="10.453125" style="1" bestFit="1" customWidth="1"/>
    <col min="15888" max="16128" width="9.1796875" style="1"/>
    <col min="16129" max="16129" width="9.453125" style="1" customWidth="1"/>
    <col min="16130" max="16130" width="12" style="1" bestFit="1" customWidth="1"/>
    <col min="16131" max="16132" width="8" style="1" customWidth="1"/>
    <col min="16133" max="16133" width="10.54296875" style="1" customWidth="1"/>
    <col min="16134" max="16134" width="10" style="1" customWidth="1"/>
    <col min="16135" max="16137" width="9.1796875" style="1"/>
    <col min="16138" max="16138" width="10.453125" style="1" customWidth="1"/>
    <col min="16139" max="16142" width="9.1796875" style="1"/>
    <col min="16143" max="16143" width="10.453125" style="1" bestFit="1" customWidth="1"/>
    <col min="16144" max="16384" width="9.1796875" style="1"/>
  </cols>
  <sheetData>
    <row r="1" spans="1:16" ht="28.5" x14ac:dyDescent="0.35">
      <c r="A1" s="95" t="s">
        <v>250</v>
      </c>
    </row>
    <row r="2" spans="1:16" s="2" customFormat="1" x14ac:dyDescent="0.35">
      <c r="A2" s="96" t="s">
        <v>14</v>
      </c>
    </row>
    <row r="3" spans="1:16" s="2" customFormat="1" x14ac:dyDescent="0.35">
      <c r="A3" s="96" t="s">
        <v>131</v>
      </c>
    </row>
    <row r="4" spans="1:16" s="2" customFormat="1" x14ac:dyDescent="0.35">
      <c r="A4" s="96" t="s">
        <v>128</v>
      </c>
    </row>
    <row r="5" spans="1:16" x14ac:dyDescent="0.35">
      <c r="A5" s="97"/>
      <c r="B5" s="38" t="s">
        <v>23</v>
      </c>
      <c r="C5" s="39"/>
      <c r="D5" s="40"/>
      <c r="E5" s="55" t="s">
        <v>24</v>
      </c>
      <c r="F5" s="38" t="s">
        <v>624</v>
      </c>
      <c r="G5" s="39"/>
      <c r="H5" s="39"/>
      <c r="I5" s="40"/>
      <c r="J5" s="38" t="s">
        <v>26</v>
      </c>
      <c r="K5" s="40"/>
      <c r="L5" s="80" t="s">
        <v>625</v>
      </c>
      <c r="M5" s="40"/>
      <c r="N5" s="39"/>
      <c r="O5" s="39"/>
      <c r="P5" s="40"/>
    </row>
    <row r="6" spans="1:16" ht="46.5" x14ac:dyDescent="0.35">
      <c r="A6" s="99" t="s">
        <v>684</v>
      </c>
      <c r="B6" s="91" t="s">
        <v>27</v>
      </c>
      <c r="C6" s="92" t="s">
        <v>28</v>
      </c>
      <c r="D6" s="94" t="s">
        <v>29</v>
      </c>
      <c r="E6" s="93" t="s">
        <v>142</v>
      </c>
      <c r="F6" s="91" t="s">
        <v>31</v>
      </c>
      <c r="G6" s="92" t="s">
        <v>623</v>
      </c>
      <c r="H6" s="92" t="s">
        <v>32</v>
      </c>
      <c r="I6" s="94" t="s">
        <v>588</v>
      </c>
      <c r="J6" s="91" t="s">
        <v>589</v>
      </c>
      <c r="K6" s="94" t="s">
        <v>33</v>
      </c>
      <c r="L6" s="91" t="s">
        <v>34</v>
      </c>
      <c r="M6" s="94" t="s">
        <v>655</v>
      </c>
      <c r="N6" s="92" t="s">
        <v>35</v>
      </c>
      <c r="O6" s="92" t="s">
        <v>36</v>
      </c>
      <c r="P6" s="94" t="s">
        <v>37</v>
      </c>
    </row>
    <row r="7" spans="1:16" x14ac:dyDescent="0.35">
      <c r="A7" s="98" t="s">
        <v>144</v>
      </c>
      <c r="B7" s="37">
        <f>SUM(Month!B7:B9)</f>
        <v>22172</v>
      </c>
      <c r="C7" s="37">
        <f>SUM(Month!C7:C9)</f>
        <v>1602</v>
      </c>
      <c r="D7" s="37">
        <f>SUM(Month!D7:D9)</f>
        <v>37</v>
      </c>
      <c r="E7" s="77">
        <f>SUM(Month!E7:E9)</f>
        <v>20532</v>
      </c>
      <c r="F7" s="37">
        <f>SUM(Month!F7:F9)</f>
        <v>436</v>
      </c>
      <c r="G7" s="37">
        <f>SUM(Month!G7:G9)</f>
        <v>36</v>
      </c>
      <c r="H7" s="37">
        <f>SUM(Month!H7:H9)</f>
        <v>749</v>
      </c>
      <c r="I7" s="37">
        <f>SUM(Month!I7:I9)</f>
        <v>6373</v>
      </c>
      <c r="J7" s="76">
        <f>SUM(Month!J7:J9)</f>
        <v>1689</v>
      </c>
      <c r="K7" s="78">
        <f>SUM(Month!K7:K9)</f>
        <v>933</v>
      </c>
      <c r="L7" s="37">
        <f>SUM(Month!L7:L9)</f>
        <v>2709.98</v>
      </c>
      <c r="M7" s="37">
        <f>SUM(Month!M7:M9)</f>
        <v>3939.02</v>
      </c>
      <c r="N7" s="37">
        <f>SUM(Month!N7:N9)</f>
        <v>2445</v>
      </c>
      <c r="O7" s="37">
        <f>SUM(Month!O7:O9)</f>
        <v>331</v>
      </c>
      <c r="P7" s="37">
        <f>SUM(Month!P7:P9)</f>
        <v>528</v>
      </c>
    </row>
    <row r="8" spans="1:16" x14ac:dyDescent="0.35">
      <c r="A8" s="98" t="s">
        <v>145</v>
      </c>
      <c r="B8" s="37">
        <f>SUM(Month!B10:B12)</f>
        <v>21684</v>
      </c>
      <c r="C8" s="37">
        <f>SUM(Month!C10:C12)</f>
        <v>1523</v>
      </c>
      <c r="D8" s="37">
        <f>SUM(Month!D10:D12)</f>
        <v>-6</v>
      </c>
      <c r="E8" s="77">
        <f>SUM(Month!E10:E12)</f>
        <v>20169</v>
      </c>
      <c r="F8" s="37">
        <f>SUM(Month!F10:F12)</f>
        <v>485</v>
      </c>
      <c r="G8" s="37">
        <f>SUM(Month!G10:G12)</f>
        <v>33</v>
      </c>
      <c r="H8" s="37">
        <f>SUM(Month!H10:H12)</f>
        <v>675</v>
      </c>
      <c r="I8" s="37">
        <f>SUM(Month!I10:I12)</f>
        <v>6262</v>
      </c>
      <c r="J8" s="76">
        <f>SUM(Month!J10:J12)</f>
        <v>1930</v>
      </c>
      <c r="K8" s="78">
        <f>SUM(Month!K10:K12)</f>
        <v>551</v>
      </c>
      <c r="L8" s="37">
        <f>SUM(Month!L10:L12)</f>
        <v>2319.3200000000002</v>
      </c>
      <c r="M8" s="37">
        <f>SUM(Month!M10:M12)</f>
        <v>3972.6800000000003</v>
      </c>
      <c r="N8" s="37">
        <f>SUM(Month!N10:N12)</f>
        <v>2606</v>
      </c>
      <c r="O8" s="37">
        <f>SUM(Month!O10:O12)</f>
        <v>282</v>
      </c>
      <c r="P8" s="37">
        <f>SUM(Month!P10:P12)</f>
        <v>653</v>
      </c>
    </row>
    <row r="9" spans="1:16" x14ac:dyDescent="0.35">
      <c r="A9" s="98" t="s">
        <v>146</v>
      </c>
      <c r="B9" s="37">
        <f>SUM(Month!B13:B15)</f>
        <v>23909</v>
      </c>
      <c r="C9" s="37">
        <f>SUM(Month!C13:C15)</f>
        <v>1646</v>
      </c>
      <c r="D9" s="37">
        <f>SUM(Month!D13:D15)</f>
        <v>55</v>
      </c>
      <c r="E9" s="77">
        <f>SUM(Month!E13:E15)</f>
        <v>22207</v>
      </c>
      <c r="F9" s="37">
        <f>SUM(Month!F13:F15)</f>
        <v>461</v>
      </c>
      <c r="G9" s="37">
        <f>SUM(Month!G13:G15)</f>
        <v>31</v>
      </c>
      <c r="H9" s="37">
        <f>SUM(Month!H13:H15)</f>
        <v>556</v>
      </c>
      <c r="I9" s="37">
        <f>SUM(Month!I13:I15)</f>
        <v>7219</v>
      </c>
      <c r="J9" s="76">
        <f>SUM(Month!J13:J15)</f>
        <v>2151</v>
      </c>
      <c r="K9" s="78">
        <f>SUM(Month!K13:K15)</f>
        <v>560</v>
      </c>
      <c r="L9" s="37">
        <f>SUM(Month!L13:L15)</f>
        <v>2564.4399999999996</v>
      </c>
      <c r="M9" s="37">
        <f>SUM(Month!M13:M15)</f>
        <v>4314.5600000000004</v>
      </c>
      <c r="N9" s="37">
        <f>SUM(Month!N13:N15)</f>
        <v>2922</v>
      </c>
      <c r="O9" s="37">
        <f>SUM(Month!O13:O15)</f>
        <v>323</v>
      </c>
      <c r="P9" s="37">
        <f>SUM(Month!P13:P15)</f>
        <v>691</v>
      </c>
    </row>
    <row r="10" spans="1:16" x14ac:dyDescent="0.35">
      <c r="A10" s="98" t="s">
        <v>147</v>
      </c>
      <c r="B10" s="37">
        <f>SUM(Month!B16:B18)</f>
        <v>24977.93</v>
      </c>
      <c r="C10" s="37">
        <f>SUM(Month!C16:C18)</f>
        <v>1709.21</v>
      </c>
      <c r="D10" s="37">
        <f>SUM(Month!D16:D18)</f>
        <v>45.300000000000004</v>
      </c>
      <c r="E10" s="77">
        <f>SUM(Month!E16:E18)</f>
        <v>23223.43</v>
      </c>
      <c r="F10" s="37">
        <f>SUM(Month!F16:F18)</f>
        <v>434.41</v>
      </c>
      <c r="G10" s="37">
        <f>SUM(Month!G16:G18)</f>
        <v>33.15</v>
      </c>
      <c r="H10" s="37">
        <f>SUM(Month!H16:H18)</f>
        <v>730.53</v>
      </c>
      <c r="I10" s="37">
        <f>SUM(Month!I16:I18)</f>
        <v>7400.7899999999991</v>
      </c>
      <c r="J10" s="76">
        <f>SUM(Month!J16:J18)</f>
        <v>2065.7599999999998</v>
      </c>
      <c r="K10" s="78">
        <f>SUM(Month!K16:K18)</f>
        <v>879.05</v>
      </c>
      <c r="L10" s="37">
        <f>SUM(Month!L16:L18)</f>
        <v>2913.9300000000003</v>
      </c>
      <c r="M10" s="37">
        <f>SUM(Month!M16:M18)</f>
        <v>4435.96</v>
      </c>
      <c r="N10" s="37">
        <f>SUM(Month!N16:N18)</f>
        <v>2995.32</v>
      </c>
      <c r="O10" s="37">
        <f>SUM(Month!O16:O18)</f>
        <v>323.97000000000003</v>
      </c>
      <c r="P10" s="37">
        <f>SUM(Month!P16:P18)</f>
        <v>586.41999999999996</v>
      </c>
    </row>
    <row r="11" spans="1:16" x14ac:dyDescent="0.35">
      <c r="A11" s="98" t="s">
        <v>148</v>
      </c>
      <c r="B11" s="37">
        <f>SUM(Month!B19:B21)</f>
        <v>22788</v>
      </c>
      <c r="C11" s="37">
        <f>SUM(Month!C19:C21)</f>
        <v>1635</v>
      </c>
      <c r="D11" s="37">
        <f>SUM(Month!D19:D21)</f>
        <v>75</v>
      </c>
      <c r="E11" s="77">
        <f>SUM(Month!E19:E21)</f>
        <v>21078</v>
      </c>
      <c r="F11" s="37">
        <f>SUM(Month!F19:F21)</f>
        <v>406</v>
      </c>
      <c r="G11" s="37">
        <f>SUM(Month!G19:G21)</f>
        <v>32</v>
      </c>
      <c r="H11" s="37">
        <f>SUM(Month!H19:H21)</f>
        <v>691</v>
      </c>
      <c r="I11" s="37">
        <f>SUM(Month!I19:I21)</f>
        <v>6477</v>
      </c>
      <c r="J11" s="76">
        <f>SUM(Month!J19:J21)</f>
        <v>1824</v>
      </c>
      <c r="K11" s="78">
        <f>SUM(Month!K19:K21)</f>
        <v>1087</v>
      </c>
      <c r="L11" s="37">
        <f>SUM(Month!L19:L21)</f>
        <v>2722.68</v>
      </c>
      <c r="M11" s="37">
        <f>SUM(Month!M19:M21)</f>
        <v>3950.32</v>
      </c>
      <c r="N11" s="37">
        <f>SUM(Month!N19:N21)</f>
        <v>2724</v>
      </c>
      <c r="O11" s="37">
        <f>SUM(Month!O19:O21)</f>
        <v>295</v>
      </c>
      <c r="P11" s="37">
        <f>SUM(Month!P19:P21)</f>
        <v>455</v>
      </c>
    </row>
    <row r="12" spans="1:16" x14ac:dyDescent="0.35">
      <c r="A12" s="98" t="s">
        <v>149</v>
      </c>
      <c r="B12" s="37">
        <f>SUM(Month!B22:B24)</f>
        <v>24178</v>
      </c>
      <c r="C12" s="37">
        <f>SUM(Month!C22:C24)</f>
        <v>1620</v>
      </c>
      <c r="D12" s="37">
        <f>SUM(Month!D22:D24)</f>
        <v>52</v>
      </c>
      <c r="E12" s="77">
        <f>SUM(Month!E22:E24)</f>
        <v>22506</v>
      </c>
      <c r="F12" s="37">
        <f>SUM(Month!F22:F24)</f>
        <v>513</v>
      </c>
      <c r="G12" s="37">
        <f>SUM(Month!G22:G24)</f>
        <v>33</v>
      </c>
      <c r="H12" s="37">
        <f>SUM(Month!H22:H24)</f>
        <v>726</v>
      </c>
      <c r="I12" s="37">
        <f>SUM(Month!I22:I24)</f>
        <v>6884</v>
      </c>
      <c r="J12" s="76">
        <f>SUM(Month!J22:J24)</f>
        <v>2194</v>
      </c>
      <c r="K12" s="78">
        <f>SUM(Month!K22:K24)</f>
        <v>799</v>
      </c>
      <c r="L12" s="37">
        <f>SUM(Month!L22:L24)</f>
        <v>2628.52</v>
      </c>
      <c r="M12" s="37">
        <f>SUM(Month!M22:M24)</f>
        <v>4493.4799999999996</v>
      </c>
      <c r="N12" s="37">
        <f>SUM(Month!N22:N24)</f>
        <v>3023</v>
      </c>
      <c r="O12" s="37">
        <f>SUM(Month!O22:O24)</f>
        <v>284</v>
      </c>
      <c r="P12" s="37">
        <f>SUM(Month!P22:P24)</f>
        <v>560</v>
      </c>
    </row>
    <row r="13" spans="1:16" x14ac:dyDescent="0.35">
      <c r="A13" s="98" t="s">
        <v>150</v>
      </c>
      <c r="B13" s="37">
        <f>SUM(Month!B25:B27)</f>
        <v>24772</v>
      </c>
      <c r="C13" s="37">
        <f>SUM(Month!C25:C27)</f>
        <v>1645</v>
      </c>
      <c r="D13" s="37">
        <f>SUM(Month!D25:D27)</f>
        <v>62</v>
      </c>
      <c r="E13" s="77">
        <f>SUM(Month!E25:E27)</f>
        <v>23065</v>
      </c>
      <c r="F13" s="37">
        <f>SUM(Month!F25:F27)</f>
        <v>473</v>
      </c>
      <c r="G13" s="37">
        <f>SUM(Month!G25:G27)</f>
        <v>40</v>
      </c>
      <c r="H13" s="37">
        <f>SUM(Month!H25:H27)</f>
        <v>675</v>
      </c>
      <c r="I13" s="37">
        <f>SUM(Month!I25:I27)</f>
        <v>7353</v>
      </c>
      <c r="J13" s="76">
        <f>SUM(Month!J25:J27)</f>
        <v>2323</v>
      </c>
      <c r="K13" s="78">
        <f>SUM(Month!K25:K27)</f>
        <v>657</v>
      </c>
      <c r="L13" s="37">
        <f>SUM(Month!L25:L27)</f>
        <v>2748.57</v>
      </c>
      <c r="M13" s="37">
        <f>SUM(Month!M25:M27)</f>
        <v>4629.43</v>
      </c>
      <c r="N13" s="37">
        <f>SUM(Month!N25:N27)</f>
        <v>2903</v>
      </c>
      <c r="O13" s="37">
        <f>SUM(Month!O25:O27)</f>
        <v>242</v>
      </c>
      <c r="P13" s="37">
        <f>SUM(Month!P25:P27)</f>
        <v>633</v>
      </c>
    </row>
    <row r="14" spans="1:16" x14ac:dyDescent="0.35">
      <c r="A14" s="98" t="s">
        <v>151</v>
      </c>
      <c r="B14" s="37">
        <f>SUM(Month!B28:B30)</f>
        <v>24923</v>
      </c>
      <c r="C14" s="37">
        <f>SUM(Month!C28:C30)</f>
        <v>1723</v>
      </c>
      <c r="D14" s="37">
        <f>SUM(Month!D28:D30)</f>
        <v>-37</v>
      </c>
      <c r="E14" s="77">
        <f>SUM(Month!E28:E30)</f>
        <v>23236</v>
      </c>
      <c r="F14" s="37">
        <f>SUM(Month!F28:F30)</f>
        <v>436</v>
      </c>
      <c r="G14" s="37">
        <f>SUM(Month!G28:G30)</f>
        <v>39</v>
      </c>
      <c r="H14" s="37">
        <f>SUM(Month!H28:H30)</f>
        <v>733</v>
      </c>
      <c r="I14" s="37">
        <f>SUM(Month!I28:I30)</f>
        <v>7334</v>
      </c>
      <c r="J14" s="76">
        <f>SUM(Month!J28:J30)</f>
        <v>1964</v>
      </c>
      <c r="K14" s="78">
        <f>SUM(Month!K28:K30)</f>
        <v>967</v>
      </c>
      <c r="L14" s="37">
        <f>SUM(Month!L28:L30)</f>
        <v>3062.68</v>
      </c>
      <c r="M14" s="37">
        <f>SUM(Month!M28:M30)</f>
        <v>4665.32</v>
      </c>
      <c r="N14" s="37">
        <f>SUM(Month!N28:N30)</f>
        <v>2828</v>
      </c>
      <c r="O14" s="37">
        <f>SUM(Month!O28:O30)</f>
        <v>290</v>
      </c>
      <c r="P14" s="37">
        <f>SUM(Month!P28:P30)</f>
        <v>540</v>
      </c>
    </row>
    <row r="15" spans="1:16" x14ac:dyDescent="0.35">
      <c r="A15" s="98" t="s">
        <v>152</v>
      </c>
      <c r="B15" s="37">
        <f>SUM(Month!B31:B33)</f>
        <v>23352.010000000002</v>
      </c>
      <c r="C15" s="37">
        <f>SUM(Month!C31:C33)</f>
        <v>1650.52</v>
      </c>
      <c r="D15" s="37">
        <f>SUM(Month!D31:D33)</f>
        <v>-34.319999999999993</v>
      </c>
      <c r="E15" s="77">
        <f>SUM(Month!E31:E33)</f>
        <v>21735.9</v>
      </c>
      <c r="F15" s="37">
        <f>SUM(Month!F31:F33)</f>
        <v>484.22</v>
      </c>
      <c r="G15" s="37">
        <f>SUM(Month!G31:G33)</f>
        <v>34.17</v>
      </c>
      <c r="H15" s="37">
        <f>SUM(Month!H31:H33)</f>
        <v>732.86999999999989</v>
      </c>
      <c r="I15" s="37">
        <f>SUM(Month!I31:I33)</f>
        <v>6754.39</v>
      </c>
      <c r="J15" s="76">
        <f>SUM(Month!J31:J33)</f>
        <v>2038.8600000000001</v>
      </c>
      <c r="K15" s="78">
        <f>SUM(Month!K31:K33)</f>
        <v>986.48</v>
      </c>
      <c r="L15" s="37">
        <f>SUM(Month!L31:L33)</f>
        <v>2806.36</v>
      </c>
      <c r="M15" s="37">
        <f>SUM(Month!M31:M33)</f>
        <v>4073.87</v>
      </c>
      <c r="N15" s="37">
        <f>SUM(Month!N31:N33)</f>
        <v>2712.8199999999997</v>
      </c>
      <c r="O15" s="37">
        <f>SUM(Month!O31:O33)</f>
        <v>274.20999999999998</v>
      </c>
      <c r="P15" s="37">
        <f>SUM(Month!P31:P33)</f>
        <v>446.52</v>
      </c>
    </row>
    <row r="16" spans="1:16" x14ac:dyDescent="0.35">
      <c r="A16" s="98" t="s">
        <v>153</v>
      </c>
      <c r="B16" s="37">
        <f>SUM(Month!B34:B36)</f>
        <v>23667</v>
      </c>
      <c r="C16" s="37">
        <f>SUM(Month!C34:C36)</f>
        <v>1545.22</v>
      </c>
      <c r="D16" s="37">
        <f>SUM(Month!D34:D36)</f>
        <v>82.949999999999989</v>
      </c>
      <c r="E16" s="77">
        <f>SUM(Month!E34:E36)</f>
        <v>22038.260000000002</v>
      </c>
      <c r="F16" s="37">
        <f>SUM(Month!F34:F36)</f>
        <v>483.56</v>
      </c>
      <c r="G16" s="37">
        <f>SUM(Month!G34:G36)</f>
        <v>26.39</v>
      </c>
      <c r="H16" s="37">
        <f>SUM(Month!H34:H36)</f>
        <v>752.11</v>
      </c>
      <c r="I16" s="37">
        <f>SUM(Month!I34:I36)</f>
        <v>6801.63</v>
      </c>
      <c r="J16" s="76">
        <f>SUM(Month!J34:J36)</f>
        <v>2081.88</v>
      </c>
      <c r="K16" s="78">
        <f>SUM(Month!K34:K36)</f>
        <v>672.88</v>
      </c>
      <c r="L16" s="37">
        <f>SUM(Month!L34:L36)</f>
        <v>2615.56</v>
      </c>
      <c r="M16" s="37">
        <f>SUM(Month!M34:M36)</f>
        <v>4463.13</v>
      </c>
      <c r="N16" s="37">
        <f>SUM(Month!N34:N36)</f>
        <v>2912.28</v>
      </c>
      <c r="O16" s="37">
        <f>SUM(Month!O34:O36)</f>
        <v>312.44</v>
      </c>
      <c r="P16" s="37">
        <f>SUM(Month!P34:P36)</f>
        <v>635.78</v>
      </c>
    </row>
    <row r="17" spans="1:16" x14ac:dyDescent="0.35">
      <c r="A17" s="98" t="s">
        <v>154</v>
      </c>
      <c r="B17" s="37">
        <f>SUM(Month!B37:B39)</f>
        <v>25407</v>
      </c>
      <c r="C17" s="37">
        <f>SUM(Month!C37:C39)</f>
        <v>1661.7600000000002</v>
      </c>
      <c r="D17" s="37">
        <f>SUM(Month!D37:D39)</f>
        <v>16.05</v>
      </c>
      <c r="E17" s="77">
        <f>SUM(Month!E37:E39)</f>
        <v>23729.51</v>
      </c>
      <c r="F17" s="37">
        <f>SUM(Month!F37:F39)</f>
        <v>502.48</v>
      </c>
      <c r="G17" s="37">
        <f>SUM(Month!G37:G39)</f>
        <v>31.47</v>
      </c>
      <c r="H17" s="37">
        <f>SUM(Month!H37:H39)</f>
        <v>696.97</v>
      </c>
      <c r="I17" s="37">
        <f>SUM(Month!I37:I39)</f>
        <v>7247.92</v>
      </c>
      <c r="J17" s="76">
        <f>SUM(Month!J37:J39)</f>
        <v>2267.33</v>
      </c>
      <c r="K17" s="78">
        <f>SUM(Month!K37:K39)</f>
        <v>735.47</v>
      </c>
      <c r="L17" s="37">
        <f>SUM(Month!L37:L39)</f>
        <v>2847.96</v>
      </c>
      <c r="M17" s="37">
        <f>SUM(Month!M37:M39)</f>
        <v>4801.29</v>
      </c>
      <c r="N17" s="37">
        <f>SUM(Month!N37:N39)</f>
        <v>3212.37</v>
      </c>
      <c r="O17" s="37">
        <f>SUM(Month!O37:O39)</f>
        <v>337.7</v>
      </c>
      <c r="P17" s="37">
        <f>SUM(Month!P37:P39)</f>
        <v>652.97</v>
      </c>
    </row>
    <row r="18" spans="1:16" x14ac:dyDescent="0.35">
      <c r="A18" s="98" t="s">
        <v>155</v>
      </c>
      <c r="B18" s="37">
        <f>SUM(Month!B40:B42)</f>
        <v>24598</v>
      </c>
      <c r="C18" s="37">
        <f>SUM(Month!C40:C42)</f>
        <v>1714.0200000000002</v>
      </c>
      <c r="D18" s="37">
        <f>SUM(Month!D40:D42)</f>
        <v>21.83</v>
      </c>
      <c r="E18" s="77">
        <f>SUM(Month!E40:E42)</f>
        <v>22862</v>
      </c>
      <c r="F18" s="37">
        <f>SUM(Month!F40:F42)</f>
        <v>479.83000000000004</v>
      </c>
      <c r="G18" s="37">
        <f>SUM(Month!G40:G42)</f>
        <v>46.49</v>
      </c>
      <c r="H18" s="37">
        <f>SUM(Month!H40:H42)</f>
        <v>671.81999999999994</v>
      </c>
      <c r="I18" s="37">
        <f>SUM(Month!I40:I42)</f>
        <v>7456.3</v>
      </c>
      <c r="J18" s="76">
        <f>SUM(Month!J40:J42)</f>
        <v>1954.2600000000002</v>
      </c>
      <c r="K18" s="78">
        <f>SUM(Month!K40:K42)</f>
        <v>941.09999999999991</v>
      </c>
      <c r="L18" s="37">
        <f>SUM(Month!L40:L42)</f>
        <v>2842.57</v>
      </c>
      <c r="M18" s="37">
        <f>SUM(Month!M40:M42)</f>
        <v>4326.87</v>
      </c>
      <c r="N18" s="37">
        <f>SUM(Month!N40:N42)</f>
        <v>2909.52</v>
      </c>
      <c r="O18" s="37">
        <f>SUM(Month!O40:O42)</f>
        <v>307.11</v>
      </c>
      <c r="P18" s="37">
        <f>SUM(Month!P40:P42)</f>
        <v>523.18000000000006</v>
      </c>
    </row>
    <row r="19" spans="1:16" x14ac:dyDescent="0.35">
      <c r="A19" s="98" t="s">
        <v>156</v>
      </c>
      <c r="B19" s="37">
        <f>SUM(Month!B43:B45)</f>
        <v>22559.14</v>
      </c>
      <c r="C19" s="37">
        <f>SUM(Month!C43:C45)</f>
        <v>1499.92</v>
      </c>
      <c r="D19" s="37">
        <f>SUM(Month!D43:D45)</f>
        <v>256.38</v>
      </c>
      <c r="E19" s="77">
        <f>SUM(Month!E43:E45)</f>
        <v>20802.829999999998</v>
      </c>
      <c r="F19" s="37">
        <f>SUM(Month!F43:F45)</f>
        <v>445.43</v>
      </c>
      <c r="G19" s="37">
        <f>SUM(Month!G43:G45)</f>
        <v>61.67</v>
      </c>
      <c r="H19" s="37">
        <f>SUM(Month!H43:H45)</f>
        <v>589.12</v>
      </c>
      <c r="I19" s="37">
        <f>SUM(Month!I43:I45)</f>
        <v>6664.5599999999995</v>
      </c>
      <c r="J19" s="76">
        <f>SUM(Month!J43:J45)</f>
        <v>1693.29</v>
      </c>
      <c r="K19" s="78">
        <f>SUM(Month!K43:K45)</f>
        <v>962.5</v>
      </c>
      <c r="L19" s="37">
        <f>SUM(Month!L43:L45)</f>
        <v>2709.1800000000003</v>
      </c>
      <c r="M19" s="37">
        <f>SUM(Month!M43:M45)</f>
        <v>3928.33</v>
      </c>
      <c r="N19" s="37">
        <f>SUM(Month!N43:N45)</f>
        <v>2644.5</v>
      </c>
      <c r="O19" s="37">
        <f>SUM(Month!O43:O45)</f>
        <v>283.87</v>
      </c>
      <c r="P19" s="37">
        <f>SUM(Month!P43:P45)</f>
        <v>425.91999999999996</v>
      </c>
    </row>
    <row r="20" spans="1:16" x14ac:dyDescent="0.35">
      <c r="A20" s="98" t="s">
        <v>157</v>
      </c>
      <c r="B20" s="37">
        <f>SUM(Month!B46:B48)</f>
        <v>24634.559999999998</v>
      </c>
      <c r="C20" s="37">
        <f>SUM(Month!C46:C48)</f>
        <v>1592.25</v>
      </c>
      <c r="D20" s="37">
        <f>SUM(Month!D46:D48)</f>
        <v>216.01999999999998</v>
      </c>
      <c r="E20" s="77">
        <f>SUM(Month!E46:E48)</f>
        <v>22826.28</v>
      </c>
      <c r="F20" s="37">
        <f>SUM(Month!F46:F48)</f>
        <v>526.57000000000005</v>
      </c>
      <c r="G20" s="37">
        <f>SUM(Month!G46:G48)</f>
        <v>92.75</v>
      </c>
      <c r="H20" s="37">
        <f>SUM(Month!H46:H48)</f>
        <v>662.53</v>
      </c>
      <c r="I20" s="37">
        <f>SUM(Month!I46:I48)</f>
        <v>6994.01</v>
      </c>
      <c r="J20" s="76">
        <f>SUM(Month!J46:J48)</f>
        <v>2210.1799999999998</v>
      </c>
      <c r="K20" s="78">
        <f>SUM(Month!K46:K48)</f>
        <v>799.94</v>
      </c>
      <c r="L20" s="37">
        <f>SUM(Month!L46:L48)</f>
        <v>2704.73</v>
      </c>
      <c r="M20" s="37">
        <f>SUM(Month!M46:M48)</f>
        <v>4625.6000000000004</v>
      </c>
      <c r="N20" s="37">
        <f>SUM(Month!N46:N48)</f>
        <v>2906.83</v>
      </c>
      <c r="O20" s="37">
        <f>SUM(Month!O46:O48)</f>
        <v>295.14000000000004</v>
      </c>
      <c r="P20" s="37">
        <f>SUM(Month!P46:P48)</f>
        <v>628.14</v>
      </c>
    </row>
    <row r="21" spans="1:16" x14ac:dyDescent="0.35">
      <c r="A21" s="98" t="s">
        <v>158</v>
      </c>
      <c r="B21" s="37">
        <f>SUM(Month!B49:B51)</f>
        <v>22769.03</v>
      </c>
      <c r="C21" s="37">
        <f>SUM(Month!C49:C51)</f>
        <v>1541.81</v>
      </c>
      <c r="D21" s="37">
        <f>SUM(Month!D49:D51)</f>
        <v>194.88</v>
      </c>
      <c r="E21" s="77">
        <f>SUM(Month!E49:E51)</f>
        <v>21032.34</v>
      </c>
      <c r="F21" s="37">
        <f>SUM(Month!F49:F51)</f>
        <v>487.23</v>
      </c>
      <c r="G21" s="37">
        <f>SUM(Month!G49:G51)</f>
        <v>128.57</v>
      </c>
      <c r="H21" s="37">
        <f>SUM(Month!H49:H51)</f>
        <v>446.61</v>
      </c>
      <c r="I21" s="37">
        <f>SUM(Month!I49:I51)</f>
        <v>6672.01</v>
      </c>
      <c r="J21" s="76">
        <f>SUM(Month!J49:J51)</f>
        <v>2121.71</v>
      </c>
      <c r="K21" s="78">
        <f>SUM(Month!K49:K51)</f>
        <v>594.26</v>
      </c>
      <c r="L21" s="37">
        <f>SUM(Month!L49:L51)</f>
        <v>2465.59</v>
      </c>
      <c r="M21" s="37">
        <f>SUM(Month!M49:M51)</f>
        <v>4160.72</v>
      </c>
      <c r="N21" s="37">
        <f>SUM(Month!N49:N51)</f>
        <v>2674.64</v>
      </c>
      <c r="O21" s="37">
        <f>SUM(Month!O49:O51)</f>
        <v>283.09000000000003</v>
      </c>
      <c r="P21" s="37">
        <f>SUM(Month!P49:P51)</f>
        <v>641.14</v>
      </c>
    </row>
    <row r="22" spans="1:16" x14ac:dyDescent="0.35">
      <c r="A22" s="98" t="s">
        <v>159</v>
      </c>
      <c r="B22" s="37">
        <f>SUM(Month!B52:B54)</f>
        <v>23834.29</v>
      </c>
      <c r="C22" s="37">
        <f>SUM(Month!C52:C54)</f>
        <v>1543.01</v>
      </c>
      <c r="D22" s="37">
        <f>SUM(Month!D52:D54)</f>
        <v>337.74</v>
      </c>
      <c r="E22" s="77">
        <f>SUM(Month!E52:E54)</f>
        <v>21953.559999999998</v>
      </c>
      <c r="F22" s="37">
        <f>SUM(Month!F52:F54)</f>
        <v>502.77</v>
      </c>
      <c r="G22" s="37">
        <f>SUM(Month!G52:G54)</f>
        <v>111.01</v>
      </c>
      <c r="H22" s="37">
        <f>SUM(Month!H52:H54)</f>
        <v>617.75</v>
      </c>
      <c r="I22" s="37">
        <f>SUM(Month!I52:I54)</f>
        <v>6835.4100000000008</v>
      </c>
      <c r="J22" s="76">
        <f>SUM(Month!J52:J54)</f>
        <v>1850.81</v>
      </c>
      <c r="K22" s="78">
        <f>SUM(Month!K52:K54)</f>
        <v>1085.31</v>
      </c>
      <c r="L22" s="37">
        <f>SUM(Month!L52:L54)</f>
        <v>2750.12</v>
      </c>
      <c r="M22" s="37">
        <f>SUM(Month!M52:M54)</f>
        <v>4187.74</v>
      </c>
      <c r="N22" s="37">
        <f>SUM(Month!N52:N54)</f>
        <v>2899.0099999999998</v>
      </c>
      <c r="O22" s="37">
        <f>SUM(Month!O52:O54)</f>
        <v>262.89</v>
      </c>
      <c r="P22" s="37">
        <f>SUM(Month!P52:P54)</f>
        <v>476.78999999999996</v>
      </c>
    </row>
    <row r="23" spans="1:16" x14ac:dyDescent="0.35">
      <c r="A23" s="98" t="s">
        <v>160</v>
      </c>
      <c r="B23" s="37">
        <f>SUM(Month!B55:B57)</f>
        <v>22666.66</v>
      </c>
      <c r="C23" s="37">
        <f>SUM(Month!C55:C57)</f>
        <v>1424.8600000000001</v>
      </c>
      <c r="D23" s="37">
        <f>SUM(Month!D55:D57)</f>
        <v>341.04999999999995</v>
      </c>
      <c r="E23" s="77">
        <f>SUM(Month!E55:E57)</f>
        <v>20900.739999999998</v>
      </c>
      <c r="F23" s="37">
        <f>SUM(Month!F55:F57)</f>
        <v>496.91</v>
      </c>
      <c r="G23" s="37">
        <f>SUM(Month!G55:G57)</f>
        <v>98.05</v>
      </c>
      <c r="H23" s="37">
        <f>SUM(Month!H55:H57)</f>
        <v>583.52</v>
      </c>
      <c r="I23" s="37">
        <f>SUM(Month!I55:I57)</f>
        <v>6464.7999999999993</v>
      </c>
      <c r="J23" s="76">
        <f>SUM(Month!J55:J57)</f>
        <v>1625.18</v>
      </c>
      <c r="K23" s="78">
        <f>SUM(Month!K55:K57)</f>
        <v>1218.29</v>
      </c>
      <c r="L23" s="37">
        <f>SUM(Month!L55:L57)</f>
        <v>2778.28</v>
      </c>
      <c r="M23" s="37">
        <f>SUM(Month!M55:M57)</f>
        <v>4033.56</v>
      </c>
      <c r="N23" s="37">
        <f>SUM(Month!N55:N57)</f>
        <v>2547.13</v>
      </c>
      <c r="O23" s="37">
        <f>SUM(Month!O55:O57)</f>
        <v>272.26</v>
      </c>
      <c r="P23" s="37">
        <f>SUM(Month!P55:P57)</f>
        <v>418.79</v>
      </c>
    </row>
    <row r="24" spans="1:16" x14ac:dyDescent="0.35">
      <c r="A24" s="98" t="s">
        <v>161</v>
      </c>
      <c r="B24" s="37">
        <f>SUM(Month!B58:B60)</f>
        <v>22020.28</v>
      </c>
      <c r="C24" s="37">
        <f>SUM(Month!C58:C60)</f>
        <v>1404.3899999999999</v>
      </c>
      <c r="D24" s="37">
        <f>SUM(Month!D58:D60)</f>
        <v>377.24</v>
      </c>
      <c r="E24" s="77">
        <f>SUM(Month!E58:E60)</f>
        <v>20238.66</v>
      </c>
      <c r="F24" s="37">
        <f>SUM(Month!F58:F60)</f>
        <v>490.9</v>
      </c>
      <c r="G24" s="37">
        <f>SUM(Month!G58:G60)</f>
        <v>78.889999999999986</v>
      </c>
      <c r="H24" s="37">
        <f>SUM(Month!H58:H60)</f>
        <v>681.84</v>
      </c>
      <c r="I24" s="37">
        <f>SUM(Month!I58:I60)</f>
        <v>6416.02</v>
      </c>
      <c r="J24" s="76">
        <f>SUM(Month!J58:J60)</f>
        <v>1908.16</v>
      </c>
      <c r="K24" s="78">
        <f>SUM(Month!K58:K60)</f>
        <v>760.4</v>
      </c>
      <c r="L24" s="37">
        <f>SUM(Month!L58:L60)</f>
        <v>2275.3799999999997</v>
      </c>
      <c r="M24" s="37">
        <f>SUM(Month!M58:M60)</f>
        <v>3891.6400000000003</v>
      </c>
      <c r="N24" s="37">
        <f>SUM(Month!N58:N60)</f>
        <v>2657.97</v>
      </c>
      <c r="O24" s="37">
        <f>SUM(Month!O58:O60)</f>
        <v>206.97</v>
      </c>
      <c r="P24" s="37">
        <f>SUM(Month!P58:P60)</f>
        <v>414.38</v>
      </c>
    </row>
    <row r="25" spans="1:16" x14ac:dyDescent="0.35">
      <c r="A25" s="98" t="s">
        <v>162</v>
      </c>
      <c r="B25" s="37">
        <f>SUM(Month!B61:B63)</f>
        <v>21474.62</v>
      </c>
      <c r="C25" s="37">
        <f>SUM(Month!C61:C63)</f>
        <v>1357.38</v>
      </c>
      <c r="D25" s="37">
        <f>SUM(Month!D61:D63)</f>
        <v>358.4</v>
      </c>
      <c r="E25" s="77">
        <f>SUM(Month!E61:E63)</f>
        <v>19758.84</v>
      </c>
      <c r="F25" s="37">
        <f>SUM(Month!F61:F63)</f>
        <v>483.33</v>
      </c>
      <c r="G25" s="37">
        <f>SUM(Month!G61:G63)</f>
        <v>99.22</v>
      </c>
      <c r="H25" s="37">
        <f>SUM(Month!H61:H63)</f>
        <v>583.58999999999992</v>
      </c>
      <c r="I25" s="37">
        <f>SUM(Month!I61:I63)</f>
        <v>6123.31</v>
      </c>
      <c r="J25" s="76">
        <f>SUM(Month!J61:J63)</f>
        <v>1945.4099999999999</v>
      </c>
      <c r="K25" s="78">
        <f>SUM(Month!K61:K63)</f>
        <v>618.43999999999994</v>
      </c>
      <c r="L25" s="37">
        <f>SUM(Month!L61:L63)</f>
        <v>2309.92</v>
      </c>
      <c r="M25" s="37">
        <f>SUM(Month!M61:M63)</f>
        <v>3893.84</v>
      </c>
      <c r="N25" s="37">
        <f>SUM(Month!N61:N63)</f>
        <v>2493.9299999999998</v>
      </c>
      <c r="O25" s="37">
        <f>SUM(Month!O61:O63)</f>
        <v>271.17</v>
      </c>
      <c r="P25" s="37">
        <f>SUM(Month!P61:P63)</f>
        <v>471.23</v>
      </c>
    </row>
    <row r="26" spans="1:16" x14ac:dyDescent="0.35">
      <c r="A26" s="98" t="s">
        <v>163</v>
      </c>
      <c r="B26" s="37">
        <f>SUM(Month!B64:B66)</f>
        <v>22124.43</v>
      </c>
      <c r="C26" s="37">
        <f>SUM(Month!C64:C66)</f>
        <v>1351.37</v>
      </c>
      <c r="D26" s="37">
        <f>SUM(Month!D64:D66)</f>
        <v>476.31</v>
      </c>
      <c r="E26" s="77">
        <f>SUM(Month!E64:E66)</f>
        <v>20296.759999999998</v>
      </c>
      <c r="F26" s="37">
        <f>SUM(Month!F64:F66)</f>
        <v>504.85</v>
      </c>
      <c r="G26" s="37">
        <f>SUM(Month!G64:G66)</f>
        <v>84.86</v>
      </c>
      <c r="H26" s="37">
        <f>SUM(Month!H64:H66)</f>
        <v>581.04</v>
      </c>
      <c r="I26" s="37">
        <f>SUM(Month!I64:I66)</f>
        <v>6225.8700000000008</v>
      </c>
      <c r="J26" s="76">
        <f>SUM(Month!J64:J66)</f>
        <v>1770.27</v>
      </c>
      <c r="K26" s="78">
        <f>SUM(Month!K64:K66)</f>
        <v>955.87</v>
      </c>
      <c r="L26" s="37">
        <f>SUM(Month!L64:L66)</f>
        <v>2603.5500000000002</v>
      </c>
      <c r="M26" s="37">
        <f>SUM(Month!M64:M66)</f>
        <v>3963.8199999999997</v>
      </c>
      <c r="N26" s="37">
        <f>SUM(Month!N64:N66)</f>
        <v>2746.98</v>
      </c>
      <c r="O26" s="37">
        <f>SUM(Month!O64:O66)</f>
        <v>156.6</v>
      </c>
      <c r="P26" s="37">
        <f>SUM(Month!P64:P66)</f>
        <v>339.59000000000003</v>
      </c>
    </row>
    <row r="27" spans="1:16" x14ac:dyDescent="0.35">
      <c r="A27" s="98" t="s">
        <v>164</v>
      </c>
      <c r="B27" s="37">
        <f>SUM(Month!B67:B69)</f>
        <v>22225.170000000002</v>
      </c>
      <c r="C27" s="37">
        <f>SUM(Month!C67:C69)</f>
        <v>1273.1399999999999</v>
      </c>
      <c r="D27" s="37">
        <f>SUM(Month!D67:D69)</f>
        <v>649.5</v>
      </c>
      <c r="E27" s="77">
        <f>SUM(Month!E67:E69)</f>
        <v>20302.53</v>
      </c>
      <c r="F27" s="37">
        <f>SUM(Month!F67:F69)</f>
        <v>460.32999999999993</v>
      </c>
      <c r="G27" s="37">
        <f>SUM(Month!G67:G69)</f>
        <v>74.98</v>
      </c>
      <c r="H27" s="37">
        <f>SUM(Month!H67:H69)</f>
        <v>806.85</v>
      </c>
      <c r="I27" s="37">
        <f>SUM(Month!I67:I69)</f>
        <v>6075.25</v>
      </c>
      <c r="J27" s="76">
        <f>SUM(Month!J67:J69)</f>
        <v>1492</v>
      </c>
      <c r="K27" s="78">
        <f>SUM(Month!K67:K69)</f>
        <v>944.28</v>
      </c>
      <c r="L27" s="37">
        <f>SUM(Month!L67:L69)</f>
        <v>2870.69</v>
      </c>
      <c r="M27" s="37">
        <f>SUM(Month!M67:M69)</f>
        <v>4168.9800000000005</v>
      </c>
      <c r="N27" s="37">
        <f>SUM(Month!N67:N69)</f>
        <v>2594.77</v>
      </c>
      <c r="O27" s="37">
        <f>SUM(Month!O67:O69)</f>
        <v>114.25999999999999</v>
      </c>
      <c r="P27" s="37">
        <f>SUM(Month!P67:P69)</f>
        <v>321.5</v>
      </c>
    </row>
    <row r="28" spans="1:16" x14ac:dyDescent="0.35">
      <c r="A28" s="98" t="s">
        <v>165</v>
      </c>
      <c r="B28" s="37">
        <f>SUM(Month!B70:B72)</f>
        <v>21522.84</v>
      </c>
      <c r="C28" s="37">
        <f>SUM(Month!C70:C72)</f>
        <v>1294.43</v>
      </c>
      <c r="D28" s="37">
        <f>SUM(Month!D70:D72)</f>
        <v>422.66</v>
      </c>
      <c r="E28" s="77">
        <f>SUM(Month!E70:E72)</f>
        <v>19805.77</v>
      </c>
      <c r="F28" s="37">
        <f>SUM(Month!F70:F72)</f>
        <v>530.35</v>
      </c>
      <c r="G28" s="37">
        <f>SUM(Month!G70:G72)</f>
        <v>73.28</v>
      </c>
      <c r="H28" s="37">
        <f>SUM(Month!H70:H72)</f>
        <v>796.96999999999991</v>
      </c>
      <c r="I28" s="37">
        <f>SUM(Month!I70:I72)</f>
        <v>5918.44</v>
      </c>
      <c r="J28" s="76">
        <f>SUM(Month!J70:J72)</f>
        <v>1676</v>
      </c>
      <c r="K28" s="78">
        <f>SUM(Month!K70:K72)</f>
        <v>609.22</v>
      </c>
      <c r="L28" s="37">
        <f>SUM(Month!L70:L72)</f>
        <v>2486.5</v>
      </c>
      <c r="M28" s="37">
        <f>SUM(Month!M70:M72)</f>
        <v>4248.54</v>
      </c>
      <c r="N28" s="37">
        <f>SUM(Month!N70:N72)</f>
        <v>2513.4700000000003</v>
      </c>
      <c r="O28" s="37">
        <f>SUM(Month!O70:O72)</f>
        <v>183.37</v>
      </c>
      <c r="P28" s="37">
        <f>SUM(Month!P70:P72)</f>
        <v>363.84000000000003</v>
      </c>
    </row>
    <row r="29" spans="1:16" x14ac:dyDescent="0.35">
      <c r="A29" s="98" t="s">
        <v>166</v>
      </c>
      <c r="B29" s="37">
        <f>SUM(Month!B73:B75)</f>
        <v>21845.22</v>
      </c>
      <c r="C29" s="37">
        <f>SUM(Month!C73:C75)</f>
        <v>1310.01</v>
      </c>
      <c r="D29" s="37">
        <f>SUM(Month!D73:D75)</f>
        <v>349.1</v>
      </c>
      <c r="E29" s="77">
        <f>SUM(Month!E73:E75)</f>
        <v>20186.099999999999</v>
      </c>
      <c r="F29" s="37">
        <f>SUM(Month!F73:F75)</f>
        <v>488.56</v>
      </c>
      <c r="G29" s="37">
        <f>SUM(Month!G73:G75)</f>
        <v>58.75</v>
      </c>
      <c r="H29" s="37">
        <f>SUM(Month!H73:H75)</f>
        <v>677.89</v>
      </c>
      <c r="I29" s="37">
        <f>SUM(Month!I73:I75)</f>
        <v>5756.7000000000007</v>
      </c>
      <c r="J29" s="76">
        <f>SUM(Month!J73:J75)</f>
        <v>1798</v>
      </c>
      <c r="K29" s="78">
        <f>SUM(Month!K73:K75)</f>
        <v>607.39</v>
      </c>
      <c r="L29" s="37">
        <f>SUM(Month!L73:L75)</f>
        <v>2686.27</v>
      </c>
      <c r="M29" s="37">
        <f>SUM(Month!M73:M75)</f>
        <v>4522.32</v>
      </c>
      <c r="N29" s="37">
        <f>SUM(Month!N73:N75)</f>
        <v>2513.46</v>
      </c>
      <c r="O29" s="37">
        <f>SUM(Month!O73:O75)</f>
        <v>208.82</v>
      </c>
      <c r="P29" s="37">
        <f>SUM(Month!P73:P75)</f>
        <v>420.3</v>
      </c>
    </row>
    <row r="30" spans="1:16" x14ac:dyDescent="0.35">
      <c r="A30" s="98" t="s">
        <v>167</v>
      </c>
      <c r="B30" s="37">
        <f>SUM(Month!B76:B78)</f>
        <v>22420.02</v>
      </c>
      <c r="C30" s="37">
        <f>SUM(Month!C76:C78)</f>
        <v>1374.8000000000002</v>
      </c>
      <c r="D30" s="37">
        <f>SUM(Month!D76:D78)</f>
        <v>210.53</v>
      </c>
      <c r="E30" s="77">
        <f>SUM(Month!E76:E78)</f>
        <v>20834.690000000002</v>
      </c>
      <c r="F30" s="37">
        <f>SUM(Month!F76:F78)</f>
        <v>439.5</v>
      </c>
      <c r="G30" s="37">
        <f>SUM(Month!G76:G78)</f>
        <v>81</v>
      </c>
      <c r="H30" s="37">
        <f>SUM(Month!H76:H78)</f>
        <v>799.65000000000009</v>
      </c>
      <c r="I30" s="37">
        <f>SUM(Month!I76:I78)</f>
        <v>5694.6100000000006</v>
      </c>
      <c r="J30" s="76">
        <f>SUM(Month!J76:J78)</f>
        <v>1518</v>
      </c>
      <c r="K30" s="78">
        <f>SUM(Month!K76:K78)</f>
        <v>917</v>
      </c>
      <c r="L30" s="37">
        <f>SUM(Month!L76:L78)</f>
        <v>2870.95</v>
      </c>
      <c r="M30" s="37">
        <f>SUM(Month!M76:M78)</f>
        <v>4368.6900000000005</v>
      </c>
      <c r="N30" s="37">
        <f>SUM(Month!N76:N78)</f>
        <v>2674.3</v>
      </c>
      <c r="O30" s="37">
        <f>SUM(Month!O76:O78)</f>
        <v>195.61</v>
      </c>
      <c r="P30" s="37">
        <f>SUM(Month!P76:P78)</f>
        <v>332.37</v>
      </c>
    </row>
    <row r="31" spans="1:16" x14ac:dyDescent="0.35">
      <c r="A31" s="98" t="s">
        <v>168</v>
      </c>
      <c r="B31" s="37">
        <f>SUM(Month!B79:B81)</f>
        <v>20676.91</v>
      </c>
      <c r="C31" s="37">
        <f>SUM(Month!C79:C81)</f>
        <v>1215.22</v>
      </c>
      <c r="D31" s="37">
        <f>SUM(Month!D79:D81)</f>
        <v>637.49</v>
      </c>
      <c r="E31" s="77">
        <f>SUM(Month!E79:E81)</f>
        <v>18824.219999999998</v>
      </c>
      <c r="F31" s="37">
        <f>SUM(Month!F79:F81)</f>
        <v>431.12</v>
      </c>
      <c r="G31" s="37">
        <f>SUM(Month!G79:G81)</f>
        <v>144.5</v>
      </c>
      <c r="H31" s="37">
        <f>SUM(Month!H79:H81)</f>
        <v>842.42000000000007</v>
      </c>
      <c r="I31" s="37">
        <f>SUM(Month!I79:I81)</f>
        <v>4720.57</v>
      </c>
      <c r="J31" s="76">
        <f>SUM(Month!J79:J81)</f>
        <v>1212.76</v>
      </c>
      <c r="K31" s="78">
        <f>SUM(Month!K79:K81)</f>
        <v>1165.6399999999999</v>
      </c>
      <c r="L31" s="37">
        <f>SUM(Month!L79:L81)</f>
        <v>2686.84</v>
      </c>
      <c r="M31" s="37">
        <f>SUM(Month!M79:M81)</f>
        <v>3915.9199999999996</v>
      </c>
      <c r="N31" s="37">
        <f>SUM(Month!N79:N81)</f>
        <v>2712.2799999999997</v>
      </c>
      <c r="O31" s="37">
        <f>SUM(Month!O79:O81)</f>
        <v>191.00000000000003</v>
      </c>
      <c r="P31" s="37">
        <f>SUM(Month!P79:P81)</f>
        <v>300.64999999999998</v>
      </c>
    </row>
    <row r="32" spans="1:16" x14ac:dyDescent="0.35">
      <c r="A32" s="98" t="s">
        <v>169</v>
      </c>
      <c r="B32" s="37">
        <f>SUM(Month!B82:B84)</f>
        <v>18062.23</v>
      </c>
      <c r="C32" s="37">
        <f>SUM(Month!C82:C84)</f>
        <v>1132.2600000000002</v>
      </c>
      <c r="D32" s="37">
        <f>SUM(Month!D82:D84)</f>
        <v>5.2399999999999949</v>
      </c>
      <c r="E32" s="77">
        <f>SUM(Month!E82:E84)</f>
        <v>16924.72</v>
      </c>
      <c r="F32" s="37">
        <f>SUM(Month!F82:F84)</f>
        <v>469.53</v>
      </c>
      <c r="G32" s="37">
        <f>SUM(Month!G82:G84)</f>
        <v>79.789999999999992</v>
      </c>
      <c r="H32" s="37">
        <f>SUM(Month!H82:H84)</f>
        <v>782.2</v>
      </c>
      <c r="I32" s="37">
        <f>SUM(Month!I82:I84)</f>
        <v>4561.26</v>
      </c>
      <c r="J32" s="76">
        <f>SUM(Month!J82:J84)</f>
        <v>1421.19</v>
      </c>
      <c r="K32" s="78">
        <f>SUM(Month!K82:K84)</f>
        <v>541.39</v>
      </c>
      <c r="L32" s="37">
        <f>SUM(Month!L82:L84)</f>
        <v>2081.94</v>
      </c>
      <c r="M32" s="37">
        <f>SUM(Month!M82:M84)</f>
        <v>3552.9300000000003</v>
      </c>
      <c r="N32" s="37">
        <f>SUM(Month!N82:N84)</f>
        <v>2523.5100000000002</v>
      </c>
      <c r="O32" s="37">
        <f>SUM(Month!O82:O84)</f>
        <v>173.82999999999998</v>
      </c>
      <c r="P32" s="37">
        <f>SUM(Month!P82:P84)</f>
        <v>398.61</v>
      </c>
    </row>
    <row r="33" spans="1:18" ht="15" customHeight="1" x14ac:dyDescent="0.35">
      <c r="A33" s="98" t="s">
        <v>170</v>
      </c>
      <c r="B33" s="37">
        <f>SUM(Month!B85:B87)</f>
        <v>22073.61</v>
      </c>
      <c r="C33" s="37">
        <f>SUM(Month!C85:C87)</f>
        <v>1365.04</v>
      </c>
      <c r="D33" s="37">
        <f>SUM(Month!D85:D87)</f>
        <v>185.78</v>
      </c>
      <c r="E33" s="77">
        <f>SUM(Month!E85:E87)</f>
        <v>20522.79</v>
      </c>
      <c r="F33" s="37">
        <f>SUM(Month!F85:F87)</f>
        <v>513.83999999999992</v>
      </c>
      <c r="G33" s="37">
        <f>SUM(Month!G85:G87)</f>
        <v>38.949999999999996</v>
      </c>
      <c r="H33" s="37">
        <f>SUM(Month!H85:H87)</f>
        <v>950.86000000000013</v>
      </c>
      <c r="I33" s="37">
        <f>SUM(Month!I85:I87)</f>
        <v>5949.4</v>
      </c>
      <c r="J33" s="76">
        <f>SUM(Month!J85:J87)</f>
        <v>1849.58</v>
      </c>
      <c r="K33" s="78">
        <f>SUM(Month!K85:K87)</f>
        <v>584</v>
      </c>
      <c r="L33" s="37">
        <f>SUM(Month!L85:L87)</f>
        <v>2629.32</v>
      </c>
      <c r="M33" s="37">
        <f>SUM(Month!M85:M87)</f>
        <v>4424.26</v>
      </c>
      <c r="N33" s="37">
        <f>SUM(Month!N85:N87)</f>
        <v>2448.0099999999998</v>
      </c>
      <c r="O33" s="37">
        <f>SUM(Month!O85:O87)</f>
        <v>130.07999999999998</v>
      </c>
      <c r="P33" s="37">
        <f>SUM(Month!P85:P87)</f>
        <v>513.21</v>
      </c>
    </row>
    <row r="34" spans="1:18" x14ac:dyDescent="0.35">
      <c r="A34" s="98" t="s">
        <v>171</v>
      </c>
      <c r="B34" s="37">
        <f>SUM(Month!B88:B90)</f>
        <v>22530.07</v>
      </c>
      <c r="C34" s="37">
        <f>SUM(Month!C88:C90)</f>
        <v>1346.79</v>
      </c>
      <c r="D34" s="37">
        <f>SUM(Month!D88:D90)</f>
        <v>404.88</v>
      </c>
      <c r="E34" s="77">
        <f>SUM(Month!E88:E90)</f>
        <v>20778.399999999998</v>
      </c>
      <c r="F34" s="37">
        <f>SUM(Month!F88:F90)</f>
        <v>348.96</v>
      </c>
      <c r="G34" s="37">
        <f>SUM(Month!G88:G90)</f>
        <v>8.81</v>
      </c>
      <c r="H34" s="37">
        <f>SUM(Month!H88:H90)</f>
        <v>852.04</v>
      </c>
      <c r="I34" s="37">
        <f>SUM(Month!I88:I90)</f>
        <v>6224.2</v>
      </c>
      <c r="J34" s="76">
        <f>SUM(Month!J88:J90)</f>
        <v>1426.35</v>
      </c>
      <c r="K34" s="78">
        <f>SUM(Month!K88:K90)</f>
        <v>796.66</v>
      </c>
      <c r="L34" s="37">
        <f>SUM(Month!L88:L90)</f>
        <v>2955.23</v>
      </c>
      <c r="M34" s="37">
        <f>SUM(Month!M88:M90)</f>
        <v>4501.68</v>
      </c>
      <c r="N34" s="37">
        <f>SUM(Month!N88:N90)</f>
        <v>2495.1999999999998</v>
      </c>
      <c r="O34" s="37">
        <f>SUM(Month!O88:O90)</f>
        <v>161.41</v>
      </c>
      <c r="P34" s="37">
        <f>SUM(Month!P88:P90)</f>
        <v>494.08000000000004</v>
      </c>
      <c r="R34" s="82"/>
    </row>
    <row r="35" spans="1:18" x14ac:dyDescent="0.35">
      <c r="A35" s="98" t="s">
        <v>172</v>
      </c>
      <c r="B35" s="37">
        <f>SUM(Month!B91:B93)</f>
        <v>21135.61</v>
      </c>
      <c r="C35" s="37">
        <f>SUM(Month!C91:C93)</f>
        <v>1457.38</v>
      </c>
      <c r="D35" s="37">
        <f>SUM(Month!D91:D93)</f>
        <v>151.75</v>
      </c>
      <c r="E35" s="77">
        <f>SUM(Month!E91:E93)</f>
        <v>19526.46</v>
      </c>
      <c r="F35" s="37">
        <f>SUM(Month!F91:F93)</f>
        <v>492.07000000000005</v>
      </c>
      <c r="G35" s="37">
        <f>SUM(Month!G91:G93)</f>
        <v>122.31</v>
      </c>
      <c r="H35" s="37">
        <f>SUM(Month!H91:H93)</f>
        <v>764.13000000000011</v>
      </c>
      <c r="I35" s="37">
        <f>SUM(Month!I91:I93)</f>
        <v>5776.63</v>
      </c>
      <c r="J35" s="76">
        <f>SUM(Month!J91:J93)</f>
        <v>1158.6199999999999</v>
      </c>
      <c r="K35" s="78">
        <f>SUM(Month!K91:K93)</f>
        <v>1185.45</v>
      </c>
      <c r="L35" s="37">
        <f>SUM(Month!L91:L93)</f>
        <v>2838.66</v>
      </c>
      <c r="M35" s="37">
        <f>SUM(Month!M91:M93)</f>
        <v>4123.55</v>
      </c>
      <c r="N35" s="37">
        <f>SUM(Month!N91:N93)</f>
        <v>2204.09</v>
      </c>
      <c r="O35" s="37">
        <f>SUM(Month!O91:O93)</f>
        <v>128.83999999999997</v>
      </c>
      <c r="P35" s="37">
        <f>SUM(Month!P91:P93)</f>
        <v>376.93</v>
      </c>
      <c r="R35" s="82"/>
    </row>
    <row r="36" spans="1:18" x14ac:dyDescent="0.35">
      <c r="A36" s="98" t="s">
        <v>173</v>
      </c>
      <c r="B36" s="37">
        <f>SUM(Month!B94:B96)</f>
        <v>20909.87</v>
      </c>
      <c r="C36" s="37">
        <f>SUM(Month!C94:C96)</f>
        <v>1360.78</v>
      </c>
      <c r="D36" s="37">
        <f>SUM(Month!D94:D96)</f>
        <v>248.22</v>
      </c>
      <c r="E36" s="77">
        <f>SUM(Month!E94:E96)</f>
        <v>19300.870000000003</v>
      </c>
      <c r="F36" s="37">
        <f>SUM(Month!F94:F96)</f>
        <v>580.16</v>
      </c>
      <c r="G36" s="37">
        <f>SUM(Month!G94:G96)</f>
        <v>143.26000000000002</v>
      </c>
      <c r="H36" s="37">
        <f>SUM(Month!H94:H96)</f>
        <v>673.5</v>
      </c>
      <c r="I36" s="37">
        <f>SUM(Month!I94:I96)</f>
        <v>5724.01</v>
      </c>
      <c r="J36" s="76">
        <f>SUM(Month!J94:J96)</f>
        <v>1405.74</v>
      </c>
      <c r="K36" s="78">
        <f>SUM(Month!K94:K96)</f>
        <v>697.56</v>
      </c>
      <c r="L36" s="37">
        <f>SUM(Month!L94:L96)</f>
        <v>2611.8900000000003</v>
      </c>
      <c r="M36" s="37">
        <f>SUM(Month!M94:M96)</f>
        <v>4460.4699999999993</v>
      </c>
      <c r="N36" s="37">
        <f>SUM(Month!N94:N96)</f>
        <v>2001.75</v>
      </c>
      <c r="O36" s="37">
        <f>SUM(Month!O94:O96)</f>
        <v>135.92000000000002</v>
      </c>
      <c r="P36" s="37">
        <f>SUM(Month!P94:P96)</f>
        <v>498.70000000000005</v>
      </c>
      <c r="R36" s="82"/>
    </row>
    <row r="37" spans="1:18" x14ac:dyDescent="0.35">
      <c r="A37" s="98" t="s">
        <v>174</v>
      </c>
      <c r="B37" s="37">
        <f>SUM(Month!B97:B99)</f>
        <v>21812.21</v>
      </c>
      <c r="C37" s="37">
        <f>SUM(Month!C97:C99)</f>
        <v>1449.25</v>
      </c>
      <c r="D37" s="37">
        <f>SUM(Month!D97:D99)</f>
        <v>230.6</v>
      </c>
      <c r="E37" s="77">
        <f>SUM(Month!E97:E99)</f>
        <v>20132.34</v>
      </c>
      <c r="F37" s="37">
        <f>SUM(Month!F97:F99)</f>
        <v>564.08999999999992</v>
      </c>
      <c r="G37" s="37">
        <f>SUM(Month!G97:G99)</f>
        <v>144.16999999999999</v>
      </c>
      <c r="H37" s="37">
        <f>SUM(Month!H97:H99)</f>
        <v>806.46</v>
      </c>
      <c r="I37" s="37">
        <f>SUM(Month!I97:I99)</f>
        <v>5928.1900000000005</v>
      </c>
      <c r="J37" s="76">
        <f>SUM(Month!J97:J99)</f>
        <v>1446.8799999999999</v>
      </c>
      <c r="K37" s="78">
        <f>SUM(Month!K97:K99)</f>
        <v>692.5</v>
      </c>
      <c r="L37" s="37">
        <f>SUM(Month!L97:L99)</f>
        <v>2748.5</v>
      </c>
      <c r="M37" s="37">
        <f>SUM(Month!M97:M99)</f>
        <v>4632.72</v>
      </c>
      <c r="N37" s="37">
        <f>SUM(Month!N97:N99)</f>
        <v>2079.94</v>
      </c>
      <c r="O37" s="37">
        <f>SUM(Month!O97:O99)</f>
        <v>131.09</v>
      </c>
      <c r="P37" s="37">
        <f>SUM(Month!P97:P99)</f>
        <v>576.97</v>
      </c>
      <c r="R37" s="82"/>
    </row>
    <row r="38" spans="1:18" x14ac:dyDescent="0.35">
      <c r="A38" s="98" t="s">
        <v>175</v>
      </c>
      <c r="B38" s="37">
        <f>SUM(Month!B100:B102)</f>
        <v>20926.239999999998</v>
      </c>
      <c r="C38" s="37">
        <f>SUM(Month!C100:C102)</f>
        <v>1409.59</v>
      </c>
      <c r="D38" s="37">
        <f>SUM(Month!D100:D102)</f>
        <v>157.69</v>
      </c>
      <c r="E38" s="77">
        <f>SUM(Month!E100:E102)</f>
        <v>19358.96</v>
      </c>
      <c r="F38" s="37">
        <f>SUM(Month!F100:F102)</f>
        <v>502.22999999999996</v>
      </c>
      <c r="G38" s="37">
        <f>SUM(Month!G100:G102)</f>
        <v>128.26</v>
      </c>
      <c r="H38" s="37">
        <f>SUM(Month!H100:H102)</f>
        <v>909.58999999999992</v>
      </c>
      <c r="I38" s="37">
        <f>SUM(Month!I100:I102)</f>
        <v>5515.21</v>
      </c>
      <c r="J38" s="76">
        <f>SUM(Month!J100:J102)</f>
        <v>1353.35</v>
      </c>
      <c r="K38" s="78">
        <f>SUM(Month!K100:K102)</f>
        <v>930.39</v>
      </c>
      <c r="L38" s="37">
        <f>SUM(Month!L100:L102)</f>
        <v>2748.7400000000002</v>
      </c>
      <c r="M38" s="37">
        <f>SUM(Month!M100:M102)</f>
        <v>4179.13</v>
      </c>
      <c r="N38" s="37">
        <f>SUM(Month!N100:N102)</f>
        <v>2220.2200000000003</v>
      </c>
      <c r="O38" s="37">
        <f>SUM(Month!O100:O102)</f>
        <v>113.19</v>
      </c>
      <c r="P38" s="37">
        <f>SUM(Month!P100:P102)</f>
        <v>465.43</v>
      </c>
      <c r="R38" s="82"/>
    </row>
    <row r="39" spans="1:18" x14ac:dyDescent="0.35">
      <c r="A39" s="98" t="s">
        <v>176</v>
      </c>
      <c r="B39" s="37">
        <f>SUM(Month!B103:B105)</f>
        <v>21461.260000000002</v>
      </c>
      <c r="C39" s="37">
        <f>SUM(Month!C103:C105)</f>
        <v>1493.69</v>
      </c>
      <c r="D39" s="37">
        <f>SUM(Month!D103:D105)</f>
        <v>44.74</v>
      </c>
      <c r="E39" s="77">
        <f>SUM(Month!E103:E105)</f>
        <v>19922.810000000001</v>
      </c>
      <c r="F39" s="37">
        <f>SUM(Month!F103:F105)</f>
        <v>567.19000000000005</v>
      </c>
      <c r="G39" s="37">
        <f>SUM(Month!G103:G105)</f>
        <v>153.24</v>
      </c>
      <c r="H39" s="37">
        <f>SUM(Month!H103:H105)</f>
        <v>1013.53</v>
      </c>
      <c r="I39" s="37">
        <f>SUM(Month!I103:I105)</f>
        <v>5817.25</v>
      </c>
      <c r="J39" s="76">
        <f>SUM(Month!J103:J105)</f>
        <v>1112.96</v>
      </c>
      <c r="K39" s="78">
        <f>SUM(Month!K103:K105)</f>
        <v>1225.73</v>
      </c>
      <c r="L39" s="37">
        <f>SUM(Month!L103:L105)</f>
        <v>2771.7000000000003</v>
      </c>
      <c r="M39" s="37">
        <f>SUM(Month!M103:M105)</f>
        <v>4017.3900000000003</v>
      </c>
      <c r="N39" s="37">
        <f>SUM(Month!N103:N105)</f>
        <v>2321.7200000000003</v>
      </c>
      <c r="O39" s="37">
        <f>SUM(Month!O103:O105)</f>
        <v>133.41</v>
      </c>
      <c r="P39" s="37">
        <f>SUM(Month!P103:P105)</f>
        <v>352.78999999999996</v>
      </c>
      <c r="R39" s="82"/>
    </row>
    <row r="40" spans="1:18" x14ac:dyDescent="0.35">
      <c r="A40" s="98" t="s">
        <v>177</v>
      </c>
      <c r="B40" s="37">
        <f>SUM(Month!B106:B108)</f>
        <v>21732.010000000002</v>
      </c>
      <c r="C40" s="37">
        <f>SUM(Month!C106:C108)</f>
        <v>1241.83</v>
      </c>
      <c r="D40" s="37">
        <f>SUM(Month!D106:D108)</f>
        <v>-1.5999999999999943</v>
      </c>
      <c r="E40" s="77">
        <f>SUM(Month!E106:E108)</f>
        <v>20491.77</v>
      </c>
      <c r="F40" s="37">
        <f>SUM(Month!F106:F108)</f>
        <v>676.38</v>
      </c>
      <c r="G40" s="37">
        <f>SUM(Month!G106:G108)</f>
        <v>198.64</v>
      </c>
      <c r="H40" s="37">
        <f>SUM(Month!H106:H108)</f>
        <v>885.8</v>
      </c>
      <c r="I40" s="37">
        <f>SUM(Month!I106:I108)</f>
        <v>5790.1900000000005</v>
      </c>
      <c r="J40" s="76">
        <f>SUM(Month!J106:J108)</f>
        <v>1533.16</v>
      </c>
      <c r="K40" s="78">
        <f>SUM(Month!K106:K108)</f>
        <v>637.36</v>
      </c>
      <c r="L40" s="37">
        <f>SUM(Month!L106:L108)</f>
        <v>2648.3199999999997</v>
      </c>
      <c r="M40" s="37">
        <f>SUM(Month!M106:M108)</f>
        <v>4526.84</v>
      </c>
      <c r="N40" s="37">
        <f>SUM(Month!N106:N108)</f>
        <v>2334.9899999999998</v>
      </c>
      <c r="O40" s="37">
        <f>SUM(Month!O106:O108)</f>
        <v>136.60999999999999</v>
      </c>
      <c r="P40" s="37">
        <f>SUM(Month!P106:P108)</f>
        <v>561.64</v>
      </c>
      <c r="R40" s="82"/>
    </row>
    <row r="41" spans="1:18" x14ac:dyDescent="0.35">
      <c r="A41" s="98" t="s">
        <v>178</v>
      </c>
      <c r="B41" s="37">
        <f>SUM(Month!B109:B111)</f>
        <v>20560.419999999998</v>
      </c>
      <c r="C41" s="37">
        <f>SUM(Month!C109:C111)</f>
        <v>1367.1799999999998</v>
      </c>
      <c r="D41" s="37">
        <f>SUM(Month!D109:D111)</f>
        <v>74.88000000000001</v>
      </c>
      <c r="E41" s="77">
        <f>SUM(Month!E109:E111)</f>
        <v>19118.36</v>
      </c>
      <c r="F41" s="37">
        <f>SUM(Month!F109:F111)</f>
        <v>563.58999999999992</v>
      </c>
      <c r="G41" s="37">
        <f>SUM(Month!G109:G111)</f>
        <v>153.57</v>
      </c>
      <c r="H41" s="37">
        <f>SUM(Month!H109:H111)</f>
        <v>786.11999999999989</v>
      </c>
      <c r="I41" s="37">
        <f>SUM(Month!I109:I111)</f>
        <v>5471.17</v>
      </c>
      <c r="J41" s="76">
        <f>SUM(Month!J109:J111)</f>
        <v>1468.98</v>
      </c>
      <c r="K41" s="78">
        <f>SUM(Month!K109:K111)</f>
        <v>656.86</v>
      </c>
      <c r="L41" s="37">
        <f>SUM(Month!L109:L111)</f>
        <v>2476.6799999999998</v>
      </c>
      <c r="M41" s="37">
        <f>SUM(Month!M109:M111)</f>
        <v>4170.9400000000005</v>
      </c>
      <c r="N41" s="37">
        <f>SUM(Month!N109:N111)</f>
        <v>2236.54</v>
      </c>
      <c r="O41" s="37">
        <f>SUM(Month!O109:O111)</f>
        <v>148.37</v>
      </c>
      <c r="P41" s="37">
        <f>SUM(Month!P109:P111)</f>
        <v>559.57000000000005</v>
      </c>
      <c r="R41" s="82"/>
    </row>
    <row r="42" spans="1:18" x14ac:dyDescent="0.35">
      <c r="A42" s="98" t="s">
        <v>179</v>
      </c>
      <c r="B42" s="37">
        <f>SUM(Month!B112:B114)</f>
        <v>20831.330000000002</v>
      </c>
      <c r="C42" s="37">
        <f>SUM(Month!C112:C114)</f>
        <v>1352.8899999999999</v>
      </c>
      <c r="D42" s="37">
        <f>SUM(Month!D112:D114)</f>
        <v>-61.84</v>
      </c>
      <c r="E42" s="77">
        <f>SUM(Month!E112:E114)</f>
        <v>19540.28</v>
      </c>
      <c r="F42" s="37">
        <f>SUM(Month!F112:F114)</f>
        <v>474.23</v>
      </c>
      <c r="G42" s="37">
        <f>SUM(Month!G112:G114)</f>
        <v>210.61</v>
      </c>
      <c r="H42" s="37">
        <f>SUM(Month!H112:H114)</f>
        <v>818.1099999999999</v>
      </c>
      <c r="I42" s="37">
        <f>SUM(Month!I112:I114)</f>
        <v>5548.67</v>
      </c>
      <c r="J42" s="76">
        <f>SUM(Month!J112:J114)</f>
        <v>1162.72</v>
      </c>
      <c r="K42" s="78">
        <f>SUM(Month!K112:K114)</f>
        <v>1002.05</v>
      </c>
      <c r="L42" s="37">
        <f>SUM(Month!L112:L114)</f>
        <v>2683.52</v>
      </c>
      <c r="M42" s="37">
        <f>SUM(Month!M112:M114)</f>
        <v>4084.55</v>
      </c>
      <c r="N42" s="37">
        <f>SUM(Month!N112:N114)</f>
        <v>2601.1499999999996</v>
      </c>
      <c r="O42" s="37">
        <f>SUM(Month!O112:O114)</f>
        <v>157.47999999999999</v>
      </c>
      <c r="P42" s="37">
        <f>SUM(Month!P112:P114)</f>
        <v>450.27</v>
      </c>
      <c r="R42" s="82"/>
    </row>
    <row r="43" spans="1:18" x14ac:dyDescent="0.35">
      <c r="A43" s="98" t="s">
        <v>180</v>
      </c>
      <c r="B43" s="37">
        <f>SUM(Month!B115:B117)</f>
        <v>21414.23</v>
      </c>
      <c r="C43" s="37">
        <f>SUM(Month!C115:C117)</f>
        <v>1252.8399999999999</v>
      </c>
      <c r="D43" s="37">
        <f>SUM(Month!D115:D117)</f>
        <v>72.789999999999992</v>
      </c>
      <c r="E43" s="77">
        <f>SUM(Month!E115:E117)</f>
        <v>20088.620000000003</v>
      </c>
      <c r="F43" s="37">
        <f>SUM(Month!F115:F117)</f>
        <v>421.15</v>
      </c>
      <c r="G43" s="37">
        <f>SUM(Month!G115:G117)</f>
        <v>125.47</v>
      </c>
      <c r="H43" s="37">
        <f>SUM(Month!H115:H117)</f>
        <v>754.71</v>
      </c>
      <c r="I43" s="37">
        <f>SUM(Month!I115:I117)</f>
        <v>5783.54</v>
      </c>
      <c r="J43" s="76">
        <f>SUM(Month!J115:J117)</f>
        <v>1143.75</v>
      </c>
      <c r="K43" s="78">
        <f>SUM(Month!K115:K117)</f>
        <v>1227.0899999999999</v>
      </c>
      <c r="L43" s="37">
        <f>SUM(Month!L115:L117)</f>
        <v>2827.94</v>
      </c>
      <c r="M43" s="37">
        <f>SUM(Month!M115:M117)</f>
        <v>4103.1400000000003</v>
      </c>
      <c r="N43" s="37">
        <f>SUM(Month!N115:N117)</f>
        <v>2784.74</v>
      </c>
      <c r="O43" s="37">
        <f>SUM(Month!O115:O117)</f>
        <v>257.17</v>
      </c>
      <c r="P43" s="37">
        <f>SUM(Month!P115:P117)</f>
        <v>400.89</v>
      </c>
      <c r="R43" s="82"/>
    </row>
    <row r="44" spans="1:18" x14ac:dyDescent="0.35">
      <c r="A44" s="98" t="s">
        <v>181</v>
      </c>
      <c r="B44" s="37">
        <f>SUM(Month!B118:B120)</f>
        <v>22216.579999999998</v>
      </c>
      <c r="C44" s="37">
        <f>SUM(Month!C118:C120)</f>
        <v>1413.16</v>
      </c>
      <c r="D44" s="37">
        <f>SUM(Month!D118:D120)</f>
        <v>-84.679999999999993</v>
      </c>
      <c r="E44" s="77">
        <f>SUM(Month!E118:E120)</f>
        <v>20888.09</v>
      </c>
      <c r="F44" s="37">
        <f>SUM(Month!F118:F120)</f>
        <v>671.08</v>
      </c>
      <c r="G44" s="37">
        <f>SUM(Month!G118:G120)</f>
        <v>130.82</v>
      </c>
      <c r="H44" s="37">
        <f>SUM(Month!H118:H120)</f>
        <v>705.4</v>
      </c>
      <c r="I44" s="37">
        <f>SUM(Month!I118:I120)</f>
        <v>6347.13</v>
      </c>
      <c r="J44" s="76">
        <f>SUM(Month!J118:J120)</f>
        <v>1633.06</v>
      </c>
      <c r="K44" s="78">
        <f>SUM(Month!K118:K120)</f>
        <v>798.7</v>
      </c>
      <c r="L44" s="37">
        <f>SUM(Month!L118:L120)</f>
        <v>2482.7199999999998</v>
      </c>
      <c r="M44" s="37">
        <f>SUM(Month!M118:M120)</f>
        <v>4236.24</v>
      </c>
      <c r="N44" s="37">
        <f>SUM(Month!N118:N120)</f>
        <v>2677.23</v>
      </c>
      <c r="O44" s="37">
        <f>SUM(Month!O118:O120)</f>
        <v>266.13</v>
      </c>
      <c r="P44" s="37">
        <f>SUM(Month!P118:P120)</f>
        <v>585.49</v>
      </c>
      <c r="R44" s="82"/>
    </row>
    <row r="45" spans="1:18" x14ac:dyDescent="0.35">
      <c r="A45" s="98" t="s">
        <v>182</v>
      </c>
      <c r="B45" s="37">
        <f>SUM(Month!B121:B123)</f>
        <v>23005.72</v>
      </c>
      <c r="C45" s="37">
        <f>SUM(Month!C121:C123)</f>
        <v>1315.38</v>
      </c>
      <c r="D45" s="37">
        <f>SUM(Month!D121:D123)</f>
        <v>-128.31</v>
      </c>
      <c r="E45" s="77">
        <f>SUM(Month!E121:E123)</f>
        <v>21818.639999999999</v>
      </c>
      <c r="F45" s="37">
        <f>SUM(Month!F121:F123)</f>
        <v>566.48</v>
      </c>
      <c r="G45" s="37">
        <f>SUM(Month!G121:G123)</f>
        <v>124.82000000000001</v>
      </c>
      <c r="H45" s="37">
        <f>SUM(Month!H121:H123)</f>
        <v>762.43000000000006</v>
      </c>
      <c r="I45" s="37">
        <f>SUM(Month!I121:I123)</f>
        <v>6146.0499999999993</v>
      </c>
      <c r="J45" s="76">
        <f>SUM(Month!J121:J123)</f>
        <v>1644.6999999999998</v>
      </c>
      <c r="K45" s="78">
        <f>SUM(Month!K121:K123)</f>
        <v>552.73</v>
      </c>
      <c r="L45" s="37">
        <f>SUM(Month!L121:L123)</f>
        <v>2752.3</v>
      </c>
      <c r="M45" s="37">
        <f>SUM(Month!M121:M123)</f>
        <v>4635.05</v>
      </c>
      <c r="N45" s="37">
        <f>SUM(Month!N121:N123)</f>
        <v>3235.3</v>
      </c>
      <c r="O45" s="37">
        <f>SUM(Month!O121:O123)</f>
        <v>314.01</v>
      </c>
      <c r="P45" s="37">
        <f>SUM(Month!P121:P123)</f>
        <v>702.58</v>
      </c>
      <c r="R45" s="82"/>
    </row>
    <row r="46" spans="1:18" x14ac:dyDescent="0.35">
      <c r="A46" s="98" t="s">
        <v>183</v>
      </c>
      <c r="B46" s="37">
        <f>SUM(Month!B124:B126)</f>
        <v>23184.06</v>
      </c>
      <c r="C46" s="37">
        <f>SUM(Month!C124:C126)</f>
        <v>1436.31</v>
      </c>
      <c r="D46" s="37">
        <f>SUM(Month!D124:D126)</f>
        <v>132.07999999999998</v>
      </c>
      <c r="E46" s="77">
        <f>SUM(Month!E124:E126)</f>
        <v>21615.68</v>
      </c>
      <c r="F46" s="37">
        <f>SUM(Month!F124:F126)</f>
        <v>491.55</v>
      </c>
      <c r="G46" s="37">
        <f>SUM(Month!G124:G126)</f>
        <v>138.69</v>
      </c>
      <c r="H46" s="37">
        <f>SUM(Month!H124:H126)</f>
        <v>945.78</v>
      </c>
      <c r="I46" s="37">
        <f>SUM(Month!I124:I126)</f>
        <v>6313.3</v>
      </c>
      <c r="J46" s="76">
        <f>SUM(Month!J124:J126)</f>
        <v>1193.02</v>
      </c>
      <c r="K46" s="78">
        <f>SUM(Month!K124:K126)</f>
        <v>1034.95</v>
      </c>
      <c r="L46" s="37">
        <f>SUM(Month!L124:L126)</f>
        <v>3016.56</v>
      </c>
      <c r="M46" s="37">
        <f>SUM(Month!M124:M126)</f>
        <v>4592.3499999999995</v>
      </c>
      <c r="N46" s="37">
        <f>SUM(Month!N124:N126)</f>
        <v>2611.3199999999997</v>
      </c>
      <c r="O46" s="37">
        <f>SUM(Month!O124:O126)</f>
        <v>299.5</v>
      </c>
      <c r="P46" s="37">
        <f>SUM(Month!P124:P126)</f>
        <v>507.91999999999996</v>
      </c>
      <c r="R46" s="82"/>
    </row>
    <row r="47" spans="1:18" x14ac:dyDescent="0.35">
      <c r="A47" s="98" t="s">
        <v>184</v>
      </c>
      <c r="B47" s="37">
        <f>SUM(Month!B127:B129)</f>
        <v>20978.29</v>
      </c>
      <c r="C47" s="37">
        <f>SUM(Month!C127:C129)</f>
        <v>1379.0700000000002</v>
      </c>
      <c r="D47" s="37">
        <f>SUM(Month!D127:D129)</f>
        <v>154.52000000000001</v>
      </c>
      <c r="E47" s="77">
        <f>SUM(Month!E127:E129)</f>
        <v>19444.68</v>
      </c>
      <c r="F47" s="37">
        <f>SUM(Month!F127:F129)</f>
        <v>425.77</v>
      </c>
      <c r="G47" s="37">
        <f>SUM(Month!G127:G129)</f>
        <v>105.75</v>
      </c>
      <c r="H47" s="37">
        <f>SUM(Month!H127:H129)</f>
        <v>857.09999999999991</v>
      </c>
      <c r="I47" s="37">
        <f>SUM(Month!I127:I129)</f>
        <v>5446.27</v>
      </c>
      <c r="J47" s="76">
        <f>SUM(Month!J127:J129)</f>
        <v>959.59</v>
      </c>
      <c r="K47" s="78">
        <f>SUM(Month!K127:K129)</f>
        <v>1041.27</v>
      </c>
      <c r="L47" s="37">
        <f>SUM(Month!L127:L129)</f>
        <v>2480.8999999999996</v>
      </c>
      <c r="M47" s="37">
        <f>SUM(Month!M127:M129)</f>
        <v>4533.54</v>
      </c>
      <c r="N47" s="37">
        <f>SUM(Month!N127:N129)</f>
        <v>2473.3199999999997</v>
      </c>
      <c r="O47" s="37">
        <f>SUM(Month!O127:O129)</f>
        <v>260.39000000000004</v>
      </c>
      <c r="P47" s="37">
        <f>SUM(Month!P127:P129)</f>
        <v>367.6</v>
      </c>
      <c r="R47" s="82"/>
    </row>
    <row r="48" spans="1:18" x14ac:dyDescent="0.35">
      <c r="A48" s="98" t="s">
        <v>185</v>
      </c>
      <c r="B48" s="37">
        <f>SUM(Month!B130:B132)</f>
        <v>20998.21</v>
      </c>
      <c r="C48" s="37">
        <f>SUM(Month!C130:C132)</f>
        <v>1413.63</v>
      </c>
      <c r="D48" s="37">
        <f>SUM(Month!D130:D132)</f>
        <v>128.27000000000001</v>
      </c>
      <c r="E48" s="77">
        <f>SUM(Month!E130:E132)</f>
        <v>19456.3</v>
      </c>
      <c r="F48" s="37">
        <f>SUM(Month!F130:F132)</f>
        <v>636.97</v>
      </c>
      <c r="G48" s="37">
        <f>SUM(Month!G130:G132)</f>
        <v>101.21999999999998</v>
      </c>
      <c r="H48" s="37">
        <f>SUM(Month!H130:H132)</f>
        <v>731.38</v>
      </c>
      <c r="I48" s="37">
        <f>SUM(Month!I130:I132)</f>
        <v>5334.08</v>
      </c>
      <c r="J48" s="76">
        <f>SUM(Month!J130:J132)</f>
        <v>1438.3999999999999</v>
      </c>
      <c r="K48" s="78">
        <f>SUM(Month!K130:K132)</f>
        <v>664.62</v>
      </c>
      <c r="L48" s="37">
        <f>SUM(Month!L130:L132)</f>
        <v>1976.94</v>
      </c>
      <c r="M48" s="37">
        <f>SUM(Month!M130:M132)</f>
        <v>4687.08</v>
      </c>
      <c r="N48" s="37">
        <f>SUM(Month!N130:N132)</f>
        <v>2596.66</v>
      </c>
      <c r="O48" s="37">
        <f>SUM(Month!O130:O132)</f>
        <v>280.85000000000002</v>
      </c>
      <c r="P48" s="37">
        <f>SUM(Month!P130:P132)</f>
        <v>526.54</v>
      </c>
      <c r="R48" s="82"/>
    </row>
    <row r="49" spans="1:18" x14ac:dyDescent="0.35">
      <c r="A49" s="98" t="s">
        <v>186</v>
      </c>
      <c r="B49" s="37">
        <f>SUM(Month!B133:B135)</f>
        <v>22610.920000000002</v>
      </c>
      <c r="C49" s="37">
        <f>SUM(Month!C133:C135)</f>
        <v>1412.17</v>
      </c>
      <c r="D49" s="37">
        <f>SUM(Month!D133:D135)</f>
        <v>3.8400000000000034</v>
      </c>
      <c r="E49" s="77">
        <f>SUM(Month!E133:E135)</f>
        <v>21194.91</v>
      </c>
      <c r="F49" s="37">
        <f>SUM(Month!F133:F135)</f>
        <v>640.16999999999996</v>
      </c>
      <c r="G49" s="37">
        <f>SUM(Month!G133:G135)</f>
        <v>113.43</v>
      </c>
      <c r="H49" s="37">
        <f>SUM(Month!H133:H135)</f>
        <v>732.63000000000011</v>
      </c>
      <c r="I49" s="37">
        <f>SUM(Month!I133:I135)</f>
        <v>5992.78</v>
      </c>
      <c r="J49" s="76">
        <f>SUM(Month!J133:J135)</f>
        <v>1590.78</v>
      </c>
      <c r="K49" s="78">
        <f>SUM(Month!K133:K135)</f>
        <v>597.35</v>
      </c>
      <c r="L49" s="37">
        <f>SUM(Month!L133:L135)</f>
        <v>2476.5500000000002</v>
      </c>
      <c r="M49" s="37">
        <f>SUM(Month!M133:M135)</f>
        <v>5099.16</v>
      </c>
      <c r="N49" s="37">
        <f>SUM(Month!N133:N135)</f>
        <v>2663.78</v>
      </c>
      <c r="O49" s="37">
        <f>SUM(Month!O133:O135)</f>
        <v>274.7</v>
      </c>
      <c r="P49" s="37">
        <f>SUM(Month!P133:P135)</f>
        <v>542.82999999999993</v>
      </c>
      <c r="R49" s="82"/>
    </row>
    <row r="50" spans="1:18" x14ac:dyDescent="0.35">
      <c r="A50" s="98" t="s">
        <v>187</v>
      </c>
      <c r="B50" s="37">
        <f>SUM(Month!B136:B138)</f>
        <v>21546.85</v>
      </c>
      <c r="C50" s="37">
        <f>SUM(Month!C136:C138)</f>
        <v>1396.43</v>
      </c>
      <c r="D50" s="37">
        <f>SUM(Month!D136:D138)</f>
        <v>100.85000000000001</v>
      </c>
      <c r="E50" s="77">
        <f>SUM(Month!E136:E138)</f>
        <v>20049.57</v>
      </c>
      <c r="F50" s="37">
        <f>SUM(Month!F136:F138)</f>
        <v>481.28</v>
      </c>
      <c r="G50" s="37">
        <f>SUM(Month!G136:G138)</f>
        <v>106.9</v>
      </c>
      <c r="H50" s="37">
        <f>SUM(Month!H136:H138)</f>
        <v>698.3</v>
      </c>
      <c r="I50" s="37">
        <f>SUM(Month!I136:I138)</f>
        <v>5830.6399999999994</v>
      </c>
      <c r="J50" s="76">
        <f>SUM(Month!J136:J138)</f>
        <v>1178.33</v>
      </c>
      <c r="K50" s="78">
        <f>SUM(Month!K136:K138)</f>
        <v>1021.64</v>
      </c>
      <c r="L50" s="37">
        <f>SUM(Month!L136:L138)</f>
        <v>2495.46</v>
      </c>
      <c r="M50" s="37">
        <f>SUM(Month!M136:M138)</f>
        <v>4736.1200000000008</v>
      </c>
      <c r="N50" s="37">
        <f>SUM(Month!N136:N138)</f>
        <v>2421.02</v>
      </c>
      <c r="O50" s="37">
        <f>SUM(Month!O136:O138)</f>
        <v>120.36</v>
      </c>
      <c r="P50" s="37">
        <f>SUM(Month!P136:P138)</f>
        <v>474.6</v>
      </c>
      <c r="R50" s="82"/>
    </row>
    <row r="51" spans="1:18" x14ac:dyDescent="0.35">
      <c r="A51" s="98" t="s">
        <v>188</v>
      </c>
      <c r="B51" s="37">
        <f>SUM(Month!B139:B141)</f>
        <v>20112.66</v>
      </c>
      <c r="C51" s="37">
        <f>SUM(Month!C139:C141)</f>
        <v>1113.02</v>
      </c>
      <c r="D51" s="37">
        <f>SUM(Month!D139:D141)</f>
        <v>146.89999999999998</v>
      </c>
      <c r="E51" s="77">
        <f>SUM(Month!E139:E141)</f>
        <v>18852.760000000002</v>
      </c>
      <c r="F51" s="37">
        <f>SUM(Month!F139:F141)</f>
        <v>626.69000000000005</v>
      </c>
      <c r="G51" s="37">
        <f>SUM(Month!G139:G141)</f>
        <v>145.54000000000002</v>
      </c>
      <c r="H51" s="37">
        <f>SUM(Month!H139:H141)</f>
        <v>878.05000000000007</v>
      </c>
      <c r="I51" s="37">
        <f>SUM(Month!I139:I141)</f>
        <v>5036.8999999999996</v>
      </c>
      <c r="J51" s="76">
        <f>SUM(Month!J139:J141)</f>
        <v>1274.1500000000001</v>
      </c>
      <c r="K51" s="78">
        <f>SUM(Month!K139:K141)</f>
        <v>1211.22</v>
      </c>
      <c r="L51" s="37">
        <f>SUM(Month!L139:L141)</f>
        <v>2388.08</v>
      </c>
      <c r="M51" s="37">
        <f>SUM(Month!M139:M141)</f>
        <v>3658.6400000000003</v>
      </c>
      <c r="N51" s="37">
        <f>SUM(Month!N139:N141)</f>
        <v>2755.87</v>
      </c>
      <c r="O51" s="37">
        <f>SUM(Month!O139:O141)</f>
        <v>159.01</v>
      </c>
      <c r="P51" s="37">
        <f>SUM(Month!P139:P141)</f>
        <v>344.7</v>
      </c>
      <c r="R51" s="82"/>
    </row>
    <row r="52" spans="1:18" x14ac:dyDescent="0.35">
      <c r="A52" s="98" t="s">
        <v>189</v>
      </c>
      <c r="B52" s="37">
        <f>SUM(Month!B142:B144)</f>
        <v>20982.26</v>
      </c>
      <c r="C52" s="37">
        <f>SUM(Month!C142:C144)</f>
        <v>1285.5899999999999</v>
      </c>
      <c r="D52" s="37">
        <f>SUM(Month!D142:D144)</f>
        <v>-125.89</v>
      </c>
      <c r="E52" s="77">
        <f>SUM(Month!E142:E144)</f>
        <v>19822.580000000002</v>
      </c>
      <c r="F52" s="37">
        <f>SUM(Month!F142:F144)</f>
        <v>781.53</v>
      </c>
      <c r="G52" s="37">
        <f>SUM(Month!G142:G144)</f>
        <v>152.41</v>
      </c>
      <c r="H52" s="37">
        <f>SUM(Month!H142:H144)</f>
        <v>514.82000000000005</v>
      </c>
      <c r="I52" s="37">
        <f>SUM(Month!I142:I144)</f>
        <v>5409.5</v>
      </c>
      <c r="J52" s="76">
        <f>SUM(Month!J142:J144)</f>
        <v>1753.1</v>
      </c>
      <c r="K52" s="78">
        <f>SUM(Month!K142:K144)</f>
        <v>812.40000000000009</v>
      </c>
      <c r="L52" s="37">
        <f>SUM(Month!L142:L144)</f>
        <v>2535.1800000000003</v>
      </c>
      <c r="M52" s="37">
        <f>SUM(Month!M142:M144)</f>
        <v>4122.8</v>
      </c>
      <c r="N52" s="37">
        <f>SUM(Month!N142:N144)</f>
        <v>2729.16</v>
      </c>
      <c r="O52" s="37">
        <f>SUM(Month!O142:O144)</f>
        <v>134.79</v>
      </c>
      <c r="P52" s="37">
        <f>SUM(Month!P142:P144)</f>
        <v>482.28999999999996</v>
      </c>
      <c r="R52" s="82"/>
    </row>
    <row r="53" spans="1:18" x14ac:dyDescent="0.35">
      <c r="A53" s="98" t="s">
        <v>190</v>
      </c>
      <c r="B53" s="37">
        <f>SUM(Month!B145:B147)</f>
        <v>21614.39</v>
      </c>
      <c r="C53" s="37">
        <f>SUM(Month!C145:C147)</f>
        <v>1278.1099999999999</v>
      </c>
      <c r="D53" s="37">
        <f>SUM(Month!D145:D147)</f>
        <v>215.70999999999998</v>
      </c>
      <c r="E53" s="77">
        <f>SUM(Month!E145:E147)</f>
        <v>20120.57</v>
      </c>
      <c r="F53" s="37">
        <f>SUM(Month!F145:F147)</f>
        <v>470.13</v>
      </c>
      <c r="G53" s="37">
        <f>SUM(Month!G145:G147)</f>
        <v>165.32</v>
      </c>
      <c r="H53" s="37">
        <f>SUM(Month!H145:H147)</f>
        <v>638.43000000000006</v>
      </c>
      <c r="I53" s="37">
        <f>SUM(Month!I145:I147)</f>
        <v>5512.7</v>
      </c>
      <c r="J53" s="76">
        <f>SUM(Month!J145:J147)</f>
        <v>1978.27</v>
      </c>
      <c r="K53" s="78">
        <f>SUM(Month!K145:K147)</f>
        <v>427.16999999999996</v>
      </c>
      <c r="L53" s="37">
        <f>SUM(Month!L145:L147)</f>
        <v>2631.14</v>
      </c>
      <c r="M53" s="37">
        <f>SUM(Month!M145:M147)</f>
        <v>4285.38</v>
      </c>
      <c r="N53" s="37">
        <f>SUM(Month!N145:N147)</f>
        <v>2854.71</v>
      </c>
      <c r="O53" s="37">
        <f>SUM(Month!O145:O147)</f>
        <v>171.52</v>
      </c>
      <c r="P53" s="37">
        <f>SUM(Month!P145:P147)</f>
        <v>532.32000000000005</v>
      </c>
      <c r="R53" s="82"/>
    </row>
    <row r="54" spans="1:18" x14ac:dyDescent="0.35">
      <c r="A54" s="98" t="s">
        <v>191</v>
      </c>
      <c r="B54" s="37">
        <f>SUM(Month!B$148:B$150)</f>
        <v>20503.79</v>
      </c>
      <c r="C54" s="37">
        <f>SUM(Month!C148:C150)</f>
        <v>1201.19</v>
      </c>
      <c r="D54" s="37">
        <f>SUM(Month!D$148:D$150)</f>
        <v>137.69</v>
      </c>
      <c r="E54" s="77">
        <f>SUM(Month!E$148:E$150)</f>
        <v>19164.91</v>
      </c>
      <c r="F54" s="37">
        <f>SUM(Month!F$148:F$150)</f>
        <v>225.95</v>
      </c>
      <c r="G54" s="37">
        <f>SUM(Month!G$148:G$150)</f>
        <v>197.49</v>
      </c>
      <c r="H54" s="37">
        <f>SUM(Month!H$148:H$150)</f>
        <v>702.59</v>
      </c>
      <c r="I54" s="37">
        <f>SUM(Month!I$148:I$150)</f>
        <v>5484.13</v>
      </c>
      <c r="J54" s="76">
        <f>SUM(Month!J$148:J$150)</f>
        <v>1255.42</v>
      </c>
      <c r="K54" s="78">
        <f>SUM(Month!K$148:K$150)</f>
        <v>922.79</v>
      </c>
      <c r="L54" s="37">
        <f>SUM(Month!L$148:L$150)</f>
        <v>2660.96</v>
      </c>
      <c r="M54" s="37">
        <f>SUM(Month!M148:M150)</f>
        <v>3754.3199999999997</v>
      </c>
      <c r="N54" s="37">
        <f>SUM(Month!N$148:N$150)</f>
        <v>2939.9399999999996</v>
      </c>
      <c r="O54" s="37">
        <f>SUM(Month!O$148:O$150)</f>
        <v>151.71</v>
      </c>
      <c r="P54" s="37">
        <f>SUM(Month!P$148:P$150)</f>
        <v>389.63</v>
      </c>
      <c r="R54" s="82"/>
    </row>
    <row r="55" spans="1:18" x14ac:dyDescent="0.35">
      <c r="A55" s="98" t="s">
        <v>192</v>
      </c>
      <c r="B55" s="37">
        <f>SUM(Month!B151:B153)</f>
        <v>19272.04</v>
      </c>
      <c r="C55" s="37">
        <f>SUM(Month!C151:C153)</f>
        <v>1077.8499999999999</v>
      </c>
      <c r="D55" s="37">
        <f>SUM(Month!D151:D153)</f>
        <v>125.44</v>
      </c>
      <c r="E55" s="77">
        <f>SUM(Month!E151:E153)</f>
        <v>18068.760000000002</v>
      </c>
      <c r="F55" s="37">
        <f>SUM(Month!F151:F153)</f>
        <v>508.66</v>
      </c>
      <c r="G55" s="37">
        <f>SUM(Month!G151:G153)</f>
        <v>160.24</v>
      </c>
      <c r="H55" s="37">
        <f>SUM(Month!H151:H153)</f>
        <v>766.14</v>
      </c>
      <c r="I55" s="37">
        <f>SUM(Month!I151:I153)</f>
        <v>4987.99</v>
      </c>
      <c r="J55" s="76">
        <f>SUM(Month!J151:J153)</f>
        <v>1170.69</v>
      </c>
      <c r="K55" s="78">
        <f>SUM(Month!K151:K153)</f>
        <v>1016.7199999999999</v>
      </c>
      <c r="L55" s="37">
        <f>SUM(Month!L151:L153)</f>
        <v>2667.79</v>
      </c>
      <c r="M55" s="37">
        <f>SUM(Month!M151:M153)</f>
        <v>3446.29</v>
      </c>
      <c r="N55" s="37">
        <f>SUM(Month!N151:N153)</f>
        <v>2436.46</v>
      </c>
      <c r="O55" s="37">
        <f>SUM(Month!O151:O153)</f>
        <v>133.38999999999999</v>
      </c>
      <c r="P55" s="37">
        <f>SUM(Month!P151:P153)</f>
        <v>330.37</v>
      </c>
      <c r="R55" s="82"/>
    </row>
    <row r="56" spans="1:18" x14ac:dyDescent="0.35">
      <c r="A56" s="98" t="s">
        <v>193</v>
      </c>
      <c r="B56" s="37">
        <f>SUM(Month!B154:B156)</f>
        <v>21106.33</v>
      </c>
      <c r="C56" s="37">
        <f>SUM(Month!C154:C156)</f>
        <v>1199.5999999999999</v>
      </c>
      <c r="D56" s="37">
        <f>SUM(Month!D154:D156)</f>
        <v>318.67</v>
      </c>
      <c r="E56" s="77">
        <f>SUM(Month!E154:E156)</f>
        <v>19588.07</v>
      </c>
      <c r="F56" s="37">
        <f>SUM(Month!F154:F156)</f>
        <v>699.18999999999994</v>
      </c>
      <c r="G56" s="37">
        <f>SUM(Month!G154:G156)</f>
        <v>139.65</v>
      </c>
      <c r="H56" s="37">
        <f>SUM(Month!H154:H156)</f>
        <v>534.22</v>
      </c>
      <c r="I56" s="37">
        <f>SUM(Month!I154:I156)</f>
        <v>5633.75</v>
      </c>
      <c r="J56" s="76">
        <f>SUM(Month!J154:J156)</f>
        <v>1708.02</v>
      </c>
      <c r="K56" s="78">
        <f>SUM(Month!K154:K156)</f>
        <v>579.36</v>
      </c>
      <c r="L56" s="37">
        <f>SUM(Month!L154:L156)</f>
        <v>2333.33</v>
      </c>
      <c r="M56" s="37">
        <f>SUM(Month!M154:M156)</f>
        <v>4416.5</v>
      </c>
      <c r="N56" s="37">
        <f>SUM(Month!N154:N156)</f>
        <v>2569.6</v>
      </c>
      <c r="O56" s="37">
        <f>SUM(Month!O154:O156)</f>
        <v>101.66</v>
      </c>
      <c r="P56" s="37">
        <f>SUM(Month!P154:P156)</f>
        <v>431.81</v>
      </c>
      <c r="R56" s="82"/>
    </row>
    <row r="57" spans="1:18" x14ac:dyDescent="0.35">
      <c r="A57" s="98" t="s">
        <v>194</v>
      </c>
      <c r="B57" s="37">
        <f>SUM(Month!B157:B159)</f>
        <v>21041.940000000002</v>
      </c>
      <c r="C57" s="37">
        <f>SUM(Month!C157:C159)</f>
        <v>1212.8</v>
      </c>
      <c r="D57" s="37">
        <f>SUM(Month!D157:D159)</f>
        <v>-130.22</v>
      </c>
      <c r="E57" s="77">
        <f>SUM(Month!E157:E159)</f>
        <v>19959.38</v>
      </c>
      <c r="F57" s="37">
        <f>SUM(Month!F157:F159)</f>
        <v>548.25</v>
      </c>
      <c r="G57" s="37">
        <f>SUM(Month!G157:G159)</f>
        <v>104.98</v>
      </c>
      <c r="H57" s="37">
        <f>SUM(Month!H157:H159)</f>
        <v>572.69999999999993</v>
      </c>
      <c r="I57" s="37">
        <f>SUM(Month!I157:I159)</f>
        <v>5654.4299999999994</v>
      </c>
      <c r="J57" s="76">
        <f>SUM(Month!J157:J159)</f>
        <v>1915.5900000000001</v>
      </c>
      <c r="K57" s="78">
        <f>SUM(Month!K157:K159)</f>
        <v>420</v>
      </c>
      <c r="L57" s="37">
        <f>SUM(Month!L157:L159)</f>
        <v>2521.2200000000003</v>
      </c>
      <c r="M57" s="37">
        <f>SUM(Month!M157:M159)</f>
        <v>4509.17</v>
      </c>
      <c r="N57" s="37">
        <f>SUM(Month!N157:N159)</f>
        <v>2542.7600000000002</v>
      </c>
      <c r="O57" s="37">
        <f>SUM(Month!O157:O159)</f>
        <v>205</v>
      </c>
      <c r="P57" s="37">
        <f>SUM(Month!P157:P159)</f>
        <v>486.31</v>
      </c>
      <c r="R57" s="82"/>
    </row>
    <row r="58" spans="1:18" x14ac:dyDescent="0.35">
      <c r="A58" s="98" t="s">
        <v>195</v>
      </c>
      <c r="B58" s="37">
        <f>SUM(Month!B160:B162)</f>
        <v>20056.900000000001</v>
      </c>
      <c r="C58" s="37">
        <f>SUM(Month!C160:C162)</f>
        <v>1185.3500000000001</v>
      </c>
      <c r="D58" s="37">
        <f>SUM(Month!D160:D162)</f>
        <v>-21.099999999999994</v>
      </c>
      <c r="E58" s="77">
        <f>SUM(Month!E160:E162)</f>
        <v>18892.650000000001</v>
      </c>
      <c r="F58" s="37">
        <f>SUM(Month!F160:F162)</f>
        <v>503.17999999999995</v>
      </c>
      <c r="G58" s="37">
        <f>SUM(Month!G160:G162)</f>
        <v>112.07999999999998</v>
      </c>
      <c r="H58" s="37">
        <f>SUM(Month!H160:H162)</f>
        <v>687.53</v>
      </c>
      <c r="I58" s="37">
        <f>SUM(Month!I160:I162)</f>
        <v>5037.17</v>
      </c>
      <c r="J58" s="76">
        <f>SUM(Month!J160:J162)</f>
        <v>1382.01</v>
      </c>
      <c r="K58" s="78">
        <f>SUM(Month!K160:K162)</f>
        <v>952.13000000000011</v>
      </c>
      <c r="L58" s="37">
        <f>SUM(Month!L160:L162)</f>
        <v>2642.44</v>
      </c>
      <c r="M58" s="37">
        <f>SUM(Month!M160:M162)</f>
        <v>3766.21</v>
      </c>
      <c r="N58" s="37">
        <f>SUM(Month!N160:N162)</f>
        <v>2884.16</v>
      </c>
      <c r="O58" s="37">
        <f>SUM(Month!O160:O162)</f>
        <v>107.35000000000001</v>
      </c>
      <c r="P58" s="37">
        <f>SUM(Month!P160:P162)</f>
        <v>379.28999999999996</v>
      </c>
      <c r="R58" s="82"/>
    </row>
    <row r="59" spans="1:18" x14ac:dyDescent="0.35">
      <c r="A59" s="98" t="s">
        <v>196</v>
      </c>
      <c r="B59" s="37">
        <f>SUM(Month!B163:B165)</f>
        <v>19511.47</v>
      </c>
      <c r="C59" s="37">
        <f>SUM(Month!C163:C165)</f>
        <v>1176.03</v>
      </c>
      <c r="D59" s="37">
        <f>SUM(Month!D163:D165)</f>
        <v>246.64</v>
      </c>
      <c r="E59" s="77">
        <f>SUM(Month!E163:E165)</f>
        <v>18088.800000000003</v>
      </c>
      <c r="F59" s="37">
        <f>SUM(Month!F163:F165)</f>
        <v>555.43000000000006</v>
      </c>
      <c r="G59" s="37">
        <f>SUM(Month!G163:G165)</f>
        <v>93.58</v>
      </c>
      <c r="H59" s="37">
        <f>SUM(Month!H163:H165)</f>
        <v>828.38</v>
      </c>
      <c r="I59" s="37">
        <f>SUM(Month!I163:I165)</f>
        <v>4587.1400000000003</v>
      </c>
      <c r="J59" s="76">
        <f>SUM(Month!J163:J165)</f>
        <v>1298.54</v>
      </c>
      <c r="K59" s="78">
        <f>SUM(Month!K163:K165)</f>
        <v>1040.6399999999999</v>
      </c>
      <c r="L59" s="37">
        <f>SUM(Month!L163:L165)</f>
        <v>2600.06</v>
      </c>
      <c r="M59" s="37">
        <f>SUM(Month!M163:M165)</f>
        <v>3368.1900000000005</v>
      </c>
      <c r="N59" s="37">
        <f>SUM(Month!N163:N165)</f>
        <v>2828.85</v>
      </c>
      <c r="O59" s="37">
        <f>SUM(Month!O163:O165)</f>
        <v>135.07</v>
      </c>
      <c r="P59" s="37">
        <f>SUM(Month!P163:P165)</f>
        <v>302.06</v>
      </c>
      <c r="R59" s="82"/>
    </row>
    <row r="60" spans="1:18" x14ac:dyDescent="0.35">
      <c r="A60" s="98" t="s">
        <v>197</v>
      </c>
      <c r="B60" s="37">
        <f>SUM(Month!B166:B168)</f>
        <v>20732.32</v>
      </c>
      <c r="C60" s="37">
        <f>SUM(Month!C166:C168)</f>
        <v>1187.6599999999999</v>
      </c>
      <c r="D60" s="37">
        <f>SUM(Month!D166:D168)</f>
        <v>138.15</v>
      </c>
      <c r="E60" s="77">
        <f>SUM(Month!E166:E168)</f>
        <v>19406.5</v>
      </c>
      <c r="F60" s="37">
        <f>SUM(Month!F166:F168)</f>
        <v>660.16</v>
      </c>
      <c r="G60" s="37">
        <f>SUM(Month!G166:G168)</f>
        <v>87.37</v>
      </c>
      <c r="H60" s="37">
        <f>SUM(Month!H166:H168)</f>
        <v>728.86</v>
      </c>
      <c r="I60" s="37">
        <f>SUM(Month!I166:I168)</f>
        <v>4986.8899999999994</v>
      </c>
      <c r="J60" s="76">
        <f>SUM(Month!J166:J168)</f>
        <v>1696.9100000000003</v>
      </c>
      <c r="K60" s="78">
        <f>SUM(Month!K166:K168)</f>
        <v>635.17999999999995</v>
      </c>
      <c r="L60" s="37">
        <f>SUM(Month!L166:L168)</f>
        <v>2554.8200000000002</v>
      </c>
      <c r="M60" s="37">
        <f>SUM(Month!M166:M168)</f>
        <v>4197.9400000000005</v>
      </c>
      <c r="N60" s="37">
        <f>SUM(Month!N166:N168)</f>
        <v>2930.88</v>
      </c>
      <c r="O60" s="37">
        <f>SUM(Month!O166:O168)</f>
        <v>135.91</v>
      </c>
      <c r="P60" s="37">
        <f>SUM(Month!P166:P168)</f>
        <v>423.97</v>
      </c>
      <c r="R60" s="82"/>
    </row>
    <row r="61" spans="1:18" x14ac:dyDescent="0.35">
      <c r="A61" s="98" t="s">
        <v>198</v>
      </c>
      <c r="B61" s="37">
        <f>SUM(Month!B169:B171)</f>
        <v>20899.38</v>
      </c>
      <c r="C61" s="37">
        <f>SUM(Month!C169:C171)</f>
        <v>1175.06</v>
      </c>
      <c r="D61" s="37">
        <f>SUM(Month!D169:D171)</f>
        <v>-18.810000000000002</v>
      </c>
      <c r="E61" s="77">
        <f>SUM(Month!E169:E171)</f>
        <v>19743.14</v>
      </c>
      <c r="F61" s="37">
        <f>SUM(Month!F169:F171)</f>
        <v>614.92000000000007</v>
      </c>
      <c r="G61" s="37">
        <f>SUM(Month!G169:G171)</f>
        <v>82.69</v>
      </c>
      <c r="H61" s="37">
        <f>SUM(Month!H169:H171)</f>
        <v>672.32999999999993</v>
      </c>
      <c r="I61" s="37">
        <f>SUM(Month!I169:I171)</f>
        <v>5016.9799999999996</v>
      </c>
      <c r="J61" s="76">
        <f>SUM(Month!J169:J171)</f>
        <v>2149.7799999999997</v>
      </c>
      <c r="K61" s="78">
        <f>SUM(Month!K169:K171)</f>
        <v>434.23</v>
      </c>
      <c r="L61" s="37">
        <f>SUM(Month!L169:L171)</f>
        <v>2755.3900000000003</v>
      </c>
      <c r="M61" s="37">
        <f>SUM(Month!M169:M171)</f>
        <v>4374.25</v>
      </c>
      <c r="N61" s="37">
        <f>SUM(Month!N169:N171)</f>
        <v>2445.2399999999998</v>
      </c>
      <c r="O61" s="37">
        <f>SUM(Month!O169:O171)</f>
        <v>148.25</v>
      </c>
      <c r="P61" s="37">
        <f>SUM(Month!P169:P171)</f>
        <v>422.12</v>
      </c>
      <c r="R61" s="82"/>
    </row>
    <row r="62" spans="1:18" x14ac:dyDescent="0.35">
      <c r="A62" s="98" t="s">
        <v>199</v>
      </c>
      <c r="B62" s="37">
        <f>SUM(Month!B172:B174)</f>
        <v>19890.43</v>
      </c>
      <c r="C62" s="37">
        <f>SUM(Month!C172:C174)</f>
        <v>1167.4299999999998</v>
      </c>
      <c r="D62" s="37">
        <f>SUM(Month!D172:D174)</f>
        <v>104.15</v>
      </c>
      <c r="E62" s="77">
        <f>SUM(Month!E172:E174)</f>
        <v>18618.849999999999</v>
      </c>
      <c r="F62" s="37">
        <f>SUM(Month!F172:F174)</f>
        <v>419.99</v>
      </c>
      <c r="G62" s="37">
        <f>SUM(Month!G172:G174)</f>
        <v>105.07</v>
      </c>
      <c r="H62" s="37">
        <f>SUM(Month!H172:H174)</f>
        <v>430.69</v>
      </c>
      <c r="I62" s="37">
        <f>SUM(Month!I172:I174)</f>
        <v>4930.0499999999993</v>
      </c>
      <c r="J62" s="76">
        <f>SUM(Month!J172:J174)</f>
        <v>1403.46</v>
      </c>
      <c r="K62" s="78">
        <f>SUM(Month!K172:K174)</f>
        <v>981.25</v>
      </c>
      <c r="L62" s="37">
        <f>SUM(Month!L172:L174)</f>
        <v>2655.94</v>
      </c>
      <c r="M62" s="37">
        <f>SUM(Month!M172:M174)</f>
        <v>4409.67</v>
      </c>
      <c r="N62" s="37">
        <f>SUM(Month!N172:N174)</f>
        <v>2278.44</v>
      </c>
      <c r="O62" s="37">
        <f>SUM(Month!O172:O174)</f>
        <v>94.86</v>
      </c>
      <c r="P62" s="37">
        <f>SUM(Month!P172:P174)</f>
        <v>336.89</v>
      </c>
      <c r="R62" s="82"/>
    </row>
    <row r="63" spans="1:18" x14ac:dyDescent="0.35">
      <c r="A63" s="98" t="s">
        <v>200</v>
      </c>
      <c r="B63" s="37">
        <f>SUM(Month!B175:B177)</f>
        <v>19721.440000000002</v>
      </c>
      <c r="C63" s="37">
        <f>SUM(Month!C175:C177)</f>
        <v>1150.0999999999999</v>
      </c>
      <c r="D63" s="37">
        <f>SUM(Month!D175:D177)</f>
        <v>254.99</v>
      </c>
      <c r="E63" s="77">
        <f>SUM(Month!E175:E177)</f>
        <v>18316.339999999997</v>
      </c>
      <c r="F63" s="37">
        <f>SUM(Month!F175:F177)</f>
        <v>516.90000000000009</v>
      </c>
      <c r="G63" s="37">
        <f>SUM(Month!G175:G177)</f>
        <v>110.56</v>
      </c>
      <c r="H63" s="37">
        <f>SUM(Month!H175:H177)</f>
        <v>853.98</v>
      </c>
      <c r="I63" s="37">
        <f>SUM(Month!I175:I177)</f>
        <v>4749.0600000000004</v>
      </c>
      <c r="J63" s="76">
        <f>SUM(Month!J175:J177)</f>
        <v>1316.55</v>
      </c>
      <c r="K63" s="78">
        <f>SUM(Month!K175:K177)</f>
        <v>1031.47</v>
      </c>
      <c r="L63" s="37">
        <f>SUM(Month!L175:L177)</f>
        <v>2621.69</v>
      </c>
      <c r="M63" s="37">
        <f>SUM(Month!M175:M177)</f>
        <v>3966.6100000000006</v>
      </c>
      <c r="N63" s="37">
        <f>SUM(Month!N175:N177)</f>
        <v>2326.9299999999998</v>
      </c>
      <c r="O63" s="37">
        <f>SUM(Month!O175:O177)</f>
        <v>81.11</v>
      </c>
      <c r="P63" s="37">
        <f>SUM(Month!P175:P177)</f>
        <v>219.49</v>
      </c>
      <c r="R63" s="82"/>
    </row>
    <row r="64" spans="1:18" x14ac:dyDescent="0.35">
      <c r="A64" s="98" t="s">
        <v>201</v>
      </c>
      <c r="B64" s="37">
        <f>SUM(Month!B178:B180)</f>
        <v>18326.09</v>
      </c>
      <c r="C64" s="37">
        <f>SUM(Month!C178:C180)</f>
        <v>1028.26</v>
      </c>
      <c r="D64" s="37">
        <f>SUM(Month!D178:D180)</f>
        <v>190.15</v>
      </c>
      <c r="E64" s="77">
        <f>SUM(Month!E178:E180)</f>
        <v>17107.7</v>
      </c>
      <c r="F64" s="37">
        <f>SUM(Month!F178:F180)</f>
        <v>609.76</v>
      </c>
      <c r="G64" s="37">
        <f>SUM(Month!G178:G180)</f>
        <v>100.46000000000001</v>
      </c>
      <c r="H64" s="37">
        <f>SUM(Month!H178:H180)</f>
        <v>560.94000000000005</v>
      </c>
      <c r="I64" s="37">
        <f>SUM(Month!I178:I180)</f>
        <v>4728.59</v>
      </c>
      <c r="J64" s="76">
        <f>SUM(Month!J178:J180)</f>
        <v>1577.21</v>
      </c>
      <c r="K64" s="78">
        <f>SUM(Month!K178:K180)</f>
        <v>492.44000000000005</v>
      </c>
      <c r="L64" s="37">
        <f>SUM(Month!L178:L180)</f>
        <v>2184.9800000000005</v>
      </c>
      <c r="M64" s="37">
        <f>SUM(Month!M178:M180)</f>
        <v>3998.9400000000005</v>
      </c>
      <c r="N64" s="37">
        <f>SUM(Month!N178:N180)</f>
        <v>1929.6</v>
      </c>
      <c r="O64" s="37">
        <f>SUM(Month!O178:O180)</f>
        <v>91.24</v>
      </c>
      <c r="P64" s="37">
        <f>SUM(Month!P178:P180)</f>
        <v>376.85</v>
      </c>
      <c r="R64" s="82"/>
    </row>
    <row r="65" spans="1:18" x14ac:dyDescent="0.35">
      <c r="A65" s="98" t="s">
        <v>202</v>
      </c>
      <c r="B65" s="37">
        <f>SUM(Month!B181:B183)</f>
        <v>19232.37</v>
      </c>
      <c r="C65" s="37">
        <f>SUM(Month!C181:C183)</f>
        <v>1042.76</v>
      </c>
      <c r="D65" s="37">
        <f>SUM(Month!D181:D183)</f>
        <v>54.88</v>
      </c>
      <c r="E65" s="77">
        <f>SUM(Month!E181:E183)</f>
        <v>18134.730000000003</v>
      </c>
      <c r="F65" s="37">
        <f>SUM(Month!F181:F183)</f>
        <v>506.11</v>
      </c>
      <c r="G65" s="37">
        <f>SUM(Month!G181:G183)</f>
        <v>119.28999999999999</v>
      </c>
      <c r="H65" s="37">
        <f>SUM(Month!H181:H183)</f>
        <v>516.4</v>
      </c>
      <c r="I65" s="37">
        <f>SUM(Month!I181:I183)</f>
        <v>4971.3099999999995</v>
      </c>
      <c r="J65" s="76">
        <f>SUM(Month!J181:J183)</f>
        <v>1813.9799999999998</v>
      </c>
      <c r="K65" s="78">
        <f>SUM(Month!K181:K183)</f>
        <v>456.78</v>
      </c>
      <c r="L65" s="37">
        <f>SUM(Month!L181:L183)</f>
        <v>2320.94</v>
      </c>
      <c r="M65" s="37">
        <f>SUM(Month!M181:M183)</f>
        <v>4212.72</v>
      </c>
      <c r="N65" s="37">
        <f>SUM(Month!N181:N183)</f>
        <v>2002.6999999999998</v>
      </c>
      <c r="O65" s="37">
        <f>SUM(Month!O181:O183)</f>
        <v>208.6</v>
      </c>
      <c r="P65" s="37">
        <f>SUM(Month!P181:P183)</f>
        <v>433.21</v>
      </c>
      <c r="R65" s="82"/>
    </row>
    <row r="66" spans="1:18" x14ac:dyDescent="0.35">
      <c r="A66" s="98" t="s">
        <v>203</v>
      </c>
      <c r="B66" s="37">
        <f>SUM(Month!B184:B186)</f>
        <v>18270.669999999998</v>
      </c>
      <c r="C66" s="37">
        <f>SUM(Month!C184:C186)</f>
        <v>1083.06</v>
      </c>
      <c r="D66" s="37">
        <f>SUM(Month!D184:D186)</f>
        <v>223.00000000000003</v>
      </c>
      <c r="E66" s="77">
        <f>SUM(Month!E184:E186)</f>
        <v>16964.599999999999</v>
      </c>
      <c r="F66" s="37">
        <f>SUM(Month!F184:F186)</f>
        <v>480.21</v>
      </c>
      <c r="G66" s="37">
        <f>SUM(Month!G184:G186)</f>
        <v>118.21000000000001</v>
      </c>
      <c r="H66" s="37">
        <f>SUM(Month!H184:H186)</f>
        <v>575.44000000000005</v>
      </c>
      <c r="I66" s="37">
        <f>SUM(Month!I184:I186)</f>
        <v>4735.45</v>
      </c>
      <c r="J66" s="76">
        <f>SUM(Month!J184:J186)</f>
        <v>1314</v>
      </c>
      <c r="K66" s="78">
        <f>SUM(Month!K184:K186)</f>
        <v>849.51</v>
      </c>
      <c r="L66" s="37">
        <f>SUM(Month!L184:L186)</f>
        <v>2359.48</v>
      </c>
      <c r="M66" s="37">
        <f>SUM(Month!M184:M186)</f>
        <v>3729.95</v>
      </c>
      <c r="N66" s="37">
        <f>SUM(Month!N184:N186)</f>
        <v>1783.94</v>
      </c>
      <c r="O66" s="37">
        <f>SUM(Month!O184:O186)</f>
        <v>148.82999999999998</v>
      </c>
      <c r="P66" s="37">
        <f>SUM(Month!P184:P186)</f>
        <v>308.28999999999996</v>
      </c>
      <c r="R66" s="82"/>
    </row>
    <row r="67" spans="1:18" x14ac:dyDescent="0.35">
      <c r="A67" s="98" t="s">
        <v>204</v>
      </c>
      <c r="B67" s="37">
        <f>SUM(Month!B187:B189)</f>
        <v>17570.580000000002</v>
      </c>
      <c r="C67" s="37">
        <f>SUM(Month!C187:C189)</f>
        <v>941.6</v>
      </c>
      <c r="D67" s="37">
        <f>SUM(Month!D187:D189)</f>
        <v>357.20000000000005</v>
      </c>
      <c r="E67" s="77">
        <f>SUM(Month!E187:E189)</f>
        <v>16271.779999999999</v>
      </c>
      <c r="F67" s="37">
        <f>SUM(Month!F187:F189)</f>
        <v>456.47</v>
      </c>
      <c r="G67" s="37">
        <f>SUM(Month!G187:G189)</f>
        <v>136.09</v>
      </c>
      <c r="H67" s="37">
        <f>SUM(Month!H187:H189)</f>
        <v>835.34</v>
      </c>
      <c r="I67" s="37">
        <f>SUM(Month!I187:I189)</f>
        <v>4553.33</v>
      </c>
      <c r="J67" s="76">
        <f>SUM(Month!J187:J189)</f>
        <v>1195.7</v>
      </c>
      <c r="K67" s="78">
        <f>SUM(Month!K187:K189)</f>
        <v>962.43000000000006</v>
      </c>
      <c r="L67" s="37">
        <f>SUM(Month!L187:L189)</f>
        <v>2054.83</v>
      </c>
      <c r="M67" s="37">
        <f>SUM(Month!M187:M189)</f>
        <v>3445.86</v>
      </c>
      <c r="N67" s="37">
        <f>SUM(Month!N187:N189)</f>
        <v>1708.6200000000001</v>
      </c>
      <c r="O67" s="37">
        <f>SUM(Month!O187:O189)</f>
        <v>133.08999999999997</v>
      </c>
      <c r="P67" s="37">
        <f>SUM(Month!P187:P189)</f>
        <v>182.32</v>
      </c>
      <c r="R67" s="82"/>
    </row>
    <row r="68" spans="1:18" x14ac:dyDescent="0.35">
      <c r="A68" s="98" t="s">
        <v>205</v>
      </c>
      <c r="B68" s="37">
        <f>SUM(Month!B190:B192)</f>
        <v>18356.95</v>
      </c>
      <c r="C68" s="37">
        <f>SUM(Month!C190:C192)</f>
        <v>1094.58</v>
      </c>
      <c r="D68" s="37">
        <f>SUM(Month!D190:D192)</f>
        <v>213.29000000000002</v>
      </c>
      <c r="E68" s="77">
        <f>SUM(Month!E190:E192)</f>
        <v>17049.07</v>
      </c>
      <c r="F68" s="37">
        <f>SUM(Month!F190:F192)</f>
        <v>640.25</v>
      </c>
      <c r="G68" s="37">
        <f>SUM(Month!G190:G192)</f>
        <v>140.57999999999998</v>
      </c>
      <c r="H68" s="37">
        <f>SUM(Month!H190:H192)</f>
        <v>498.82</v>
      </c>
      <c r="I68" s="37">
        <f>SUM(Month!I190:I192)</f>
        <v>4716.25</v>
      </c>
      <c r="J68" s="76">
        <f>SUM(Month!J190:J192)</f>
        <v>1541.5900000000001</v>
      </c>
      <c r="K68" s="78">
        <f>SUM(Month!K190:K192)</f>
        <v>454.29000000000008</v>
      </c>
      <c r="L68" s="37">
        <f>SUM(Month!L190:L192)</f>
        <v>2461.2399999999998</v>
      </c>
      <c r="M68" s="37">
        <f>SUM(Month!M190:M192)</f>
        <v>3852.6899999999996</v>
      </c>
      <c r="N68" s="37">
        <f>SUM(Month!N190:N192)</f>
        <v>1693.42</v>
      </c>
      <c r="O68" s="37">
        <f>SUM(Month!O190:O192)</f>
        <v>47.53</v>
      </c>
      <c r="P68" s="37">
        <f>SUM(Month!P190:P192)</f>
        <v>375.37</v>
      </c>
      <c r="R68" s="82"/>
    </row>
    <row r="69" spans="1:18" x14ac:dyDescent="0.35">
      <c r="A69" s="98" t="s">
        <v>206</v>
      </c>
      <c r="B69" s="37">
        <f>SUM(Month!B193:B195)</f>
        <v>18890.95</v>
      </c>
      <c r="C69" s="37">
        <f>SUM(Month!C193:C195)</f>
        <v>1173.46</v>
      </c>
      <c r="D69" s="37">
        <f>SUM(Month!D193:D195)</f>
        <v>-50.319999999999993</v>
      </c>
      <c r="E69" s="77">
        <f>SUM(Month!E193:E195)</f>
        <v>17767.809999999998</v>
      </c>
      <c r="F69" s="37">
        <f>SUM(Month!F193:F195)</f>
        <v>584.88</v>
      </c>
      <c r="G69" s="37">
        <f>SUM(Month!G193:G195)</f>
        <v>133.11000000000001</v>
      </c>
      <c r="H69" s="37">
        <f>SUM(Month!H193:H195)</f>
        <v>508.64</v>
      </c>
      <c r="I69" s="37">
        <f>SUM(Month!I193:I195)</f>
        <v>4868.6799999999994</v>
      </c>
      <c r="J69" s="76">
        <f>SUM(Month!J193:J195)</f>
        <v>1735.29</v>
      </c>
      <c r="K69" s="78">
        <f>SUM(Month!K193:K195)</f>
        <v>424.36</v>
      </c>
      <c r="L69" s="37">
        <f>SUM(Month!L193:L195)</f>
        <v>2505.7200000000003</v>
      </c>
      <c r="M69" s="37">
        <f>SUM(Month!M193:M195)</f>
        <v>4102.72</v>
      </c>
      <c r="N69" s="37">
        <f>SUM(Month!N193:N195)</f>
        <v>1809.1599999999999</v>
      </c>
      <c r="O69" s="37">
        <f>SUM(Month!O193:O195)</f>
        <v>103.10000000000001</v>
      </c>
      <c r="P69" s="37">
        <f>SUM(Month!P193:P195)</f>
        <v>405.93999999999994</v>
      </c>
      <c r="R69" s="82"/>
    </row>
    <row r="70" spans="1:18" x14ac:dyDescent="0.35">
      <c r="A70" s="98" t="s">
        <v>207</v>
      </c>
      <c r="B70" s="37">
        <f>SUM(Month!B196:B198)</f>
        <v>18724.36</v>
      </c>
      <c r="C70" s="37">
        <f>SUM(Month!C196:C198)</f>
        <v>1168.19</v>
      </c>
      <c r="D70" s="37">
        <f>SUM(Month!D196:D198)</f>
        <v>45.589999999999996</v>
      </c>
      <c r="E70" s="77">
        <f>SUM(Month!E196:E198)</f>
        <v>17510.579999999998</v>
      </c>
      <c r="F70" s="37">
        <f>SUM(Month!F196:F198)</f>
        <v>565.43000000000006</v>
      </c>
      <c r="G70" s="37">
        <f>SUM(Month!G196:G198)</f>
        <v>107.86000000000001</v>
      </c>
      <c r="H70" s="37">
        <f>SUM(Month!H196:H198)</f>
        <v>597.31999999999994</v>
      </c>
      <c r="I70" s="37">
        <f>SUM(Month!I196:I198)</f>
        <v>4935.83</v>
      </c>
      <c r="J70" s="76">
        <f>SUM(Month!J196:J198)</f>
        <v>1308.1400000000001</v>
      </c>
      <c r="K70" s="78">
        <f>SUM(Month!K196:K198)</f>
        <v>728.57</v>
      </c>
      <c r="L70" s="37">
        <f>SUM(Month!L196:L198)</f>
        <v>2482.96</v>
      </c>
      <c r="M70" s="37">
        <f>SUM(Month!M196:M198)</f>
        <v>3931.1</v>
      </c>
      <c r="N70" s="37">
        <f>SUM(Month!N196:N198)</f>
        <v>1792.93</v>
      </c>
      <c r="O70" s="37">
        <f>SUM(Month!O196:O198)</f>
        <v>128.74</v>
      </c>
      <c r="P70" s="37">
        <f>SUM(Month!P196:P198)</f>
        <v>312.77999999999997</v>
      </c>
      <c r="R70" s="82"/>
    </row>
    <row r="71" spans="1:18" x14ac:dyDescent="0.35">
      <c r="A71" s="98" t="s">
        <v>208</v>
      </c>
      <c r="B71" s="37">
        <f>SUM(Month!B199:B201)</f>
        <v>18206.03</v>
      </c>
      <c r="C71" s="37">
        <f>SUM(Month!C199:C201)</f>
        <v>1142.31</v>
      </c>
      <c r="D71" s="37">
        <f>SUM(Month!D199:D201)</f>
        <v>149.07000000000002</v>
      </c>
      <c r="E71" s="77">
        <f>SUM(Month!E199:E201)</f>
        <v>12265.720000000001</v>
      </c>
      <c r="F71" s="37">
        <f>SUM(Month!F199:F201)</f>
        <v>586.74</v>
      </c>
      <c r="G71" s="37">
        <f>SUM(Month!G199:G201)</f>
        <v>93.59</v>
      </c>
      <c r="H71" s="37">
        <f>SUM(Month!H199:H201)</f>
        <v>851.8599999999999</v>
      </c>
      <c r="I71" s="37">
        <f>SUM(Month!I199:I201)</f>
        <v>4304.7</v>
      </c>
      <c r="J71" s="76">
        <f>SUM(Month!J199:J201)</f>
        <v>1311.26</v>
      </c>
      <c r="K71" s="78">
        <f>SUM(Month!K199:K201)</f>
        <v>742.11999999999989</v>
      </c>
      <c r="L71" s="37">
        <f>SUM(Month!L199:L201)</f>
        <v>2128.8199999999997</v>
      </c>
      <c r="M71" s="37">
        <f>SUM(Month!M199:M201)</f>
        <v>3996.66</v>
      </c>
      <c r="N71" s="37">
        <f>SUM(Month!N199:N201)</f>
        <v>1988.0700000000002</v>
      </c>
      <c r="O71" s="37">
        <f>SUM(Month!O199:O201)</f>
        <v>97.43</v>
      </c>
      <c r="P71" s="37">
        <f>SUM(Month!P199:P201)</f>
        <v>303.88</v>
      </c>
      <c r="R71" s="82"/>
    </row>
    <row r="72" spans="1:18" x14ac:dyDescent="0.35">
      <c r="A72" s="98" t="s">
        <v>209</v>
      </c>
      <c r="B72" s="37">
        <f>SUM(Month!B202:B204)</f>
        <v>19301.580000000002</v>
      </c>
      <c r="C72" s="37">
        <f>SUM(Month!C202:C204)</f>
        <v>1196.9100000000001</v>
      </c>
      <c r="D72" s="37">
        <f>SUM(Month!D202:D204)</f>
        <v>103.97999999999999</v>
      </c>
      <c r="E72" s="77">
        <f>SUM(Month!E202:E204)</f>
        <v>13257.45</v>
      </c>
      <c r="F72" s="37">
        <f>SUM(Month!F202:F204)</f>
        <v>749.45</v>
      </c>
      <c r="G72" s="37">
        <f>SUM(Month!G202:G204)</f>
        <v>117.63</v>
      </c>
      <c r="H72" s="37">
        <f>SUM(Month!H202:H204)</f>
        <v>576.25</v>
      </c>
      <c r="I72" s="37">
        <f>SUM(Month!I202:I204)</f>
        <v>4767.59</v>
      </c>
      <c r="J72" s="76">
        <f>SUM(Month!J202:J204)</f>
        <v>1762.92</v>
      </c>
      <c r="K72" s="78">
        <f>SUM(Month!K202:K204)</f>
        <v>418.02000000000004</v>
      </c>
      <c r="L72" s="37">
        <f>SUM(Month!L202:L204)</f>
        <v>2152.8000000000002</v>
      </c>
      <c r="M72" s="37">
        <f>SUM(Month!M202:M204)</f>
        <v>4328.18</v>
      </c>
      <c r="N72" s="37">
        <f>SUM(Month!N202:N204)</f>
        <v>2070.0499999999997</v>
      </c>
      <c r="O72" s="37">
        <f>SUM(Month!O202:O204)</f>
        <v>116.15</v>
      </c>
      <c r="P72" s="37">
        <f>SUM(Month!P202:P204)</f>
        <v>395.04999999999995</v>
      </c>
      <c r="R72" s="82"/>
    </row>
    <row r="73" spans="1:18" x14ac:dyDescent="0.35">
      <c r="A73" s="98" t="s">
        <v>210</v>
      </c>
      <c r="B73" s="37">
        <f>SUM(Month!B205:B207)</f>
        <v>19396.919999999998</v>
      </c>
      <c r="C73" s="37">
        <f>SUM(Month!C205:C207)</f>
        <v>1175.3600000000001</v>
      </c>
      <c r="D73" s="37">
        <f>SUM(Month!D205:D207)</f>
        <v>85.17</v>
      </c>
      <c r="E73" s="77">
        <f>SUM(Month!E205:E207)</f>
        <v>14702.55</v>
      </c>
      <c r="F73" s="37">
        <f>SUM(Month!F205:F207)</f>
        <v>720.65</v>
      </c>
      <c r="G73" s="37">
        <f>SUM(Month!G205:G207)</f>
        <v>119.31</v>
      </c>
      <c r="H73" s="37">
        <f>SUM(Month!H205:H207)</f>
        <v>552.78</v>
      </c>
      <c r="I73" s="37">
        <f>SUM(Month!I205:I207)</f>
        <v>4836.41</v>
      </c>
      <c r="J73" s="76">
        <f>SUM(Month!J205:J207)</f>
        <v>1922.44</v>
      </c>
      <c r="K73" s="78">
        <f>SUM(Month!K205:K207)</f>
        <v>469.5</v>
      </c>
      <c r="L73" s="37">
        <f>SUM(Month!L205:L207)</f>
        <v>2381.64</v>
      </c>
      <c r="M73" s="37">
        <f>SUM(Month!M205:M207)</f>
        <v>4238.13</v>
      </c>
      <c r="N73" s="37">
        <f>SUM(Month!N205:N207)</f>
        <v>1806.98</v>
      </c>
      <c r="O73" s="37">
        <f>SUM(Month!O205:O207)</f>
        <v>109.46</v>
      </c>
      <c r="P73" s="37">
        <f>SUM(Month!P205:P207)</f>
        <v>421.6</v>
      </c>
      <c r="R73" s="82"/>
    </row>
    <row r="74" spans="1:18" x14ac:dyDescent="0.35">
      <c r="A74" s="98" t="s">
        <v>211</v>
      </c>
      <c r="B74" s="37">
        <f>SUM(Month!B208:B210)</f>
        <v>18175.739999999998</v>
      </c>
      <c r="C74" s="37">
        <f>SUM(Month!C208:C210)</f>
        <v>1071.19</v>
      </c>
      <c r="D74" s="37">
        <f>SUM(Month!D208:D210)</f>
        <v>154.38</v>
      </c>
      <c r="E74" s="77">
        <f>SUM(Month!E208:E210)</f>
        <v>14645.29</v>
      </c>
      <c r="F74" s="37">
        <f>SUM(Month!F208:F210)</f>
        <v>541.5</v>
      </c>
      <c r="G74" s="37">
        <f>SUM(Month!G208:G210)</f>
        <v>103.38000000000001</v>
      </c>
      <c r="H74" s="37">
        <f>SUM(Month!H208:H210)</f>
        <v>544.70000000000005</v>
      </c>
      <c r="I74" s="37">
        <f>SUM(Month!I208:I210)</f>
        <v>4914.0499999999993</v>
      </c>
      <c r="J74" s="76">
        <f>SUM(Month!J208:J210)</f>
        <v>1414.82</v>
      </c>
      <c r="K74" s="78">
        <f>SUM(Month!K208:K210)</f>
        <v>747.48</v>
      </c>
      <c r="L74" s="37">
        <f>SUM(Month!L208:L210)</f>
        <v>2020.21</v>
      </c>
      <c r="M74" s="37">
        <f>SUM(Month!M208:M210)</f>
        <v>4241.5199999999995</v>
      </c>
      <c r="N74" s="37">
        <f>SUM(Month!N208:N210)</f>
        <v>1566.41</v>
      </c>
      <c r="O74" s="37">
        <f>SUM(Month!O208:O210)</f>
        <v>107.25</v>
      </c>
      <c r="P74" s="37">
        <f>SUM(Month!P208:P210)</f>
        <v>355.33</v>
      </c>
      <c r="R74" s="82"/>
    </row>
    <row r="75" spans="1:18" x14ac:dyDescent="0.35">
      <c r="A75" s="98" t="s">
        <v>212</v>
      </c>
      <c r="B75" s="37">
        <f>SUM(Month!B211:B213)</f>
        <v>19452.3</v>
      </c>
      <c r="C75" s="37">
        <f>SUM(Month!C211:C213)</f>
        <v>1229.5500000000002</v>
      </c>
      <c r="D75" s="37">
        <f>SUM(Month!D211:D213)</f>
        <v>222.5</v>
      </c>
      <c r="E75" s="77">
        <f>SUM(Month!E211:E213)</f>
        <v>13678.92</v>
      </c>
      <c r="F75" s="37">
        <f>SUM(Month!F211:F213)</f>
        <v>645.02</v>
      </c>
      <c r="G75" s="37">
        <f>SUM(Month!G211:G213)</f>
        <v>66.069999999999993</v>
      </c>
      <c r="H75" s="37">
        <f>SUM(Month!H211:H213)</f>
        <v>661.5</v>
      </c>
      <c r="I75" s="37">
        <f>SUM(Month!I211:I213)</f>
        <v>5180.67</v>
      </c>
      <c r="J75" s="76">
        <f>SUM(Month!J211:J213)</f>
        <v>1493.08</v>
      </c>
      <c r="K75" s="78">
        <f>SUM(Month!K211:K213)</f>
        <v>670.01</v>
      </c>
      <c r="L75" s="37">
        <f>SUM(Month!L211:L213)</f>
        <v>2429</v>
      </c>
      <c r="M75" s="37">
        <f>SUM(Month!M211:M213)</f>
        <v>4239.24</v>
      </c>
      <c r="N75" s="37">
        <f>SUM(Month!N211:N213)</f>
        <v>1797.12</v>
      </c>
      <c r="O75" s="37">
        <f>SUM(Month!O211:O213)</f>
        <v>118.73000000000002</v>
      </c>
      <c r="P75" s="37">
        <f>SUM(Month!P211:P213)</f>
        <v>303.14</v>
      </c>
      <c r="R75" s="82"/>
    </row>
    <row r="76" spans="1:18" x14ac:dyDescent="0.35">
      <c r="A76" s="98" t="s">
        <v>213</v>
      </c>
      <c r="B76" s="37">
        <f>SUM(Month!B214:B216)</f>
        <v>19138.75</v>
      </c>
      <c r="C76" s="37">
        <f>SUM(Month!C214:C216)</f>
        <v>1170.3399999999999</v>
      </c>
      <c r="D76" s="37">
        <f>SUM(Month!D214:D216)</f>
        <v>45.86</v>
      </c>
      <c r="E76" s="77">
        <f>SUM(Month!E214:E216)</f>
        <v>12322.18</v>
      </c>
      <c r="F76" s="37">
        <f>SUM(Month!F214:F216)</f>
        <v>751.13</v>
      </c>
      <c r="G76" s="37">
        <f>SUM(Month!G214:G216)</f>
        <v>71.31</v>
      </c>
      <c r="H76" s="37">
        <f>SUM(Month!H214:H216)</f>
        <v>627.38</v>
      </c>
      <c r="I76" s="37">
        <f>SUM(Month!I214:I216)</f>
        <v>5017.25</v>
      </c>
      <c r="J76" s="76">
        <f>SUM(Month!J214:J216)</f>
        <v>1759.88</v>
      </c>
      <c r="K76" s="78">
        <f>SUM(Month!K214:K216)</f>
        <v>448.05</v>
      </c>
      <c r="L76" s="37">
        <f>SUM(Month!L214:L216)</f>
        <v>2402.67</v>
      </c>
      <c r="M76" s="37">
        <f>SUM(Month!M214:M216)</f>
        <v>3988.05</v>
      </c>
      <c r="N76" s="37">
        <f>SUM(Month!N214:N216)</f>
        <v>1972.5800000000002</v>
      </c>
      <c r="O76" s="37">
        <f>SUM(Month!O214:O216)</f>
        <v>91.050000000000011</v>
      </c>
      <c r="P76" s="37">
        <f>SUM(Month!P214:P216)</f>
        <v>299.74</v>
      </c>
      <c r="R76" s="82"/>
    </row>
    <row r="77" spans="1:18" x14ac:dyDescent="0.35">
      <c r="A77" s="98" t="s">
        <v>214</v>
      </c>
      <c r="B77" s="37">
        <f>SUM(Month!B217:B219)</f>
        <v>18193.47</v>
      </c>
      <c r="C77" s="37">
        <f>SUM(Month!C217:C219)</f>
        <v>1080.01</v>
      </c>
      <c r="D77" s="37">
        <f>SUM(Month!D217:D219)</f>
        <v>142.85</v>
      </c>
      <c r="E77" s="77">
        <f>SUM(Month!E217:E219)</f>
        <v>13464.4</v>
      </c>
      <c r="F77" s="37">
        <f>SUM(Month!F217:F219)</f>
        <v>693.5100000000001</v>
      </c>
      <c r="G77" s="37">
        <f>SUM(Month!G217:G219)</f>
        <v>86.7</v>
      </c>
      <c r="H77" s="37">
        <f>SUM(Month!H217:H219)</f>
        <v>554.25</v>
      </c>
      <c r="I77" s="37">
        <f>SUM(Month!I217:I219)</f>
        <v>4693.8500000000004</v>
      </c>
      <c r="J77" s="76">
        <f>SUM(Month!J217:J219)</f>
        <v>1532.52</v>
      </c>
      <c r="K77" s="78">
        <f>SUM(Month!K217:K219)</f>
        <v>454.88</v>
      </c>
      <c r="L77" s="37">
        <f>SUM(Month!L217:L219)</f>
        <v>2300.9499999999998</v>
      </c>
      <c r="M77" s="37">
        <f>SUM(Month!M217:M219)</f>
        <v>4068.1</v>
      </c>
      <c r="N77" s="37">
        <f>SUM(Month!N217:N219)</f>
        <v>1717.11</v>
      </c>
      <c r="O77" s="37">
        <f>SUM(Month!O217:O219)</f>
        <v>135.16</v>
      </c>
      <c r="P77" s="37">
        <f>SUM(Month!P217:P219)</f>
        <v>367.47</v>
      </c>
      <c r="R77" s="82"/>
    </row>
    <row r="78" spans="1:18" x14ac:dyDescent="0.35">
      <c r="A78" s="98" t="s">
        <v>215</v>
      </c>
      <c r="B78" s="37">
        <f>SUM(Month!B220:B222)</f>
        <v>15054.59</v>
      </c>
      <c r="C78" s="37">
        <f>SUM(Month!C220:C222)</f>
        <v>819.24</v>
      </c>
      <c r="D78" s="37">
        <f>SUM(Month!D220:D222)</f>
        <v>39.97</v>
      </c>
      <c r="E78" s="77">
        <f>SUM(Month!E220:E222)</f>
        <v>15037.32</v>
      </c>
      <c r="F78" s="37">
        <f>SUM(Month!F220:F222)</f>
        <v>422.41999999999996</v>
      </c>
      <c r="G78" s="37">
        <f>SUM(Month!G220:G222)</f>
        <v>60.69</v>
      </c>
      <c r="H78" s="37">
        <f>SUM(Month!H220:H222)</f>
        <v>485.06</v>
      </c>
      <c r="I78" s="37">
        <f>SUM(Month!I220:I222)</f>
        <v>3758.5</v>
      </c>
      <c r="J78" s="76">
        <f>SUM(Month!J220:J222)</f>
        <v>989.87000000000012</v>
      </c>
      <c r="K78" s="78">
        <f>SUM(Month!K220:K222)</f>
        <v>694.59</v>
      </c>
      <c r="L78" s="37">
        <f>SUM(Month!L220:L222)</f>
        <v>1807.9499999999998</v>
      </c>
      <c r="M78" s="37">
        <f>SUM(Month!M220:M222)</f>
        <v>3476.1000000000004</v>
      </c>
      <c r="N78" s="37">
        <f>SUM(Month!N220:N222)</f>
        <v>1671.13</v>
      </c>
      <c r="O78" s="37">
        <f>SUM(Month!O220:O222)</f>
        <v>112.38</v>
      </c>
      <c r="P78" s="37">
        <f>SUM(Month!P220:P222)</f>
        <v>251.48000000000002</v>
      </c>
      <c r="R78" s="82"/>
    </row>
    <row r="79" spans="1:18" x14ac:dyDescent="0.35">
      <c r="A79" s="98" t="s">
        <v>216</v>
      </c>
      <c r="B79" s="37">
        <f>SUM(Month!B223:B225)</f>
        <v>16671.010000000002</v>
      </c>
      <c r="C79" s="37">
        <f>SUM(Month!C223:C225)</f>
        <v>930.06</v>
      </c>
      <c r="D79" s="37">
        <f>SUM(Month!D223:D225)</f>
        <v>3.0999999999999943</v>
      </c>
      <c r="E79" s="77">
        <f>SUM(Month!E223:E225)</f>
        <v>15737.84</v>
      </c>
      <c r="F79" s="37">
        <f>SUM(Month!F223:F225)</f>
        <v>597.07999999999993</v>
      </c>
      <c r="G79" s="37">
        <f>SUM(Month!G223:G225)</f>
        <v>98.1</v>
      </c>
      <c r="H79" s="37">
        <f>SUM(Month!H223:H225)</f>
        <v>569.47</v>
      </c>
      <c r="I79" s="37">
        <f>SUM(Month!I223:I225)</f>
        <v>4435.4400000000005</v>
      </c>
      <c r="J79" s="76">
        <f>SUM(Month!J223:J225)</f>
        <v>1043.0700000000002</v>
      </c>
      <c r="K79" s="78">
        <f>SUM(Month!K223:K225)</f>
        <v>907.62</v>
      </c>
      <c r="L79" s="37">
        <f>SUM(Month!L223:L225)</f>
        <v>2151.77</v>
      </c>
      <c r="M79" s="37">
        <f>SUM(Month!M223:M225)</f>
        <v>3647.7699999999995</v>
      </c>
      <c r="N79" s="37">
        <f>SUM(Month!N223:N225)</f>
        <v>1572.3</v>
      </c>
      <c r="O79" s="37">
        <f>SUM(Month!O223:O225)</f>
        <v>85.65</v>
      </c>
      <c r="P79" s="37">
        <f>SUM(Month!P223:P225)</f>
        <v>158.69999999999999</v>
      </c>
      <c r="R79" s="82"/>
    </row>
    <row r="80" spans="1:18" x14ac:dyDescent="0.35">
      <c r="A80" s="98" t="s">
        <v>217</v>
      </c>
      <c r="B80" s="37">
        <f>SUM(Month!B226:B228)</f>
        <v>17391.900000000001</v>
      </c>
      <c r="C80" s="37">
        <f>SUM(Month!C226:C228)</f>
        <v>998.19</v>
      </c>
      <c r="D80" s="37">
        <f>SUM(Month!D226:D228)</f>
        <v>150.07999999999998</v>
      </c>
      <c r="E80" s="77">
        <f>SUM(Month!E226:E228)</f>
        <v>16243.630000000001</v>
      </c>
      <c r="F80" s="37">
        <f>SUM(Month!F226:F228)</f>
        <v>707.34</v>
      </c>
      <c r="G80" s="37">
        <f>SUM(Month!G226:G228)</f>
        <v>94.06</v>
      </c>
      <c r="H80" s="37">
        <f>SUM(Month!H226:H228)</f>
        <v>504.65000000000003</v>
      </c>
      <c r="I80" s="37">
        <f>SUM(Month!I226:I228)</f>
        <v>4566.3100000000004</v>
      </c>
      <c r="J80" s="76">
        <f>SUM(Month!J226:J228)</f>
        <v>1242.56</v>
      </c>
      <c r="K80" s="78">
        <f>SUM(Month!K226:K228)</f>
        <v>672.51</v>
      </c>
      <c r="L80" s="37">
        <f>SUM(Month!L226:L228)</f>
        <v>2072.63</v>
      </c>
      <c r="M80" s="37">
        <f>SUM(Month!M226:M228)</f>
        <v>4032.45</v>
      </c>
      <c r="N80" s="37">
        <f>SUM(Month!N226:N228)</f>
        <v>1646.7800000000002</v>
      </c>
      <c r="O80" s="37">
        <f>SUM(Month!O226:O228)</f>
        <v>99.88000000000001</v>
      </c>
      <c r="P80" s="37">
        <f>SUM(Month!P226:P228)</f>
        <v>194.5</v>
      </c>
      <c r="R80" s="82"/>
    </row>
    <row r="81" spans="1:18" x14ac:dyDescent="0.35">
      <c r="A81" s="98" t="s">
        <v>218</v>
      </c>
      <c r="B81" s="37">
        <f>SUM(Month!B229:B231)</f>
        <v>16969.48</v>
      </c>
      <c r="C81" s="37">
        <f>SUM(Month!C229:C231)</f>
        <v>998.5200000000001</v>
      </c>
      <c r="D81" s="37">
        <f>SUM(Month!D229:D231)</f>
        <v>-82.390000000000015</v>
      </c>
      <c r="E81" s="77">
        <f>SUM(Month!E229:E231)</f>
        <v>16053.349999999999</v>
      </c>
      <c r="F81" s="37">
        <f>SUM(Month!F229:F231)</f>
        <v>608.54999999999995</v>
      </c>
      <c r="G81" s="37">
        <f>SUM(Month!G229:G231)</f>
        <v>92.66</v>
      </c>
      <c r="H81" s="37">
        <f>SUM(Month!H229:H231)</f>
        <v>371.68999999999994</v>
      </c>
      <c r="I81" s="37">
        <f>SUM(Month!I229:I231)</f>
        <v>4645.67</v>
      </c>
      <c r="J81" s="76">
        <f>SUM(Month!J229:J231)</f>
        <v>1389.1699999999998</v>
      </c>
      <c r="K81" s="78">
        <f>SUM(Month!K229:K231)</f>
        <v>494.03999999999996</v>
      </c>
      <c r="L81" s="37">
        <f>SUM(Month!L229:L231)</f>
        <v>2319.83</v>
      </c>
      <c r="M81" s="37">
        <f>SUM(Month!M229:M231)</f>
        <v>3933.03</v>
      </c>
      <c r="N81" s="37">
        <f>SUM(Month!N229:N231)</f>
        <v>1449.81</v>
      </c>
      <c r="O81" s="37">
        <f>SUM(Month!O229:O231)</f>
        <v>83.58</v>
      </c>
      <c r="P81" s="37">
        <f>SUM(Month!P229:P231)</f>
        <v>259.08</v>
      </c>
      <c r="R81" s="82"/>
    </row>
    <row r="82" spans="1:18" x14ac:dyDescent="0.35">
      <c r="A82" s="98" t="s">
        <v>219</v>
      </c>
      <c r="B82" s="37">
        <f>SUM(Month!B232:B234)</f>
        <v>14939.5</v>
      </c>
      <c r="C82" s="37">
        <f>SUM(Month!C232:C234)</f>
        <v>832.11</v>
      </c>
      <c r="D82" s="37">
        <f>SUM(Month!D232:D234)</f>
        <v>82.29</v>
      </c>
      <c r="E82" s="77">
        <f>SUM(Month!E232:E234)</f>
        <v>14025.1</v>
      </c>
      <c r="F82" s="37">
        <f>SUM(Month!F232:F234)</f>
        <v>413.29999999999995</v>
      </c>
      <c r="G82" s="37">
        <f>SUM(Month!G232:G234)</f>
        <v>66.819999999999993</v>
      </c>
      <c r="H82" s="37">
        <f>SUM(Month!H232:H234)</f>
        <v>597.41999999999996</v>
      </c>
      <c r="I82" s="37">
        <f>SUM(Month!I232:I234)</f>
        <v>4013.83</v>
      </c>
      <c r="J82" s="76">
        <f>SUM(Month!J232:J234)</f>
        <v>852.26</v>
      </c>
      <c r="K82" s="78">
        <f>SUM(Month!K232:K234)</f>
        <v>631.18000000000006</v>
      </c>
      <c r="L82" s="37">
        <f>SUM(Month!L232:L234)</f>
        <v>1993.13</v>
      </c>
      <c r="M82" s="37">
        <f>SUM(Month!M232:M234)</f>
        <v>3269.21</v>
      </c>
      <c r="N82" s="37">
        <f>SUM(Month!N232:N234)</f>
        <v>1560.73</v>
      </c>
      <c r="O82" s="37">
        <f>SUM(Month!O232:O234)</f>
        <v>118.13</v>
      </c>
      <c r="P82" s="37">
        <f>SUM(Month!P232:P234)</f>
        <v>164.35</v>
      </c>
      <c r="R82" s="82"/>
    </row>
    <row r="83" spans="1:18" x14ac:dyDescent="0.35">
      <c r="A83" s="98" t="s">
        <v>220</v>
      </c>
      <c r="B83" s="37">
        <f>SUM(Month!B235:B237)</f>
        <v>15517.210000000001</v>
      </c>
      <c r="C83" s="37">
        <f>SUM(Month!C235:C237)</f>
        <v>843.76</v>
      </c>
      <c r="D83" s="37">
        <f>SUM(Month!D235:D237)</f>
        <v>106.5</v>
      </c>
      <c r="E83" s="77">
        <f>SUM(Month!E235:E237)</f>
        <v>14566.939999999999</v>
      </c>
      <c r="F83" s="37">
        <f>SUM(Month!F235:F237)</f>
        <v>526.91</v>
      </c>
      <c r="G83" s="37">
        <f>SUM(Month!G235:G237)</f>
        <v>86.850000000000009</v>
      </c>
      <c r="H83" s="37">
        <f>SUM(Month!H235:H237)</f>
        <v>633</v>
      </c>
      <c r="I83" s="37">
        <f>SUM(Month!I235:I237)</f>
        <v>4294.83</v>
      </c>
      <c r="J83" s="76">
        <f>SUM(Month!J235:J237)</f>
        <v>967.14</v>
      </c>
      <c r="K83" s="78">
        <f>SUM(Month!K235:K237)</f>
        <v>756.45</v>
      </c>
      <c r="L83" s="37">
        <f>SUM(Month!L235:L237)</f>
        <v>1929.9</v>
      </c>
      <c r="M83" s="37">
        <f>SUM(Month!M235:M237)</f>
        <v>3406.8100000000004</v>
      </c>
      <c r="N83" s="37">
        <f>SUM(Month!N235:N237)</f>
        <v>1281.31</v>
      </c>
      <c r="O83" s="37">
        <f>SUM(Month!O235:O237)</f>
        <v>104.44</v>
      </c>
      <c r="P83" s="37">
        <f>SUM(Month!P235:P237)</f>
        <v>198.76</v>
      </c>
      <c r="R83" s="82"/>
    </row>
    <row r="84" spans="1:18" x14ac:dyDescent="0.35">
      <c r="A84" s="98" t="s">
        <v>221</v>
      </c>
      <c r="B84" s="37">
        <f>SUM(Month!B238:B240)</f>
        <v>15134.49</v>
      </c>
      <c r="C84" s="37">
        <f>SUM(Month!C238:C240)</f>
        <v>791.36</v>
      </c>
      <c r="D84" s="37">
        <f>SUM(Month!D238:D240)</f>
        <v>147.87</v>
      </c>
      <c r="E84" s="77">
        <f>SUM(Month!E238:E240)</f>
        <v>14195.259999999998</v>
      </c>
      <c r="F84" s="37">
        <f>SUM(Month!F238:F240)</f>
        <v>594.71</v>
      </c>
      <c r="G84" s="37">
        <f>SUM(Month!G238:G240)</f>
        <v>97.449999999999989</v>
      </c>
      <c r="H84" s="37">
        <f>SUM(Month!H238:H240)</f>
        <v>470.54999999999995</v>
      </c>
      <c r="I84" s="37">
        <f>SUM(Month!I238:I240)</f>
        <v>4001.16</v>
      </c>
      <c r="J84" s="76">
        <f>SUM(Month!J238:J240)</f>
        <v>1147.8399999999999</v>
      </c>
      <c r="K84" s="78">
        <f>SUM(Month!K238:K240)</f>
        <v>414.65</v>
      </c>
      <c r="L84" s="37">
        <f>SUM(Month!L238:L240)</f>
        <v>2096.88</v>
      </c>
      <c r="M84" s="37">
        <f>SUM(Month!M238:M240)</f>
        <v>3299.0800000000004</v>
      </c>
      <c r="N84" s="37">
        <f>SUM(Month!N238:N240)</f>
        <v>1348.54</v>
      </c>
      <c r="O84" s="37">
        <f>SUM(Month!O238:O240)</f>
        <v>79</v>
      </c>
      <c r="P84" s="37">
        <f>SUM(Month!P238:P240)</f>
        <v>273.70999999999998</v>
      </c>
      <c r="R84" s="82"/>
    </row>
    <row r="85" spans="1:18" x14ac:dyDescent="0.35">
      <c r="A85" s="98" t="s">
        <v>222</v>
      </c>
      <c r="B85" s="37">
        <f>SUM(Month!B241:B243)</f>
        <v>15270.240000000002</v>
      </c>
      <c r="C85" s="37">
        <f>SUM(Month!C241:C243)</f>
        <v>790.78</v>
      </c>
      <c r="D85" s="37">
        <f>SUM(Month!D241:D243)</f>
        <v>124.97999999999999</v>
      </c>
      <c r="E85" s="77">
        <f>SUM(Month!E241:E243)</f>
        <v>14354.46</v>
      </c>
      <c r="F85" s="37">
        <f>SUM(Month!F241:F243)</f>
        <v>548.94999999999993</v>
      </c>
      <c r="G85" s="37">
        <f>SUM(Month!G241:G243)</f>
        <v>81.38</v>
      </c>
      <c r="H85" s="37">
        <f>SUM(Month!H241:H243)</f>
        <v>583.29999999999995</v>
      </c>
      <c r="I85" s="37">
        <f>SUM(Month!I241:I243)</f>
        <v>3725.48</v>
      </c>
      <c r="J85" s="76">
        <f>SUM(Month!J241:J243)</f>
        <v>1336.31</v>
      </c>
      <c r="K85" s="78">
        <f>SUM(Month!K241:K243)</f>
        <v>376.79</v>
      </c>
      <c r="L85" s="37">
        <f>SUM(Month!L241:L243)</f>
        <v>2159.04</v>
      </c>
      <c r="M85" s="37">
        <f>SUM(Month!M241:M243)</f>
        <v>3595.2000000000003</v>
      </c>
      <c r="N85" s="37">
        <f>SUM(Month!N241:N243)</f>
        <v>1152.83</v>
      </c>
      <c r="O85" s="37">
        <f>SUM(Month!O241:O243)</f>
        <v>119.84</v>
      </c>
      <c r="P85" s="37">
        <f>SUM(Month!P241:P243)</f>
        <v>282.19</v>
      </c>
      <c r="R85" s="82"/>
    </row>
    <row r="86" spans="1:18" x14ac:dyDescent="0.35">
      <c r="A86" s="98" t="s">
        <v>223</v>
      </c>
      <c r="B86" s="37">
        <f>SUM(Month!B244:B246)</f>
        <v>15140.61</v>
      </c>
      <c r="C86" s="37">
        <f>SUM(Month!C244:C246)</f>
        <v>772.37</v>
      </c>
      <c r="D86" s="37">
        <f>SUM(Month!D244:D246)</f>
        <v>103.23999999999998</v>
      </c>
      <c r="E86" s="77">
        <f>SUM(Month!E244:E246)</f>
        <v>14265</v>
      </c>
      <c r="F86" s="37">
        <f>SUM(Month!F244:F246)</f>
        <v>456.49</v>
      </c>
      <c r="G86" s="37">
        <f>SUM(Month!G244:G246)</f>
        <v>81.99</v>
      </c>
      <c r="H86" s="37">
        <f>SUM(Month!H244:H246)</f>
        <v>603.12</v>
      </c>
      <c r="I86" s="37">
        <f>SUM(Month!I244:I246)</f>
        <v>3687.96</v>
      </c>
      <c r="J86" s="76">
        <f>SUM(Month!J244:J246)</f>
        <v>1184.0899999999999</v>
      </c>
      <c r="K86" s="78">
        <f>SUM(Month!K244:K246)</f>
        <v>575.48</v>
      </c>
      <c r="L86" s="37">
        <f>SUM(Month!L244:L246)</f>
        <v>1929.1100000000001</v>
      </c>
      <c r="M86" s="37">
        <f>SUM(Month!M244:M246)</f>
        <v>3512.7000000000003</v>
      </c>
      <c r="N86" s="37">
        <f>SUM(Month!N244:N246)</f>
        <v>1486.5</v>
      </c>
      <c r="O86" s="37">
        <f>SUM(Month!O244:O246)</f>
        <v>69.42</v>
      </c>
      <c r="P86" s="37">
        <f>SUM(Month!P244:P246)</f>
        <v>251.73000000000002</v>
      </c>
      <c r="R86" s="82"/>
    </row>
    <row r="87" spans="1:18" x14ac:dyDescent="0.35">
      <c r="A87" s="98" t="s">
        <v>224</v>
      </c>
      <c r="B87" s="37">
        <f>SUM(Month!B247:B249)</f>
        <v>14633.039999999999</v>
      </c>
      <c r="C87" s="37">
        <f>SUM(Month!C247:C249)</f>
        <v>809.65</v>
      </c>
      <c r="D87" s="37">
        <f>SUM(Month!D247:D249)</f>
        <v>139.85000000000002</v>
      </c>
      <c r="E87" s="77">
        <f>SUM(Month!E247:E249)</f>
        <v>13683.529999999999</v>
      </c>
      <c r="F87" s="37">
        <f>SUM(Month!F247:F249)</f>
        <v>501.71999999999997</v>
      </c>
      <c r="G87" s="37">
        <f>SUM(Month!G247:G249)</f>
        <v>93.41</v>
      </c>
      <c r="H87" s="37">
        <f>SUM(Month!H247:H249)</f>
        <v>577.16</v>
      </c>
      <c r="I87" s="37">
        <f>SUM(Month!I247:I249)</f>
        <v>3969.45</v>
      </c>
      <c r="J87" s="76">
        <f>SUM(Month!J247:J249)</f>
        <v>1135.9299999999998</v>
      </c>
      <c r="K87" s="78">
        <f>SUM(Month!K247:K249)</f>
        <v>674.55</v>
      </c>
      <c r="L87" s="37">
        <f>SUM(Month!L247:L249)</f>
        <v>1779.35</v>
      </c>
      <c r="M87" s="37">
        <f>SUM(Month!M247:M249)</f>
        <v>3031.7999999999997</v>
      </c>
      <c r="N87" s="37">
        <f>SUM(Month!N247:N249)</f>
        <v>1226.3800000000001</v>
      </c>
      <c r="O87" s="37">
        <f>SUM(Month!O247:O249)</f>
        <v>68.400000000000006</v>
      </c>
      <c r="P87" s="37">
        <f>SUM(Month!P247:P249)</f>
        <v>190.82999999999998</v>
      </c>
      <c r="R87" s="82"/>
    </row>
    <row r="88" spans="1:18" x14ac:dyDescent="0.35">
      <c r="A88" s="98" t="s">
        <v>225</v>
      </c>
      <c r="B88" s="37">
        <f>SUM(Month!B250:B252)</f>
        <v>14102.55</v>
      </c>
      <c r="C88" s="37">
        <f>SUM(Month!C250:C252)</f>
        <v>751.56999999999994</v>
      </c>
      <c r="D88" s="37">
        <f>SUM(Month!D250:D252)</f>
        <v>199.80999999999997</v>
      </c>
      <c r="E88" s="77">
        <f>SUM(Month!E250:E252)</f>
        <v>13151.19</v>
      </c>
      <c r="F88" s="37">
        <f>SUM(Month!F250:F252)</f>
        <v>578.06999999999994</v>
      </c>
      <c r="G88" s="37">
        <f>SUM(Month!G250:G252)</f>
        <v>93.61</v>
      </c>
      <c r="H88" s="37">
        <f>SUM(Month!H250:H252)</f>
        <v>586.62</v>
      </c>
      <c r="I88" s="37">
        <f>SUM(Month!I250:I252)</f>
        <v>3782.36</v>
      </c>
      <c r="J88" s="76">
        <f>SUM(Month!J250:J252)</f>
        <v>1251.06</v>
      </c>
      <c r="K88" s="78">
        <f>SUM(Month!K250:K252)</f>
        <v>370.68</v>
      </c>
      <c r="L88" s="37">
        <f>SUM(Month!L250:L252)</f>
        <v>1795.87</v>
      </c>
      <c r="M88" s="37">
        <f>SUM(Month!M250:M252)</f>
        <v>2846.03</v>
      </c>
      <c r="N88" s="37">
        <f>SUM(Month!N250:N252)</f>
        <v>1093.7199999999998</v>
      </c>
      <c r="O88" s="37">
        <f>SUM(Month!O250:O252)</f>
        <v>93.14</v>
      </c>
      <c r="P88" s="37">
        <f>SUM(Month!P250:P252)</f>
        <v>274.24</v>
      </c>
      <c r="R88" s="82"/>
    </row>
    <row r="89" spans="1:18" x14ac:dyDescent="0.35">
      <c r="A89" s="98" t="s">
        <v>226</v>
      </c>
      <c r="B89" s="37">
        <f>SUM(Month!B253:B255)</f>
        <v>16347.25</v>
      </c>
      <c r="C89" s="37">
        <f>SUM(Month!C253:C255)</f>
        <v>916.53</v>
      </c>
      <c r="D89" s="37">
        <f>SUM(Month!D253:D255)</f>
        <v>85.56</v>
      </c>
      <c r="E89" s="77">
        <f>SUM(Month!E253:E255)</f>
        <v>15345.16</v>
      </c>
      <c r="F89" s="37">
        <f>SUM(Month!F253:F255)</f>
        <v>595.96</v>
      </c>
      <c r="G89" s="37">
        <f>SUM(Month!G253:G255)</f>
        <v>110.50999999999999</v>
      </c>
      <c r="H89" s="37">
        <f>SUM(Month!H253:H255)</f>
        <v>593.04</v>
      </c>
      <c r="I89" s="37">
        <f>SUM(Month!I253:I255)</f>
        <v>4527.1400000000003</v>
      </c>
      <c r="J89" s="76">
        <f>SUM(Month!J253:J255)</f>
        <v>1456.33</v>
      </c>
      <c r="K89" s="78">
        <f>SUM(Month!K253:K255)</f>
        <v>406.11</v>
      </c>
      <c r="L89" s="37">
        <f>SUM(Month!L253:L255)</f>
        <v>1924.78</v>
      </c>
      <c r="M89" s="37">
        <f>SUM(Month!M253:M255)</f>
        <v>3661.6899999999996</v>
      </c>
      <c r="N89" s="37">
        <f>SUM(Month!N253:N255)</f>
        <v>1172.72</v>
      </c>
      <c r="O89" s="37">
        <f>SUM(Month!O253:O255)</f>
        <v>82.77000000000001</v>
      </c>
      <c r="P89" s="37">
        <f>SUM(Month!P253:P255)</f>
        <v>289.28999999999996</v>
      </c>
      <c r="R89" s="82"/>
    </row>
    <row r="90" spans="1:18" x14ac:dyDescent="0.35">
      <c r="A90" s="98" t="s">
        <v>227</v>
      </c>
      <c r="B90" s="37">
        <f>SUM(Month!B256:B258)</f>
        <v>16307.970000000001</v>
      </c>
      <c r="C90" s="37">
        <f>SUM(Month!C256:C258)</f>
        <v>874.07</v>
      </c>
      <c r="D90" s="37">
        <f>SUM(Month!D256:D258)</f>
        <v>88.09</v>
      </c>
      <c r="E90" s="77">
        <f>SUM(Month!E256:E258)</f>
        <v>15345.82</v>
      </c>
      <c r="F90" s="37">
        <f>SUM(Month!F256:F258)</f>
        <v>531.94000000000005</v>
      </c>
      <c r="G90" s="37">
        <f>SUM(Month!G256:G258)</f>
        <v>98.85</v>
      </c>
      <c r="H90" s="37">
        <f>SUM(Month!H256:H258)</f>
        <v>610.90000000000009</v>
      </c>
      <c r="I90" s="37">
        <f>SUM(Month!I256:I258)</f>
        <v>4614.5499999999993</v>
      </c>
      <c r="J90" s="76">
        <f>SUM(Month!J256:J258)</f>
        <v>1129.6300000000001</v>
      </c>
      <c r="K90" s="78">
        <f>SUM(Month!K256:K258)</f>
        <v>579.84</v>
      </c>
      <c r="L90" s="37">
        <f>SUM(Month!L256:L258)</f>
        <v>1703.73</v>
      </c>
      <c r="M90" s="37">
        <f>SUM(Month!M256:M258)</f>
        <v>3984.8199999999997</v>
      </c>
      <c r="N90" s="37">
        <f>SUM(Month!N256:N258)</f>
        <v>1223.1799999999998</v>
      </c>
      <c r="O90" s="37">
        <f>SUM(Month!O256:O258)</f>
        <v>105.7</v>
      </c>
      <c r="P90" s="37">
        <f>SUM(Month!P256:P258)</f>
        <v>236.14000000000001</v>
      </c>
      <c r="R90" s="82"/>
    </row>
    <row r="91" spans="1:18" x14ac:dyDescent="0.35">
      <c r="A91" s="98" t="s">
        <v>228</v>
      </c>
      <c r="B91" s="37">
        <f>SUM(Month!B259:B261)</f>
        <v>14221.4</v>
      </c>
      <c r="C91" s="37">
        <f>SUM(Month!C259:C261)</f>
        <v>822.86</v>
      </c>
      <c r="D91" s="37">
        <f>SUM(Month!D259:D261)</f>
        <v>100.78</v>
      </c>
      <c r="E91" s="77">
        <f>SUM(Month!E259:E261)</f>
        <v>13297.75</v>
      </c>
      <c r="F91" s="37">
        <f>SUM(Month!F259:F261)</f>
        <v>503.46</v>
      </c>
      <c r="G91" s="37">
        <f>SUM(Month!G259:G261)</f>
        <v>125.07</v>
      </c>
      <c r="H91" s="37">
        <f>SUM(Month!H259:H261)</f>
        <v>612.38</v>
      </c>
      <c r="I91" s="37">
        <f>SUM(Month!I259:I261)</f>
        <v>4111.4400000000005</v>
      </c>
      <c r="J91" s="76">
        <f>SUM(Month!J259:J261)</f>
        <v>915.31</v>
      </c>
      <c r="K91" s="78">
        <f>SUM(Month!K259:K261)</f>
        <v>671.12</v>
      </c>
      <c r="L91" s="37">
        <f>SUM(Month!L259:L261)</f>
        <v>1719.5700000000002</v>
      </c>
      <c r="M91" s="37">
        <f>SUM(Month!M259:M261)</f>
        <v>2932.38</v>
      </c>
      <c r="N91" s="37">
        <f>SUM(Month!N259:N261)</f>
        <v>1050.26</v>
      </c>
      <c r="O91" s="37">
        <f>SUM(Month!O259:O261)</f>
        <v>42.72</v>
      </c>
      <c r="P91" s="37">
        <f>SUM(Month!P259:P261)</f>
        <v>176.07999999999998</v>
      </c>
      <c r="R91" s="82"/>
    </row>
    <row r="92" spans="1:18" x14ac:dyDescent="0.35">
      <c r="A92" s="98" t="s">
        <v>229</v>
      </c>
      <c r="B92" s="37">
        <f>SUM(Month!B262:B264)</f>
        <v>15240.189999999999</v>
      </c>
      <c r="C92" s="37">
        <f>SUM(Month!C262:C264)</f>
        <v>853.74</v>
      </c>
      <c r="D92" s="37">
        <f>SUM(Month!D262:D264)</f>
        <v>118.66999999999999</v>
      </c>
      <c r="E92" s="77">
        <f>SUM(Month!E262:E264)</f>
        <v>14267.779999999999</v>
      </c>
      <c r="F92" s="37">
        <f>SUM(Month!F262:F264)</f>
        <v>652.88</v>
      </c>
      <c r="G92" s="37">
        <f>SUM(Month!G262:G264)</f>
        <v>109.43</v>
      </c>
      <c r="H92" s="37">
        <f>SUM(Month!H262:H264)</f>
        <v>546.68999999999994</v>
      </c>
      <c r="I92" s="37">
        <f>SUM(Month!I262:I264)</f>
        <v>4358.8200000000006</v>
      </c>
      <c r="J92" s="76">
        <f>SUM(Month!J262:J264)</f>
        <v>1185.19</v>
      </c>
      <c r="K92" s="78">
        <f>SUM(Month!K262:K264)</f>
        <v>436.87</v>
      </c>
      <c r="L92" s="37">
        <f>SUM(Month!L262:L264)</f>
        <v>1781.57</v>
      </c>
      <c r="M92" s="37">
        <f>SUM(Month!M262:M264)</f>
        <v>3246.73</v>
      </c>
      <c r="N92" s="37">
        <f>SUM(Month!N262:N264)</f>
        <v>1084.4099999999999</v>
      </c>
      <c r="O92" s="37">
        <f>SUM(Month!O262:O264)</f>
        <v>116.27000000000001</v>
      </c>
      <c r="P92" s="37">
        <f>SUM(Month!P262:P264)</f>
        <v>269.32</v>
      </c>
      <c r="R92" s="82"/>
    </row>
    <row r="93" spans="1:18" x14ac:dyDescent="0.35">
      <c r="A93" s="98" t="s">
        <v>230</v>
      </c>
      <c r="B93" s="37">
        <f>SUM(Month!B265:B267)</f>
        <v>15371.72</v>
      </c>
      <c r="C93" s="37">
        <f>SUM(Month!C265:C267)</f>
        <v>876.48</v>
      </c>
      <c r="D93" s="37">
        <f>SUM(Month!D265:D267)</f>
        <v>74.680000000000007</v>
      </c>
      <c r="E93" s="77">
        <f>SUM(Month!E265:E267)</f>
        <v>14420.56</v>
      </c>
      <c r="F93" s="37">
        <f>SUM(Month!F265:F267)</f>
        <v>568.54</v>
      </c>
      <c r="G93" s="37">
        <f>SUM(Month!G265:G267)</f>
        <v>111.03</v>
      </c>
      <c r="H93" s="37">
        <f>SUM(Month!H265:H267)</f>
        <v>501.1</v>
      </c>
      <c r="I93" s="37">
        <f>SUM(Month!I265:I267)</f>
        <v>4343.6899999999996</v>
      </c>
      <c r="J93" s="76">
        <f>SUM(Month!J265:J267)</f>
        <v>1280</v>
      </c>
      <c r="K93" s="78">
        <f>SUM(Month!K265:K267)</f>
        <v>342.78999999999996</v>
      </c>
      <c r="L93" s="37">
        <f>SUM(Month!L265:L267)</f>
        <v>1804.8900000000003</v>
      </c>
      <c r="M93" s="37">
        <f>SUM(Month!M265:M267)</f>
        <v>3597.7</v>
      </c>
      <c r="N93" s="37">
        <f>SUM(Month!N265:N267)</f>
        <v>995.72</v>
      </c>
      <c r="O93" s="37">
        <f>SUM(Month!O265:O267)</f>
        <v>91.97999999999999</v>
      </c>
      <c r="P93" s="37">
        <f>SUM(Month!P265:P267)</f>
        <v>287.37</v>
      </c>
      <c r="R93" s="82"/>
    </row>
    <row r="94" spans="1:18" x14ac:dyDescent="0.35">
      <c r="A94" s="98" t="s">
        <v>231</v>
      </c>
      <c r="B94" s="37">
        <f>SUM(Month!B268:B270)</f>
        <v>15562.13</v>
      </c>
      <c r="C94" s="37">
        <f>SUM(Month!C268:C270)</f>
        <v>824.36000000000013</v>
      </c>
      <c r="D94" s="37">
        <f>SUM(Month!D268:D270)</f>
        <v>98.3</v>
      </c>
      <c r="E94" s="77">
        <f>SUM(Month!E268:E270)</f>
        <v>14639.460000000001</v>
      </c>
      <c r="F94" s="37">
        <f>SUM(Month!F268:F270)</f>
        <v>502.44000000000005</v>
      </c>
      <c r="G94" s="37">
        <f>SUM(Month!G268:G270)</f>
        <v>107.38999999999999</v>
      </c>
      <c r="H94" s="37">
        <f>SUM(Month!H268:H270)</f>
        <v>645.48</v>
      </c>
      <c r="I94" s="37">
        <f>SUM(Month!I268:I270)</f>
        <v>4529.28</v>
      </c>
      <c r="J94" s="76">
        <f>SUM(Month!J268:J270)</f>
        <v>1011.97</v>
      </c>
      <c r="K94" s="78">
        <f>SUM(Month!K268:K270)</f>
        <v>598.32000000000005</v>
      </c>
      <c r="L94" s="37">
        <f>SUM(Month!L268:L270)</f>
        <v>1675.4899999999998</v>
      </c>
      <c r="M94" s="37">
        <f>SUM(Month!M268:M270)</f>
        <v>3747.1000000000004</v>
      </c>
      <c r="N94" s="37">
        <f>SUM(Month!N268:N270)</f>
        <v>966.31999999999994</v>
      </c>
      <c r="O94" s="37">
        <f>SUM(Month!O268:O270)</f>
        <v>101.44</v>
      </c>
      <c r="P94" s="37">
        <f>SUM(Month!P268:P270)</f>
        <v>235.04999999999998</v>
      </c>
      <c r="R94" s="82"/>
    </row>
    <row r="95" spans="1:18" x14ac:dyDescent="0.35">
      <c r="A95" s="98" t="s">
        <v>232</v>
      </c>
      <c r="B95" s="37">
        <f>SUM(Month!B271:B273)</f>
        <v>14591.100000000002</v>
      </c>
      <c r="C95" s="37">
        <f>SUM(Month!C271:C273)</f>
        <v>822.74</v>
      </c>
      <c r="D95" s="37">
        <f>SUM(Month!D271:D273)</f>
        <v>131.26999999999998</v>
      </c>
      <c r="E95" s="77">
        <f>SUM(Month!E271:E273)</f>
        <v>13637.1</v>
      </c>
      <c r="F95" s="37">
        <f>SUM(Month!F271:F273)</f>
        <v>505.78</v>
      </c>
      <c r="G95" s="37">
        <f>SUM(Month!G271:G273)</f>
        <v>98.47</v>
      </c>
      <c r="H95" s="37">
        <f>SUM(Month!H271:H273)</f>
        <v>517.24</v>
      </c>
      <c r="I95" s="37">
        <f>SUM(Month!I271:I273)</f>
        <v>4377.5400000000009</v>
      </c>
      <c r="J95" s="76">
        <f>SUM(Month!J271:J273)</f>
        <v>1055.93</v>
      </c>
      <c r="K95" s="78">
        <f>SUM(Month!K271:K273)</f>
        <v>630.87</v>
      </c>
      <c r="L95" s="37">
        <f>SUM(Month!L271:L273)</f>
        <v>1668.4500000000003</v>
      </c>
      <c r="M95" s="37">
        <f>SUM(Month!M271:M273)</f>
        <v>3160.19</v>
      </c>
      <c r="N95" s="37">
        <f>SUM(Month!N271:N273)</f>
        <v>929.27</v>
      </c>
      <c r="O95" s="37">
        <f>SUM(Month!O271:O273)</f>
        <v>118.96</v>
      </c>
      <c r="P95" s="37">
        <f>SUM(Month!P271:P273)</f>
        <v>153.97000000000003</v>
      </c>
      <c r="R95" s="82"/>
    </row>
    <row r="96" spans="1:18" x14ac:dyDescent="0.35">
      <c r="A96" s="98" t="s">
        <v>233</v>
      </c>
      <c r="B96" s="37">
        <f>SUM(Month!B274:B276)</f>
        <v>15281.72</v>
      </c>
      <c r="C96" s="37">
        <f>SUM(Month!C274:C276)</f>
        <v>859.54</v>
      </c>
      <c r="D96" s="37">
        <f>SUM(Month!D274:D276)</f>
        <v>105.83</v>
      </c>
      <c r="E96" s="77">
        <f>SUM(Month!E274:E276)</f>
        <v>14316.369999999999</v>
      </c>
      <c r="F96" s="37">
        <f>SUM(Month!F274:F276)</f>
        <v>631.67999999999995</v>
      </c>
      <c r="G96" s="37">
        <f>SUM(Month!G274:G276)</f>
        <v>102.99</v>
      </c>
      <c r="H96" s="37">
        <f>SUM(Month!H274:H276)</f>
        <v>612.02</v>
      </c>
      <c r="I96" s="37">
        <f>SUM(Month!I274:I276)</f>
        <v>4312.54</v>
      </c>
      <c r="J96" s="76">
        <f>SUM(Month!J274:J276)</f>
        <v>1459.3600000000001</v>
      </c>
      <c r="K96" s="78">
        <f>SUM(Month!K274:K276)</f>
        <v>400.74999999999994</v>
      </c>
      <c r="L96" s="37">
        <f>SUM(Month!L274:L276)</f>
        <v>1733.1</v>
      </c>
      <c r="M96" s="37">
        <f>SUM(Month!M274:M276)</f>
        <v>3424.09</v>
      </c>
      <c r="N96" s="37">
        <f>SUM(Month!N274:N276)</f>
        <v>862.12999999999988</v>
      </c>
      <c r="O96" s="37">
        <f>SUM(Month!O274:O276)</f>
        <v>119.85</v>
      </c>
      <c r="P96" s="37">
        <f>SUM(Month!P274:P276)</f>
        <v>219.48000000000002</v>
      </c>
      <c r="R96" s="82"/>
    </row>
    <row r="97" spans="1:18" x14ac:dyDescent="0.35">
      <c r="A97" s="98" t="s">
        <v>234</v>
      </c>
      <c r="B97" s="37">
        <f>SUM(Month!B277:B279)</f>
        <v>15407.86</v>
      </c>
      <c r="C97" s="37">
        <f>SUM(Month!C277:C279)</f>
        <v>869.05</v>
      </c>
      <c r="D97" s="37">
        <f>SUM(Month!D277:D279)</f>
        <v>93.62</v>
      </c>
      <c r="E97" s="77">
        <f>SUM(Month!E277:E279)</f>
        <v>14445.18</v>
      </c>
      <c r="F97" s="37">
        <f>SUM(Month!F277:F279)</f>
        <v>566.16000000000008</v>
      </c>
      <c r="G97" s="37">
        <f>SUM(Month!G277:G279)</f>
        <v>111.75999999999999</v>
      </c>
      <c r="H97" s="37">
        <f>SUM(Month!H277:H279)</f>
        <v>524.93999999999994</v>
      </c>
      <c r="I97" s="37">
        <f>SUM(Month!I277:I279)</f>
        <v>4430.8700000000008</v>
      </c>
      <c r="J97" s="76">
        <f>SUM(Month!J277:J279)</f>
        <v>1482.02</v>
      </c>
      <c r="K97" s="78">
        <f>SUM(Month!K277:K279)</f>
        <v>357.65</v>
      </c>
      <c r="L97" s="37">
        <f>SUM(Month!L277:L279)</f>
        <v>1821.17</v>
      </c>
      <c r="M97" s="37">
        <f>SUM(Month!M277:M279)</f>
        <v>3440.69</v>
      </c>
      <c r="N97" s="37">
        <f>SUM(Month!N277:N279)</f>
        <v>917.69</v>
      </c>
      <c r="O97" s="37">
        <f>SUM(Month!O277:O279)</f>
        <v>87.38</v>
      </c>
      <c r="P97" s="37">
        <f>SUM(Month!P277:P279)</f>
        <v>254.08000000000004</v>
      </c>
      <c r="R97" s="82"/>
    </row>
    <row r="98" spans="1:18" x14ac:dyDescent="0.35">
      <c r="A98" s="98" t="s">
        <v>235</v>
      </c>
      <c r="B98" s="37">
        <f>SUM(Month!B280:B282)</f>
        <v>14975.91</v>
      </c>
      <c r="C98" s="37">
        <f>SUM(Month!C280:C282)</f>
        <v>838.15</v>
      </c>
      <c r="D98" s="37">
        <f>SUM(Month!D280:D282)</f>
        <v>129.77000000000001</v>
      </c>
      <c r="E98" s="77">
        <f>SUM(Month!E280:E282)</f>
        <v>14007.989999999998</v>
      </c>
      <c r="F98" s="37">
        <f>SUM(Month!F280:F282)</f>
        <v>474.55</v>
      </c>
      <c r="G98" s="37">
        <f>SUM(Month!G280:G282)</f>
        <v>110.42000000000002</v>
      </c>
      <c r="H98" s="37">
        <f>SUM(Month!H280:H282)</f>
        <v>625.7700000000001</v>
      </c>
      <c r="I98" s="37">
        <f>SUM(Month!I280:I282)</f>
        <v>4294.7800000000007</v>
      </c>
      <c r="J98" s="76">
        <f>SUM(Month!J280:J282)</f>
        <v>1033.79</v>
      </c>
      <c r="K98" s="78">
        <f>SUM(Month!K280:K282)</f>
        <v>657.49</v>
      </c>
      <c r="L98" s="37">
        <f>SUM(Month!L280:L282)</f>
        <v>1654.98</v>
      </c>
      <c r="M98" s="37">
        <f>SUM(Month!M280:M282)</f>
        <v>3399.6099999999997</v>
      </c>
      <c r="N98" s="76">
        <f>SUM(Month!N280:N282)</f>
        <v>975.7399999999999</v>
      </c>
      <c r="O98" s="37">
        <f>SUM(Month!O280:O282)</f>
        <v>116.87</v>
      </c>
      <c r="P98" s="37">
        <f>SUM(Month!P280:P282)</f>
        <v>189.1</v>
      </c>
      <c r="R98" s="82"/>
    </row>
    <row r="99" spans="1:18" x14ac:dyDescent="0.35">
      <c r="A99" s="98" t="s">
        <v>236</v>
      </c>
      <c r="B99" s="37">
        <f>SUM(Month!B283:B285)</f>
        <v>13178.43</v>
      </c>
      <c r="C99" s="37">
        <f>SUM(Month!C283:C285)</f>
        <v>763.66000000000008</v>
      </c>
      <c r="D99" s="37">
        <f>SUM(Month!D283:D285)</f>
        <v>149.07000000000002</v>
      </c>
      <c r="E99" s="77">
        <f>SUM(Month!E283:E285)</f>
        <v>12265.720000000001</v>
      </c>
      <c r="F99" s="37">
        <f>SUM(Month!F283:F285)</f>
        <v>515.41999999999996</v>
      </c>
      <c r="G99" s="37">
        <f>SUM(Month!G283:G285)</f>
        <v>83.21</v>
      </c>
      <c r="H99" s="37">
        <f>SUM(Month!H283:H285)</f>
        <v>451.14000000000004</v>
      </c>
      <c r="I99" s="37">
        <f>SUM(Month!I283:I285)</f>
        <v>3804.45</v>
      </c>
      <c r="J99" s="76">
        <f>SUM(Month!J283:J285)</f>
        <v>913.24</v>
      </c>
      <c r="K99" s="78">
        <f>SUM(Month!K283:K285)</f>
        <v>659.49</v>
      </c>
      <c r="L99" s="37">
        <f>SUM(Month!L283:L285)</f>
        <v>1834.63</v>
      </c>
      <c r="M99" s="37">
        <f>SUM(Month!M283:M285)</f>
        <v>2728.6</v>
      </c>
      <c r="N99" s="76">
        <f>SUM(Month!N283:N285)</f>
        <v>739.29</v>
      </c>
      <c r="O99" s="37">
        <f>SUM(Month!O283:O285)</f>
        <v>112.32</v>
      </c>
      <c r="P99" s="37">
        <f>SUM(Month!P283:P285)</f>
        <v>129.06</v>
      </c>
      <c r="R99" s="82"/>
    </row>
    <row r="100" spans="1:18" x14ac:dyDescent="0.35">
      <c r="A100" s="98" t="s">
        <v>237</v>
      </c>
      <c r="B100" s="37">
        <f>SUM(Month!B286:B288)</f>
        <v>14170.779999999999</v>
      </c>
      <c r="C100" s="37">
        <f>SUM(Month!C286:C288)</f>
        <v>809.33999999999992</v>
      </c>
      <c r="D100" s="37">
        <f>SUM(Month!D286:D288)</f>
        <v>103.97999999999999</v>
      </c>
      <c r="E100" s="77">
        <f>SUM(Month!E286:E288)</f>
        <v>13257.45</v>
      </c>
      <c r="F100" s="37">
        <f>SUM(Month!F286:F288)</f>
        <v>560.16999999999996</v>
      </c>
      <c r="G100" s="37">
        <f>SUM(Month!G286:G288)</f>
        <v>78.77</v>
      </c>
      <c r="H100" s="37">
        <f>SUM(Month!H286:H288)</f>
        <v>578.92000000000007</v>
      </c>
      <c r="I100" s="37">
        <f>SUM(Month!I286:I288)</f>
        <v>4017.7400000000002</v>
      </c>
      <c r="J100" s="76">
        <f>SUM(Month!J286:J288)</f>
        <v>1357.49</v>
      </c>
      <c r="K100" s="78">
        <f>SUM(Month!K286:K288)</f>
        <v>401.2</v>
      </c>
      <c r="L100" s="37">
        <f>SUM(Month!L286:L288)</f>
        <v>1961.9699999999998</v>
      </c>
      <c r="M100" s="37">
        <f>SUM(Month!M286:M288)</f>
        <v>2794.77</v>
      </c>
      <c r="N100" s="76">
        <f>SUM(Month!N286:N288)</f>
        <v>776.54</v>
      </c>
      <c r="O100" s="37">
        <f>SUM(Month!O286:O288)</f>
        <v>93.14</v>
      </c>
      <c r="P100" s="37">
        <f>SUM(Month!P286:P288)</f>
        <v>258.67</v>
      </c>
      <c r="R100" s="82"/>
    </row>
    <row r="101" spans="1:18" x14ac:dyDescent="0.35">
      <c r="A101" s="98" t="s">
        <v>238</v>
      </c>
      <c r="B101" s="37">
        <f>SUM(Month!B289:B291)</f>
        <v>15690.3</v>
      </c>
      <c r="C101" s="37">
        <f>SUM(Month!C289:C291)</f>
        <v>902.58999999999992</v>
      </c>
      <c r="D101" s="37">
        <f>SUM(Month!D289:D291)</f>
        <v>85.17</v>
      </c>
      <c r="E101" s="77">
        <f>SUM(Month!E289:E291)</f>
        <v>14702.55</v>
      </c>
      <c r="F101" s="37">
        <f>SUM(Month!F289:F291)</f>
        <v>603.1</v>
      </c>
      <c r="G101" s="37">
        <f>SUM(Month!G289:G291)</f>
        <v>80.289999999999992</v>
      </c>
      <c r="H101" s="37">
        <f>SUM(Month!H289:H291)</f>
        <v>606.86</v>
      </c>
      <c r="I101" s="37">
        <f>SUM(Month!I289:I291)</f>
        <v>4483.57</v>
      </c>
      <c r="J101" s="76">
        <f>SUM(Month!J289:J291)</f>
        <v>1590.2</v>
      </c>
      <c r="K101" s="78">
        <f>SUM(Month!K289:K291)</f>
        <v>360.78</v>
      </c>
      <c r="L101" s="37">
        <f>SUM(Month!L289:L291)</f>
        <v>2008.0700000000002</v>
      </c>
      <c r="M101" s="37">
        <f>SUM(Month!M289:M291)</f>
        <v>3334.4400000000005</v>
      </c>
      <c r="N101" s="76">
        <f>SUM(Month!N289:N291)</f>
        <v>782.64</v>
      </c>
      <c r="O101" s="37">
        <f>SUM(Month!O289:O291)</f>
        <v>98.25</v>
      </c>
      <c r="P101" s="37">
        <f>SUM(Month!P289:P291)</f>
        <v>266.24</v>
      </c>
      <c r="R101" s="82"/>
    </row>
    <row r="102" spans="1:18" x14ac:dyDescent="0.35">
      <c r="A102" s="98" t="s">
        <v>239</v>
      </c>
      <c r="B102" s="37">
        <f>SUM(Month!B292:B294)</f>
        <v>15657.73</v>
      </c>
      <c r="C102" s="37">
        <f>SUM(Month!C292:C294)</f>
        <v>858.05</v>
      </c>
      <c r="D102" s="37">
        <f>SUM(Month!D292:D294)</f>
        <v>154.38</v>
      </c>
      <c r="E102" s="77">
        <f>SUM(Month!E292:E294)</f>
        <v>14645.29</v>
      </c>
      <c r="F102" s="37">
        <f>SUM(Month!F292:F294)</f>
        <v>400.15</v>
      </c>
      <c r="G102" s="37">
        <f>SUM(Month!G292:G294)</f>
        <v>81.319999999999993</v>
      </c>
      <c r="H102" s="37">
        <f>SUM(Month!H292:H294)</f>
        <v>571.72</v>
      </c>
      <c r="I102" s="37">
        <f>SUM(Month!I292:I294)</f>
        <v>4269.62</v>
      </c>
      <c r="J102" s="76">
        <f>SUM(Month!J292:J294)</f>
        <v>1268.02</v>
      </c>
      <c r="K102" s="78">
        <f>SUM(Month!K292:K294)</f>
        <v>631.17000000000007</v>
      </c>
      <c r="L102" s="37">
        <f>SUM(Month!L292:L294)</f>
        <v>1638.95</v>
      </c>
      <c r="M102" s="37">
        <f>SUM(Month!M292:M294)</f>
        <v>3741.5199999999995</v>
      </c>
      <c r="N102" s="76">
        <f>SUM(Month!N292:N294)</f>
        <v>733.15</v>
      </c>
      <c r="O102" s="37">
        <f>SUM(Month!O292:O294)</f>
        <v>131.99</v>
      </c>
      <c r="P102" s="37">
        <f>SUM(Month!P292:P294)</f>
        <v>221.28000000000003</v>
      </c>
      <c r="R102" s="82"/>
    </row>
    <row r="103" spans="1:18" x14ac:dyDescent="0.35">
      <c r="A103" s="98" t="s">
        <v>240</v>
      </c>
      <c r="B103" s="37">
        <f>SUM(Month!B295:B297)</f>
        <v>14710.220000000001</v>
      </c>
      <c r="C103" s="37">
        <f>SUM(Month!C295:C297)</f>
        <v>830.7</v>
      </c>
      <c r="D103" s="37">
        <f>SUM(Month!D295:D297)</f>
        <v>113.05</v>
      </c>
      <c r="E103" s="77">
        <f>SUM(Month!E295:E297)</f>
        <v>13766.46</v>
      </c>
      <c r="F103" s="37">
        <f>SUM(Month!F295:F297)</f>
        <v>559.30999999999995</v>
      </c>
      <c r="G103" s="37">
        <f>SUM(Month!G295:G297)</f>
        <v>80.900000000000006</v>
      </c>
      <c r="H103" s="37">
        <f>SUM(Month!H295:H297)</f>
        <v>587.96</v>
      </c>
      <c r="I103" s="37">
        <f>SUM(Month!I295:I297)</f>
        <v>4224.7699999999995</v>
      </c>
      <c r="J103" s="76">
        <f>SUM(Month!J295:J297)</f>
        <v>1222.0500000000002</v>
      </c>
      <c r="K103" s="78">
        <f>SUM(Month!K295:K297)</f>
        <v>642.95000000000005</v>
      </c>
      <c r="L103" s="37">
        <f>SUM(Month!L295:L297)</f>
        <v>1820.13</v>
      </c>
      <c r="M103" s="37">
        <f>SUM(Month!M295:M297)</f>
        <v>3088.87</v>
      </c>
      <c r="N103" s="76">
        <f>SUM(Month!N295:N297)</f>
        <v>764.8</v>
      </c>
      <c r="O103" s="37">
        <f>SUM(Month!O295:O297)</f>
        <v>83.43</v>
      </c>
      <c r="P103" s="37">
        <f>SUM(Month!P295:P297)</f>
        <v>194.53</v>
      </c>
      <c r="R103" s="82"/>
    </row>
    <row r="104" spans="1:18" x14ac:dyDescent="0.35">
      <c r="A104" s="98" t="s">
        <v>241</v>
      </c>
      <c r="B104" s="37">
        <f>SUM(Month!B298:B300)</f>
        <v>13926.94</v>
      </c>
      <c r="C104" s="37">
        <f>SUM(Month!C298:C300)</f>
        <v>781.54000000000008</v>
      </c>
      <c r="D104" s="37">
        <f>SUM(Month!D298:D300)</f>
        <v>117.96</v>
      </c>
      <c r="E104" s="77">
        <f>SUM(Month!E298:E300)</f>
        <v>13027.42</v>
      </c>
      <c r="F104" s="37">
        <f>SUM(Month!F298:F300)</f>
        <v>606.42000000000007</v>
      </c>
      <c r="G104" s="37">
        <f>SUM(Month!G298:G300)</f>
        <v>57.989999999999995</v>
      </c>
      <c r="H104" s="37">
        <f>SUM(Month!H298:H300)</f>
        <v>466.76</v>
      </c>
      <c r="I104" s="37">
        <f>SUM(Month!I298:I300)</f>
        <v>3893.65</v>
      </c>
      <c r="J104" s="76">
        <f>SUM(Month!J298:J300)</f>
        <v>1131</v>
      </c>
      <c r="K104" s="78">
        <f>SUM(Month!K298:K300)</f>
        <v>400.44</v>
      </c>
      <c r="L104" s="37">
        <f>SUM(Month!L298:L300)</f>
        <v>1722.96</v>
      </c>
      <c r="M104" s="37">
        <f>SUM(Month!M298:M300)</f>
        <v>3232.68</v>
      </c>
      <c r="N104" s="76">
        <f>SUM(Month!N298:N300)</f>
        <v>526.86</v>
      </c>
      <c r="O104" s="37">
        <f>SUM(Month!O298:O300)</f>
        <v>100.53</v>
      </c>
      <c r="P104" s="37">
        <f>SUM(Month!P298:P300)</f>
        <v>225.18</v>
      </c>
      <c r="R104" s="82"/>
    </row>
    <row r="105" spans="1:18" x14ac:dyDescent="0.35">
      <c r="A105" s="98" t="s">
        <v>242</v>
      </c>
      <c r="B105" s="37">
        <f>SUM(Month!B301:B303)</f>
        <v>14896.3</v>
      </c>
      <c r="C105" s="37">
        <f>SUM(Month!C301:C303)</f>
        <v>798.56999999999994</v>
      </c>
      <c r="D105" s="37">
        <f>SUM(Month!D301:D303)</f>
        <v>153.51</v>
      </c>
      <c r="E105" s="77">
        <f>SUM(Month!E301:E303)</f>
        <v>13944.22</v>
      </c>
      <c r="F105" s="37">
        <f>SUM(Month!F301:F303)</f>
        <v>567.16</v>
      </c>
      <c r="G105" s="37">
        <f>SUM(Month!G301:G303)</f>
        <v>56.69</v>
      </c>
      <c r="H105" s="37">
        <f>SUM(Month!H301:H303)</f>
        <v>493.33000000000004</v>
      </c>
      <c r="I105" s="37">
        <f>SUM(Month!I301:I303)</f>
        <v>3812.09</v>
      </c>
      <c r="J105" s="76">
        <f>SUM(Month!J301:J303)</f>
        <v>1542.43</v>
      </c>
      <c r="K105" s="78">
        <f>SUM(Month!K301:K303)</f>
        <v>337.84000000000003</v>
      </c>
      <c r="L105" s="37">
        <f>SUM(Month!L301:L303)</f>
        <v>1904.68</v>
      </c>
      <c r="M105" s="37">
        <f>SUM(Month!M301:M303)</f>
        <v>3338.05</v>
      </c>
      <c r="N105" s="76">
        <f>SUM(Month!N301:N303)</f>
        <v>845.1</v>
      </c>
      <c r="O105" s="37">
        <f>SUM(Month!O301:O303)</f>
        <v>69.59</v>
      </c>
      <c r="P105" s="37">
        <f>SUM(Month!P301:P303)</f>
        <v>259.74</v>
      </c>
      <c r="R105" s="82"/>
    </row>
    <row r="106" spans="1:18" x14ac:dyDescent="0.35">
      <c r="A106" s="98" t="s">
        <v>243</v>
      </c>
      <c r="B106" s="37">
        <f>SUM(Month!B304:B306)</f>
        <v>15685.33</v>
      </c>
      <c r="C106" s="37">
        <f>SUM(Month!C304:C306)</f>
        <v>871.8</v>
      </c>
      <c r="D106" s="37">
        <f>SUM(Month!D304:D306)</f>
        <v>100.97</v>
      </c>
      <c r="E106" s="77">
        <f>SUM(Month!E304:E306)</f>
        <v>14712.57</v>
      </c>
      <c r="F106" s="37">
        <f>SUM(Month!F304:F306)</f>
        <v>480.78</v>
      </c>
      <c r="G106" s="37">
        <f>SUM(Month!G304:G306)</f>
        <v>59.650000000000006</v>
      </c>
      <c r="H106" s="37">
        <f>SUM(Month!H304:H306)</f>
        <v>523.82999999999993</v>
      </c>
      <c r="I106" s="37">
        <f>SUM(Month!I304:I306)</f>
        <v>4557.2199999999993</v>
      </c>
      <c r="J106" s="76">
        <f>SUM(Month!J304:J306)</f>
        <v>1289.8500000000001</v>
      </c>
      <c r="K106" s="78">
        <f>SUM(Month!K304:K306)</f>
        <v>676</v>
      </c>
      <c r="L106" s="37">
        <f>SUM(Month!L304:L306)</f>
        <v>1788.1100000000001</v>
      </c>
      <c r="M106" s="37">
        <f>SUM(Month!M304:M306)</f>
        <v>3632.5600000000004</v>
      </c>
      <c r="N106" s="76">
        <f>SUM(Month!N304:N306)</f>
        <v>756.03</v>
      </c>
      <c r="O106" s="37">
        <f>SUM(Month!O304:O306)</f>
        <v>39.869999999999997</v>
      </c>
      <c r="P106" s="37">
        <f>SUM(Month!P304:P306)</f>
        <v>212.86</v>
      </c>
      <c r="R106" s="82"/>
    </row>
    <row r="107" spans="1:18" x14ac:dyDescent="0.35">
      <c r="A107" s="98" t="s">
        <v>244</v>
      </c>
      <c r="B107" s="37">
        <f>SUM(Month!B307:B309)</f>
        <v>14068.829999999998</v>
      </c>
      <c r="C107" s="37">
        <f>SUM(Month!C307:C309)</f>
        <v>728.38</v>
      </c>
      <c r="D107" s="37">
        <f>SUM(Month!D307:D309)</f>
        <v>75.03</v>
      </c>
      <c r="E107" s="77">
        <f>SUM(Month!E307:E309)</f>
        <v>13265.41</v>
      </c>
      <c r="F107" s="37">
        <f>SUM(Month!F307:F309)</f>
        <v>441.75</v>
      </c>
      <c r="G107" s="37">
        <f>SUM(Month!G307:G309)</f>
        <v>95.16</v>
      </c>
      <c r="H107" s="37">
        <f>SUM(Month!H307:H309)</f>
        <v>604.53</v>
      </c>
      <c r="I107" s="37">
        <f>SUM(Month!I307:I309)</f>
        <v>3855.1500000000005</v>
      </c>
      <c r="J107" s="76">
        <f>SUM(Month!J307:J309)</f>
        <v>1047.52</v>
      </c>
      <c r="K107" s="78">
        <f>SUM(Month!K307:K309)</f>
        <v>770.09999999999991</v>
      </c>
      <c r="L107" s="37">
        <f>SUM(Month!L307:L309)</f>
        <v>1678.5900000000001</v>
      </c>
      <c r="M107" s="37">
        <f>SUM(Month!M307:M309)</f>
        <v>3076.78</v>
      </c>
      <c r="N107" s="76">
        <f>SUM(Month!N307:N309)</f>
        <v>938.62999999999988</v>
      </c>
      <c r="O107" s="37">
        <f>SUM(Month!O307:O309)</f>
        <v>60.3</v>
      </c>
      <c r="P107" s="37">
        <f>SUM(Month!P307:P309)</f>
        <v>119.95</v>
      </c>
      <c r="R107" s="82"/>
    </row>
    <row r="108" spans="1:18" x14ac:dyDescent="0.35">
      <c r="A108" s="98" t="s">
        <v>245</v>
      </c>
      <c r="B108" s="37">
        <f>SUM(Month!B310:B312)</f>
        <v>10215.209999999999</v>
      </c>
      <c r="C108" s="37">
        <f>SUM(Month!C310:C312)</f>
        <v>536.17999999999995</v>
      </c>
      <c r="D108" s="37">
        <f>SUM(Month!D310:D312)</f>
        <v>152.05000000000001</v>
      </c>
      <c r="E108" s="77">
        <f>SUM(Month!E310:E312)</f>
        <v>9527</v>
      </c>
      <c r="F108" s="37">
        <f>SUM(Month!F310:F312)</f>
        <v>449.77</v>
      </c>
      <c r="G108" s="37">
        <f>SUM(Month!G310:G312)</f>
        <v>78.800000000000011</v>
      </c>
      <c r="H108" s="37">
        <f>SUM(Month!H310:H312)</f>
        <v>440.5</v>
      </c>
      <c r="I108" s="37">
        <f>SUM(Month!I310:I312)</f>
        <v>2276.44</v>
      </c>
      <c r="J108" s="76">
        <f>SUM(Month!J310:J312)</f>
        <v>313.46000000000004</v>
      </c>
      <c r="K108" s="78">
        <f>SUM(Month!K310:K312)</f>
        <v>484.84</v>
      </c>
      <c r="L108" s="37">
        <f>SUM(Month!L310:L312)</f>
        <v>1336.12</v>
      </c>
      <c r="M108" s="37">
        <f>SUM(Month!M310:M312)</f>
        <v>2668.59</v>
      </c>
      <c r="N108" s="76">
        <f>SUM(Month!N310:N312)</f>
        <v>908.34</v>
      </c>
      <c r="O108" s="37">
        <f>SUM(Month!O310:O312)</f>
        <v>77.48</v>
      </c>
      <c r="P108" s="37">
        <f>SUM(Month!P310:P312)</f>
        <v>128.47</v>
      </c>
      <c r="R108" s="82"/>
    </row>
    <row r="109" spans="1:18" x14ac:dyDescent="0.35">
      <c r="A109" s="98" t="s">
        <v>246</v>
      </c>
      <c r="B109" s="37">
        <f>SUM(Month!B313:B315)</f>
        <v>11641.84</v>
      </c>
      <c r="C109" s="37">
        <f>SUM(Month!C313:C315)</f>
        <v>632.33000000000004</v>
      </c>
      <c r="D109" s="37">
        <f>SUM(Month!D313:D315)</f>
        <v>39.94</v>
      </c>
      <c r="E109" s="77">
        <f>SUM(Month!E313:E315)</f>
        <v>10969.56</v>
      </c>
      <c r="F109" s="37">
        <f>SUM(Month!F313:F315)</f>
        <v>424.27</v>
      </c>
      <c r="G109" s="37">
        <f>SUM(Month!G313:G315)</f>
        <v>68.040000000000006</v>
      </c>
      <c r="H109" s="37">
        <f>SUM(Month!H313:H315)</f>
        <v>400.41</v>
      </c>
      <c r="I109" s="37">
        <f>SUM(Month!I313:I315)</f>
        <v>3297.0800000000004</v>
      </c>
      <c r="J109" s="76">
        <f>SUM(Month!J313:J315)</f>
        <v>292.61</v>
      </c>
      <c r="K109" s="78">
        <f>SUM(Month!K313:K315)</f>
        <v>218.35999999999999</v>
      </c>
      <c r="L109" s="37">
        <f>SUM(Month!L313:L315)</f>
        <v>1317.72</v>
      </c>
      <c r="M109" s="37">
        <f>SUM(Month!M313:M315)</f>
        <v>3494.91</v>
      </c>
      <c r="N109" s="76">
        <f>SUM(Month!N313:N315)</f>
        <v>642.03</v>
      </c>
      <c r="O109" s="37">
        <f>SUM(Month!O313:O315)</f>
        <v>62.24</v>
      </c>
      <c r="P109" s="37">
        <f>SUM(Month!P313:P315)</f>
        <v>212.45000000000002</v>
      </c>
      <c r="R109" s="82"/>
    </row>
    <row r="110" spans="1:18" x14ac:dyDescent="0.35">
      <c r="A110" s="98" t="s">
        <v>247</v>
      </c>
      <c r="B110" s="37">
        <f>SUM(Month!B316:B318)</f>
        <v>12316.720000000001</v>
      </c>
      <c r="C110" s="37">
        <f>SUM(Month!C316:C318)</f>
        <v>700.56</v>
      </c>
      <c r="D110" s="37">
        <f>SUM(Month!D316:D318)</f>
        <v>116.13</v>
      </c>
      <c r="E110" s="77">
        <f>SUM(Month!E316:E318)</f>
        <v>11500.04</v>
      </c>
      <c r="F110" s="37">
        <f>SUM(Month!F316:F318)</f>
        <v>433.56999999999994</v>
      </c>
      <c r="G110" s="37">
        <f>SUM(Month!G316:G318)</f>
        <v>86.449999999999989</v>
      </c>
      <c r="H110" s="37">
        <f>SUM(Month!H316:H318)</f>
        <v>398.38</v>
      </c>
      <c r="I110" s="37">
        <f>SUM(Month!I316:I318)</f>
        <v>3725.9300000000003</v>
      </c>
      <c r="J110" s="76">
        <f>SUM(Month!J316:J318)</f>
        <v>289.19</v>
      </c>
      <c r="K110" s="78">
        <f>SUM(Month!K316:K318)</f>
        <v>429.32</v>
      </c>
      <c r="L110" s="37">
        <f>SUM(Month!L316:L318)</f>
        <v>1483.53</v>
      </c>
      <c r="M110" s="37">
        <f>SUM(Month!M316:M318)</f>
        <v>3250.1699999999996</v>
      </c>
      <c r="N110" s="76">
        <f>SUM(Month!N316:N318)</f>
        <v>590.42999999999995</v>
      </c>
      <c r="O110" s="37">
        <f>SUM(Month!O316:O318)</f>
        <v>86.14</v>
      </c>
      <c r="P110" s="37">
        <f>SUM(Month!P316:P318)</f>
        <v>176.71</v>
      </c>
      <c r="R110" s="82"/>
    </row>
    <row r="111" spans="1:18" x14ac:dyDescent="0.35">
      <c r="A111" s="98" t="s">
        <v>248</v>
      </c>
      <c r="B111" s="37">
        <f>SUM(Month!B319:B321)</f>
        <v>9808.9399999999987</v>
      </c>
      <c r="C111" s="37">
        <f>SUM(Month!C319:C321)</f>
        <v>569.97</v>
      </c>
      <c r="D111" s="37">
        <f>SUM(Month!D319:D321)</f>
        <v>101.56</v>
      </c>
      <c r="E111" s="77">
        <f>SUM(Month!E319:E321)</f>
        <v>9137.4</v>
      </c>
      <c r="F111" s="37">
        <f>SUM(Month!F319:F321)</f>
        <v>379.4</v>
      </c>
      <c r="G111" s="37">
        <f>SUM(Month!G319:G321)</f>
        <v>96.640000000000015</v>
      </c>
      <c r="H111" s="37">
        <f>SUM(Month!H319:H321)</f>
        <v>232.93</v>
      </c>
      <c r="I111" s="37">
        <f>SUM(Month!I319:I321)</f>
        <v>2894.6</v>
      </c>
      <c r="J111" s="76">
        <f>SUM(Month!J319:J321)</f>
        <v>247.43</v>
      </c>
      <c r="K111" s="78">
        <f>SUM(Month!K319:K321)</f>
        <v>450.9</v>
      </c>
      <c r="L111" s="37">
        <f>SUM(Month!L319:L321)</f>
        <v>1321.66</v>
      </c>
      <c r="M111" s="37">
        <f>SUM(Month!M319:M321)</f>
        <v>2338.75</v>
      </c>
      <c r="N111" s="76">
        <f>SUM(Month!N319:N321)</f>
        <v>475.59000000000003</v>
      </c>
      <c r="O111" s="37">
        <f>SUM(Month!O319:O321)</f>
        <v>89.86</v>
      </c>
      <c r="P111" s="37">
        <f>SUM(Month!P319:P321)</f>
        <v>131.15</v>
      </c>
      <c r="R111" s="82"/>
    </row>
    <row r="112" spans="1:18" x14ac:dyDescent="0.35">
      <c r="A112" s="98" t="s">
        <v>249</v>
      </c>
      <c r="B112" s="37">
        <f>SUM(Month!B322:B324)</f>
        <v>12303.269999999999</v>
      </c>
      <c r="C112" s="37">
        <f>SUM(Month!C322:C324)</f>
        <v>688.77</v>
      </c>
      <c r="D112" s="37">
        <f>SUM(Month!D322:D324)</f>
        <v>193.76999999999998</v>
      </c>
      <c r="E112" s="77">
        <f>SUM(Month!E322:E324)</f>
        <v>11420.720000000001</v>
      </c>
      <c r="F112" s="37">
        <f>SUM(Month!F322:F324)</f>
        <v>500.19000000000005</v>
      </c>
      <c r="G112" s="37">
        <f>SUM(Month!G322:G324)</f>
        <v>77.8</v>
      </c>
      <c r="H112" s="37">
        <f>SUM(Month!H322:H324)</f>
        <v>399.08</v>
      </c>
      <c r="I112" s="37">
        <f>SUM(Month!I322:I324)</f>
        <v>3254.2</v>
      </c>
      <c r="J112" s="76">
        <f>SUM(Month!J322:J324)</f>
        <v>302.74</v>
      </c>
      <c r="K112" s="78">
        <f>SUM(Month!K322:K324)</f>
        <v>412.07</v>
      </c>
      <c r="L112" s="37">
        <f>SUM(Month!L322:L324)</f>
        <v>1522.6</v>
      </c>
      <c r="M112" s="37">
        <f>SUM(Month!M322:M324)</f>
        <v>3317.36</v>
      </c>
      <c r="N112" s="76">
        <f>SUM(Month!N322:N324)</f>
        <v>909.47000000000014</v>
      </c>
      <c r="O112" s="37">
        <f>SUM(Month!O322:O324)</f>
        <v>78.53</v>
      </c>
      <c r="P112" s="37">
        <f>SUM(Month!P322:P324)</f>
        <v>236.99</v>
      </c>
      <c r="R112" s="82"/>
    </row>
    <row r="113" spans="1:18" x14ac:dyDescent="0.35">
      <c r="A113" s="98" t="s">
        <v>587</v>
      </c>
      <c r="B113" s="37">
        <f>SUM(Month!B325:B327)</f>
        <v>13275.23</v>
      </c>
      <c r="C113" s="37">
        <f>SUM(Month!C325:C327)</f>
        <v>694.65</v>
      </c>
      <c r="D113" s="37">
        <f>SUM(Month!D325:D327)</f>
        <v>142.13</v>
      </c>
      <c r="E113" s="77">
        <f>SUM(Month!E325:E327)</f>
        <v>12438.43</v>
      </c>
      <c r="F113" s="37">
        <f>SUM(Month!F325:F327)</f>
        <v>503.49</v>
      </c>
      <c r="G113" s="37">
        <f>SUM(Month!G325:G327)</f>
        <v>77.460000000000008</v>
      </c>
      <c r="H113" s="37">
        <f>SUM(Month!H325:H327)</f>
        <v>461.39</v>
      </c>
      <c r="I113" s="37">
        <f>SUM(Month!I325:I327)</f>
        <v>4118.09</v>
      </c>
      <c r="J113" s="76">
        <f>SUM(Month!J325:J327)</f>
        <v>569.54</v>
      </c>
      <c r="K113" s="78">
        <f>SUM(Month!K325:K327)</f>
        <v>346.11</v>
      </c>
      <c r="L113" s="37">
        <f>SUM(Month!L325:L327)</f>
        <v>1605.44</v>
      </c>
      <c r="M113" s="37">
        <f>SUM(Month!M325:M327)</f>
        <v>3232.2200000000003</v>
      </c>
      <c r="N113" s="76">
        <f>SUM(Month!N325:N327)</f>
        <v>736.7</v>
      </c>
      <c r="O113" s="37">
        <f>SUM(Month!O325:O327)</f>
        <v>83.69</v>
      </c>
      <c r="P113" s="37">
        <f>SUM(Month!P325:P327)</f>
        <v>193.78999999999996</v>
      </c>
      <c r="R113" s="82"/>
    </row>
    <row r="114" spans="1:18" x14ac:dyDescent="0.35">
      <c r="A114" s="98" t="s">
        <v>608</v>
      </c>
      <c r="B114" s="37">
        <f>SUM(Month!B328:B330)</f>
        <v>13409.169999999998</v>
      </c>
      <c r="C114" s="37">
        <f>SUM(Month!C328:C330)</f>
        <v>665.47</v>
      </c>
      <c r="D114" s="37">
        <f>SUM(Month!D328:D330)</f>
        <v>197.36</v>
      </c>
      <c r="E114" s="77">
        <f>SUM(Month!E328:E330)</f>
        <v>12546.329999999998</v>
      </c>
      <c r="F114" s="37">
        <f>SUM(Month!F328:F330)</f>
        <v>324.5</v>
      </c>
      <c r="G114" s="37">
        <f>SUM(Month!G328:G330)</f>
        <v>93.68</v>
      </c>
      <c r="H114" s="37">
        <f>SUM(Month!H328:H330)</f>
        <v>505.86</v>
      </c>
      <c r="I114" s="37">
        <f>SUM(Month!I328:I330)</f>
        <v>4086.58</v>
      </c>
      <c r="J114" s="76">
        <f>SUM(Month!J328:J330)</f>
        <v>714.04</v>
      </c>
      <c r="K114" s="78">
        <f>SUM(Month!K328:K330)</f>
        <v>525.32999999999993</v>
      </c>
      <c r="L114" s="37">
        <f>SUM(Month!L328:L330)</f>
        <v>1483.75</v>
      </c>
      <c r="M114" s="37">
        <f>SUM(Month!M328:M330)</f>
        <v>3046.56</v>
      </c>
      <c r="N114" s="76">
        <f>SUM(Month!N328:N330)</f>
        <v>834.84999999999991</v>
      </c>
      <c r="O114" s="37">
        <f>SUM(Month!O328:O330)</f>
        <v>89.960000000000008</v>
      </c>
      <c r="P114" s="37">
        <f>SUM(Month!P328:P330)</f>
        <v>164.6</v>
      </c>
      <c r="R114" s="82"/>
    </row>
    <row r="115" spans="1:18" x14ac:dyDescent="0.35">
      <c r="A115" s="98" t="s">
        <v>612</v>
      </c>
      <c r="B115" s="37">
        <f>SUM(Month!B331:B333)</f>
        <v>13824.26</v>
      </c>
      <c r="C115" s="37">
        <f>SUM(Month!C331:C333)</f>
        <v>796</v>
      </c>
      <c r="D115" s="37">
        <f>SUM(Month!D331:D333)</f>
        <v>242.44</v>
      </c>
      <c r="E115" s="77">
        <f>SUM(Month!E331:E333)</f>
        <v>12785.810000000001</v>
      </c>
      <c r="F115" s="37">
        <f>SUM(Month!F331:F333)</f>
        <v>442.3</v>
      </c>
      <c r="G115" s="37">
        <f>SUM(Month!G331:G333)</f>
        <v>80.69</v>
      </c>
      <c r="H115" s="37">
        <f>SUM(Month!H331:H333)</f>
        <v>401.39</v>
      </c>
      <c r="I115" s="37">
        <f>SUM(Month!I331:I333)</f>
        <v>4250.2400000000007</v>
      </c>
      <c r="J115" s="76">
        <f>SUM(Month!J331:J333)</f>
        <v>701.91000000000008</v>
      </c>
      <c r="K115" s="78">
        <f>SUM(Month!K331:K333)</f>
        <v>684.43000000000006</v>
      </c>
      <c r="L115" s="37">
        <f>SUM(Month!L331:L333)</f>
        <v>1555.4</v>
      </c>
      <c r="M115" s="37">
        <f>SUM(Month!M331:M333)</f>
        <v>3090.46</v>
      </c>
      <c r="N115" s="76">
        <f>SUM(Month!N331:N333)</f>
        <v>751.56</v>
      </c>
      <c r="O115" s="37">
        <f>SUM(Month!O331:O333)</f>
        <v>60.46</v>
      </c>
      <c r="P115" s="37">
        <f>SUM(Month!P331:P333)</f>
        <v>113.77</v>
      </c>
      <c r="R115" s="82"/>
    </row>
    <row r="116" spans="1:18" x14ac:dyDescent="0.35">
      <c r="A116" s="98" t="s">
        <v>622</v>
      </c>
      <c r="B116" s="37">
        <f>SUM(Month!B334:B336)</f>
        <v>13980.369999999999</v>
      </c>
      <c r="C116" s="37">
        <f>SUM(Month!C334:C336)</f>
        <v>735.3</v>
      </c>
      <c r="D116" s="37">
        <f>SUM(Month!D334:D336)</f>
        <v>267.24</v>
      </c>
      <c r="E116" s="77">
        <f>SUM(Month!E334:E336)</f>
        <v>12977.84</v>
      </c>
      <c r="F116" s="37">
        <f>SUM(Month!F334:F336)</f>
        <v>544.54</v>
      </c>
      <c r="G116" s="37">
        <f>SUM(Month!G334:G336)</f>
        <v>72.320000000000007</v>
      </c>
      <c r="H116" s="37">
        <f>SUM(Month!H334:H336)</f>
        <v>405.13</v>
      </c>
      <c r="I116" s="37">
        <f>SUM(Month!I334:I336)</f>
        <v>4017.78</v>
      </c>
      <c r="J116" s="76">
        <f>SUM(Month!J334:J336)</f>
        <v>1012.5899999999999</v>
      </c>
      <c r="K116" s="78">
        <f>SUM(Month!K334:K336)</f>
        <v>354.71999999999997</v>
      </c>
      <c r="L116" s="37">
        <f>SUM(Month!L334:L336)</f>
        <v>1441.9299999999998</v>
      </c>
      <c r="M116" s="37">
        <f>SUM(Month!M334:M336)</f>
        <v>3529.02</v>
      </c>
      <c r="N116" s="76">
        <f>SUM(Month!N334:N336)</f>
        <v>807.1</v>
      </c>
      <c r="O116" s="37">
        <f>SUM(Month!O334:O336)</f>
        <v>66.02</v>
      </c>
      <c r="P116" s="37">
        <f>SUM(Month!P334:P336)</f>
        <v>144.32</v>
      </c>
      <c r="R116" s="82"/>
    </row>
    <row r="117" spans="1:18" x14ac:dyDescent="0.35">
      <c r="A117" s="98" t="s">
        <v>630</v>
      </c>
      <c r="B117" s="37">
        <f>SUM(Month!B337:B339)</f>
        <v>13421.25</v>
      </c>
      <c r="C117" s="37">
        <f>SUM(Month!C337:C339)</f>
        <v>725.79</v>
      </c>
      <c r="D117" s="37">
        <f>SUM(Month!D337:D339)</f>
        <v>203.31</v>
      </c>
      <c r="E117" s="77">
        <f>SUM(Month!E337:E339)</f>
        <v>12492.150000000001</v>
      </c>
      <c r="F117" s="37">
        <f>SUM(Month!F337:F339)</f>
        <v>428.51</v>
      </c>
      <c r="G117" s="37">
        <f>SUM(Month!G337:G339)</f>
        <v>114.56</v>
      </c>
      <c r="H117" s="37">
        <f>SUM(Month!H337:H339)</f>
        <v>327.24</v>
      </c>
      <c r="I117" s="37">
        <f>SUM(Month!I337:I339)</f>
        <v>3766.01</v>
      </c>
      <c r="J117" s="76">
        <f>SUM(Month!J337:J339)</f>
        <v>1051.99</v>
      </c>
      <c r="K117" s="78">
        <f>SUM(Month!K337:K339)</f>
        <v>387.45000000000005</v>
      </c>
      <c r="L117" s="37">
        <f>SUM(Month!L337:L339)</f>
        <v>1464.4799999999998</v>
      </c>
      <c r="M117" s="37">
        <f>SUM(Month!M337:M339)</f>
        <v>3297.62</v>
      </c>
      <c r="N117" s="76">
        <f>SUM(Month!N337:N339)</f>
        <v>800.1</v>
      </c>
      <c r="O117" s="37">
        <f>SUM(Month!O337:O339)</f>
        <v>79.13</v>
      </c>
      <c r="P117" s="37">
        <f>SUM(Month!P337:P339)</f>
        <v>156.41999999999999</v>
      </c>
      <c r="R117" s="82"/>
    </row>
    <row r="118" spans="1:18" x14ac:dyDescent="0.35">
      <c r="A118" s="98" t="s">
        <v>645</v>
      </c>
      <c r="B118" s="37">
        <f>SUM(Month!B340:B342)</f>
        <v>13601</v>
      </c>
      <c r="C118" s="37">
        <f>SUM(Month!C340:C342)</f>
        <v>632.15</v>
      </c>
      <c r="D118" s="37">
        <f>SUM(Month!D340:D342)</f>
        <v>154.35</v>
      </c>
      <c r="E118" s="77">
        <f>SUM(Month!E340:E342)</f>
        <v>12814.5</v>
      </c>
      <c r="F118" s="37">
        <f>SUM(Month!F340:F342)</f>
        <v>266.82</v>
      </c>
      <c r="G118" s="37">
        <f>SUM(Month!G340:G342)</f>
        <v>127.02000000000001</v>
      </c>
      <c r="H118" s="37">
        <f>SUM(Month!H340:H342)</f>
        <v>377.25</v>
      </c>
      <c r="I118" s="37">
        <f>SUM(Month!I340:I342)</f>
        <v>3727.65</v>
      </c>
      <c r="J118" s="76">
        <f>SUM(Month!J340:J342)</f>
        <v>723.31999999999994</v>
      </c>
      <c r="K118" s="78">
        <f>SUM(Month!K340:K342)</f>
        <v>615.83000000000004</v>
      </c>
      <c r="L118" s="37">
        <f>SUM(Month!L340:L342)</f>
        <v>1580.7099999999998</v>
      </c>
      <c r="M118" s="37">
        <f>SUM(Month!M340:M342)</f>
        <v>3668.38</v>
      </c>
      <c r="N118" s="76">
        <f>SUM(Month!N340:N342)</f>
        <v>873.95999999999992</v>
      </c>
      <c r="O118" s="37">
        <f>SUM(Month!O340:O342)</f>
        <v>81.17</v>
      </c>
      <c r="P118" s="37">
        <f>SUM(Month!P340:P342)</f>
        <v>105.89</v>
      </c>
      <c r="R118" s="82"/>
    </row>
    <row r="119" spans="1:18" x14ac:dyDescent="0.35">
      <c r="A119" s="100" t="s">
        <v>652</v>
      </c>
      <c r="B119" s="37">
        <f>SUM(Month!B343:B345)</f>
        <v>13464.150000000001</v>
      </c>
      <c r="C119" s="37">
        <f>SUM(Month!C343:C345)</f>
        <v>869.62</v>
      </c>
      <c r="D119" s="37">
        <f>SUM(Month!D343:D345)</f>
        <v>166.06</v>
      </c>
      <c r="E119" s="77">
        <f>SUM(Month!E343:E345)</f>
        <v>12428.470000000001</v>
      </c>
      <c r="F119" s="37">
        <f>SUM(Month!F343:F345)</f>
        <v>328.82</v>
      </c>
      <c r="G119" s="37">
        <f>SUM(Month!G343:G345)</f>
        <v>91.5</v>
      </c>
      <c r="H119" s="37">
        <f>SUM(Month!H343:H345)</f>
        <v>519.56000000000006</v>
      </c>
      <c r="I119" s="37">
        <f>SUM(Month!I343:I345)</f>
        <v>3993.37</v>
      </c>
      <c r="J119" s="76">
        <f>SUM(Month!J343:J345)</f>
        <v>835.98</v>
      </c>
      <c r="K119" s="78">
        <f>SUM(Month!K343:K345)</f>
        <v>757.62</v>
      </c>
      <c r="L119" s="37">
        <f>SUM(Month!L343:L345)</f>
        <v>1197.21</v>
      </c>
      <c r="M119" s="37">
        <f>SUM(Month!M343:M345)</f>
        <v>3404.64</v>
      </c>
      <c r="N119" s="76">
        <f>SUM(Month!N343:N345)</f>
        <v>669.54</v>
      </c>
      <c r="O119" s="37">
        <f>SUM(Month!O343:O345)</f>
        <v>54.25</v>
      </c>
      <c r="P119" s="37">
        <f>SUM(Month!P343:P345)</f>
        <v>79.539999999999992</v>
      </c>
      <c r="R119" s="82"/>
    </row>
    <row r="120" spans="1:18" x14ac:dyDescent="0.35">
      <c r="A120" s="100" t="s">
        <v>657</v>
      </c>
      <c r="B120" s="37">
        <f>SUM(Month!B346:B348)</f>
        <v>12839.759999999998</v>
      </c>
      <c r="C120" s="37">
        <f>SUM(Month!C346:C348)</f>
        <v>763.43000000000006</v>
      </c>
      <c r="D120" s="37">
        <f>SUM(Month!D346:D348)</f>
        <v>300.71000000000004</v>
      </c>
      <c r="E120" s="77">
        <f>SUM(Month!E346:E348)</f>
        <v>11775.619999999999</v>
      </c>
      <c r="F120" s="37">
        <f>SUM(Month!F346:F348)</f>
        <v>446.71</v>
      </c>
      <c r="G120" s="37">
        <f>SUM(Month!G346:G348)</f>
        <v>86.25</v>
      </c>
      <c r="H120" s="37">
        <f>SUM(Month!H346:H348)</f>
        <v>412.99</v>
      </c>
      <c r="I120" s="37">
        <f>SUM(Month!I346:I348)</f>
        <v>3838.4399999999996</v>
      </c>
      <c r="J120" s="76">
        <f>SUM(Month!J346:J348)</f>
        <v>918.54</v>
      </c>
      <c r="K120" s="78">
        <f>SUM(Month!K346:K348)</f>
        <v>454.78</v>
      </c>
      <c r="L120" s="37">
        <f>SUM(Month!L346:L348)</f>
        <v>1111.06</v>
      </c>
      <c r="M120" s="37">
        <f>SUM(Month!M346:M348)</f>
        <v>3171.59</v>
      </c>
      <c r="N120" s="76">
        <f>SUM(Month!N346:N348)</f>
        <v>665.79</v>
      </c>
      <c r="O120" s="37">
        <f>SUM(Month!O346:O348)</f>
        <v>76.78</v>
      </c>
      <c r="P120" s="37">
        <f>SUM(Month!P346:P348)</f>
        <v>109.08</v>
      </c>
      <c r="R120" s="82"/>
    </row>
    <row r="121" spans="1:18" x14ac:dyDescent="0.35">
      <c r="A121" s="100" t="s">
        <v>664</v>
      </c>
      <c r="B121" s="37">
        <f>SUM(Month!B349:B351)</f>
        <v>12770.779999999999</v>
      </c>
      <c r="C121" s="37">
        <f>SUM(Month!C349:C351)</f>
        <v>714.08</v>
      </c>
      <c r="D121" s="37">
        <f>SUM(Month!D349:D351)</f>
        <v>89.36</v>
      </c>
      <c r="E121" s="77">
        <f>SUM(Month!E349:E351)</f>
        <v>11967.34</v>
      </c>
      <c r="F121" s="37">
        <f>SUM(Month!F349:F351)</f>
        <v>407.21</v>
      </c>
      <c r="G121" s="37">
        <f>SUM(Month!G349:G351)</f>
        <v>98.57</v>
      </c>
      <c r="H121" s="37">
        <f>SUM(Month!H349:H351)</f>
        <v>363.09000000000003</v>
      </c>
      <c r="I121" s="37">
        <f>SUM(Month!I349:I351)</f>
        <v>3899.18</v>
      </c>
      <c r="J121" s="76">
        <f>SUM(Month!J349:J351)</f>
        <v>1008.8</v>
      </c>
      <c r="K121" s="78">
        <f>SUM(Month!K349:K351)</f>
        <v>366.71000000000004</v>
      </c>
      <c r="L121" s="37">
        <f>SUM(Month!L349:L351)</f>
        <v>1321.25</v>
      </c>
      <c r="M121" s="37">
        <f>SUM(Month!M349:M351)</f>
        <v>2934.37</v>
      </c>
      <c r="N121" s="76">
        <f>SUM(Month!N349:N351)</f>
        <v>802.48</v>
      </c>
      <c r="O121" s="37">
        <f>SUM(Month!O349:O351)</f>
        <v>75.39</v>
      </c>
      <c r="P121" s="37">
        <f>SUM(Month!P349:P351)</f>
        <v>123.03</v>
      </c>
      <c r="R121" s="82"/>
    </row>
    <row r="122" spans="1:18" x14ac:dyDescent="0.35">
      <c r="A122" s="100" t="s">
        <v>681</v>
      </c>
      <c r="B122" s="37">
        <f>SUM(Month!B352:B354)</f>
        <v>11902.4</v>
      </c>
      <c r="C122" s="37">
        <f>SUM(Month!C352:C354)</f>
        <v>630.77</v>
      </c>
      <c r="D122" s="37">
        <f>SUM(Month!D352:D354)</f>
        <v>185.31000000000003</v>
      </c>
      <c r="E122" s="77">
        <f>SUM(Month!E352:E354)</f>
        <v>11086.32</v>
      </c>
      <c r="F122" s="37">
        <f>SUM(Month!F352:F354)</f>
        <v>348.65</v>
      </c>
      <c r="G122" s="37">
        <f>SUM(Month!G352:G354)</f>
        <v>110.03999999999999</v>
      </c>
      <c r="H122" s="37">
        <f>SUM(Month!H352:H354)</f>
        <v>343.7</v>
      </c>
      <c r="I122" s="37">
        <f>SUM(Month!I352:I354)</f>
        <v>3690.1100000000006</v>
      </c>
      <c r="J122" s="76">
        <f>SUM(Month!J352:J354)</f>
        <v>551.32000000000005</v>
      </c>
      <c r="K122" s="78">
        <f>SUM(Month!K352:K354)</f>
        <v>652.61</v>
      </c>
      <c r="L122" s="37">
        <f>SUM(Month!L352:L354)</f>
        <v>1184.8600000000001</v>
      </c>
      <c r="M122" s="37">
        <f>SUM(Month!M352:M354)</f>
        <v>2796.5</v>
      </c>
      <c r="N122" s="76">
        <f>SUM(Month!N352:N354)</f>
        <v>774.53</v>
      </c>
      <c r="O122" s="37">
        <f>SUM(Month!O352:O354)</f>
        <v>25.16</v>
      </c>
      <c r="P122" s="37">
        <f>SUM(Month!P352:P354)</f>
        <v>61.269999999999996</v>
      </c>
      <c r="R122" s="82"/>
    </row>
    <row r="123" spans="1:18" x14ac:dyDescent="0.35">
      <c r="A123" s="100" t="s">
        <v>686</v>
      </c>
      <c r="B123" s="37">
        <f>SUM(Month!B355:B357)</f>
        <v>12789.68</v>
      </c>
      <c r="C123" s="37">
        <f>SUM(Month!C355:C357)</f>
        <v>741.55</v>
      </c>
      <c r="D123" s="37">
        <f>SUM(Month!D355:D357)</f>
        <v>93.949999999999989</v>
      </c>
      <c r="E123" s="77">
        <f>SUM(Month!E355:E357)</f>
        <v>11954.18</v>
      </c>
      <c r="F123" s="37">
        <f>SUM(Month!F355:F357)</f>
        <v>409.87</v>
      </c>
      <c r="G123" s="37">
        <f>SUM(Month!G355:G357)</f>
        <v>64.45</v>
      </c>
      <c r="H123" s="37">
        <f>SUM(Month!H355:H357)</f>
        <v>367.36</v>
      </c>
      <c r="I123" s="37">
        <f>SUM(Month!I355:I357)</f>
        <v>4005.25</v>
      </c>
      <c r="J123" s="76">
        <f>SUM(Month!J355:J357)</f>
        <v>686.52</v>
      </c>
      <c r="K123" s="78">
        <f>SUM(Month!K355:K357)</f>
        <v>647.26</v>
      </c>
      <c r="L123" s="37">
        <f>SUM(Month!L355:L357)</f>
        <v>1365.97</v>
      </c>
      <c r="M123" s="37">
        <f>SUM(Month!M355:M357)</f>
        <v>2931.81</v>
      </c>
      <c r="N123" s="76">
        <f>SUM(Month!N355:N357)</f>
        <v>873.57999999999993</v>
      </c>
      <c r="O123" s="37">
        <f>SUM(Month!O355:O357)</f>
        <v>48.510000000000005</v>
      </c>
      <c r="P123" s="37">
        <f>SUM(Month!P355:P357)</f>
        <v>69.33</v>
      </c>
      <c r="R123" s="82"/>
    </row>
    <row r="124" spans="1:18" x14ac:dyDescent="0.35">
      <c r="A124" s="100" t="s">
        <v>690</v>
      </c>
      <c r="B124" s="37">
        <f>SUM(Month!B358:B360)</f>
        <v>12728.97</v>
      </c>
      <c r="C124" s="37">
        <f>SUM(Month!C358:C360)</f>
        <v>652.74</v>
      </c>
      <c r="D124" s="37">
        <f>SUM(Month!D358:D360)</f>
        <v>320.25</v>
      </c>
      <c r="E124" s="77">
        <f>SUM(Month!E358:E360)</f>
        <v>11755.98</v>
      </c>
      <c r="F124" s="37">
        <f>SUM(Month!F358:F360)</f>
        <v>437.63</v>
      </c>
      <c r="G124" s="37">
        <f>SUM(Month!G358:G360)</f>
        <v>76.3</v>
      </c>
      <c r="H124" s="37">
        <f>SUM(Month!H358:H360)</f>
        <v>447.29999999999995</v>
      </c>
      <c r="I124" s="37">
        <f>SUM(Month!I358:I360)</f>
        <v>3614.05</v>
      </c>
      <c r="J124" s="76">
        <f>SUM(Month!J358:J360)</f>
        <v>857.41</v>
      </c>
      <c r="K124" s="78">
        <f>SUM(Month!K358:K360)</f>
        <v>447.61</v>
      </c>
      <c r="L124" s="37">
        <f>SUM(Month!L358:L360)</f>
        <v>1240.0899999999999</v>
      </c>
      <c r="M124" s="37">
        <f>SUM(Month!M358:M360)</f>
        <v>3156.8599999999997</v>
      </c>
      <c r="N124" s="76">
        <f>SUM(Month!N358:N360)</f>
        <v>679.07999999999993</v>
      </c>
      <c r="O124" s="37">
        <f>SUM(Month!O358:O360)</f>
        <v>95.39</v>
      </c>
      <c r="P124" s="37">
        <f>SUM(Month!P358:P360)</f>
        <v>196.9</v>
      </c>
      <c r="R124" s="82"/>
    </row>
    <row r="125" spans="1:18" x14ac:dyDescent="0.35">
      <c r="A125" s="100" t="s">
        <v>695</v>
      </c>
      <c r="B125" s="37">
        <f>SUM(Month!B361:B363)</f>
        <v>12609.210000000001</v>
      </c>
      <c r="C125" s="37">
        <f>SUM(Month!C361:C363)</f>
        <v>666.97</v>
      </c>
      <c r="D125" s="37">
        <f>SUM(Month!D361:D363)</f>
        <v>156.63</v>
      </c>
      <c r="E125" s="77">
        <f>SUM(Month!E361:E363)</f>
        <v>11785.61</v>
      </c>
      <c r="F125" s="37">
        <f>SUM(Month!F361:F363)</f>
        <v>374.31</v>
      </c>
      <c r="G125" s="37">
        <f>SUM(Month!G361:G363)</f>
        <v>74.73</v>
      </c>
      <c r="H125" s="37">
        <f>SUM(Month!H361:H363)</f>
        <v>417.41</v>
      </c>
      <c r="I125" s="37">
        <f>SUM(Month!I361:I363)</f>
        <v>3606.4700000000003</v>
      </c>
      <c r="J125" s="76">
        <f>SUM(Month!J361:J363)</f>
        <v>988.1099999999999</v>
      </c>
      <c r="K125" s="78">
        <f>SUM(Month!K361:K363)</f>
        <v>463.08</v>
      </c>
      <c r="L125" s="37">
        <f>SUM(Month!L361:L363)</f>
        <v>1275.53</v>
      </c>
      <c r="M125" s="37">
        <f>SUM(Month!M361:M363)</f>
        <v>3008.72</v>
      </c>
      <c r="N125" s="76">
        <f>SUM(Month!N361:N363)</f>
        <v>768.26</v>
      </c>
      <c r="O125" s="37">
        <f>SUM(Month!O361:O363)</f>
        <v>89.47999999999999</v>
      </c>
      <c r="P125" s="37">
        <f>SUM(Month!P361:P363)</f>
        <v>131.23000000000002</v>
      </c>
      <c r="R125" s="82"/>
    </row>
    <row r="126" spans="1:18" x14ac:dyDescent="0.35">
      <c r="A126" s="100" t="s">
        <v>711</v>
      </c>
      <c r="B126" s="37">
        <f>SUM(Month!B364:B366)</f>
        <v>13482.73</v>
      </c>
      <c r="C126" s="37">
        <f>SUM(Month!C364:C366)</f>
        <v>667.91000000000008</v>
      </c>
      <c r="D126" s="37">
        <f>SUM(Month!D364:D366)</f>
        <v>265.69</v>
      </c>
      <c r="E126" s="77">
        <f>SUM(Month!E364:E366)</f>
        <v>12549.130000000001</v>
      </c>
      <c r="F126" s="37">
        <f>SUM(Month!F364:F366)</f>
        <v>265.19</v>
      </c>
      <c r="G126" s="37">
        <f>SUM(Month!G364:G366)</f>
        <v>82.17</v>
      </c>
      <c r="H126" s="37">
        <f>SUM(Month!H364:H366)</f>
        <v>323.54999999999995</v>
      </c>
      <c r="I126" s="37">
        <f>SUM(Month!I364:I366)</f>
        <v>3772.07</v>
      </c>
      <c r="J126" s="76">
        <f>SUM(Month!J364:J366)</f>
        <v>908.59999999999991</v>
      </c>
      <c r="K126" s="78">
        <f>SUM(Month!K364:K366)</f>
        <v>671.82</v>
      </c>
      <c r="L126" s="37">
        <f>SUM(Month!L364:L366)</f>
        <v>1119.54</v>
      </c>
      <c r="M126" s="37">
        <f>SUM(Month!M364:M366)</f>
        <v>3358.8999999999996</v>
      </c>
      <c r="N126" s="76">
        <f>SUM(Month!N364:N366)</f>
        <v>1016.5</v>
      </c>
      <c r="O126" s="37">
        <f>SUM(Month!O364:O366)</f>
        <v>85.389999999999986</v>
      </c>
      <c r="P126" s="37">
        <f>SUM(Month!P364:P366)</f>
        <v>51.269999999999996</v>
      </c>
    </row>
    <row r="127" spans="1:18" x14ac:dyDescent="0.35">
      <c r="A127" s="100" t="s">
        <v>715</v>
      </c>
      <c r="B127" s="37">
        <f>SUM(Month!B367:B369)</f>
        <v>11895.24</v>
      </c>
      <c r="C127" s="37">
        <f>SUM(Month!C367:C369)</f>
        <v>614.44000000000005</v>
      </c>
      <c r="D127" s="37">
        <f>SUM(Month!D367:D369)</f>
        <v>119.66999999999999</v>
      </c>
      <c r="E127" s="77">
        <f>SUM(Month!E367:E369)</f>
        <v>11161.119999999999</v>
      </c>
      <c r="F127" s="37">
        <f>SUM(Month!F367:F369)</f>
        <v>330.45</v>
      </c>
      <c r="G127" s="37">
        <f>SUM(Month!G367:G369)</f>
        <v>62.67</v>
      </c>
      <c r="H127" s="37">
        <f>SUM(Month!H367:H369)</f>
        <v>418.86</v>
      </c>
      <c r="I127" s="37">
        <f>SUM(Month!I367:I369)</f>
        <v>3483.9400000000005</v>
      </c>
      <c r="J127" s="76">
        <f>SUM(Month!J367:J369)</f>
        <v>581.29</v>
      </c>
      <c r="K127" s="78">
        <f>SUM(Month!K367:K369)</f>
        <v>703.77</v>
      </c>
      <c r="L127" s="37">
        <f>SUM(Month!L367:L369)</f>
        <v>1131.04</v>
      </c>
      <c r="M127" s="37">
        <f>SUM(Month!M367:M369)</f>
        <v>2710.1600000000003</v>
      </c>
      <c r="N127" s="76">
        <f>SUM(Month!N367:N369)</f>
        <v>930.8</v>
      </c>
      <c r="O127" s="37">
        <f>SUM(Month!O367:O369)</f>
        <v>108.66</v>
      </c>
      <c r="P127" s="37">
        <f>SUM(Month!P367:P369)</f>
        <v>60.489999999999995</v>
      </c>
    </row>
    <row r="128" spans="1:18" x14ac:dyDescent="0.35">
      <c r="A128" s="100" t="s">
        <v>737</v>
      </c>
      <c r="B128" s="37">
        <f>SUM(Month!B370:B372)</f>
        <v>12959.369999999999</v>
      </c>
      <c r="C128" s="37">
        <f>SUM(Month!C370:C372)</f>
        <v>610.88000000000011</v>
      </c>
      <c r="D128" s="37">
        <f>SUM(Month!D370:D372)</f>
        <v>146.33000000000001</v>
      </c>
      <c r="E128" s="77">
        <f>SUM(Month!E370:E372)</f>
        <v>12202.149999999998</v>
      </c>
      <c r="F128" s="37">
        <f>SUM(Month!F370:F372)</f>
        <v>329.53000000000003</v>
      </c>
      <c r="G128" s="37">
        <f>SUM(Month!G370:G372)</f>
        <v>55.730000000000004</v>
      </c>
      <c r="H128" s="37">
        <f>SUM(Month!H370:H372)</f>
        <v>392.43</v>
      </c>
      <c r="I128" s="37">
        <f>SUM(Month!I370:I372)</f>
        <v>3731.31</v>
      </c>
      <c r="J128" s="76">
        <f>SUM(Month!J370:J372)</f>
        <v>855.84</v>
      </c>
      <c r="K128" s="78">
        <f>SUM(Month!K370:K372)</f>
        <v>529.21</v>
      </c>
      <c r="L128" s="37">
        <f>SUM(Month!L370:L372)</f>
        <v>1174.07</v>
      </c>
      <c r="M128" s="37">
        <f>SUM(Month!M370:M372)</f>
        <v>3141.27</v>
      </c>
      <c r="N128" s="76">
        <f>SUM(Month!N370:N372)</f>
        <v>739.1</v>
      </c>
      <c r="O128" s="37">
        <f>SUM(Month!O370:O372)</f>
        <v>79.460000000000008</v>
      </c>
      <c r="P128" s="37">
        <f>SUM(Month!P370:P372)</f>
        <v>132.21</v>
      </c>
    </row>
    <row r="129" spans="1:16" x14ac:dyDescent="0.35">
      <c r="A129" s="100" t="s">
        <v>738</v>
      </c>
      <c r="B129" s="37">
        <f>SUM(Month!B373:B375)</f>
        <v>12536.29</v>
      </c>
      <c r="C129" s="37">
        <f>SUM(Month!C373:C375)</f>
        <v>619.89</v>
      </c>
      <c r="D129" s="78">
        <f>SUM(Month!D373:D375)</f>
        <v>232.32</v>
      </c>
      <c r="E129" s="77">
        <f>SUM(Month!E373:E375)</f>
        <v>11684.08</v>
      </c>
      <c r="F129" s="37">
        <f>SUM(Month!F373:F375)</f>
        <v>332.03</v>
      </c>
      <c r="G129" s="37">
        <f>SUM(Month!G373:G375)</f>
        <v>57.730000000000004</v>
      </c>
      <c r="H129" s="37">
        <f>SUM(Month!H373:H375)</f>
        <v>403.40999999999997</v>
      </c>
      <c r="I129" s="78">
        <f>SUM(Month!I373:I375)</f>
        <v>3609.54</v>
      </c>
      <c r="J129" s="76">
        <f>SUM(Month!J373:J375)</f>
        <v>911.98</v>
      </c>
      <c r="K129" s="78">
        <f>SUM(Month!K373:K375)</f>
        <v>377.58000000000004</v>
      </c>
      <c r="L129" s="37">
        <f>SUM(Month!L373:L375)</f>
        <v>1334.13</v>
      </c>
      <c r="M129" s="37">
        <f>SUM(Month!M373:M375)</f>
        <v>3041.55</v>
      </c>
      <c r="N129" s="37">
        <f>SUM(Month!N373:N375)</f>
        <v>655.20000000000005</v>
      </c>
      <c r="O129" s="37">
        <f>SUM(Month!O373:O375)</f>
        <v>82.7</v>
      </c>
      <c r="P129" s="37">
        <f>SUM(Month!P373:P375)</f>
        <v>100.28</v>
      </c>
    </row>
    <row r="135" spans="1:16" x14ac:dyDescent="0.35">
      <c r="B135" s="68"/>
      <c r="C135" s="68"/>
      <c r="E135" s="68"/>
    </row>
    <row r="136" spans="1:16" x14ac:dyDescent="0.35">
      <c r="B136" s="68"/>
      <c r="C136" s="68"/>
      <c r="E136" s="68"/>
    </row>
  </sheetData>
  <pageMargins left="0.75" right="0.75" top="1" bottom="1" header="0.5" footer="0.5"/>
  <pageSetup paperSize="9" scale="82" orientation="landscape" r:id="rId1"/>
  <headerFooter alignWithMargins="0"/>
  <ignoredErrors>
    <ignoredError sqref="B7:P12 B14:P113 B13 D13:P13 B114:P114 B115:P115 B116:P116 B117:P117 B118:P118 B119:P119 B120:P120 B121:P121 B122:P122 B123:P123 B124:P125 B126:P126 B127:P127 B128:P128 B129:P129" formulaRange="1"/>
  </ignoredError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C4608-A0A8-4405-933C-962B7000C86B}">
  <sheetPr codeName="Sheet5">
    <pageSetUpPr fitToPage="1"/>
  </sheetPr>
  <dimension ref="A1:S392"/>
  <sheetViews>
    <sheetView showGridLines="0" zoomScaleNormal="100" workbookViewId="0">
      <pane xSplit="1" ySplit="6" topLeftCell="B370" activePane="bottomRight" state="frozen"/>
      <selection pane="topRight" activeCell="B1" sqref="B1"/>
      <selection pane="bottomLeft" activeCell="A7" sqref="A7"/>
      <selection pane="bottomRight" activeCell="B370" sqref="B370"/>
    </sheetView>
  </sheetViews>
  <sheetFormatPr defaultColWidth="9.1796875" defaultRowHeight="15.5" x14ac:dyDescent="0.35"/>
  <cols>
    <col min="1" max="1" width="30.54296875" style="98" customWidth="1"/>
    <col min="2" max="6" width="13.54296875" style="1" customWidth="1"/>
    <col min="7" max="7" width="14.81640625" style="1" bestFit="1" customWidth="1"/>
    <col min="8" max="16" width="13.54296875" style="1" customWidth="1"/>
    <col min="17" max="16384" width="9.1796875" style="1"/>
  </cols>
  <sheetData>
    <row r="1" spans="1:16" ht="26" x14ac:dyDescent="0.35">
      <c r="A1" s="101" t="s">
        <v>570</v>
      </c>
    </row>
    <row r="2" spans="1:16" s="2" customFormat="1" ht="20.25" customHeight="1" x14ac:dyDescent="0.35">
      <c r="A2" s="96" t="s">
        <v>14</v>
      </c>
    </row>
    <row r="3" spans="1:16" s="2" customFormat="1" ht="20.25" customHeight="1" x14ac:dyDescent="0.35">
      <c r="A3" s="96" t="s">
        <v>131</v>
      </c>
    </row>
    <row r="4" spans="1:16" s="2" customFormat="1" ht="20.25" customHeight="1" x14ac:dyDescent="0.35">
      <c r="A4" s="96" t="s">
        <v>128</v>
      </c>
    </row>
    <row r="5" spans="1:16" x14ac:dyDescent="0.35">
      <c r="A5" s="97"/>
      <c r="B5" s="80" t="s">
        <v>23</v>
      </c>
      <c r="C5" s="39"/>
      <c r="D5" s="40"/>
      <c r="E5" s="55" t="s">
        <v>24</v>
      </c>
      <c r="F5" s="38" t="s">
        <v>624</v>
      </c>
      <c r="G5" s="39"/>
      <c r="H5" s="39"/>
      <c r="I5" s="40"/>
      <c r="J5" s="38" t="s">
        <v>26</v>
      </c>
      <c r="K5" s="40"/>
      <c r="L5" s="80" t="s">
        <v>625</v>
      </c>
      <c r="M5" s="40"/>
      <c r="N5" s="39"/>
      <c r="O5" s="39"/>
      <c r="P5" s="40"/>
    </row>
    <row r="6" spans="1:16" ht="60" customHeight="1" x14ac:dyDescent="0.35">
      <c r="A6" s="99" t="s">
        <v>684</v>
      </c>
      <c r="B6" s="91" t="s">
        <v>27</v>
      </c>
      <c r="C6" s="92" t="s">
        <v>28</v>
      </c>
      <c r="D6" s="94" t="s">
        <v>29</v>
      </c>
      <c r="E6" s="93" t="s">
        <v>142</v>
      </c>
      <c r="F6" s="91" t="s">
        <v>31</v>
      </c>
      <c r="G6" s="92" t="s">
        <v>623</v>
      </c>
      <c r="H6" s="92" t="s">
        <v>32</v>
      </c>
      <c r="I6" s="94" t="s">
        <v>588</v>
      </c>
      <c r="J6" s="91" t="s">
        <v>589</v>
      </c>
      <c r="K6" s="94" t="s">
        <v>33</v>
      </c>
      <c r="L6" s="91" t="s">
        <v>34</v>
      </c>
      <c r="M6" s="94" t="s">
        <v>655</v>
      </c>
      <c r="N6" s="92" t="s">
        <v>35</v>
      </c>
      <c r="O6" s="92" t="s">
        <v>36</v>
      </c>
      <c r="P6" s="94" t="s">
        <v>37</v>
      </c>
    </row>
    <row r="7" spans="1:16" x14ac:dyDescent="0.35">
      <c r="A7" s="98" t="s">
        <v>251</v>
      </c>
      <c r="B7" s="76">
        <v>7729</v>
      </c>
      <c r="C7" s="37">
        <v>572</v>
      </c>
      <c r="D7" s="37">
        <v>6</v>
      </c>
      <c r="E7" s="77">
        <v>7150</v>
      </c>
      <c r="F7" s="37">
        <v>157</v>
      </c>
      <c r="G7" s="37">
        <v>12</v>
      </c>
      <c r="H7" s="37">
        <v>277</v>
      </c>
      <c r="I7" s="37">
        <v>2202</v>
      </c>
      <c r="J7" s="76">
        <v>606</v>
      </c>
      <c r="K7" s="78">
        <v>347</v>
      </c>
      <c r="L7" s="76">
        <v>915.73</v>
      </c>
      <c r="M7" s="78">
        <v>1431.27</v>
      </c>
      <c r="N7" s="37">
        <v>854</v>
      </c>
      <c r="O7" s="37">
        <v>108</v>
      </c>
      <c r="P7" s="37">
        <v>119</v>
      </c>
    </row>
    <row r="8" spans="1:16" x14ac:dyDescent="0.35">
      <c r="A8" s="98" t="s">
        <v>252</v>
      </c>
      <c r="B8" s="76">
        <v>6591</v>
      </c>
      <c r="C8" s="37">
        <v>479</v>
      </c>
      <c r="D8" s="37">
        <v>0</v>
      </c>
      <c r="E8" s="77">
        <v>6112</v>
      </c>
      <c r="F8" s="37">
        <v>124</v>
      </c>
      <c r="G8" s="37">
        <v>12</v>
      </c>
      <c r="H8" s="37">
        <v>234</v>
      </c>
      <c r="I8" s="37">
        <v>1897</v>
      </c>
      <c r="J8" s="76">
        <v>486</v>
      </c>
      <c r="K8" s="78">
        <v>248</v>
      </c>
      <c r="L8" s="76">
        <v>834.12</v>
      </c>
      <c r="M8" s="78">
        <v>1171.8800000000001</v>
      </c>
      <c r="N8" s="37">
        <v>724</v>
      </c>
      <c r="O8" s="37">
        <v>104</v>
      </c>
      <c r="P8" s="37">
        <v>169</v>
      </c>
    </row>
    <row r="9" spans="1:16" x14ac:dyDescent="0.35">
      <c r="A9" s="98" t="s">
        <v>253</v>
      </c>
      <c r="B9" s="76">
        <v>7852</v>
      </c>
      <c r="C9" s="37">
        <v>551</v>
      </c>
      <c r="D9" s="37">
        <v>31</v>
      </c>
      <c r="E9" s="77">
        <v>7270</v>
      </c>
      <c r="F9" s="37">
        <v>155</v>
      </c>
      <c r="G9" s="37">
        <v>12</v>
      </c>
      <c r="H9" s="37">
        <v>238</v>
      </c>
      <c r="I9" s="37">
        <v>2274</v>
      </c>
      <c r="J9" s="76">
        <v>597</v>
      </c>
      <c r="K9" s="78">
        <v>338</v>
      </c>
      <c r="L9" s="76">
        <v>960.13</v>
      </c>
      <c r="M9" s="78">
        <v>1335.87</v>
      </c>
      <c r="N9" s="37">
        <v>867</v>
      </c>
      <c r="O9" s="37">
        <v>119</v>
      </c>
      <c r="P9" s="37">
        <v>240</v>
      </c>
    </row>
    <row r="10" spans="1:16" x14ac:dyDescent="0.35">
      <c r="A10" s="98" t="s">
        <v>254</v>
      </c>
      <c r="B10" s="76">
        <v>6842</v>
      </c>
      <c r="C10" s="37">
        <v>492</v>
      </c>
      <c r="D10" s="37">
        <v>-23</v>
      </c>
      <c r="E10" s="77">
        <v>6374</v>
      </c>
      <c r="F10" s="37">
        <v>158</v>
      </c>
      <c r="G10" s="37">
        <v>13</v>
      </c>
      <c r="H10" s="37">
        <v>228</v>
      </c>
      <c r="I10" s="37">
        <v>1984</v>
      </c>
      <c r="J10" s="76">
        <v>615</v>
      </c>
      <c r="K10" s="78">
        <v>214</v>
      </c>
      <c r="L10" s="76">
        <v>746.17</v>
      </c>
      <c r="M10" s="78">
        <v>1209.83</v>
      </c>
      <c r="N10" s="37">
        <v>753</v>
      </c>
      <c r="O10" s="37">
        <v>120</v>
      </c>
      <c r="P10" s="37">
        <v>201</v>
      </c>
    </row>
    <row r="11" spans="1:16" x14ac:dyDescent="0.35">
      <c r="A11" s="98" t="s">
        <v>255</v>
      </c>
      <c r="B11" s="76">
        <v>7343</v>
      </c>
      <c r="C11" s="37">
        <v>497</v>
      </c>
      <c r="D11" s="37">
        <v>-1</v>
      </c>
      <c r="E11" s="77">
        <v>6848</v>
      </c>
      <c r="F11" s="37">
        <v>167</v>
      </c>
      <c r="G11" s="37">
        <v>9</v>
      </c>
      <c r="H11" s="37">
        <v>210</v>
      </c>
      <c r="I11" s="37">
        <v>2113</v>
      </c>
      <c r="J11" s="76">
        <v>636</v>
      </c>
      <c r="K11" s="78">
        <v>188</v>
      </c>
      <c r="L11" s="76">
        <v>774.56</v>
      </c>
      <c r="M11" s="78">
        <v>1334.44</v>
      </c>
      <c r="N11" s="37">
        <v>970</v>
      </c>
      <c r="O11" s="37">
        <v>93</v>
      </c>
      <c r="P11" s="37">
        <v>219</v>
      </c>
    </row>
    <row r="12" spans="1:16" x14ac:dyDescent="0.35">
      <c r="A12" s="98" t="s">
        <v>256</v>
      </c>
      <c r="B12" s="76">
        <v>7499</v>
      </c>
      <c r="C12" s="37">
        <v>534</v>
      </c>
      <c r="D12" s="37">
        <v>18</v>
      </c>
      <c r="E12" s="77">
        <v>6947</v>
      </c>
      <c r="F12" s="37">
        <v>160</v>
      </c>
      <c r="G12" s="37">
        <v>11</v>
      </c>
      <c r="H12" s="37">
        <v>237</v>
      </c>
      <c r="I12" s="37">
        <v>2165</v>
      </c>
      <c r="J12" s="76">
        <v>679</v>
      </c>
      <c r="K12" s="78">
        <v>149</v>
      </c>
      <c r="L12" s="76">
        <v>798.59</v>
      </c>
      <c r="M12" s="78">
        <v>1428.41</v>
      </c>
      <c r="N12" s="37">
        <v>883</v>
      </c>
      <c r="O12" s="37">
        <v>69</v>
      </c>
      <c r="P12" s="37">
        <v>233</v>
      </c>
    </row>
    <row r="13" spans="1:16" x14ac:dyDescent="0.35">
      <c r="A13" s="98" t="s">
        <v>257</v>
      </c>
      <c r="B13" s="76">
        <v>7701</v>
      </c>
      <c r="C13" s="37">
        <v>546</v>
      </c>
      <c r="D13" s="37">
        <v>79</v>
      </c>
      <c r="E13" s="77">
        <v>7075</v>
      </c>
      <c r="F13" s="37">
        <v>171</v>
      </c>
      <c r="G13" s="37">
        <v>10</v>
      </c>
      <c r="H13" s="37">
        <v>127</v>
      </c>
      <c r="I13" s="37">
        <v>2358</v>
      </c>
      <c r="J13" s="76">
        <v>692</v>
      </c>
      <c r="K13" s="78">
        <v>179</v>
      </c>
      <c r="L13" s="76">
        <v>781.78</v>
      </c>
      <c r="M13" s="78">
        <v>1363.22</v>
      </c>
      <c r="N13" s="37">
        <v>905</v>
      </c>
      <c r="O13" s="37">
        <v>94</v>
      </c>
      <c r="P13" s="37">
        <v>252</v>
      </c>
    </row>
    <row r="14" spans="1:16" x14ac:dyDescent="0.35">
      <c r="A14" s="98" t="s">
        <v>258</v>
      </c>
      <c r="B14" s="76">
        <v>8097</v>
      </c>
      <c r="C14" s="37">
        <v>544</v>
      </c>
      <c r="D14" s="37">
        <v>31</v>
      </c>
      <c r="E14" s="77">
        <v>7522</v>
      </c>
      <c r="F14" s="37">
        <v>148</v>
      </c>
      <c r="G14" s="37">
        <v>10</v>
      </c>
      <c r="H14" s="37">
        <v>194</v>
      </c>
      <c r="I14" s="37">
        <v>2417</v>
      </c>
      <c r="J14" s="76">
        <v>780</v>
      </c>
      <c r="K14" s="78">
        <v>148</v>
      </c>
      <c r="L14" s="76">
        <v>888.38</v>
      </c>
      <c r="M14" s="78">
        <v>1472.62</v>
      </c>
      <c r="N14" s="37">
        <v>1007</v>
      </c>
      <c r="O14" s="37">
        <v>110</v>
      </c>
      <c r="P14" s="37">
        <v>219</v>
      </c>
    </row>
    <row r="15" spans="1:16" x14ac:dyDescent="0.35">
      <c r="A15" s="98" t="s">
        <v>259</v>
      </c>
      <c r="B15" s="76">
        <v>8111</v>
      </c>
      <c r="C15" s="37">
        <v>556</v>
      </c>
      <c r="D15" s="37">
        <v>-55</v>
      </c>
      <c r="E15" s="77">
        <v>7610</v>
      </c>
      <c r="F15" s="37">
        <v>142</v>
      </c>
      <c r="G15" s="37">
        <v>11</v>
      </c>
      <c r="H15" s="37">
        <v>235</v>
      </c>
      <c r="I15" s="37">
        <v>2444</v>
      </c>
      <c r="J15" s="76">
        <v>679</v>
      </c>
      <c r="K15" s="78">
        <v>233</v>
      </c>
      <c r="L15" s="76">
        <v>894.28</v>
      </c>
      <c r="M15" s="78">
        <v>1478.72</v>
      </c>
      <c r="N15" s="37">
        <v>1010</v>
      </c>
      <c r="O15" s="37">
        <v>119</v>
      </c>
      <c r="P15" s="37">
        <v>220</v>
      </c>
    </row>
    <row r="16" spans="1:16" x14ac:dyDescent="0.35">
      <c r="A16" s="98" t="s">
        <v>260</v>
      </c>
      <c r="B16" s="76">
        <v>8380.11</v>
      </c>
      <c r="C16" s="37">
        <v>562.16999999999996</v>
      </c>
      <c r="D16" s="37">
        <v>37.42</v>
      </c>
      <c r="E16" s="77">
        <v>7780.53</v>
      </c>
      <c r="F16" s="37">
        <v>146.63</v>
      </c>
      <c r="G16" s="37">
        <v>10.88</v>
      </c>
      <c r="H16" s="37">
        <v>245.37</v>
      </c>
      <c r="I16" s="37">
        <v>2508.6999999999998</v>
      </c>
      <c r="J16" s="76">
        <v>697.03</v>
      </c>
      <c r="K16" s="78">
        <v>280.02</v>
      </c>
      <c r="L16" s="76">
        <v>960</v>
      </c>
      <c r="M16" s="78">
        <v>1514.55</v>
      </c>
      <c r="N16" s="37">
        <v>989.46</v>
      </c>
      <c r="O16" s="37">
        <v>103.76</v>
      </c>
      <c r="P16" s="37">
        <v>198.2</v>
      </c>
    </row>
    <row r="17" spans="1:16" x14ac:dyDescent="0.35">
      <c r="A17" s="98" t="s">
        <v>261</v>
      </c>
      <c r="B17" s="76">
        <v>8286.81</v>
      </c>
      <c r="C17" s="37">
        <v>555.87</v>
      </c>
      <c r="D17" s="37">
        <v>-4.2699999999999996</v>
      </c>
      <c r="E17" s="77">
        <v>7735.21</v>
      </c>
      <c r="F17" s="37">
        <v>132.22</v>
      </c>
      <c r="G17" s="37">
        <v>11.23</v>
      </c>
      <c r="H17" s="37">
        <v>231.82</v>
      </c>
      <c r="I17" s="37">
        <v>2518.6799999999998</v>
      </c>
      <c r="J17" s="76">
        <v>681.36</v>
      </c>
      <c r="K17" s="78">
        <v>268.95</v>
      </c>
      <c r="L17" s="76">
        <v>996.65</v>
      </c>
      <c r="M17" s="78">
        <v>1469.15</v>
      </c>
      <c r="N17" s="37">
        <v>980.98</v>
      </c>
      <c r="O17" s="37">
        <v>98.11</v>
      </c>
      <c r="P17" s="37">
        <v>200.83</v>
      </c>
    </row>
    <row r="18" spans="1:16" x14ac:dyDescent="0.35">
      <c r="A18" s="98" t="s">
        <v>262</v>
      </c>
      <c r="B18" s="76">
        <v>8311.01</v>
      </c>
      <c r="C18" s="37">
        <v>591.16999999999996</v>
      </c>
      <c r="D18" s="37">
        <v>12.15</v>
      </c>
      <c r="E18" s="77">
        <v>7707.69</v>
      </c>
      <c r="F18" s="37">
        <v>155.56</v>
      </c>
      <c r="G18" s="37">
        <v>11.04</v>
      </c>
      <c r="H18" s="37">
        <v>253.34</v>
      </c>
      <c r="I18" s="37">
        <v>2373.41</v>
      </c>
      <c r="J18" s="76">
        <v>687.37</v>
      </c>
      <c r="K18" s="78">
        <v>330.08</v>
      </c>
      <c r="L18" s="76">
        <v>957.28</v>
      </c>
      <c r="M18" s="78">
        <v>1452.26</v>
      </c>
      <c r="N18" s="37">
        <v>1024.8800000000001</v>
      </c>
      <c r="O18" s="37">
        <v>122.1</v>
      </c>
      <c r="P18" s="37">
        <v>187.39</v>
      </c>
    </row>
    <row r="19" spans="1:16" x14ac:dyDescent="0.35">
      <c r="A19" s="98" t="s">
        <v>263</v>
      </c>
      <c r="B19" s="76">
        <v>7783</v>
      </c>
      <c r="C19" s="37">
        <v>573</v>
      </c>
      <c r="D19" s="37">
        <v>16</v>
      </c>
      <c r="E19" s="77">
        <v>7194</v>
      </c>
      <c r="F19" s="37">
        <v>145</v>
      </c>
      <c r="G19" s="37">
        <v>11</v>
      </c>
      <c r="H19" s="37">
        <v>234</v>
      </c>
      <c r="I19" s="37">
        <v>2336</v>
      </c>
      <c r="J19" s="76">
        <v>639</v>
      </c>
      <c r="K19" s="78">
        <v>356</v>
      </c>
      <c r="L19" s="76">
        <v>873.59</v>
      </c>
      <c r="M19" s="78">
        <v>1365.41</v>
      </c>
      <c r="N19" s="37">
        <v>897</v>
      </c>
      <c r="O19" s="37">
        <v>102</v>
      </c>
      <c r="P19" s="37">
        <v>94</v>
      </c>
    </row>
    <row r="20" spans="1:16" x14ac:dyDescent="0.35">
      <c r="A20" s="98" t="s">
        <v>264</v>
      </c>
      <c r="B20" s="76">
        <v>7073</v>
      </c>
      <c r="C20" s="37">
        <v>510</v>
      </c>
      <c r="D20" s="37">
        <v>85</v>
      </c>
      <c r="E20" s="77">
        <v>6478</v>
      </c>
      <c r="F20" s="37">
        <v>115</v>
      </c>
      <c r="G20" s="37">
        <v>9</v>
      </c>
      <c r="H20" s="37">
        <v>246</v>
      </c>
      <c r="I20" s="37">
        <v>1852</v>
      </c>
      <c r="J20" s="76">
        <v>529</v>
      </c>
      <c r="K20" s="78">
        <v>369</v>
      </c>
      <c r="L20" s="76">
        <v>896.49</v>
      </c>
      <c r="M20" s="78">
        <v>1259.51</v>
      </c>
      <c r="N20" s="37">
        <v>846</v>
      </c>
      <c r="O20" s="37">
        <v>83</v>
      </c>
      <c r="P20" s="37">
        <v>138</v>
      </c>
    </row>
    <row r="21" spans="1:16" x14ac:dyDescent="0.35">
      <c r="A21" s="98" t="s">
        <v>265</v>
      </c>
      <c r="B21" s="76">
        <v>7932</v>
      </c>
      <c r="C21" s="37">
        <v>552</v>
      </c>
      <c r="D21" s="37">
        <v>-26</v>
      </c>
      <c r="E21" s="77">
        <v>7406</v>
      </c>
      <c r="F21" s="37">
        <v>146</v>
      </c>
      <c r="G21" s="37">
        <v>12</v>
      </c>
      <c r="H21" s="37">
        <v>211</v>
      </c>
      <c r="I21" s="37">
        <v>2289</v>
      </c>
      <c r="J21" s="76">
        <v>656</v>
      </c>
      <c r="K21" s="78">
        <v>362</v>
      </c>
      <c r="L21" s="76">
        <v>952.6</v>
      </c>
      <c r="M21" s="78">
        <v>1325.4</v>
      </c>
      <c r="N21" s="37">
        <v>981</v>
      </c>
      <c r="O21" s="37">
        <v>110</v>
      </c>
      <c r="P21" s="37">
        <v>223</v>
      </c>
    </row>
    <row r="22" spans="1:16" x14ac:dyDescent="0.35">
      <c r="A22" s="98" t="s">
        <v>266</v>
      </c>
      <c r="B22" s="76">
        <v>7874</v>
      </c>
      <c r="C22" s="37">
        <v>536</v>
      </c>
      <c r="D22" s="37">
        <v>26</v>
      </c>
      <c r="E22" s="77">
        <v>7312</v>
      </c>
      <c r="F22" s="37">
        <v>168</v>
      </c>
      <c r="G22" s="37">
        <v>12</v>
      </c>
      <c r="H22" s="37">
        <v>249</v>
      </c>
      <c r="I22" s="37">
        <v>2136</v>
      </c>
      <c r="J22" s="76">
        <v>671</v>
      </c>
      <c r="K22" s="78">
        <v>310</v>
      </c>
      <c r="L22" s="76">
        <v>894.18</v>
      </c>
      <c r="M22" s="78">
        <v>1449.82</v>
      </c>
      <c r="N22" s="37">
        <v>1030</v>
      </c>
      <c r="O22" s="37">
        <v>107</v>
      </c>
      <c r="P22" s="37">
        <v>158</v>
      </c>
    </row>
    <row r="23" spans="1:16" x14ac:dyDescent="0.35">
      <c r="A23" s="98" t="s">
        <v>267</v>
      </c>
      <c r="B23" s="76">
        <v>8200</v>
      </c>
      <c r="C23" s="37">
        <v>545</v>
      </c>
      <c r="D23" s="37">
        <v>29</v>
      </c>
      <c r="E23" s="77">
        <v>7626</v>
      </c>
      <c r="F23" s="37">
        <v>170</v>
      </c>
      <c r="G23" s="37">
        <v>10</v>
      </c>
      <c r="H23" s="37">
        <v>241</v>
      </c>
      <c r="I23" s="37">
        <v>2360</v>
      </c>
      <c r="J23" s="76">
        <v>789</v>
      </c>
      <c r="K23" s="78">
        <v>257</v>
      </c>
      <c r="L23" s="76">
        <v>888.41</v>
      </c>
      <c r="M23" s="78">
        <v>1530.59</v>
      </c>
      <c r="N23" s="37">
        <v>961</v>
      </c>
      <c r="O23" s="37">
        <v>96</v>
      </c>
      <c r="P23" s="37">
        <v>202</v>
      </c>
    </row>
    <row r="24" spans="1:16" x14ac:dyDescent="0.35">
      <c r="A24" s="98" t="s">
        <v>268</v>
      </c>
      <c r="B24" s="76">
        <v>8104</v>
      </c>
      <c r="C24" s="37">
        <v>539</v>
      </c>
      <c r="D24" s="37">
        <v>-3</v>
      </c>
      <c r="E24" s="77">
        <v>7568</v>
      </c>
      <c r="F24" s="37">
        <v>175</v>
      </c>
      <c r="G24" s="37">
        <v>11</v>
      </c>
      <c r="H24" s="37">
        <v>236</v>
      </c>
      <c r="I24" s="37">
        <v>2388</v>
      </c>
      <c r="J24" s="76">
        <v>734</v>
      </c>
      <c r="K24" s="78">
        <v>232</v>
      </c>
      <c r="L24" s="76">
        <v>845.93</v>
      </c>
      <c r="M24" s="78">
        <v>1513.07</v>
      </c>
      <c r="N24" s="37">
        <v>1032</v>
      </c>
      <c r="O24" s="37">
        <v>81</v>
      </c>
      <c r="P24" s="37">
        <v>200</v>
      </c>
    </row>
    <row r="25" spans="1:16" x14ac:dyDescent="0.35">
      <c r="A25" s="98" t="s">
        <v>269</v>
      </c>
      <c r="B25" s="76">
        <v>8525</v>
      </c>
      <c r="C25" s="37">
        <v>556</v>
      </c>
      <c r="D25" s="37">
        <v>33</v>
      </c>
      <c r="E25" s="77">
        <v>7936</v>
      </c>
      <c r="F25" s="37">
        <v>176</v>
      </c>
      <c r="G25" s="37">
        <v>14</v>
      </c>
      <c r="H25" s="37">
        <v>238</v>
      </c>
      <c r="I25" s="37">
        <v>2561</v>
      </c>
      <c r="J25" s="76">
        <v>830</v>
      </c>
      <c r="K25" s="78">
        <v>192</v>
      </c>
      <c r="L25" s="76">
        <v>895.85</v>
      </c>
      <c r="M25" s="78">
        <v>1562.15</v>
      </c>
      <c r="N25" s="37">
        <v>1043</v>
      </c>
      <c r="O25" s="37">
        <v>60</v>
      </c>
      <c r="P25" s="37">
        <v>234</v>
      </c>
    </row>
    <row r="26" spans="1:16" x14ac:dyDescent="0.35">
      <c r="A26" s="98" t="s">
        <v>270</v>
      </c>
      <c r="B26" s="76">
        <v>8220</v>
      </c>
      <c r="C26" s="37">
        <v>553</v>
      </c>
      <c r="D26" s="37">
        <v>21</v>
      </c>
      <c r="E26" s="77">
        <v>7646</v>
      </c>
      <c r="F26" s="37">
        <v>161</v>
      </c>
      <c r="G26" s="37">
        <v>13</v>
      </c>
      <c r="H26" s="37">
        <v>221</v>
      </c>
      <c r="I26" s="37">
        <v>2406</v>
      </c>
      <c r="J26" s="76">
        <v>785</v>
      </c>
      <c r="K26" s="78">
        <v>225</v>
      </c>
      <c r="L26" s="76">
        <v>915.1</v>
      </c>
      <c r="M26" s="78">
        <v>1516.9</v>
      </c>
      <c r="N26" s="37">
        <v>974</v>
      </c>
      <c r="O26" s="37">
        <v>103</v>
      </c>
      <c r="P26" s="37">
        <v>199</v>
      </c>
    </row>
    <row r="27" spans="1:16" x14ac:dyDescent="0.35">
      <c r="A27" s="98" t="s">
        <v>271</v>
      </c>
      <c r="B27" s="76">
        <v>8027</v>
      </c>
      <c r="C27" s="37">
        <v>536</v>
      </c>
      <c r="D27" s="37">
        <v>8</v>
      </c>
      <c r="E27" s="77">
        <v>7483</v>
      </c>
      <c r="F27" s="37">
        <v>136</v>
      </c>
      <c r="G27" s="37">
        <v>13</v>
      </c>
      <c r="H27" s="37">
        <v>216</v>
      </c>
      <c r="I27" s="37">
        <v>2386</v>
      </c>
      <c r="J27" s="76">
        <v>708</v>
      </c>
      <c r="K27" s="78">
        <v>240</v>
      </c>
      <c r="L27" s="76">
        <v>937.62</v>
      </c>
      <c r="M27" s="78">
        <v>1550.38</v>
      </c>
      <c r="N27" s="37">
        <v>886</v>
      </c>
      <c r="O27" s="37">
        <v>79</v>
      </c>
      <c r="P27" s="37">
        <v>200</v>
      </c>
    </row>
    <row r="28" spans="1:16" x14ac:dyDescent="0.35">
      <c r="A28" s="98" t="s">
        <v>272</v>
      </c>
      <c r="B28" s="76">
        <v>8365</v>
      </c>
      <c r="C28" s="37">
        <v>557</v>
      </c>
      <c r="D28" s="37">
        <v>-17</v>
      </c>
      <c r="E28" s="77">
        <v>7824</v>
      </c>
      <c r="F28" s="37">
        <v>125</v>
      </c>
      <c r="G28" s="37">
        <v>14</v>
      </c>
      <c r="H28" s="37">
        <v>239</v>
      </c>
      <c r="I28" s="37">
        <v>2527</v>
      </c>
      <c r="J28" s="76">
        <v>673</v>
      </c>
      <c r="K28" s="78">
        <v>292</v>
      </c>
      <c r="L28" s="76">
        <v>1031.56</v>
      </c>
      <c r="M28" s="78">
        <v>1627.44</v>
      </c>
      <c r="N28" s="37">
        <v>862</v>
      </c>
      <c r="O28" s="37">
        <v>93</v>
      </c>
      <c r="P28" s="37">
        <v>208</v>
      </c>
    </row>
    <row r="29" spans="1:16" x14ac:dyDescent="0.35">
      <c r="A29" s="98" t="s">
        <v>273</v>
      </c>
      <c r="B29" s="76">
        <v>8194</v>
      </c>
      <c r="C29" s="37">
        <v>571</v>
      </c>
      <c r="D29" s="37">
        <v>-3</v>
      </c>
      <c r="E29" s="77">
        <v>7626</v>
      </c>
      <c r="F29" s="37">
        <v>142</v>
      </c>
      <c r="G29" s="37">
        <v>12</v>
      </c>
      <c r="H29" s="37">
        <v>240</v>
      </c>
      <c r="I29" s="37">
        <v>2493</v>
      </c>
      <c r="J29" s="76">
        <v>648</v>
      </c>
      <c r="K29" s="78">
        <v>288</v>
      </c>
      <c r="L29" s="76">
        <v>1011.68</v>
      </c>
      <c r="M29" s="78">
        <v>1491.32</v>
      </c>
      <c r="N29" s="37">
        <v>892</v>
      </c>
      <c r="O29" s="37">
        <v>98</v>
      </c>
      <c r="P29" s="37">
        <v>198</v>
      </c>
    </row>
    <row r="30" spans="1:16" x14ac:dyDescent="0.35">
      <c r="A30" s="98" t="s">
        <v>274</v>
      </c>
      <c r="B30" s="76">
        <v>8364</v>
      </c>
      <c r="C30" s="37">
        <v>595</v>
      </c>
      <c r="D30" s="37">
        <v>-17</v>
      </c>
      <c r="E30" s="77">
        <v>7786</v>
      </c>
      <c r="F30" s="37">
        <v>169</v>
      </c>
      <c r="G30" s="37">
        <v>13</v>
      </c>
      <c r="H30" s="37">
        <v>254</v>
      </c>
      <c r="I30" s="37">
        <v>2314</v>
      </c>
      <c r="J30" s="76">
        <v>643</v>
      </c>
      <c r="K30" s="78">
        <v>387</v>
      </c>
      <c r="L30" s="76">
        <v>1019.44</v>
      </c>
      <c r="M30" s="78">
        <v>1546.56</v>
      </c>
      <c r="N30" s="37">
        <v>1074</v>
      </c>
      <c r="O30" s="37">
        <v>99</v>
      </c>
      <c r="P30" s="37">
        <v>134</v>
      </c>
    </row>
    <row r="31" spans="1:16" x14ac:dyDescent="0.35">
      <c r="A31" s="98" t="s">
        <v>275</v>
      </c>
      <c r="B31" s="76">
        <v>7972.81</v>
      </c>
      <c r="C31" s="37">
        <v>565.64</v>
      </c>
      <c r="D31" s="37">
        <v>9.0500000000000007</v>
      </c>
      <c r="E31" s="77">
        <v>7398.15</v>
      </c>
      <c r="F31" s="37">
        <v>173.26</v>
      </c>
      <c r="G31" s="37">
        <v>13.53</v>
      </c>
      <c r="H31" s="37">
        <v>251.28</v>
      </c>
      <c r="I31" s="37">
        <v>2323.14</v>
      </c>
      <c r="J31" s="76">
        <v>650.48</v>
      </c>
      <c r="K31" s="78">
        <v>399.44</v>
      </c>
      <c r="L31" s="76">
        <v>914.66</v>
      </c>
      <c r="M31" s="78">
        <v>1429.6</v>
      </c>
      <c r="N31" s="37">
        <v>940.68</v>
      </c>
      <c r="O31" s="37">
        <v>78.06</v>
      </c>
      <c r="P31" s="37">
        <v>86.43</v>
      </c>
    </row>
    <row r="32" spans="1:16" x14ac:dyDescent="0.35">
      <c r="A32" s="98" t="s">
        <v>276</v>
      </c>
      <c r="B32" s="76">
        <v>7369.91</v>
      </c>
      <c r="C32" s="37">
        <v>521.61</v>
      </c>
      <c r="D32" s="37">
        <v>-21.08</v>
      </c>
      <c r="E32" s="77">
        <v>6869.41</v>
      </c>
      <c r="F32" s="37">
        <v>154.6</v>
      </c>
      <c r="G32" s="37">
        <v>10.81</v>
      </c>
      <c r="H32" s="37">
        <v>223.75</v>
      </c>
      <c r="I32" s="37">
        <v>2125.79</v>
      </c>
      <c r="J32" s="76">
        <v>662.13</v>
      </c>
      <c r="K32" s="78">
        <v>302.19</v>
      </c>
      <c r="L32" s="76">
        <v>901.57</v>
      </c>
      <c r="M32" s="78">
        <v>1266.6500000000001</v>
      </c>
      <c r="N32" s="37">
        <v>842.64</v>
      </c>
      <c r="O32" s="37">
        <v>99.33</v>
      </c>
      <c r="P32" s="37">
        <v>165.62</v>
      </c>
    </row>
    <row r="33" spans="1:16" ht="15" customHeight="1" x14ac:dyDescent="0.35">
      <c r="A33" s="98" t="s">
        <v>277</v>
      </c>
      <c r="B33" s="76">
        <v>8009.29</v>
      </c>
      <c r="C33" s="37">
        <v>563.27</v>
      </c>
      <c r="D33" s="37">
        <v>-22.29</v>
      </c>
      <c r="E33" s="77">
        <v>7468.34</v>
      </c>
      <c r="F33" s="37">
        <v>156.36000000000001</v>
      </c>
      <c r="G33" s="37">
        <v>9.83</v>
      </c>
      <c r="H33" s="37">
        <v>257.83999999999997</v>
      </c>
      <c r="I33" s="37">
        <v>2305.46</v>
      </c>
      <c r="J33" s="76">
        <v>726.25</v>
      </c>
      <c r="K33" s="78">
        <v>284.85000000000002</v>
      </c>
      <c r="L33" s="76">
        <v>990.13</v>
      </c>
      <c r="M33" s="78">
        <v>1377.62</v>
      </c>
      <c r="N33" s="37">
        <v>929.5</v>
      </c>
      <c r="O33" s="37">
        <v>96.82</v>
      </c>
      <c r="P33" s="37">
        <v>194.47</v>
      </c>
    </row>
    <row r="34" spans="1:16" x14ac:dyDescent="0.35">
      <c r="A34" s="98" t="s">
        <v>278</v>
      </c>
      <c r="B34" s="76">
        <v>8045.26</v>
      </c>
      <c r="C34" s="37">
        <v>518.41</v>
      </c>
      <c r="D34" s="37">
        <v>23.19</v>
      </c>
      <c r="E34" s="77">
        <v>7503.47</v>
      </c>
      <c r="F34" s="37">
        <v>152.57</v>
      </c>
      <c r="G34" s="37">
        <v>9.19</v>
      </c>
      <c r="H34" s="37">
        <v>249.92</v>
      </c>
      <c r="I34" s="37">
        <v>2317.9699999999998</v>
      </c>
      <c r="J34" s="76">
        <v>664.32</v>
      </c>
      <c r="K34" s="78">
        <v>235.59</v>
      </c>
      <c r="L34" s="76">
        <v>953.53</v>
      </c>
      <c r="M34" s="78">
        <v>1546.03</v>
      </c>
      <c r="N34" s="37">
        <v>953.12</v>
      </c>
      <c r="O34" s="37">
        <v>109.5</v>
      </c>
      <c r="P34" s="37">
        <v>199.95</v>
      </c>
    </row>
    <row r="35" spans="1:16" x14ac:dyDescent="0.35">
      <c r="A35" s="98" t="s">
        <v>279</v>
      </c>
      <c r="B35" s="76">
        <v>7890.76</v>
      </c>
      <c r="C35" s="37">
        <v>511.76</v>
      </c>
      <c r="D35" s="37">
        <v>14.61</v>
      </c>
      <c r="E35" s="77">
        <v>7364.2</v>
      </c>
      <c r="F35" s="37">
        <v>164.56</v>
      </c>
      <c r="G35" s="37">
        <v>7.54</v>
      </c>
      <c r="H35" s="37">
        <v>279.42</v>
      </c>
      <c r="I35" s="37">
        <v>2242.8200000000002</v>
      </c>
      <c r="J35" s="76">
        <v>677.93</v>
      </c>
      <c r="K35" s="78">
        <v>251.88</v>
      </c>
      <c r="L35" s="76">
        <v>846.17</v>
      </c>
      <c r="M35" s="78">
        <v>1457.81</v>
      </c>
      <c r="N35" s="37">
        <v>1032.9100000000001</v>
      </c>
      <c r="O35" s="37">
        <v>111.42</v>
      </c>
      <c r="P35" s="37">
        <v>204.09</v>
      </c>
    </row>
    <row r="36" spans="1:16" x14ac:dyDescent="0.35">
      <c r="A36" s="98" t="s">
        <v>280</v>
      </c>
      <c r="B36" s="76">
        <v>7730.98</v>
      </c>
      <c r="C36" s="37">
        <v>515.04999999999995</v>
      </c>
      <c r="D36" s="37">
        <v>45.15</v>
      </c>
      <c r="E36" s="77">
        <v>7170.59</v>
      </c>
      <c r="F36" s="37">
        <v>166.43</v>
      </c>
      <c r="G36" s="37">
        <v>9.66</v>
      </c>
      <c r="H36" s="37">
        <v>222.77</v>
      </c>
      <c r="I36" s="37">
        <v>2240.84</v>
      </c>
      <c r="J36" s="76">
        <v>739.63</v>
      </c>
      <c r="K36" s="78">
        <v>185.41</v>
      </c>
      <c r="L36" s="76">
        <v>815.86</v>
      </c>
      <c r="M36" s="78">
        <v>1459.29</v>
      </c>
      <c r="N36" s="37">
        <v>926.25</v>
      </c>
      <c r="O36" s="37">
        <v>91.52</v>
      </c>
      <c r="P36" s="37">
        <v>231.74</v>
      </c>
    </row>
    <row r="37" spans="1:16" x14ac:dyDescent="0.35">
      <c r="A37" s="98" t="s">
        <v>281</v>
      </c>
      <c r="B37" s="76">
        <v>8664.07</v>
      </c>
      <c r="C37" s="37">
        <v>561.45000000000005</v>
      </c>
      <c r="D37" s="37">
        <v>-10.85</v>
      </c>
      <c r="E37" s="77">
        <v>8113.58</v>
      </c>
      <c r="F37" s="37">
        <v>190.72</v>
      </c>
      <c r="G37" s="37">
        <v>9.85</v>
      </c>
      <c r="H37" s="37">
        <v>245.73</v>
      </c>
      <c r="I37" s="37">
        <v>2359.3200000000002</v>
      </c>
      <c r="J37" s="76">
        <v>781.66</v>
      </c>
      <c r="K37" s="78">
        <v>243.39</v>
      </c>
      <c r="L37" s="76">
        <v>977.2</v>
      </c>
      <c r="M37" s="78">
        <v>1703.99</v>
      </c>
      <c r="N37" s="37">
        <v>1128.75</v>
      </c>
      <c r="O37" s="37">
        <v>109.8</v>
      </c>
      <c r="P37" s="37">
        <v>229.2</v>
      </c>
    </row>
    <row r="38" spans="1:16" x14ac:dyDescent="0.35">
      <c r="A38" s="98" t="s">
        <v>282</v>
      </c>
      <c r="B38" s="76">
        <v>8429.86</v>
      </c>
      <c r="C38" s="37">
        <v>550.47</v>
      </c>
      <c r="D38" s="37">
        <v>1.85</v>
      </c>
      <c r="E38" s="77">
        <v>7877.65</v>
      </c>
      <c r="F38" s="37">
        <v>178.09</v>
      </c>
      <c r="G38" s="37">
        <v>10.3</v>
      </c>
      <c r="H38" s="37">
        <v>225.73</v>
      </c>
      <c r="I38" s="37">
        <v>2428.4699999999998</v>
      </c>
      <c r="J38" s="76">
        <v>792.65</v>
      </c>
      <c r="K38" s="78">
        <v>217.15</v>
      </c>
      <c r="L38" s="76">
        <v>962.58</v>
      </c>
      <c r="M38" s="78">
        <v>1595.61</v>
      </c>
      <c r="N38" s="37">
        <v>1018.96</v>
      </c>
      <c r="O38" s="37">
        <v>94.59</v>
      </c>
      <c r="P38" s="37">
        <v>217.69</v>
      </c>
    </row>
    <row r="39" spans="1:16" x14ac:dyDescent="0.35">
      <c r="A39" s="98" t="s">
        <v>283</v>
      </c>
      <c r="B39" s="76">
        <v>8313.07</v>
      </c>
      <c r="C39" s="37">
        <v>549.84</v>
      </c>
      <c r="D39" s="37">
        <v>25.05</v>
      </c>
      <c r="E39" s="77">
        <v>7738.28</v>
      </c>
      <c r="F39" s="37">
        <v>133.66999999999999</v>
      </c>
      <c r="G39" s="37">
        <v>11.32</v>
      </c>
      <c r="H39" s="37">
        <v>225.51</v>
      </c>
      <c r="I39" s="37">
        <v>2460.13</v>
      </c>
      <c r="J39" s="76">
        <v>693.02</v>
      </c>
      <c r="K39" s="78">
        <v>274.93</v>
      </c>
      <c r="L39" s="76">
        <v>908.18</v>
      </c>
      <c r="M39" s="78">
        <v>1501.69</v>
      </c>
      <c r="N39" s="37">
        <v>1064.6600000000001</v>
      </c>
      <c r="O39" s="37">
        <v>133.31</v>
      </c>
      <c r="P39" s="37">
        <v>206.08</v>
      </c>
    </row>
    <row r="40" spans="1:16" x14ac:dyDescent="0.35">
      <c r="A40" s="98" t="s">
        <v>284</v>
      </c>
      <c r="B40" s="76">
        <v>8108.21</v>
      </c>
      <c r="C40" s="37">
        <v>565.94000000000005</v>
      </c>
      <c r="D40" s="37">
        <v>17.48</v>
      </c>
      <c r="E40" s="77">
        <v>7524.74</v>
      </c>
      <c r="F40" s="37">
        <v>146.21</v>
      </c>
      <c r="G40" s="37">
        <v>12.9</v>
      </c>
      <c r="H40" s="37">
        <v>180.51</v>
      </c>
      <c r="I40" s="37">
        <v>2511.2800000000002</v>
      </c>
      <c r="J40" s="76">
        <v>689.31</v>
      </c>
      <c r="K40" s="78">
        <v>242.85</v>
      </c>
      <c r="L40" s="76">
        <v>909.69</v>
      </c>
      <c r="M40" s="78">
        <v>1435.16</v>
      </c>
      <c r="N40" s="37">
        <v>988.86</v>
      </c>
      <c r="O40" s="37">
        <v>80.41</v>
      </c>
      <c r="P40" s="37">
        <v>186.06</v>
      </c>
    </row>
    <row r="41" spans="1:16" x14ac:dyDescent="0.35">
      <c r="A41" s="98" t="s">
        <v>285</v>
      </c>
      <c r="B41" s="76">
        <v>8257.25</v>
      </c>
      <c r="C41" s="37">
        <v>571.13</v>
      </c>
      <c r="D41" s="37">
        <v>-28.37</v>
      </c>
      <c r="E41" s="77">
        <v>7714.44</v>
      </c>
      <c r="F41" s="37">
        <v>164.51</v>
      </c>
      <c r="G41" s="37">
        <v>14.08</v>
      </c>
      <c r="H41" s="37">
        <v>242.24</v>
      </c>
      <c r="I41" s="37">
        <v>2465.61</v>
      </c>
      <c r="J41" s="76">
        <v>665.34</v>
      </c>
      <c r="K41" s="78">
        <v>349.17</v>
      </c>
      <c r="L41" s="76">
        <v>944.98</v>
      </c>
      <c r="M41" s="78">
        <v>1392.99</v>
      </c>
      <c r="N41" s="37">
        <v>1028.8</v>
      </c>
      <c r="O41" s="37">
        <v>121.67</v>
      </c>
      <c r="P41" s="37">
        <v>195.12</v>
      </c>
    </row>
    <row r="42" spans="1:16" x14ac:dyDescent="0.35">
      <c r="A42" s="98" t="s">
        <v>286</v>
      </c>
      <c r="B42" s="76">
        <v>8232.5400000000009</v>
      </c>
      <c r="C42" s="37">
        <v>576.95000000000005</v>
      </c>
      <c r="D42" s="37">
        <v>32.72</v>
      </c>
      <c r="E42" s="77">
        <v>7622.82</v>
      </c>
      <c r="F42" s="37">
        <v>169.11</v>
      </c>
      <c r="G42" s="37">
        <v>19.510000000000002</v>
      </c>
      <c r="H42" s="37">
        <v>249.07</v>
      </c>
      <c r="I42" s="37">
        <v>2479.41</v>
      </c>
      <c r="J42" s="76">
        <v>599.61</v>
      </c>
      <c r="K42" s="78">
        <v>349.08</v>
      </c>
      <c r="L42" s="76">
        <v>987.9</v>
      </c>
      <c r="M42" s="78">
        <v>1498.72</v>
      </c>
      <c r="N42" s="37">
        <v>891.86</v>
      </c>
      <c r="O42" s="37">
        <v>105.03</v>
      </c>
      <c r="P42" s="37">
        <v>142</v>
      </c>
    </row>
    <row r="43" spans="1:16" x14ac:dyDescent="0.35">
      <c r="A43" s="98" t="s">
        <v>287</v>
      </c>
      <c r="B43" s="76">
        <v>7611.84</v>
      </c>
      <c r="C43" s="37">
        <v>544.63</v>
      </c>
      <c r="D43" s="37">
        <v>52.72</v>
      </c>
      <c r="E43" s="77">
        <v>7014.48</v>
      </c>
      <c r="F43" s="37">
        <v>160.59</v>
      </c>
      <c r="G43" s="37">
        <v>25.81</v>
      </c>
      <c r="H43" s="37">
        <v>187.45</v>
      </c>
      <c r="I43" s="37">
        <v>2368.6999999999998</v>
      </c>
      <c r="J43" s="76">
        <v>574.69000000000005</v>
      </c>
      <c r="K43" s="78">
        <v>339.03</v>
      </c>
      <c r="L43" s="76">
        <v>861.57</v>
      </c>
      <c r="M43" s="78">
        <v>1346.63</v>
      </c>
      <c r="N43" s="37">
        <v>824.2</v>
      </c>
      <c r="O43" s="37">
        <v>79.040000000000006</v>
      </c>
      <c r="P43" s="37">
        <v>106.8</v>
      </c>
    </row>
    <row r="44" spans="1:16" x14ac:dyDescent="0.35">
      <c r="A44" s="98" t="s">
        <v>288</v>
      </c>
      <c r="B44" s="76">
        <v>6799.02</v>
      </c>
      <c r="C44" s="37">
        <v>438.56</v>
      </c>
      <c r="D44" s="37">
        <v>149.80000000000001</v>
      </c>
      <c r="E44" s="77">
        <v>6210.66</v>
      </c>
      <c r="F44" s="37">
        <v>123.02</v>
      </c>
      <c r="G44" s="37">
        <v>7.88</v>
      </c>
      <c r="H44" s="37">
        <v>186.12</v>
      </c>
      <c r="I44" s="37">
        <v>1944.83</v>
      </c>
      <c r="J44" s="76">
        <v>466.67</v>
      </c>
      <c r="K44" s="78">
        <v>301.11</v>
      </c>
      <c r="L44" s="76">
        <v>811.67</v>
      </c>
      <c r="M44" s="78">
        <v>1140.3499999999999</v>
      </c>
      <c r="N44" s="37">
        <v>870.78</v>
      </c>
      <c r="O44" s="37">
        <v>98.31</v>
      </c>
      <c r="P44" s="37">
        <v>128.22</v>
      </c>
    </row>
    <row r="45" spans="1:16" x14ac:dyDescent="0.35">
      <c r="A45" s="98" t="s">
        <v>289</v>
      </c>
      <c r="B45" s="76">
        <v>8148.28</v>
      </c>
      <c r="C45" s="37">
        <v>516.73</v>
      </c>
      <c r="D45" s="37">
        <v>53.86</v>
      </c>
      <c r="E45" s="77">
        <v>7577.69</v>
      </c>
      <c r="F45" s="37">
        <v>161.82</v>
      </c>
      <c r="G45" s="37">
        <v>27.98</v>
      </c>
      <c r="H45" s="37">
        <v>215.55</v>
      </c>
      <c r="I45" s="37">
        <v>2351.0300000000002</v>
      </c>
      <c r="J45" s="76">
        <v>651.92999999999995</v>
      </c>
      <c r="K45" s="78">
        <v>322.36</v>
      </c>
      <c r="L45" s="76">
        <v>1035.94</v>
      </c>
      <c r="M45" s="78">
        <v>1441.35</v>
      </c>
      <c r="N45" s="37">
        <v>949.52</v>
      </c>
      <c r="O45" s="37">
        <v>106.52</v>
      </c>
      <c r="P45" s="37">
        <v>190.9</v>
      </c>
    </row>
    <row r="46" spans="1:16" x14ac:dyDescent="0.35">
      <c r="A46" s="98" t="s">
        <v>290</v>
      </c>
      <c r="B46" s="76">
        <v>8196.58</v>
      </c>
      <c r="C46" s="37">
        <v>527.6</v>
      </c>
      <c r="D46" s="37">
        <v>71.91</v>
      </c>
      <c r="E46" s="77">
        <v>7597.07</v>
      </c>
      <c r="F46" s="37">
        <v>167.93</v>
      </c>
      <c r="G46" s="37">
        <v>34.49</v>
      </c>
      <c r="H46" s="37">
        <v>238.26</v>
      </c>
      <c r="I46" s="37">
        <v>2284.39</v>
      </c>
      <c r="J46" s="76">
        <v>693.43</v>
      </c>
      <c r="K46" s="78">
        <v>355.38</v>
      </c>
      <c r="L46" s="76">
        <v>911.38</v>
      </c>
      <c r="M46" s="78">
        <v>1477.71</v>
      </c>
      <c r="N46" s="37">
        <v>1018.36</v>
      </c>
      <c r="O46" s="37">
        <v>104.12</v>
      </c>
      <c r="P46" s="37">
        <v>189.49</v>
      </c>
    </row>
    <row r="47" spans="1:16" x14ac:dyDescent="0.35">
      <c r="A47" s="98" t="s">
        <v>291</v>
      </c>
      <c r="B47" s="76">
        <v>8249.59</v>
      </c>
      <c r="C47" s="37">
        <v>534.66999999999996</v>
      </c>
      <c r="D47" s="37">
        <v>51.11</v>
      </c>
      <c r="E47" s="77">
        <v>7663.8</v>
      </c>
      <c r="F47" s="37">
        <v>181.9</v>
      </c>
      <c r="G47" s="37">
        <v>39.86</v>
      </c>
      <c r="H47" s="37">
        <v>210.06</v>
      </c>
      <c r="I47" s="37">
        <v>2382.59</v>
      </c>
      <c r="J47" s="76">
        <v>766.66</v>
      </c>
      <c r="K47" s="78">
        <v>228.61</v>
      </c>
      <c r="L47" s="76">
        <v>908.6</v>
      </c>
      <c r="M47" s="78">
        <v>1565.37</v>
      </c>
      <c r="N47" s="37">
        <v>937.53</v>
      </c>
      <c r="O47" s="37">
        <v>97.79</v>
      </c>
      <c r="P47" s="37">
        <v>225.44</v>
      </c>
    </row>
    <row r="48" spans="1:16" x14ac:dyDescent="0.35">
      <c r="A48" s="98" t="s">
        <v>292</v>
      </c>
      <c r="B48" s="76">
        <v>8188.39</v>
      </c>
      <c r="C48" s="37">
        <v>529.98</v>
      </c>
      <c r="D48" s="37">
        <v>93</v>
      </c>
      <c r="E48" s="77">
        <v>7565.41</v>
      </c>
      <c r="F48" s="37">
        <v>176.74</v>
      </c>
      <c r="G48" s="37">
        <v>18.399999999999999</v>
      </c>
      <c r="H48" s="37">
        <v>214.21</v>
      </c>
      <c r="I48" s="37">
        <v>2327.0300000000002</v>
      </c>
      <c r="J48" s="76">
        <v>750.09</v>
      </c>
      <c r="K48" s="78">
        <v>215.95</v>
      </c>
      <c r="L48" s="76">
        <v>884.75</v>
      </c>
      <c r="M48" s="78">
        <v>1582.52</v>
      </c>
      <c r="N48" s="37">
        <v>950.94</v>
      </c>
      <c r="O48" s="37">
        <v>93.23</v>
      </c>
      <c r="P48" s="37">
        <v>213.21</v>
      </c>
    </row>
    <row r="49" spans="1:16" x14ac:dyDescent="0.35">
      <c r="A49" s="98" t="s">
        <v>293</v>
      </c>
      <c r="B49" s="76">
        <v>8165.8</v>
      </c>
      <c r="C49" s="37">
        <v>532.70000000000005</v>
      </c>
      <c r="D49" s="37">
        <v>20.13</v>
      </c>
      <c r="E49" s="77">
        <v>7612.97</v>
      </c>
      <c r="F49" s="37">
        <v>186.16</v>
      </c>
      <c r="G49" s="37">
        <v>62.27</v>
      </c>
      <c r="H49" s="37">
        <v>169.18</v>
      </c>
      <c r="I49" s="37">
        <v>2327.65</v>
      </c>
      <c r="J49" s="76">
        <v>819.51</v>
      </c>
      <c r="K49" s="78">
        <v>166.06</v>
      </c>
      <c r="L49" s="76">
        <v>892.83</v>
      </c>
      <c r="M49" s="78">
        <v>1556.86</v>
      </c>
      <c r="N49" s="37">
        <v>964.27</v>
      </c>
      <c r="O49" s="37">
        <v>112.9</v>
      </c>
      <c r="P49" s="37">
        <v>232.38</v>
      </c>
    </row>
    <row r="50" spans="1:16" x14ac:dyDescent="0.35">
      <c r="A50" s="98" t="s">
        <v>294</v>
      </c>
      <c r="B50" s="76">
        <v>7445.65</v>
      </c>
      <c r="C50" s="37">
        <v>526.49</v>
      </c>
      <c r="D50" s="37">
        <v>106.23</v>
      </c>
      <c r="E50" s="77">
        <v>6812.93</v>
      </c>
      <c r="F50" s="37">
        <v>175.52</v>
      </c>
      <c r="G50" s="37">
        <v>34.479999999999997</v>
      </c>
      <c r="H50" s="37">
        <v>91.89</v>
      </c>
      <c r="I50" s="37">
        <v>2225.89</v>
      </c>
      <c r="J50" s="76">
        <v>730.01</v>
      </c>
      <c r="K50" s="78">
        <v>190.99</v>
      </c>
      <c r="L50" s="76">
        <v>794.6</v>
      </c>
      <c r="M50" s="78">
        <v>1317.16</v>
      </c>
      <c r="N50" s="37">
        <v>847.54</v>
      </c>
      <c r="O50" s="37">
        <v>68.900000000000006</v>
      </c>
      <c r="P50" s="37">
        <v>210.27</v>
      </c>
    </row>
    <row r="51" spans="1:16" x14ac:dyDescent="0.35">
      <c r="A51" s="98" t="s">
        <v>295</v>
      </c>
      <c r="B51" s="76">
        <v>7157.58</v>
      </c>
      <c r="C51" s="37">
        <v>482.62</v>
      </c>
      <c r="D51" s="37">
        <v>68.52</v>
      </c>
      <c r="E51" s="77">
        <v>6606.44</v>
      </c>
      <c r="F51" s="37">
        <v>125.55</v>
      </c>
      <c r="G51" s="37">
        <v>31.82</v>
      </c>
      <c r="H51" s="37">
        <v>185.54</v>
      </c>
      <c r="I51" s="37">
        <v>2118.4699999999998</v>
      </c>
      <c r="J51" s="76">
        <v>572.19000000000005</v>
      </c>
      <c r="K51" s="78">
        <v>237.21</v>
      </c>
      <c r="L51" s="76">
        <v>778.16</v>
      </c>
      <c r="M51" s="78">
        <v>1286.7</v>
      </c>
      <c r="N51" s="37">
        <v>862.83</v>
      </c>
      <c r="O51" s="37">
        <v>101.29</v>
      </c>
      <c r="P51" s="37">
        <v>198.49</v>
      </c>
    </row>
    <row r="52" spans="1:16" x14ac:dyDescent="0.35">
      <c r="A52" s="98" t="s">
        <v>296</v>
      </c>
      <c r="B52" s="76">
        <v>8092.46</v>
      </c>
      <c r="C52" s="37">
        <v>541.76</v>
      </c>
      <c r="D52" s="37">
        <v>106.71</v>
      </c>
      <c r="E52" s="77">
        <v>7444</v>
      </c>
      <c r="F52" s="37">
        <v>155.86000000000001</v>
      </c>
      <c r="G52" s="37">
        <v>30.88</v>
      </c>
      <c r="H52" s="37">
        <v>205.45</v>
      </c>
      <c r="I52" s="37">
        <v>2381.96</v>
      </c>
      <c r="J52" s="76">
        <v>684.98</v>
      </c>
      <c r="K52" s="78">
        <v>323.14</v>
      </c>
      <c r="L52" s="76">
        <v>900.04</v>
      </c>
      <c r="M52" s="78">
        <v>1419.95</v>
      </c>
      <c r="N52" s="37">
        <v>945.55</v>
      </c>
      <c r="O52" s="37">
        <v>86.79</v>
      </c>
      <c r="P52" s="37">
        <v>186.49</v>
      </c>
    </row>
    <row r="53" spans="1:16" x14ac:dyDescent="0.35">
      <c r="A53" s="98" t="s">
        <v>297</v>
      </c>
      <c r="B53" s="76">
        <v>7688.2</v>
      </c>
      <c r="C53" s="37">
        <v>476.61</v>
      </c>
      <c r="D53" s="37">
        <v>61.86</v>
      </c>
      <c r="E53" s="77">
        <v>7149.74</v>
      </c>
      <c r="F53" s="37">
        <v>163.38999999999999</v>
      </c>
      <c r="G53" s="37">
        <v>48.6</v>
      </c>
      <c r="H53" s="37">
        <v>206.62</v>
      </c>
      <c r="I53" s="37">
        <v>2174.65</v>
      </c>
      <c r="J53" s="76">
        <v>638.29999999999995</v>
      </c>
      <c r="K53" s="78">
        <v>317.26</v>
      </c>
      <c r="L53" s="76">
        <v>905.19</v>
      </c>
      <c r="M53" s="78">
        <v>1334.33</v>
      </c>
      <c r="N53" s="37">
        <v>980.61</v>
      </c>
      <c r="O53" s="37">
        <v>92.35</v>
      </c>
      <c r="P53" s="37">
        <v>173.7</v>
      </c>
    </row>
    <row r="54" spans="1:16" x14ac:dyDescent="0.35">
      <c r="A54" s="98" t="s">
        <v>298</v>
      </c>
      <c r="B54" s="76">
        <v>8053.63</v>
      </c>
      <c r="C54" s="37">
        <v>524.64</v>
      </c>
      <c r="D54" s="37">
        <v>169.17</v>
      </c>
      <c r="E54" s="77">
        <v>7359.82</v>
      </c>
      <c r="F54" s="37">
        <v>183.52</v>
      </c>
      <c r="G54" s="37">
        <v>31.53</v>
      </c>
      <c r="H54" s="37">
        <v>205.68</v>
      </c>
      <c r="I54" s="37">
        <v>2278.8000000000002</v>
      </c>
      <c r="J54" s="76">
        <v>527.53</v>
      </c>
      <c r="K54" s="78">
        <v>444.91</v>
      </c>
      <c r="L54" s="76">
        <v>944.89</v>
      </c>
      <c r="M54" s="78">
        <v>1433.46</v>
      </c>
      <c r="N54" s="37">
        <v>972.85</v>
      </c>
      <c r="O54" s="37">
        <v>83.75</v>
      </c>
      <c r="P54" s="37">
        <v>116.6</v>
      </c>
    </row>
    <row r="55" spans="1:16" x14ac:dyDescent="0.35">
      <c r="A55" s="98" t="s">
        <v>299</v>
      </c>
      <c r="B55" s="76">
        <v>7888.44</v>
      </c>
      <c r="C55" s="37">
        <v>501.24</v>
      </c>
      <c r="D55" s="37">
        <v>115.9</v>
      </c>
      <c r="E55" s="77">
        <v>7271.29</v>
      </c>
      <c r="F55" s="37">
        <v>188.88</v>
      </c>
      <c r="G55" s="37">
        <v>35.44</v>
      </c>
      <c r="H55" s="37">
        <v>205.47</v>
      </c>
      <c r="I55" s="37">
        <v>2274.6</v>
      </c>
      <c r="J55" s="76">
        <v>559.88</v>
      </c>
      <c r="K55" s="78">
        <v>434.34</v>
      </c>
      <c r="L55" s="76">
        <v>905.86</v>
      </c>
      <c r="M55" s="78">
        <v>1415.85</v>
      </c>
      <c r="N55" s="37">
        <v>942.95</v>
      </c>
      <c r="O55" s="37">
        <v>77.3</v>
      </c>
      <c r="P55" s="37">
        <v>96.14</v>
      </c>
    </row>
    <row r="56" spans="1:16" x14ac:dyDescent="0.35">
      <c r="A56" s="98" t="s">
        <v>300</v>
      </c>
      <c r="B56" s="76">
        <v>6917.56</v>
      </c>
      <c r="C56" s="37">
        <v>449.67</v>
      </c>
      <c r="D56" s="37">
        <v>76.489999999999995</v>
      </c>
      <c r="E56" s="77">
        <v>6391.4</v>
      </c>
      <c r="F56" s="37">
        <v>139.97</v>
      </c>
      <c r="G56" s="37">
        <v>30.33</v>
      </c>
      <c r="H56" s="37">
        <v>160.15</v>
      </c>
      <c r="I56" s="37">
        <v>1902.26</v>
      </c>
      <c r="J56" s="76">
        <v>502.25</v>
      </c>
      <c r="K56" s="78">
        <v>389.89</v>
      </c>
      <c r="L56" s="76">
        <v>921.96</v>
      </c>
      <c r="M56" s="78">
        <v>1295.29</v>
      </c>
      <c r="N56" s="37">
        <v>727.95</v>
      </c>
      <c r="O56" s="37">
        <v>76.38</v>
      </c>
      <c r="P56" s="37">
        <v>143.09</v>
      </c>
    </row>
    <row r="57" spans="1:16" x14ac:dyDescent="0.35">
      <c r="A57" s="98" t="s">
        <v>301</v>
      </c>
      <c r="B57" s="76">
        <v>7860.66</v>
      </c>
      <c r="C57" s="37">
        <v>473.95</v>
      </c>
      <c r="D57" s="37">
        <v>148.66</v>
      </c>
      <c r="E57" s="77">
        <v>7238.05</v>
      </c>
      <c r="F57" s="37">
        <v>168.06</v>
      </c>
      <c r="G57" s="37">
        <v>32.28</v>
      </c>
      <c r="H57" s="37">
        <v>217.9</v>
      </c>
      <c r="I57" s="37">
        <v>2287.94</v>
      </c>
      <c r="J57" s="76">
        <v>563.04999999999995</v>
      </c>
      <c r="K57" s="78">
        <v>394.06</v>
      </c>
      <c r="L57" s="76">
        <v>950.46</v>
      </c>
      <c r="M57" s="78">
        <v>1322.42</v>
      </c>
      <c r="N57" s="37">
        <v>876.23</v>
      </c>
      <c r="O57" s="37">
        <v>118.58</v>
      </c>
      <c r="P57" s="37">
        <v>179.56</v>
      </c>
    </row>
    <row r="58" spans="1:16" x14ac:dyDescent="0.35">
      <c r="A58" s="98" t="s">
        <v>302</v>
      </c>
      <c r="B58" s="76">
        <v>7302.23</v>
      </c>
      <c r="C58" s="37">
        <v>475.65</v>
      </c>
      <c r="D58" s="37">
        <v>120.63</v>
      </c>
      <c r="E58" s="77">
        <v>6705.95</v>
      </c>
      <c r="F58" s="37">
        <v>161.36000000000001</v>
      </c>
      <c r="G58" s="37">
        <v>25.4</v>
      </c>
      <c r="H58" s="37">
        <v>293.61</v>
      </c>
      <c r="I58" s="37">
        <v>2201.25</v>
      </c>
      <c r="J58" s="76">
        <v>562.09</v>
      </c>
      <c r="K58" s="78">
        <v>327.98</v>
      </c>
      <c r="L58" s="76">
        <v>769.9</v>
      </c>
      <c r="M58" s="78">
        <v>1248.3</v>
      </c>
      <c r="N58" s="37">
        <v>830.33</v>
      </c>
      <c r="O58" s="37">
        <v>43.77</v>
      </c>
      <c r="P58" s="37">
        <v>102.35</v>
      </c>
    </row>
    <row r="59" spans="1:16" x14ac:dyDescent="0.35">
      <c r="A59" s="98" t="s">
        <v>303</v>
      </c>
      <c r="B59" s="76">
        <v>7457.65</v>
      </c>
      <c r="C59" s="37">
        <v>478.18</v>
      </c>
      <c r="D59" s="37">
        <v>138.44</v>
      </c>
      <c r="E59" s="77">
        <v>6841.03</v>
      </c>
      <c r="F59" s="37">
        <v>168.07</v>
      </c>
      <c r="G59" s="37">
        <v>26.95</v>
      </c>
      <c r="H59" s="37">
        <v>198.64</v>
      </c>
      <c r="I59" s="37">
        <v>2230.4299999999998</v>
      </c>
      <c r="J59" s="76">
        <v>625.59</v>
      </c>
      <c r="K59" s="78">
        <v>246.75</v>
      </c>
      <c r="L59" s="76">
        <v>751.3</v>
      </c>
      <c r="M59" s="78">
        <v>1294.3699999999999</v>
      </c>
      <c r="N59" s="37">
        <v>909.71</v>
      </c>
      <c r="O59" s="37">
        <v>72.069999999999993</v>
      </c>
      <c r="P59" s="37">
        <v>151.69999999999999</v>
      </c>
    </row>
    <row r="60" spans="1:16" x14ac:dyDescent="0.35">
      <c r="A60" s="98" t="s">
        <v>304</v>
      </c>
      <c r="B60" s="76">
        <v>7260.4</v>
      </c>
      <c r="C60" s="37">
        <v>450.56</v>
      </c>
      <c r="D60" s="37">
        <v>118.17</v>
      </c>
      <c r="E60" s="77">
        <v>6691.68</v>
      </c>
      <c r="F60" s="37">
        <v>161.47</v>
      </c>
      <c r="G60" s="37">
        <v>26.54</v>
      </c>
      <c r="H60" s="37">
        <v>189.59</v>
      </c>
      <c r="I60" s="37">
        <v>1984.34</v>
      </c>
      <c r="J60" s="76">
        <v>720.48</v>
      </c>
      <c r="K60" s="78">
        <v>185.67</v>
      </c>
      <c r="L60" s="76">
        <v>754.18</v>
      </c>
      <c r="M60" s="78">
        <v>1348.97</v>
      </c>
      <c r="N60" s="37">
        <v>917.93</v>
      </c>
      <c r="O60" s="37">
        <v>91.13</v>
      </c>
      <c r="P60" s="37">
        <v>160.33000000000001</v>
      </c>
    </row>
    <row r="61" spans="1:16" x14ac:dyDescent="0.35">
      <c r="A61" s="98" t="s">
        <v>305</v>
      </c>
      <c r="B61" s="76">
        <v>7391.99</v>
      </c>
      <c r="C61" s="37">
        <v>453.37</v>
      </c>
      <c r="D61" s="37">
        <v>149.12</v>
      </c>
      <c r="E61" s="77">
        <v>6789.5</v>
      </c>
      <c r="F61" s="37">
        <v>182.44</v>
      </c>
      <c r="G61" s="37">
        <v>35.159999999999997</v>
      </c>
      <c r="H61" s="37">
        <v>214.68</v>
      </c>
      <c r="I61" s="37">
        <v>2149.87</v>
      </c>
      <c r="J61" s="76">
        <v>689.62</v>
      </c>
      <c r="K61" s="78">
        <v>158.66</v>
      </c>
      <c r="L61" s="76">
        <v>787.27</v>
      </c>
      <c r="M61" s="78">
        <v>1372.81</v>
      </c>
      <c r="N61" s="37">
        <v>789.01</v>
      </c>
      <c r="O61" s="37">
        <v>88.22</v>
      </c>
      <c r="P61" s="37">
        <v>182.54</v>
      </c>
    </row>
    <row r="62" spans="1:16" x14ac:dyDescent="0.35">
      <c r="A62" s="98" t="s">
        <v>306</v>
      </c>
      <c r="B62" s="76">
        <v>7310.59</v>
      </c>
      <c r="C62" s="37">
        <v>481</v>
      </c>
      <c r="D62" s="37">
        <v>111.2</v>
      </c>
      <c r="E62" s="77">
        <v>6718.4</v>
      </c>
      <c r="F62" s="37">
        <v>182.57</v>
      </c>
      <c r="G62" s="37">
        <v>31.51</v>
      </c>
      <c r="H62" s="37">
        <v>163.09</v>
      </c>
      <c r="I62" s="37">
        <v>2181.56</v>
      </c>
      <c r="J62" s="76">
        <v>671.94</v>
      </c>
      <c r="K62" s="78">
        <v>206.87</v>
      </c>
      <c r="L62" s="76">
        <v>796.37</v>
      </c>
      <c r="M62" s="78">
        <v>1320.1</v>
      </c>
      <c r="N62" s="37">
        <v>785.05</v>
      </c>
      <c r="O62" s="37">
        <v>76.37</v>
      </c>
      <c r="P62" s="37">
        <v>147.28</v>
      </c>
    </row>
    <row r="63" spans="1:16" x14ac:dyDescent="0.35">
      <c r="A63" s="98" t="s">
        <v>307</v>
      </c>
      <c r="B63" s="76">
        <v>6772.04</v>
      </c>
      <c r="C63" s="37">
        <v>423.01</v>
      </c>
      <c r="D63" s="37">
        <v>98.08</v>
      </c>
      <c r="E63" s="77">
        <v>6250.94</v>
      </c>
      <c r="F63" s="37">
        <v>118.32</v>
      </c>
      <c r="G63" s="37">
        <v>32.549999999999997</v>
      </c>
      <c r="H63" s="37">
        <v>205.82</v>
      </c>
      <c r="I63" s="37">
        <v>1791.88</v>
      </c>
      <c r="J63" s="76">
        <v>583.85</v>
      </c>
      <c r="K63" s="78">
        <v>252.91</v>
      </c>
      <c r="L63" s="76">
        <v>726.28</v>
      </c>
      <c r="M63" s="78">
        <v>1200.93</v>
      </c>
      <c r="N63" s="37">
        <v>919.87</v>
      </c>
      <c r="O63" s="37">
        <v>106.58</v>
      </c>
      <c r="P63" s="37">
        <v>141.41</v>
      </c>
    </row>
    <row r="64" spans="1:16" x14ac:dyDescent="0.35">
      <c r="A64" s="98" t="s">
        <v>308</v>
      </c>
      <c r="B64" s="76">
        <v>7082.23</v>
      </c>
      <c r="C64" s="37">
        <v>447.95</v>
      </c>
      <c r="D64" s="37">
        <v>155.19</v>
      </c>
      <c r="E64" s="77">
        <v>6479.09</v>
      </c>
      <c r="F64" s="37">
        <v>121.3</v>
      </c>
      <c r="G64" s="37">
        <v>28.04</v>
      </c>
      <c r="H64" s="37">
        <v>223.09</v>
      </c>
      <c r="I64" s="37">
        <v>1907.82</v>
      </c>
      <c r="J64" s="76">
        <v>668.59</v>
      </c>
      <c r="K64" s="78">
        <v>240.98</v>
      </c>
      <c r="L64" s="76">
        <v>847.25</v>
      </c>
      <c r="M64" s="78">
        <v>1336.65</v>
      </c>
      <c r="N64" s="37">
        <v>813.19</v>
      </c>
      <c r="O64" s="37">
        <v>61.66</v>
      </c>
      <c r="P64" s="37">
        <v>112.43</v>
      </c>
    </row>
    <row r="65" spans="1:16" x14ac:dyDescent="0.35">
      <c r="A65" s="98" t="s">
        <v>309</v>
      </c>
      <c r="B65" s="76">
        <v>7663.55</v>
      </c>
      <c r="C65" s="37">
        <v>465.91</v>
      </c>
      <c r="D65" s="37">
        <v>113.5</v>
      </c>
      <c r="E65" s="77">
        <v>7084.14</v>
      </c>
      <c r="F65" s="37">
        <v>240.27</v>
      </c>
      <c r="G65" s="37">
        <v>30.53</v>
      </c>
      <c r="H65" s="37">
        <v>121.85</v>
      </c>
      <c r="I65" s="37">
        <v>2308.0300000000002</v>
      </c>
      <c r="J65" s="76">
        <v>596.04</v>
      </c>
      <c r="K65" s="78">
        <v>361.36</v>
      </c>
      <c r="L65" s="76">
        <v>866.69</v>
      </c>
      <c r="M65" s="78">
        <v>1277.58</v>
      </c>
      <c r="N65" s="37">
        <v>997.83</v>
      </c>
      <c r="O65" s="37">
        <v>60.55</v>
      </c>
      <c r="P65" s="37">
        <v>130.09</v>
      </c>
    </row>
    <row r="66" spans="1:16" x14ac:dyDescent="0.35">
      <c r="A66" s="98" t="s">
        <v>310</v>
      </c>
      <c r="B66" s="76">
        <v>7378.65</v>
      </c>
      <c r="C66" s="37">
        <v>437.51</v>
      </c>
      <c r="D66" s="37">
        <v>207.62</v>
      </c>
      <c r="E66" s="77">
        <v>6733.53</v>
      </c>
      <c r="F66" s="37">
        <v>143.28</v>
      </c>
      <c r="G66" s="37">
        <v>26.29</v>
      </c>
      <c r="H66" s="37">
        <v>236.1</v>
      </c>
      <c r="I66" s="37">
        <v>2010.02</v>
      </c>
      <c r="J66" s="76">
        <v>505.64</v>
      </c>
      <c r="K66" s="78">
        <v>353.53</v>
      </c>
      <c r="L66" s="76">
        <v>889.61</v>
      </c>
      <c r="M66" s="78">
        <v>1349.59</v>
      </c>
      <c r="N66" s="37">
        <v>935.96</v>
      </c>
      <c r="O66" s="37">
        <v>34.39</v>
      </c>
      <c r="P66" s="37">
        <v>97.07</v>
      </c>
    </row>
    <row r="67" spans="1:16" x14ac:dyDescent="0.35">
      <c r="A67" s="98" t="s">
        <v>311</v>
      </c>
      <c r="B67" s="76">
        <v>7408.39</v>
      </c>
      <c r="C67" s="37">
        <v>423.64</v>
      </c>
      <c r="D67" s="37">
        <v>278.31</v>
      </c>
      <c r="E67" s="77">
        <v>6706.44</v>
      </c>
      <c r="F67" s="37">
        <v>151.16999999999999</v>
      </c>
      <c r="G67" s="37">
        <v>25.56</v>
      </c>
      <c r="H67" s="37">
        <v>258.56</v>
      </c>
      <c r="I67" s="37">
        <v>1970.38</v>
      </c>
      <c r="J67" s="76">
        <v>480</v>
      </c>
      <c r="K67" s="78">
        <v>270.61</v>
      </c>
      <c r="L67" s="76">
        <v>944.77</v>
      </c>
      <c r="M67" s="78">
        <v>1476.67</v>
      </c>
      <c r="N67" s="37">
        <v>946.23</v>
      </c>
      <c r="O67" s="37">
        <v>17.09</v>
      </c>
      <c r="P67" s="37">
        <v>57.83</v>
      </c>
    </row>
    <row r="68" spans="1:16" x14ac:dyDescent="0.35">
      <c r="A68" s="98" t="s">
        <v>312</v>
      </c>
      <c r="B68" s="76">
        <v>7408.39</v>
      </c>
      <c r="C68" s="37">
        <v>419.96</v>
      </c>
      <c r="D68" s="37">
        <v>361.9</v>
      </c>
      <c r="E68" s="77">
        <v>6626.53</v>
      </c>
      <c r="F68" s="37">
        <v>149.62</v>
      </c>
      <c r="G68" s="37">
        <v>23.86</v>
      </c>
      <c r="H68" s="37">
        <v>281.93</v>
      </c>
      <c r="I68" s="37">
        <v>1979.09</v>
      </c>
      <c r="J68" s="76">
        <v>497</v>
      </c>
      <c r="K68" s="78">
        <v>360.92</v>
      </c>
      <c r="L68" s="76">
        <v>933.98</v>
      </c>
      <c r="M68" s="78">
        <v>1312.18</v>
      </c>
      <c r="N68" s="37">
        <v>811.31</v>
      </c>
      <c r="O68" s="37">
        <v>63.05</v>
      </c>
      <c r="P68" s="37">
        <v>125.48</v>
      </c>
    </row>
    <row r="69" spans="1:16" x14ac:dyDescent="0.35">
      <c r="A69" s="98" t="s">
        <v>313</v>
      </c>
      <c r="B69" s="76">
        <v>7408.39</v>
      </c>
      <c r="C69" s="37">
        <v>429.54</v>
      </c>
      <c r="D69" s="37">
        <v>9.2899999999999991</v>
      </c>
      <c r="E69" s="77">
        <v>6969.56</v>
      </c>
      <c r="F69" s="37">
        <v>159.54</v>
      </c>
      <c r="G69" s="37">
        <v>25.56</v>
      </c>
      <c r="H69" s="37">
        <v>266.36</v>
      </c>
      <c r="I69" s="37">
        <v>2125.7800000000002</v>
      </c>
      <c r="J69" s="76">
        <v>515</v>
      </c>
      <c r="K69" s="78">
        <v>312.75</v>
      </c>
      <c r="L69" s="76">
        <v>991.94</v>
      </c>
      <c r="M69" s="78">
        <v>1380.13</v>
      </c>
      <c r="N69" s="37">
        <v>837.23</v>
      </c>
      <c r="O69" s="37">
        <v>34.119999999999997</v>
      </c>
      <c r="P69" s="37">
        <v>138.19</v>
      </c>
    </row>
    <row r="70" spans="1:16" x14ac:dyDescent="0.35">
      <c r="A70" s="98" t="s">
        <v>314</v>
      </c>
      <c r="B70" s="76">
        <v>7174.28</v>
      </c>
      <c r="C70" s="37">
        <v>430.44</v>
      </c>
      <c r="D70" s="37">
        <v>-114.02</v>
      </c>
      <c r="E70" s="77">
        <v>6857.87</v>
      </c>
      <c r="F70" s="37">
        <v>191.06</v>
      </c>
      <c r="G70" s="37">
        <v>27.27</v>
      </c>
      <c r="H70" s="37">
        <v>279.82</v>
      </c>
      <c r="I70" s="37">
        <v>2051.89</v>
      </c>
      <c r="J70" s="76">
        <v>561</v>
      </c>
      <c r="K70" s="78">
        <v>309.79000000000002</v>
      </c>
      <c r="L70" s="76">
        <v>853.57</v>
      </c>
      <c r="M70" s="78">
        <v>1383.97</v>
      </c>
      <c r="N70" s="37">
        <v>917.64</v>
      </c>
      <c r="O70" s="37">
        <v>49.37</v>
      </c>
      <c r="P70" s="37">
        <v>96.37</v>
      </c>
    </row>
    <row r="71" spans="1:16" x14ac:dyDescent="0.35">
      <c r="A71" s="98" t="s">
        <v>315</v>
      </c>
      <c r="B71" s="76">
        <v>7174.28</v>
      </c>
      <c r="C71" s="37">
        <v>437.25</v>
      </c>
      <c r="D71" s="37">
        <v>-68.150000000000006</v>
      </c>
      <c r="E71" s="77">
        <v>6805.18</v>
      </c>
      <c r="F71" s="37">
        <v>173</v>
      </c>
      <c r="G71" s="37">
        <v>22.15</v>
      </c>
      <c r="H71" s="37">
        <v>304.5</v>
      </c>
      <c r="I71" s="37">
        <v>1976.84</v>
      </c>
      <c r="J71" s="76">
        <v>596</v>
      </c>
      <c r="K71" s="78">
        <v>175.73</v>
      </c>
      <c r="L71" s="76">
        <v>853.34</v>
      </c>
      <c r="M71" s="78">
        <v>1470.16</v>
      </c>
      <c r="N71" s="37">
        <v>857.78</v>
      </c>
      <c r="O71" s="37">
        <v>68</v>
      </c>
      <c r="P71" s="37">
        <v>135.80000000000001</v>
      </c>
    </row>
    <row r="72" spans="1:16" x14ac:dyDescent="0.35">
      <c r="A72" s="98" t="s">
        <v>316</v>
      </c>
      <c r="B72" s="76">
        <v>7174.28</v>
      </c>
      <c r="C72" s="37">
        <v>426.74</v>
      </c>
      <c r="D72" s="37">
        <v>604.83000000000004</v>
      </c>
      <c r="E72" s="77">
        <v>6142.72</v>
      </c>
      <c r="F72" s="37">
        <v>166.29</v>
      </c>
      <c r="G72" s="37">
        <v>23.86</v>
      </c>
      <c r="H72" s="37">
        <v>212.65</v>
      </c>
      <c r="I72" s="37">
        <v>1889.71</v>
      </c>
      <c r="J72" s="76">
        <v>519</v>
      </c>
      <c r="K72" s="78">
        <v>123.7</v>
      </c>
      <c r="L72" s="76">
        <v>779.59</v>
      </c>
      <c r="M72" s="78">
        <v>1394.41</v>
      </c>
      <c r="N72" s="37">
        <v>738.05</v>
      </c>
      <c r="O72" s="37">
        <v>66</v>
      </c>
      <c r="P72" s="37">
        <v>131.66999999999999</v>
      </c>
    </row>
    <row r="73" spans="1:16" x14ac:dyDescent="0.35">
      <c r="A73" s="98" t="s">
        <v>317</v>
      </c>
      <c r="B73" s="76">
        <v>7281.74</v>
      </c>
      <c r="C73" s="37">
        <v>440.81</v>
      </c>
      <c r="D73" s="37">
        <v>381.01</v>
      </c>
      <c r="E73" s="77">
        <v>6459.91</v>
      </c>
      <c r="F73" s="37">
        <v>168.2</v>
      </c>
      <c r="G73" s="37">
        <v>22.96</v>
      </c>
      <c r="H73" s="37">
        <v>198.05</v>
      </c>
      <c r="I73" s="37">
        <v>1849.71</v>
      </c>
      <c r="J73" s="76">
        <v>589</v>
      </c>
      <c r="K73" s="78">
        <v>184.79</v>
      </c>
      <c r="L73" s="76">
        <v>850.14</v>
      </c>
      <c r="M73" s="78">
        <v>1482.43</v>
      </c>
      <c r="N73" s="37">
        <v>805.95</v>
      </c>
      <c r="O73" s="37">
        <v>58.33</v>
      </c>
      <c r="P73" s="37">
        <v>157.75</v>
      </c>
    </row>
    <row r="74" spans="1:16" x14ac:dyDescent="0.35">
      <c r="A74" s="98" t="s">
        <v>318</v>
      </c>
      <c r="B74" s="76">
        <v>7281.74</v>
      </c>
      <c r="C74" s="37">
        <v>451.38</v>
      </c>
      <c r="D74" s="37">
        <v>-234.63</v>
      </c>
      <c r="E74" s="77">
        <v>7064.99</v>
      </c>
      <c r="F74" s="37">
        <v>185.16</v>
      </c>
      <c r="G74" s="37">
        <v>17.04</v>
      </c>
      <c r="H74" s="37">
        <v>265.63</v>
      </c>
      <c r="I74" s="37">
        <v>2007.18</v>
      </c>
      <c r="J74" s="76">
        <v>651</v>
      </c>
      <c r="K74" s="78">
        <v>184.16</v>
      </c>
      <c r="L74" s="76">
        <v>922.89</v>
      </c>
      <c r="M74" s="78">
        <v>1529.83</v>
      </c>
      <c r="N74" s="37">
        <v>912.28</v>
      </c>
      <c r="O74" s="37">
        <v>76.17</v>
      </c>
      <c r="P74" s="37">
        <v>139.88</v>
      </c>
    </row>
    <row r="75" spans="1:16" x14ac:dyDescent="0.35">
      <c r="A75" s="98" t="s">
        <v>319</v>
      </c>
      <c r="B75" s="76">
        <v>7281.74</v>
      </c>
      <c r="C75" s="37">
        <v>417.82</v>
      </c>
      <c r="D75" s="37">
        <v>202.72</v>
      </c>
      <c r="E75" s="77">
        <v>6661.2</v>
      </c>
      <c r="F75" s="37">
        <v>135.19999999999999</v>
      </c>
      <c r="G75" s="37">
        <v>18.75</v>
      </c>
      <c r="H75" s="37">
        <v>214.21</v>
      </c>
      <c r="I75" s="37">
        <v>1899.81</v>
      </c>
      <c r="J75" s="76">
        <v>558</v>
      </c>
      <c r="K75" s="78">
        <v>238.44</v>
      </c>
      <c r="L75" s="76">
        <v>913.24</v>
      </c>
      <c r="M75" s="78">
        <v>1510.06</v>
      </c>
      <c r="N75" s="37">
        <v>795.23</v>
      </c>
      <c r="O75" s="37">
        <v>74.319999999999993</v>
      </c>
      <c r="P75" s="37">
        <v>122.67</v>
      </c>
    </row>
    <row r="76" spans="1:16" x14ac:dyDescent="0.35">
      <c r="A76" s="98" t="s">
        <v>320</v>
      </c>
      <c r="B76" s="76">
        <v>7473.34</v>
      </c>
      <c r="C76" s="37">
        <v>443.88</v>
      </c>
      <c r="D76" s="37">
        <v>97.91</v>
      </c>
      <c r="E76" s="77">
        <v>6931.55</v>
      </c>
      <c r="F76" s="37">
        <v>131.47</v>
      </c>
      <c r="G76" s="37">
        <v>25.56</v>
      </c>
      <c r="H76" s="37">
        <v>248.33</v>
      </c>
      <c r="I76" s="37">
        <v>1981.65</v>
      </c>
      <c r="J76" s="76">
        <v>513</v>
      </c>
      <c r="K76" s="78">
        <v>308</v>
      </c>
      <c r="L76" s="76">
        <v>930.55</v>
      </c>
      <c r="M76" s="78">
        <v>1468.08</v>
      </c>
      <c r="N76" s="37">
        <v>779.15</v>
      </c>
      <c r="O76" s="37">
        <v>50.49</v>
      </c>
      <c r="P76" s="37">
        <v>136.46</v>
      </c>
    </row>
    <row r="77" spans="1:16" x14ac:dyDescent="0.35">
      <c r="A77" s="98" t="s">
        <v>321</v>
      </c>
      <c r="B77" s="76">
        <v>7473.34</v>
      </c>
      <c r="C77" s="37">
        <v>479.3</v>
      </c>
      <c r="D77" s="37">
        <v>158.9</v>
      </c>
      <c r="E77" s="77">
        <v>6835.14</v>
      </c>
      <c r="F77" s="37">
        <v>139.81</v>
      </c>
      <c r="G77" s="37">
        <v>27.27</v>
      </c>
      <c r="H77" s="37">
        <v>255</v>
      </c>
      <c r="I77" s="37">
        <v>1850.82</v>
      </c>
      <c r="J77" s="76">
        <v>489</v>
      </c>
      <c r="K77" s="78">
        <v>326</v>
      </c>
      <c r="L77" s="76">
        <v>1003.25</v>
      </c>
      <c r="M77" s="78">
        <v>1478.89</v>
      </c>
      <c r="N77" s="37">
        <v>918.54</v>
      </c>
      <c r="O77" s="37">
        <v>74.84</v>
      </c>
      <c r="P77" s="37">
        <v>110.57</v>
      </c>
    </row>
    <row r="78" spans="1:16" x14ac:dyDescent="0.35">
      <c r="A78" s="98" t="s">
        <v>322</v>
      </c>
      <c r="B78" s="76">
        <v>7473.34</v>
      </c>
      <c r="C78" s="37">
        <v>451.62</v>
      </c>
      <c r="D78" s="37">
        <v>-46.28</v>
      </c>
      <c r="E78" s="77">
        <v>7068</v>
      </c>
      <c r="F78" s="37">
        <v>168.22</v>
      </c>
      <c r="G78" s="37">
        <v>28.17</v>
      </c>
      <c r="H78" s="37">
        <v>296.32</v>
      </c>
      <c r="I78" s="37">
        <v>1862.14</v>
      </c>
      <c r="J78" s="76">
        <v>516</v>
      </c>
      <c r="K78" s="78">
        <v>283</v>
      </c>
      <c r="L78" s="76">
        <v>937.15</v>
      </c>
      <c r="M78" s="78">
        <v>1421.72</v>
      </c>
      <c r="N78" s="37">
        <v>976.61</v>
      </c>
      <c r="O78" s="37">
        <v>70.28</v>
      </c>
      <c r="P78" s="37">
        <v>85.34</v>
      </c>
    </row>
    <row r="79" spans="1:16" x14ac:dyDescent="0.35">
      <c r="A79" s="98" t="s">
        <v>323</v>
      </c>
      <c r="B79" s="76">
        <v>7726.05</v>
      </c>
      <c r="C79" s="37">
        <v>458.97</v>
      </c>
      <c r="D79" s="37">
        <v>133.72</v>
      </c>
      <c r="E79" s="77">
        <v>7133.36</v>
      </c>
      <c r="F79" s="37">
        <v>161.09</v>
      </c>
      <c r="G79" s="37">
        <v>50.23</v>
      </c>
      <c r="H79" s="37">
        <v>250.8</v>
      </c>
      <c r="I79" s="37">
        <v>1820.47</v>
      </c>
      <c r="J79" s="76">
        <v>472.04</v>
      </c>
      <c r="K79" s="78">
        <v>430.32</v>
      </c>
      <c r="L79" s="76">
        <v>969.5</v>
      </c>
      <c r="M79" s="78">
        <v>1515.33</v>
      </c>
      <c r="N79" s="37">
        <v>1066.55</v>
      </c>
      <c r="O79" s="37">
        <v>72.930000000000007</v>
      </c>
      <c r="P79" s="37">
        <v>49.17</v>
      </c>
    </row>
    <row r="80" spans="1:16" x14ac:dyDescent="0.35">
      <c r="A80" s="98" t="s">
        <v>324</v>
      </c>
      <c r="B80" s="76">
        <v>6168.46</v>
      </c>
      <c r="C80" s="37">
        <v>346.72</v>
      </c>
      <c r="D80" s="37">
        <v>292.60000000000002</v>
      </c>
      <c r="E80" s="77">
        <v>5529.15</v>
      </c>
      <c r="F80" s="37">
        <v>126.88</v>
      </c>
      <c r="G80" s="37">
        <v>46.98</v>
      </c>
      <c r="H80" s="37">
        <v>318.7</v>
      </c>
      <c r="I80" s="37">
        <v>1289.6199999999999</v>
      </c>
      <c r="J80" s="76">
        <v>307.41000000000003</v>
      </c>
      <c r="K80" s="78">
        <v>409.07</v>
      </c>
      <c r="L80" s="76">
        <v>821.74</v>
      </c>
      <c r="M80" s="78">
        <v>1154.49</v>
      </c>
      <c r="N80" s="37">
        <v>742.21</v>
      </c>
      <c r="O80" s="37">
        <v>69.23</v>
      </c>
      <c r="P80" s="37">
        <v>120.85</v>
      </c>
    </row>
    <row r="81" spans="1:16" x14ac:dyDescent="0.35">
      <c r="A81" s="98" t="s">
        <v>325</v>
      </c>
      <c r="B81" s="76">
        <v>6782.4</v>
      </c>
      <c r="C81" s="37">
        <v>409.53</v>
      </c>
      <c r="D81" s="37">
        <v>211.17</v>
      </c>
      <c r="E81" s="77">
        <v>6161.71</v>
      </c>
      <c r="F81" s="37">
        <v>143.15</v>
      </c>
      <c r="G81" s="37">
        <v>47.29</v>
      </c>
      <c r="H81" s="37">
        <v>272.92</v>
      </c>
      <c r="I81" s="37">
        <v>1610.48</v>
      </c>
      <c r="J81" s="76">
        <v>433.31</v>
      </c>
      <c r="K81" s="78">
        <v>326.25</v>
      </c>
      <c r="L81" s="76">
        <v>895.6</v>
      </c>
      <c r="M81" s="78">
        <v>1246.0999999999999</v>
      </c>
      <c r="N81" s="37">
        <v>903.52</v>
      </c>
      <c r="O81" s="37">
        <v>48.84</v>
      </c>
      <c r="P81" s="37">
        <v>130.63</v>
      </c>
    </row>
    <row r="82" spans="1:16" x14ac:dyDescent="0.35">
      <c r="A82" s="98" t="s">
        <v>326</v>
      </c>
      <c r="B82" s="76">
        <v>6008.16</v>
      </c>
      <c r="C82" s="37">
        <v>391.3</v>
      </c>
      <c r="D82" s="37">
        <v>-117.92</v>
      </c>
      <c r="E82" s="77">
        <v>5734.78</v>
      </c>
      <c r="F82" s="37">
        <v>169.64</v>
      </c>
      <c r="G82" s="37">
        <v>35.44</v>
      </c>
      <c r="H82" s="37">
        <v>270.24</v>
      </c>
      <c r="I82" s="37">
        <v>1566.45</v>
      </c>
      <c r="J82" s="76">
        <v>460.6</v>
      </c>
      <c r="K82" s="78">
        <v>218.35</v>
      </c>
      <c r="L82" s="76">
        <v>751.6</v>
      </c>
      <c r="M82" s="78">
        <v>1218.6400000000001</v>
      </c>
      <c r="N82" s="37">
        <v>799.7</v>
      </c>
      <c r="O82" s="37">
        <v>67.08</v>
      </c>
      <c r="P82" s="37">
        <v>107.6</v>
      </c>
    </row>
    <row r="83" spans="1:16" x14ac:dyDescent="0.35">
      <c r="A83" s="98" t="s">
        <v>327</v>
      </c>
      <c r="B83" s="76">
        <v>6334.71</v>
      </c>
      <c r="C83" s="37">
        <v>380.86</v>
      </c>
      <c r="D83" s="37">
        <v>10.46</v>
      </c>
      <c r="E83" s="77">
        <v>5943.39</v>
      </c>
      <c r="F83" s="37">
        <v>165.62</v>
      </c>
      <c r="G83" s="37">
        <v>17.72</v>
      </c>
      <c r="H83" s="37">
        <v>234.79</v>
      </c>
      <c r="I83" s="37">
        <v>1600.5</v>
      </c>
      <c r="J83" s="76">
        <v>493.4</v>
      </c>
      <c r="K83" s="78">
        <v>190.02</v>
      </c>
      <c r="L83" s="76">
        <v>687.18</v>
      </c>
      <c r="M83" s="78">
        <v>1183.9000000000001</v>
      </c>
      <c r="N83" s="37">
        <v>986.75</v>
      </c>
      <c r="O83" s="37">
        <v>54.15</v>
      </c>
      <c r="P83" s="37">
        <v>124.08</v>
      </c>
    </row>
    <row r="84" spans="1:16" x14ac:dyDescent="0.35">
      <c r="A84" s="98" t="s">
        <v>328</v>
      </c>
      <c r="B84" s="76">
        <v>5719.36</v>
      </c>
      <c r="C84" s="37">
        <v>360.1</v>
      </c>
      <c r="D84" s="37">
        <v>112.7</v>
      </c>
      <c r="E84" s="77">
        <v>5246.55</v>
      </c>
      <c r="F84" s="37">
        <v>134.27000000000001</v>
      </c>
      <c r="G84" s="37">
        <v>26.63</v>
      </c>
      <c r="H84" s="37">
        <v>277.17</v>
      </c>
      <c r="I84" s="37">
        <v>1394.31</v>
      </c>
      <c r="J84" s="76">
        <v>467.19</v>
      </c>
      <c r="K84" s="78">
        <v>133.02000000000001</v>
      </c>
      <c r="L84" s="76">
        <v>643.16</v>
      </c>
      <c r="M84" s="78">
        <v>1150.3900000000001</v>
      </c>
      <c r="N84" s="37">
        <v>737.06</v>
      </c>
      <c r="O84" s="37">
        <v>52.6</v>
      </c>
      <c r="P84" s="37">
        <v>166.93</v>
      </c>
    </row>
    <row r="85" spans="1:16" x14ac:dyDescent="0.35">
      <c r="A85" s="98" t="s">
        <v>329</v>
      </c>
      <c r="B85" s="76">
        <v>7198.76</v>
      </c>
      <c r="C85" s="37">
        <v>424.49</v>
      </c>
      <c r="D85" s="37">
        <v>189.29</v>
      </c>
      <c r="E85" s="77">
        <v>6584.98</v>
      </c>
      <c r="F85" s="37">
        <v>174.65</v>
      </c>
      <c r="G85" s="37">
        <v>33.03</v>
      </c>
      <c r="H85" s="37">
        <v>362.98</v>
      </c>
      <c r="I85" s="37">
        <v>1796.2</v>
      </c>
      <c r="J85" s="76">
        <v>642.74</v>
      </c>
      <c r="K85" s="78">
        <v>146.6</v>
      </c>
      <c r="L85" s="76">
        <v>807.56</v>
      </c>
      <c r="M85" s="78">
        <v>1408.19</v>
      </c>
      <c r="N85" s="37">
        <v>819.43</v>
      </c>
      <c r="O85" s="37">
        <v>43.49</v>
      </c>
      <c r="P85" s="37">
        <v>178.76</v>
      </c>
    </row>
    <row r="86" spans="1:16" x14ac:dyDescent="0.35">
      <c r="A86" s="98" t="s">
        <v>330</v>
      </c>
      <c r="B86" s="76">
        <v>7437.52</v>
      </c>
      <c r="C86" s="37">
        <v>484.66</v>
      </c>
      <c r="D86" s="37">
        <v>39.270000000000003</v>
      </c>
      <c r="E86" s="77">
        <v>6913.59</v>
      </c>
      <c r="F86" s="37">
        <v>199.74</v>
      </c>
      <c r="G86" s="37">
        <v>5.87</v>
      </c>
      <c r="H86" s="37">
        <v>312.47000000000003</v>
      </c>
      <c r="I86" s="37">
        <v>2014.18</v>
      </c>
      <c r="J86" s="76">
        <v>620.47</v>
      </c>
      <c r="K86" s="78">
        <v>199.29</v>
      </c>
      <c r="L86" s="76">
        <v>911.15</v>
      </c>
      <c r="M86" s="78">
        <v>1510.36</v>
      </c>
      <c r="N86" s="37">
        <v>805.71</v>
      </c>
      <c r="O86" s="37">
        <v>34.950000000000003</v>
      </c>
      <c r="P86" s="37">
        <v>163.51</v>
      </c>
    </row>
    <row r="87" spans="1:16" x14ac:dyDescent="0.35">
      <c r="A87" s="98" t="s">
        <v>331</v>
      </c>
      <c r="B87" s="76">
        <v>7437.33</v>
      </c>
      <c r="C87" s="37">
        <v>455.89</v>
      </c>
      <c r="D87" s="37">
        <v>-42.78</v>
      </c>
      <c r="E87" s="77">
        <v>7024.22</v>
      </c>
      <c r="F87" s="37">
        <v>139.44999999999999</v>
      </c>
      <c r="G87" s="37">
        <v>0.05</v>
      </c>
      <c r="H87" s="37">
        <v>275.41000000000003</v>
      </c>
      <c r="I87" s="37">
        <v>2139.02</v>
      </c>
      <c r="J87" s="76">
        <v>586.37</v>
      </c>
      <c r="K87" s="78">
        <v>238.11</v>
      </c>
      <c r="L87" s="76">
        <v>910.61</v>
      </c>
      <c r="M87" s="78">
        <v>1505.71</v>
      </c>
      <c r="N87" s="37">
        <v>822.87</v>
      </c>
      <c r="O87" s="37">
        <v>51.64</v>
      </c>
      <c r="P87" s="37">
        <v>170.94</v>
      </c>
    </row>
    <row r="88" spans="1:16" x14ac:dyDescent="0.35">
      <c r="A88" s="98" t="s">
        <v>332</v>
      </c>
      <c r="B88" s="76">
        <v>7532.54</v>
      </c>
      <c r="C88" s="37">
        <v>446.01</v>
      </c>
      <c r="D88" s="37">
        <v>102.17</v>
      </c>
      <c r="E88" s="77">
        <v>6984.36</v>
      </c>
      <c r="F88" s="37">
        <v>100.6</v>
      </c>
      <c r="G88" s="37">
        <v>2.94</v>
      </c>
      <c r="H88" s="37">
        <v>317.05</v>
      </c>
      <c r="I88" s="37">
        <v>2039.65</v>
      </c>
      <c r="J88" s="76">
        <v>490.87</v>
      </c>
      <c r="K88" s="78">
        <v>231.34</v>
      </c>
      <c r="L88" s="76">
        <v>987.39</v>
      </c>
      <c r="M88" s="78">
        <v>1557.76</v>
      </c>
      <c r="N88" s="37">
        <v>862.34</v>
      </c>
      <c r="O88" s="37">
        <v>49.29</v>
      </c>
      <c r="P88" s="37">
        <v>168.67</v>
      </c>
    </row>
    <row r="89" spans="1:16" x14ac:dyDescent="0.35">
      <c r="A89" s="98" t="s">
        <v>333</v>
      </c>
      <c r="B89" s="76">
        <v>7505.2</v>
      </c>
      <c r="C89" s="37">
        <v>443.25</v>
      </c>
      <c r="D89" s="37">
        <v>217.36</v>
      </c>
      <c r="E89" s="77">
        <v>6844.58</v>
      </c>
      <c r="F89" s="37">
        <v>122.54</v>
      </c>
      <c r="G89" s="37">
        <v>5.87</v>
      </c>
      <c r="H89" s="37">
        <v>248.91</v>
      </c>
      <c r="I89" s="37">
        <v>2113.6799999999998</v>
      </c>
      <c r="J89" s="76">
        <v>484.16</v>
      </c>
      <c r="K89" s="78">
        <v>243.04</v>
      </c>
      <c r="L89" s="76">
        <v>963.71</v>
      </c>
      <c r="M89" s="78">
        <v>1420.59</v>
      </c>
      <c r="N89" s="37">
        <v>833.16</v>
      </c>
      <c r="O89" s="37">
        <v>55.63</v>
      </c>
      <c r="P89" s="37">
        <v>174.33</v>
      </c>
    </row>
    <row r="90" spans="1:16" x14ac:dyDescent="0.35">
      <c r="A90" s="98" t="s">
        <v>334</v>
      </c>
      <c r="B90" s="76">
        <v>7492.33</v>
      </c>
      <c r="C90" s="37">
        <v>457.53</v>
      </c>
      <c r="D90" s="37">
        <v>85.35</v>
      </c>
      <c r="E90" s="77">
        <v>6949.46</v>
      </c>
      <c r="F90" s="37">
        <v>125.82</v>
      </c>
      <c r="G90" s="37">
        <v>0</v>
      </c>
      <c r="H90" s="37">
        <v>286.08</v>
      </c>
      <c r="I90" s="37">
        <v>2070.87</v>
      </c>
      <c r="J90" s="76">
        <v>451.32</v>
      </c>
      <c r="K90" s="78">
        <v>322.27999999999997</v>
      </c>
      <c r="L90" s="76">
        <v>1004.13</v>
      </c>
      <c r="M90" s="78">
        <v>1523.33</v>
      </c>
      <c r="N90" s="37">
        <v>799.7</v>
      </c>
      <c r="O90" s="37">
        <v>56.49</v>
      </c>
      <c r="P90" s="37">
        <v>151.08000000000001</v>
      </c>
    </row>
    <row r="91" spans="1:16" x14ac:dyDescent="0.35">
      <c r="A91" s="98" t="s">
        <v>335</v>
      </c>
      <c r="B91" s="76">
        <v>7263.16</v>
      </c>
      <c r="C91" s="37">
        <v>481.04</v>
      </c>
      <c r="D91" s="37">
        <v>72.25</v>
      </c>
      <c r="E91" s="77">
        <v>6709.86</v>
      </c>
      <c r="F91" s="37">
        <v>168.85</v>
      </c>
      <c r="G91" s="37">
        <v>49.68</v>
      </c>
      <c r="H91" s="37">
        <v>259.99</v>
      </c>
      <c r="I91" s="37">
        <v>1982.64</v>
      </c>
      <c r="J91" s="76">
        <v>363.15</v>
      </c>
      <c r="K91" s="78">
        <v>420.8</v>
      </c>
      <c r="L91" s="76">
        <v>942.92</v>
      </c>
      <c r="M91" s="78">
        <v>1473.77</v>
      </c>
      <c r="N91" s="37">
        <v>793.28</v>
      </c>
      <c r="O91" s="37">
        <v>40.659999999999997</v>
      </c>
      <c r="P91" s="37">
        <v>46.86</v>
      </c>
    </row>
    <row r="92" spans="1:16" x14ac:dyDescent="0.35">
      <c r="A92" s="98" t="s">
        <v>336</v>
      </c>
      <c r="B92" s="76">
        <v>6657.03</v>
      </c>
      <c r="C92" s="37">
        <v>458.85</v>
      </c>
      <c r="D92" s="37">
        <v>102.86</v>
      </c>
      <c r="E92" s="77">
        <v>6095.31</v>
      </c>
      <c r="F92" s="37">
        <v>145.25</v>
      </c>
      <c r="G92" s="37">
        <v>26.92</v>
      </c>
      <c r="H92" s="37">
        <v>263.19</v>
      </c>
      <c r="I92" s="37">
        <v>1778.82</v>
      </c>
      <c r="J92" s="76">
        <v>383.64</v>
      </c>
      <c r="K92" s="78">
        <v>357.18</v>
      </c>
      <c r="L92" s="76">
        <v>894.01</v>
      </c>
      <c r="M92" s="78">
        <v>1256.03</v>
      </c>
      <c r="N92" s="37">
        <v>700.57</v>
      </c>
      <c r="O92" s="37">
        <v>35.35</v>
      </c>
      <c r="P92" s="37">
        <v>172.62</v>
      </c>
    </row>
    <row r="93" spans="1:16" x14ac:dyDescent="0.35">
      <c r="A93" s="98" t="s">
        <v>337</v>
      </c>
      <c r="B93" s="76">
        <v>7215.42</v>
      </c>
      <c r="C93" s="37">
        <v>517.49</v>
      </c>
      <c r="D93" s="37">
        <v>-23.36</v>
      </c>
      <c r="E93" s="77">
        <v>6721.29</v>
      </c>
      <c r="F93" s="37">
        <v>177.97</v>
      </c>
      <c r="G93" s="37">
        <v>45.71</v>
      </c>
      <c r="H93" s="37">
        <v>240.95</v>
      </c>
      <c r="I93" s="37">
        <v>2015.17</v>
      </c>
      <c r="J93" s="76">
        <v>411.83</v>
      </c>
      <c r="K93" s="78">
        <v>407.47</v>
      </c>
      <c r="L93" s="76">
        <v>1001.73</v>
      </c>
      <c r="M93" s="78">
        <v>1393.75</v>
      </c>
      <c r="N93" s="37">
        <v>710.24</v>
      </c>
      <c r="O93" s="37">
        <v>52.83</v>
      </c>
      <c r="P93" s="37">
        <v>157.44999999999999</v>
      </c>
    </row>
    <row r="94" spans="1:16" x14ac:dyDescent="0.35">
      <c r="A94" s="98" t="s">
        <v>338</v>
      </c>
      <c r="B94" s="76">
        <v>7149.49</v>
      </c>
      <c r="C94" s="37">
        <v>441.46</v>
      </c>
      <c r="D94" s="37">
        <v>192.09</v>
      </c>
      <c r="E94" s="77">
        <v>6515.95</v>
      </c>
      <c r="F94" s="37">
        <v>186.57</v>
      </c>
      <c r="G94" s="37">
        <v>32.880000000000003</v>
      </c>
      <c r="H94" s="37">
        <v>242.59</v>
      </c>
      <c r="I94" s="37">
        <v>1899.39</v>
      </c>
      <c r="J94" s="76">
        <v>390.41</v>
      </c>
      <c r="K94" s="78">
        <v>256.85000000000002</v>
      </c>
      <c r="L94" s="76">
        <v>924.85</v>
      </c>
      <c r="M94" s="78">
        <v>1499.54</v>
      </c>
      <c r="N94" s="37">
        <v>674.77</v>
      </c>
      <c r="O94" s="37">
        <v>45.35</v>
      </c>
      <c r="P94" s="37">
        <v>169.49</v>
      </c>
    </row>
    <row r="95" spans="1:16" x14ac:dyDescent="0.35">
      <c r="A95" s="98" t="s">
        <v>339</v>
      </c>
      <c r="B95" s="76">
        <v>7027.41</v>
      </c>
      <c r="C95" s="37">
        <v>481.41</v>
      </c>
      <c r="D95" s="37">
        <v>-28.18</v>
      </c>
      <c r="E95" s="77">
        <v>6574.18</v>
      </c>
      <c r="F95" s="37">
        <v>198.24</v>
      </c>
      <c r="G95" s="37">
        <v>55.64</v>
      </c>
      <c r="H95" s="37">
        <v>226.19</v>
      </c>
      <c r="I95" s="37">
        <v>1971.92</v>
      </c>
      <c r="J95" s="76">
        <v>476.81</v>
      </c>
      <c r="K95" s="78">
        <v>240.51</v>
      </c>
      <c r="L95" s="76">
        <v>860.1</v>
      </c>
      <c r="M95" s="78">
        <v>1481.82</v>
      </c>
      <c r="N95" s="37">
        <v>790.06</v>
      </c>
      <c r="O95" s="37">
        <v>33.82</v>
      </c>
      <c r="P95" s="37">
        <v>157.19</v>
      </c>
    </row>
    <row r="96" spans="1:16" x14ac:dyDescent="0.35">
      <c r="A96" s="98" t="s">
        <v>340</v>
      </c>
      <c r="B96" s="76">
        <v>6732.97</v>
      </c>
      <c r="C96" s="37">
        <v>437.91</v>
      </c>
      <c r="D96" s="37">
        <v>84.31</v>
      </c>
      <c r="E96" s="77">
        <v>6210.74</v>
      </c>
      <c r="F96" s="37">
        <v>195.35</v>
      </c>
      <c r="G96" s="37">
        <v>54.74</v>
      </c>
      <c r="H96" s="37">
        <v>204.72</v>
      </c>
      <c r="I96" s="37">
        <v>1852.7</v>
      </c>
      <c r="J96" s="76">
        <v>538.52</v>
      </c>
      <c r="K96" s="78">
        <v>200.2</v>
      </c>
      <c r="L96" s="76">
        <v>826.94</v>
      </c>
      <c r="M96" s="78">
        <v>1479.11</v>
      </c>
      <c r="N96" s="37">
        <v>536.91999999999996</v>
      </c>
      <c r="O96" s="37">
        <v>56.75</v>
      </c>
      <c r="P96" s="37">
        <v>172.02</v>
      </c>
    </row>
    <row r="97" spans="1:16" x14ac:dyDescent="0.35">
      <c r="A97" s="98" t="s">
        <v>341</v>
      </c>
      <c r="B97" s="76">
        <v>7403.21</v>
      </c>
      <c r="C97" s="37">
        <v>411.45</v>
      </c>
      <c r="D97" s="37">
        <v>-5.38</v>
      </c>
      <c r="E97" s="77">
        <v>6997.14</v>
      </c>
      <c r="F97" s="37">
        <v>211.96</v>
      </c>
      <c r="G97" s="37">
        <v>56.73</v>
      </c>
      <c r="H97" s="37">
        <v>259.86</v>
      </c>
      <c r="I97" s="37">
        <v>1976.25</v>
      </c>
      <c r="J97" s="76">
        <v>555.01</v>
      </c>
      <c r="K97" s="78">
        <v>162.93</v>
      </c>
      <c r="L97" s="76">
        <v>933.94</v>
      </c>
      <c r="M97" s="78">
        <v>1628.56</v>
      </c>
      <c r="N97" s="37">
        <v>740.07</v>
      </c>
      <c r="O97" s="37">
        <v>49.83</v>
      </c>
      <c r="P97" s="37">
        <v>204.54</v>
      </c>
    </row>
    <row r="98" spans="1:16" x14ac:dyDescent="0.35">
      <c r="A98" s="98" t="s">
        <v>342</v>
      </c>
      <c r="B98" s="76">
        <v>7222.04</v>
      </c>
      <c r="C98" s="37">
        <v>516.95000000000005</v>
      </c>
      <c r="D98" s="37">
        <v>128.54</v>
      </c>
      <c r="E98" s="77">
        <v>6576.54</v>
      </c>
      <c r="F98" s="37">
        <v>199.7</v>
      </c>
      <c r="G98" s="37">
        <v>43.72</v>
      </c>
      <c r="H98" s="37">
        <v>310.33999999999997</v>
      </c>
      <c r="I98" s="37">
        <v>1940.69</v>
      </c>
      <c r="J98" s="76">
        <v>459.34</v>
      </c>
      <c r="K98" s="78">
        <v>204.39</v>
      </c>
      <c r="L98" s="76">
        <v>910.15</v>
      </c>
      <c r="M98" s="78">
        <v>1508.7</v>
      </c>
      <c r="N98" s="37">
        <v>652.20000000000005</v>
      </c>
      <c r="O98" s="37">
        <v>64.09</v>
      </c>
      <c r="P98" s="37">
        <v>194.58</v>
      </c>
    </row>
    <row r="99" spans="1:16" x14ac:dyDescent="0.35">
      <c r="A99" s="98" t="s">
        <v>343</v>
      </c>
      <c r="B99" s="76">
        <v>7186.96</v>
      </c>
      <c r="C99" s="37">
        <v>520.85</v>
      </c>
      <c r="D99" s="37">
        <v>107.44</v>
      </c>
      <c r="E99" s="77">
        <v>6558.66</v>
      </c>
      <c r="F99" s="37">
        <v>152.43</v>
      </c>
      <c r="G99" s="37">
        <v>43.72</v>
      </c>
      <c r="H99" s="37">
        <v>236.26</v>
      </c>
      <c r="I99" s="37">
        <v>2011.25</v>
      </c>
      <c r="J99" s="76">
        <v>432.53</v>
      </c>
      <c r="K99" s="78">
        <v>325.18</v>
      </c>
      <c r="L99" s="76">
        <v>904.41</v>
      </c>
      <c r="M99" s="78">
        <v>1495.46</v>
      </c>
      <c r="N99" s="37">
        <v>687.67</v>
      </c>
      <c r="O99" s="37">
        <v>17.170000000000002</v>
      </c>
      <c r="P99" s="37">
        <v>177.85</v>
      </c>
    </row>
    <row r="100" spans="1:16" x14ac:dyDescent="0.35">
      <c r="A100" s="98" t="s">
        <v>344</v>
      </c>
      <c r="B100" s="76">
        <v>6464.86</v>
      </c>
      <c r="C100" s="37">
        <v>507.03</v>
      </c>
      <c r="D100" s="37">
        <v>1.1599999999999999</v>
      </c>
      <c r="E100" s="77">
        <v>5956.67</v>
      </c>
      <c r="F100" s="37">
        <v>138.76</v>
      </c>
      <c r="G100" s="37">
        <v>35.770000000000003</v>
      </c>
      <c r="H100" s="37">
        <v>289.02</v>
      </c>
      <c r="I100" s="37">
        <v>1815.97</v>
      </c>
      <c r="J100" s="76">
        <v>500.02</v>
      </c>
      <c r="K100" s="78">
        <v>247.04</v>
      </c>
      <c r="L100" s="76">
        <v>805.84</v>
      </c>
      <c r="M100" s="78">
        <v>1271.33</v>
      </c>
      <c r="N100" s="37">
        <v>641.72</v>
      </c>
      <c r="O100" s="37">
        <v>18.53</v>
      </c>
      <c r="P100" s="37">
        <v>191.18</v>
      </c>
    </row>
    <row r="101" spans="1:16" x14ac:dyDescent="0.35">
      <c r="A101" s="98" t="s">
        <v>345</v>
      </c>
      <c r="B101" s="76">
        <v>6954.14</v>
      </c>
      <c r="C101" s="37">
        <v>421.51</v>
      </c>
      <c r="D101" s="37">
        <v>90.88</v>
      </c>
      <c r="E101" s="77">
        <v>6441.76</v>
      </c>
      <c r="F101" s="37">
        <v>156.41999999999999</v>
      </c>
      <c r="G101" s="37">
        <v>47.69</v>
      </c>
      <c r="H101" s="37">
        <v>292.64</v>
      </c>
      <c r="I101" s="37">
        <v>1727.98</v>
      </c>
      <c r="J101" s="76">
        <v>438.65</v>
      </c>
      <c r="K101" s="78">
        <v>298.08999999999997</v>
      </c>
      <c r="L101" s="76">
        <v>923.71</v>
      </c>
      <c r="M101" s="78">
        <v>1361.63</v>
      </c>
      <c r="N101" s="37">
        <v>829.56</v>
      </c>
      <c r="O101" s="37">
        <v>43.39</v>
      </c>
      <c r="P101" s="37">
        <v>152.11000000000001</v>
      </c>
    </row>
    <row r="102" spans="1:16" x14ac:dyDescent="0.35">
      <c r="A102" s="98" t="s">
        <v>346</v>
      </c>
      <c r="B102" s="76">
        <v>7507.24</v>
      </c>
      <c r="C102" s="37">
        <v>481.05</v>
      </c>
      <c r="D102" s="37">
        <v>65.650000000000006</v>
      </c>
      <c r="E102" s="77">
        <v>6960.53</v>
      </c>
      <c r="F102" s="37">
        <v>207.05</v>
      </c>
      <c r="G102" s="37">
        <v>44.8</v>
      </c>
      <c r="H102" s="37">
        <v>327.93</v>
      </c>
      <c r="I102" s="37">
        <v>1971.26</v>
      </c>
      <c r="J102" s="76">
        <v>414.68</v>
      </c>
      <c r="K102" s="78">
        <v>385.26</v>
      </c>
      <c r="L102" s="76">
        <v>1019.19</v>
      </c>
      <c r="M102" s="78">
        <v>1546.17</v>
      </c>
      <c r="N102" s="37">
        <v>748.94</v>
      </c>
      <c r="O102" s="37">
        <v>51.27</v>
      </c>
      <c r="P102" s="37">
        <v>122.14</v>
      </c>
    </row>
    <row r="103" spans="1:16" x14ac:dyDescent="0.35">
      <c r="A103" s="98" t="s">
        <v>347</v>
      </c>
      <c r="B103" s="76">
        <v>7160.97</v>
      </c>
      <c r="C103" s="37">
        <v>522.09</v>
      </c>
      <c r="D103" s="37">
        <v>-26.94</v>
      </c>
      <c r="E103" s="77">
        <v>6665.82</v>
      </c>
      <c r="F103" s="37">
        <v>206.47</v>
      </c>
      <c r="G103" s="37">
        <v>52.15</v>
      </c>
      <c r="H103" s="37">
        <v>338.62</v>
      </c>
      <c r="I103" s="37">
        <v>2005.83</v>
      </c>
      <c r="J103" s="76">
        <v>328</v>
      </c>
      <c r="K103" s="78">
        <v>469.67</v>
      </c>
      <c r="L103" s="76">
        <v>868.57</v>
      </c>
      <c r="M103" s="78">
        <v>1357.56</v>
      </c>
      <c r="N103" s="37">
        <v>764.5</v>
      </c>
      <c r="O103" s="37">
        <v>45.15</v>
      </c>
      <c r="P103" s="37">
        <v>51</v>
      </c>
    </row>
    <row r="104" spans="1:16" x14ac:dyDescent="0.35">
      <c r="A104" s="98" t="s">
        <v>348</v>
      </c>
      <c r="B104" s="76">
        <v>6898.37</v>
      </c>
      <c r="C104" s="37">
        <v>491.38</v>
      </c>
      <c r="D104" s="37">
        <v>117.19</v>
      </c>
      <c r="E104" s="77">
        <v>6289.79</v>
      </c>
      <c r="F104" s="37">
        <v>167.23</v>
      </c>
      <c r="G104" s="37">
        <v>48.94</v>
      </c>
      <c r="H104" s="37">
        <v>284.07</v>
      </c>
      <c r="I104" s="37">
        <v>1848.16</v>
      </c>
      <c r="J104" s="76">
        <v>331.27</v>
      </c>
      <c r="K104" s="78">
        <v>406.02</v>
      </c>
      <c r="L104" s="76">
        <v>876.5</v>
      </c>
      <c r="M104" s="78">
        <v>1231.42</v>
      </c>
      <c r="N104" s="37">
        <v>783.42</v>
      </c>
      <c r="O104" s="37">
        <v>58.56</v>
      </c>
      <c r="P104" s="37">
        <v>144.35</v>
      </c>
    </row>
    <row r="105" spans="1:16" x14ac:dyDescent="0.35">
      <c r="A105" s="98" t="s">
        <v>349</v>
      </c>
      <c r="B105" s="76">
        <v>7401.92</v>
      </c>
      <c r="C105" s="37">
        <v>480.22</v>
      </c>
      <c r="D105" s="37">
        <v>-45.51</v>
      </c>
      <c r="E105" s="77">
        <v>6967.2</v>
      </c>
      <c r="F105" s="37">
        <v>193.49</v>
      </c>
      <c r="G105" s="37">
        <v>52.15</v>
      </c>
      <c r="H105" s="37">
        <v>390.84</v>
      </c>
      <c r="I105" s="37">
        <v>1963.26</v>
      </c>
      <c r="J105" s="76">
        <v>453.69</v>
      </c>
      <c r="K105" s="78">
        <v>350.04</v>
      </c>
      <c r="L105" s="76">
        <v>1026.6300000000001</v>
      </c>
      <c r="M105" s="78">
        <v>1428.41</v>
      </c>
      <c r="N105" s="37">
        <v>773.8</v>
      </c>
      <c r="O105" s="37">
        <v>29.7</v>
      </c>
      <c r="P105" s="37">
        <v>157.44</v>
      </c>
    </row>
    <row r="106" spans="1:16" x14ac:dyDescent="0.35">
      <c r="A106" s="98" t="s">
        <v>350</v>
      </c>
      <c r="B106" s="76">
        <v>7043.95</v>
      </c>
      <c r="C106" s="37">
        <v>409.35</v>
      </c>
      <c r="D106" s="37">
        <v>-48.05</v>
      </c>
      <c r="E106" s="77">
        <v>6682.65</v>
      </c>
      <c r="F106" s="37">
        <v>204.47</v>
      </c>
      <c r="G106" s="37">
        <v>100.41</v>
      </c>
      <c r="H106" s="37">
        <v>347.78</v>
      </c>
      <c r="I106" s="37">
        <v>1896.68</v>
      </c>
      <c r="J106" s="76">
        <v>519.04999999999995</v>
      </c>
      <c r="K106" s="78">
        <v>234.6</v>
      </c>
      <c r="L106" s="76">
        <v>897.05</v>
      </c>
      <c r="M106" s="78">
        <v>1454.46</v>
      </c>
      <c r="N106" s="37">
        <v>754.08</v>
      </c>
      <c r="O106" s="37">
        <v>45.37</v>
      </c>
      <c r="P106" s="37">
        <v>87.83</v>
      </c>
    </row>
    <row r="107" spans="1:16" x14ac:dyDescent="0.35">
      <c r="A107" s="98" t="s">
        <v>351</v>
      </c>
      <c r="B107" s="76">
        <v>7607.07</v>
      </c>
      <c r="C107" s="37">
        <v>429.34</v>
      </c>
      <c r="D107" s="37">
        <v>-96.4</v>
      </c>
      <c r="E107" s="77">
        <v>7274.12</v>
      </c>
      <c r="F107" s="37">
        <v>239.04</v>
      </c>
      <c r="G107" s="37">
        <v>50.09</v>
      </c>
      <c r="H107" s="37">
        <v>280.5</v>
      </c>
      <c r="I107" s="37">
        <v>2007.11</v>
      </c>
      <c r="J107" s="76">
        <v>548.67999999999995</v>
      </c>
      <c r="K107" s="78">
        <v>229.36</v>
      </c>
      <c r="L107" s="76">
        <v>912</v>
      </c>
      <c r="M107" s="78">
        <v>1571.23</v>
      </c>
      <c r="N107" s="37">
        <v>786.36</v>
      </c>
      <c r="O107" s="37">
        <v>48.83</v>
      </c>
      <c r="P107" s="37">
        <v>340.31</v>
      </c>
    </row>
    <row r="108" spans="1:16" x14ac:dyDescent="0.35">
      <c r="A108" s="98" t="s">
        <v>352</v>
      </c>
      <c r="B108" s="76">
        <v>7080.99</v>
      </c>
      <c r="C108" s="37">
        <v>403.14</v>
      </c>
      <c r="D108" s="37">
        <v>142.85</v>
      </c>
      <c r="E108" s="77">
        <v>6535</v>
      </c>
      <c r="F108" s="37">
        <v>232.87</v>
      </c>
      <c r="G108" s="37">
        <v>48.14</v>
      </c>
      <c r="H108" s="37">
        <v>257.52</v>
      </c>
      <c r="I108" s="37">
        <v>1886.4</v>
      </c>
      <c r="J108" s="76">
        <v>465.43</v>
      </c>
      <c r="K108" s="78">
        <v>173.4</v>
      </c>
      <c r="L108" s="76">
        <v>839.27</v>
      </c>
      <c r="M108" s="78">
        <v>1501.15</v>
      </c>
      <c r="N108" s="37">
        <v>794.55</v>
      </c>
      <c r="O108" s="37">
        <v>42.41</v>
      </c>
      <c r="P108" s="37">
        <v>133.5</v>
      </c>
    </row>
    <row r="109" spans="1:16" x14ac:dyDescent="0.35">
      <c r="A109" s="98" t="s">
        <v>353</v>
      </c>
      <c r="B109" s="76">
        <v>6581.61</v>
      </c>
      <c r="C109" s="37">
        <v>476.09</v>
      </c>
      <c r="D109" s="37">
        <v>-57.76</v>
      </c>
      <c r="E109" s="77">
        <v>6163.28</v>
      </c>
      <c r="F109" s="37">
        <v>225.07</v>
      </c>
      <c r="G109" s="37">
        <v>43.22</v>
      </c>
      <c r="H109" s="37">
        <v>311.88</v>
      </c>
      <c r="I109" s="37">
        <v>1766.72</v>
      </c>
      <c r="J109" s="76">
        <v>476.48</v>
      </c>
      <c r="K109" s="78">
        <v>177.47</v>
      </c>
      <c r="L109" s="76">
        <v>796.5</v>
      </c>
      <c r="M109" s="78">
        <v>1388.89</v>
      </c>
      <c r="N109" s="37">
        <v>665.2</v>
      </c>
      <c r="O109" s="37">
        <v>53.02</v>
      </c>
      <c r="P109" s="37">
        <v>169.51</v>
      </c>
    </row>
    <row r="110" spans="1:16" x14ac:dyDescent="0.35">
      <c r="A110" s="98" t="s">
        <v>354</v>
      </c>
      <c r="B110" s="76">
        <v>7490.24</v>
      </c>
      <c r="C110" s="37">
        <v>474.82</v>
      </c>
      <c r="D110" s="37">
        <v>101.73</v>
      </c>
      <c r="E110" s="77">
        <v>6913.69</v>
      </c>
      <c r="F110" s="37">
        <v>191.21</v>
      </c>
      <c r="G110" s="37">
        <v>60.45</v>
      </c>
      <c r="H110" s="37">
        <v>211.79</v>
      </c>
      <c r="I110" s="37">
        <v>2005.59</v>
      </c>
      <c r="J110" s="76">
        <v>549.4</v>
      </c>
      <c r="K110" s="78">
        <v>201.77</v>
      </c>
      <c r="L110" s="76">
        <v>929.1</v>
      </c>
      <c r="M110" s="78">
        <v>1540.12</v>
      </c>
      <c r="N110" s="37">
        <v>817.12</v>
      </c>
      <c r="O110" s="37">
        <v>48.09</v>
      </c>
      <c r="P110" s="37">
        <v>165.6</v>
      </c>
    </row>
    <row r="111" spans="1:16" x14ac:dyDescent="0.35">
      <c r="A111" s="98" t="s">
        <v>355</v>
      </c>
      <c r="B111" s="76">
        <v>6488.57</v>
      </c>
      <c r="C111" s="37">
        <v>416.27</v>
      </c>
      <c r="D111" s="37">
        <v>30.91</v>
      </c>
      <c r="E111" s="77">
        <v>6041.39</v>
      </c>
      <c r="F111" s="37">
        <v>147.31</v>
      </c>
      <c r="G111" s="37">
        <v>49.9</v>
      </c>
      <c r="H111" s="37">
        <v>262.45</v>
      </c>
      <c r="I111" s="37">
        <v>1698.86</v>
      </c>
      <c r="J111" s="76">
        <v>443.1</v>
      </c>
      <c r="K111" s="78">
        <v>277.62</v>
      </c>
      <c r="L111" s="76">
        <v>751.08</v>
      </c>
      <c r="M111" s="78">
        <v>1241.93</v>
      </c>
      <c r="N111" s="37">
        <v>754.22</v>
      </c>
      <c r="O111" s="37">
        <v>47.26</v>
      </c>
      <c r="P111" s="37">
        <v>224.46</v>
      </c>
    </row>
    <row r="112" spans="1:16" x14ac:dyDescent="0.35">
      <c r="A112" s="98" t="s">
        <v>356</v>
      </c>
      <c r="B112" s="76">
        <v>6550.72</v>
      </c>
      <c r="C112" s="37">
        <v>429.46</v>
      </c>
      <c r="D112" s="37">
        <v>-120.23</v>
      </c>
      <c r="E112" s="77">
        <v>6241.49</v>
      </c>
      <c r="F112" s="37">
        <v>168.56</v>
      </c>
      <c r="G112" s="37">
        <v>74.010000000000005</v>
      </c>
      <c r="H112" s="37">
        <v>294.33999999999997</v>
      </c>
      <c r="I112" s="37">
        <v>1808.85</v>
      </c>
      <c r="J112" s="76">
        <v>409.32</v>
      </c>
      <c r="K112" s="78">
        <v>267.45999999999998</v>
      </c>
      <c r="L112" s="76">
        <v>847.52</v>
      </c>
      <c r="M112" s="78">
        <v>1337.08</v>
      </c>
      <c r="N112" s="37">
        <v>727.71</v>
      </c>
      <c r="O112" s="37">
        <v>51.26</v>
      </c>
      <c r="P112" s="37">
        <v>139.5</v>
      </c>
    </row>
    <row r="113" spans="1:16" x14ac:dyDescent="0.35">
      <c r="A113" s="98" t="s">
        <v>357</v>
      </c>
      <c r="B113" s="76">
        <v>6873.8</v>
      </c>
      <c r="C113" s="37">
        <v>450.14</v>
      </c>
      <c r="D113" s="37">
        <v>-6.27</v>
      </c>
      <c r="E113" s="77">
        <v>6429.92</v>
      </c>
      <c r="F113" s="37">
        <v>156.11000000000001</v>
      </c>
      <c r="G113" s="37">
        <v>63.57</v>
      </c>
      <c r="H113" s="37">
        <v>254.1</v>
      </c>
      <c r="I113" s="37">
        <v>1810.38</v>
      </c>
      <c r="J113" s="76">
        <v>362.6</v>
      </c>
      <c r="K113" s="78">
        <v>317.17</v>
      </c>
      <c r="L113" s="76">
        <v>881.26</v>
      </c>
      <c r="M113" s="78">
        <v>1299.06</v>
      </c>
      <c r="N113" s="37">
        <v>968.93</v>
      </c>
      <c r="O113" s="37">
        <v>60.44</v>
      </c>
      <c r="P113" s="37">
        <v>147.4</v>
      </c>
    </row>
    <row r="114" spans="1:16" x14ac:dyDescent="0.35">
      <c r="A114" s="98" t="s">
        <v>358</v>
      </c>
      <c r="B114" s="76">
        <v>7406.81</v>
      </c>
      <c r="C114" s="37">
        <v>473.29</v>
      </c>
      <c r="D114" s="37">
        <v>64.66</v>
      </c>
      <c r="E114" s="77">
        <v>6868.87</v>
      </c>
      <c r="F114" s="37">
        <v>149.56</v>
      </c>
      <c r="G114" s="37">
        <v>73.03</v>
      </c>
      <c r="H114" s="37">
        <v>269.67</v>
      </c>
      <c r="I114" s="37">
        <v>1929.44</v>
      </c>
      <c r="J114" s="76">
        <v>390.8</v>
      </c>
      <c r="K114" s="78">
        <v>417.42</v>
      </c>
      <c r="L114" s="76">
        <v>954.74</v>
      </c>
      <c r="M114" s="78">
        <v>1448.41</v>
      </c>
      <c r="N114" s="37">
        <v>904.51</v>
      </c>
      <c r="O114" s="37">
        <v>45.78</v>
      </c>
      <c r="P114" s="37">
        <v>163.37</v>
      </c>
    </row>
    <row r="115" spans="1:16" x14ac:dyDescent="0.35">
      <c r="A115" s="98" t="s">
        <v>359</v>
      </c>
      <c r="B115" s="76">
        <v>7216.96</v>
      </c>
      <c r="C115" s="37">
        <v>441.9</v>
      </c>
      <c r="D115" s="37">
        <v>32.79</v>
      </c>
      <c r="E115" s="77">
        <v>6742.27</v>
      </c>
      <c r="F115" s="37">
        <v>153.25</v>
      </c>
      <c r="G115" s="37">
        <v>52.73</v>
      </c>
      <c r="H115" s="37">
        <v>302.23</v>
      </c>
      <c r="I115" s="37">
        <v>1964.18</v>
      </c>
      <c r="J115" s="76">
        <v>373.88</v>
      </c>
      <c r="K115" s="78">
        <v>447.04</v>
      </c>
      <c r="L115" s="76">
        <v>910.78</v>
      </c>
      <c r="M115" s="78">
        <v>1423.54</v>
      </c>
      <c r="N115" s="37">
        <v>893.3</v>
      </c>
      <c r="O115" s="37">
        <v>99.37</v>
      </c>
      <c r="P115" s="37">
        <v>70.040000000000006</v>
      </c>
    </row>
    <row r="116" spans="1:16" x14ac:dyDescent="0.35">
      <c r="A116" s="98" t="s">
        <v>360</v>
      </c>
      <c r="B116" s="76">
        <v>6740.99</v>
      </c>
      <c r="C116" s="37">
        <v>370.39</v>
      </c>
      <c r="D116" s="37">
        <v>-8.49</v>
      </c>
      <c r="E116" s="77">
        <v>6379.1</v>
      </c>
      <c r="F116" s="37">
        <v>118.36</v>
      </c>
      <c r="G116" s="37">
        <v>23.92</v>
      </c>
      <c r="H116" s="37">
        <v>183.14</v>
      </c>
      <c r="I116" s="37">
        <v>1769.57</v>
      </c>
      <c r="J116" s="76">
        <v>342.97</v>
      </c>
      <c r="K116" s="78">
        <v>392.48</v>
      </c>
      <c r="L116" s="76">
        <v>895</v>
      </c>
      <c r="M116" s="78">
        <v>1257.42</v>
      </c>
      <c r="N116" s="37">
        <v>1018.43</v>
      </c>
      <c r="O116" s="37">
        <v>70.349999999999994</v>
      </c>
      <c r="P116" s="37">
        <v>192.7</v>
      </c>
    </row>
    <row r="117" spans="1:16" x14ac:dyDescent="0.35">
      <c r="A117" s="98" t="s">
        <v>361</v>
      </c>
      <c r="B117" s="76">
        <v>7456.28</v>
      </c>
      <c r="C117" s="37">
        <v>440.55</v>
      </c>
      <c r="D117" s="37">
        <v>48.49</v>
      </c>
      <c r="E117" s="77">
        <v>6967.25</v>
      </c>
      <c r="F117" s="37">
        <v>149.54</v>
      </c>
      <c r="G117" s="37">
        <v>48.82</v>
      </c>
      <c r="H117" s="37">
        <v>269.33999999999997</v>
      </c>
      <c r="I117" s="37">
        <v>2049.79</v>
      </c>
      <c r="J117" s="76">
        <v>426.9</v>
      </c>
      <c r="K117" s="78">
        <v>387.57</v>
      </c>
      <c r="L117" s="76">
        <v>1022.16</v>
      </c>
      <c r="M117" s="78">
        <v>1422.18</v>
      </c>
      <c r="N117" s="37">
        <v>873.01</v>
      </c>
      <c r="O117" s="37">
        <v>87.45</v>
      </c>
      <c r="P117" s="37">
        <v>138.15</v>
      </c>
    </row>
    <row r="118" spans="1:16" x14ac:dyDescent="0.35">
      <c r="A118" s="98" t="s">
        <v>362</v>
      </c>
      <c r="B118" s="76">
        <v>7519.02</v>
      </c>
      <c r="C118" s="37">
        <v>471.58</v>
      </c>
      <c r="D118" s="37">
        <v>-1.46</v>
      </c>
      <c r="E118" s="77">
        <v>7048.89</v>
      </c>
      <c r="F118" s="37">
        <v>227.15</v>
      </c>
      <c r="G118" s="37">
        <v>58.62</v>
      </c>
      <c r="H118" s="37">
        <v>282.81</v>
      </c>
      <c r="I118" s="37">
        <v>2031.36</v>
      </c>
      <c r="J118" s="76">
        <v>494.18</v>
      </c>
      <c r="K118" s="78">
        <v>338.42</v>
      </c>
      <c r="L118" s="76">
        <v>890.18</v>
      </c>
      <c r="M118" s="78">
        <v>1443.32</v>
      </c>
      <c r="N118" s="37">
        <v>891.71</v>
      </c>
      <c r="O118" s="37">
        <v>91.95</v>
      </c>
      <c r="P118" s="37">
        <v>182.23</v>
      </c>
    </row>
    <row r="119" spans="1:16" x14ac:dyDescent="0.35">
      <c r="A119" s="98" t="s">
        <v>363</v>
      </c>
      <c r="B119" s="76">
        <v>7611.28</v>
      </c>
      <c r="C119" s="37">
        <v>476.66</v>
      </c>
      <c r="D119" s="37">
        <v>-95.82</v>
      </c>
      <c r="E119" s="77">
        <v>7230.45</v>
      </c>
      <c r="F119" s="37">
        <v>236.82</v>
      </c>
      <c r="G119" s="37">
        <v>37.630000000000003</v>
      </c>
      <c r="H119" s="37">
        <v>266.20999999999998</v>
      </c>
      <c r="I119" s="37">
        <v>2186.2600000000002</v>
      </c>
      <c r="J119" s="76">
        <v>556.96</v>
      </c>
      <c r="K119" s="78">
        <v>273.41000000000003</v>
      </c>
      <c r="L119" s="76">
        <v>844.36</v>
      </c>
      <c r="M119" s="78">
        <v>1454.69</v>
      </c>
      <c r="N119" s="37">
        <v>939.05</v>
      </c>
      <c r="O119" s="37">
        <v>92.91</v>
      </c>
      <c r="P119" s="37">
        <v>196.57</v>
      </c>
    </row>
    <row r="120" spans="1:16" x14ac:dyDescent="0.35">
      <c r="A120" s="98" t="s">
        <v>364</v>
      </c>
      <c r="B120" s="76">
        <v>7086.28</v>
      </c>
      <c r="C120" s="37">
        <v>464.92</v>
      </c>
      <c r="D120" s="37">
        <v>12.6</v>
      </c>
      <c r="E120" s="77">
        <v>6608.75</v>
      </c>
      <c r="F120" s="37">
        <v>207.11</v>
      </c>
      <c r="G120" s="37">
        <v>34.57</v>
      </c>
      <c r="H120" s="37">
        <v>156.38</v>
      </c>
      <c r="I120" s="37">
        <v>2129.5100000000002</v>
      </c>
      <c r="J120" s="76">
        <v>581.91999999999996</v>
      </c>
      <c r="K120" s="78">
        <v>186.87</v>
      </c>
      <c r="L120" s="76">
        <v>748.18</v>
      </c>
      <c r="M120" s="78">
        <v>1338.23</v>
      </c>
      <c r="N120" s="37">
        <v>846.47</v>
      </c>
      <c r="O120" s="37">
        <v>81.27</v>
      </c>
      <c r="P120" s="37">
        <v>206.69</v>
      </c>
    </row>
    <row r="121" spans="1:16" x14ac:dyDescent="0.35">
      <c r="A121" s="98" t="s">
        <v>365</v>
      </c>
      <c r="B121" s="76">
        <v>7932.83</v>
      </c>
      <c r="C121" s="37">
        <v>457.66</v>
      </c>
      <c r="D121" s="37">
        <v>17.05</v>
      </c>
      <c r="E121" s="77">
        <v>7458.12</v>
      </c>
      <c r="F121" s="37">
        <v>231.46</v>
      </c>
      <c r="G121" s="37">
        <v>40.83</v>
      </c>
      <c r="H121" s="37">
        <v>262.94</v>
      </c>
      <c r="I121" s="37">
        <v>2116.4299999999998</v>
      </c>
      <c r="J121" s="76">
        <v>639.89</v>
      </c>
      <c r="K121" s="78">
        <v>141.66</v>
      </c>
      <c r="L121" s="76">
        <v>887.41</v>
      </c>
      <c r="M121" s="78">
        <v>1547.42</v>
      </c>
      <c r="N121" s="37">
        <v>1092.8499999999999</v>
      </c>
      <c r="O121" s="37">
        <v>102.47</v>
      </c>
      <c r="P121" s="37">
        <v>271.58</v>
      </c>
    </row>
    <row r="122" spans="1:16" x14ac:dyDescent="0.35">
      <c r="A122" s="98" t="s">
        <v>366</v>
      </c>
      <c r="B122" s="76">
        <v>7777.87</v>
      </c>
      <c r="C122" s="37">
        <v>452.05</v>
      </c>
      <c r="D122" s="37">
        <v>-66.81</v>
      </c>
      <c r="E122" s="77">
        <v>7392.63</v>
      </c>
      <c r="F122" s="37">
        <v>188.96</v>
      </c>
      <c r="G122" s="37">
        <v>40.1</v>
      </c>
      <c r="H122" s="37">
        <v>256.77</v>
      </c>
      <c r="I122" s="37">
        <v>2102.3000000000002</v>
      </c>
      <c r="J122" s="76">
        <v>559.25</v>
      </c>
      <c r="K122" s="78">
        <v>176.04</v>
      </c>
      <c r="L122" s="76">
        <v>969.13</v>
      </c>
      <c r="M122" s="78">
        <v>1606.47</v>
      </c>
      <c r="N122" s="37">
        <v>1029.69</v>
      </c>
      <c r="O122" s="37">
        <v>117.09</v>
      </c>
      <c r="P122" s="37">
        <v>232.28</v>
      </c>
    </row>
    <row r="123" spans="1:16" x14ac:dyDescent="0.35">
      <c r="A123" s="98" t="s">
        <v>367</v>
      </c>
      <c r="B123" s="76">
        <v>7295.02</v>
      </c>
      <c r="C123" s="37">
        <v>405.67</v>
      </c>
      <c r="D123" s="37">
        <v>-78.55</v>
      </c>
      <c r="E123" s="77">
        <v>6967.89</v>
      </c>
      <c r="F123" s="37">
        <v>146.06</v>
      </c>
      <c r="G123" s="37">
        <v>43.89</v>
      </c>
      <c r="H123" s="37">
        <v>242.72</v>
      </c>
      <c r="I123" s="37">
        <v>1927.32</v>
      </c>
      <c r="J123" s="76">
        <v>445.56</v>
      </c>
      <c r="K123" s="78">
        <v>235.03</v>
      </c>
      <c r="L123" s="76">
        <v>895.76</v>
      </c>
      <c r="M123" s="78">
        <v>1481.16</v>
      </c>
      <c r="N123" s="37">
        <v>1112.76</v>
      </c>
      <c r="O123" s="37">
        <v>94.45</v>
      </c>
      <c r="P123" s="37">
        <v>198.72</v>
      </c>
    </row>
    <row r="124" spans="1:16" x14ac:dyDescent="0.35">
      <c r="A124" s="98" t="s">
        <v>368</v>
      </c>
      <c r="B124" s="76">
        <v>7760.44</v>
      </c>
      <c r="C124" s="37">
        <v>453.63</v>
      </c>
      <c r="D124" s="37">
        <v>-39.81</v>
      </c>
      <c r="E124" s="77">
        <v>7346.63</v>
      </c>
      <c r="F124" s="37">
        <v>166.81</v>
      </c>
      <c r="G124" s="37">
        <v>37.94</v>
      </c>
      <c r="H124" s="37">
        <v>280.72000000000003</v>
      </c>
      <c r="I124" s="37">
        <v>2089.16</v>
      </c>
      <c r="J124" s="76">
        <v>452</v>
      </c>
      <c r="K124" s="78">
        <v>299.39</v>
      </c>
      <c r="L124" s="76">
        <v>988.85</v>
      </c>
      <c r="M124" s="78">
        <v>1560.06</v>
      </c>
      <c r="N124" s="37">
        <v>1002.18</v>
      </c>
      <c r="O124" s="37">
        <v>116.28</v>
      </c>
      <c r="P124" s="37">
        <v>173.54</v>
      </c>
    </row>
    <row r="125" spans="1:16" x14ac:dyDescent="0.35">
      <c r="A125" s="98" t="s">
        <v>369</v>
      </c>
      <c r="B125" s="76">
        <v>7619.1</v>
      </c>
      <c r="C125" s="37">
        <v>494.79</v>
      </c>
      <c r="D125" s="37">
        <v>184.67</v>
      </c>
      <c r="E125" s="77">
        <v>6939.64</v>
      </c>
      <c r="F125" s="37">
        <v>153.99</v>
      </c>
      <c r="G125" s="37">
        <v>40.83</v>
      </c>
      <c r="H125" s="37">
        <v>303.33</v>
      </c>
      <c r="I125" s="37">
        <v>2056.27</v>
      </c>
      <c r="J125" s="76">
        <v>396.8</v>
      </c>
      <c r="K125" s="78">
        <v>337.87</v>
      </c>
      <c r="L125" s="76">
        <v>1021.17</v>
      </c>
      <c r="M125" s="78">
        <v>1505.3</v>
      </c>
      <c r="N125" s="37">
        <v>702.48</v>
      </c>
      <c r="O125" s="37">
        <v>92.98</v>
      </c>
      <c r="P125" s="37">
        <v>200.22</v>
      </c>
    </row>
    <row r="126" spans="1:16" x14ac:dyDescent="0.35">
      <c r="A126" s="98" t="s">
        <v>370</v>
      </c>
      <c r="B126" s="76">
        <v>7804.52</v>
      </c>
      <c r="C126" s="37">
        <v>487.89</v>
      </c>
      <c r="D126" s="37">
        <v>-12.78</v>
      </c>
      <c r="E126" s="77">
        <v>7329.41</v>
      </c>
      <c r="F126" s="37">
        <v>170.75</v>
      </c>
      <c r="G126" s="37">
        <v>59.92</v>
      </c>
      <c r="H126" s="37">
        <v>361.73</v>
      </c>
      <c r="I126" s="37">
        <v>2167.87</v>
      </c>
      <c r="J126" s="76">
        <v>344.22</v>
      </c>
      <c r="K126" s="78">
        <v>397.69</v>
      </c>
      <c r="L126" s="76">
        <v>1006.54</v>
      </c>
      <c r="M126" s="78">
        <v>1526.99</v>
      </c>
      <c r="N126" s="37">
        <v>906.66</v>
      </c>
      <c r="O126" s="37">
        <v>90.24</v>
      </c>
      <c r="P126" s="37">
        <v>134.16</v>
      </c>
    </row>
    <row r="127" spans="1:16" x14ac:dyDescent="0.35">
      <c r="A127" s="98" t="s">
        <v>371</v>
      </c>
      <c r="B127" s="76">
        <v>7437.54</v>
      </c>
      <c r="C127" s="37">
        <v>494.54</v>
      </c>
      <c r="D127" s="37">
        <v>109.34</v>
      </c>
      <c r="E127" s="77">
        <v>6833.65</v>
      </c>
      <c r="F127" s="37">
        <v>88.69</v>
      </c>
      <c r="G127" s="37">
        <v>43.34</v>
      </c>
      <c r="H127" s="37">
        <v>281.08999999999997</v>
      </c>
      <c r="I127" s="37">
        <v>1982.18</v>
      </c>
      <c r="J127" s="76">
        <v>362.74</v>
      </c>
      <c r="K127" s="78">
        <v>314.56</v>
      </c>
      <c r="L127" s="76">
        <v>849.92</v>
      </c>
      <c r="M127" s="78">
        <v>1592.36</v>
      </c>
      <c r="N127" s="37">
        <v>990.37</v>
      </c>
      <c r="O127" s="37">
        <v>85.15</v>
      </c>
      <c r="P127" s="37">
        <v>69.86</v>
      </c>
    </row>
    <row r="128" spans="1:16" x14ac:dyDescent="0.35">
      <c r="A128" s="98" t="s">
        <v>372</v>
      </c>
      <c r="B128" s="76">
        <v>6238.76</v>
      </c>
      <c r="C128" s="37">
        <v>424.29</v>
      </c>
      <c r="D128" s="37">
        <v>-54.01</v>
      </c>
      <c r="E128" s="77">
        <v>5868.48</v>
      </c>
      <c r="F128" s="37">
        <v>142.88999999999999</v>
      </c>
      <c r="G128" s="37">
        <v>23.55</v>
      </c>
      <c r="H128" s="37">
        <v>222.32</v>
      </c>
      <c r="I128" s="37">
        <v>1693.29</v>
      </c>
      <c r="J128" s="76">
        <v>249.08</v>
      </c>
      <c r="K128" s="78">
        <v>343.84</v>
      </c>
      <c r="L128" s="76">
        <v>751.74</v>
      </c>
      <c r="M128" s="78">
        <v>1344.6</v>
      </c>
      <c r="N128" s="37">
        <v>736.75</v>
      </c>
      <c r="O128" s="37">
        <v>81.7</v>
      </c>
      <c r="P128" s="37">
        <v>130.78</v>
      </c>
    </row>
    <row r="129" spans="1:16" x14ac:dyDescent="0.35">
      <c r="A129" s="98" t="s">
        <v>373</v>
      </c>
      <c r="B129" s="76">
        <v>7301.99</v>
      </c>
      <c r="C129" s="37">
        <v>460.24</v>
      </c>
      <c r="D129" s="37">
        <v>99.19</v>
      </c>
      <c r="E129" s="77">
        <v>6742.55</v>
      </c>
      <c r="F129" s="37">
        <v>194.19</v>
      </c>
      <c r="G129" s="37">
        <v>38.86</v>
      </c>
      <c r="H129" s="37">
        <v>353.69</v>
      </c>
      <c r="I129" s="37">
        <v>1770.8</v>
      </c>
      <c r="J129" s="76">
        <v>347.77</v>
      </c>
      <c r="K129" s="78">
        <v>382.87</v>
      </c>
      <c r="L129" s="76">
        <v>879.24</v>
      </c>
      <c r="M129" s="78">
        <v>1596.58</v>
      </c>
      <c r="N129" s="37">
        <v>746.2</v>
      </c>
      <c r="O129" s="37">
        <v>93.54</v>
      </c>
      <c r="P129" s="37">
        <v>166.96</v>
      </c>
    </row>
    <row r="130" spans="1:16" x14ac:dyDescent="0.35">
      <c r="A130" s="98" t="s">
        <v>374</v>
      </c>
      <c r="B130" s="76">
        <v>6829.42</v>
      </c>
      <c r="C130" s="37">
        <v>444.52</v>
      </c>
      <c r="D130" s="37">
        <v>53.32</v>
      </c>
      <c r="E130" s="77">
        <v>6331.58</v>
      </c>
      <c r="F130" s="37">
        <v>215.84</v>
      </c>
      <c r="G130" s="37">
        <v>33.409999999999997</v>
      </c>
      <c r="H130" s="37">
        <v>213.24</v>
      </c>
      <c r="I130" s="37">
        <v>1759.59</v>
      </c>
      <c r="J130" s="76">
        <v>423.89</v>
      </c>
      <c r="K130" s="78">
        <v>255.4</v>
      </c>
      <c r="L130" s="76">
        <v>709.76</v>
      </c>
      <c r="M130" s="78">
        <v>1553.71</v>
      </c>
      <c r="N130" s="37">
        <v>793.91</v>
      </c>
      <c r="O130" s="37">
        <v>98.69</v>
      </c>
      <c r="P130" s="37">
        <v>119.07</v>
      </c>
    </row>
    <row r="131" spans="1:16" x14ac:dyDescent="0.35">
      <c r="A131" s="98" t="s">
        <v>375</v>
      </c>
      <c r="B131" s="76">
        <v>7195.67</v>
      </c>
      <c r="C131" s="37">
        <v>463.92</v>
      </c>
      <c r="D131" s="37">
        <v>68.459999999999994</v>
      </c>
      <c r="E131" s="77">
        <v>6663.28</v>
      </c>
      <c r="F131" s="37">
        <v>213.58</v>
      </c>
      <c r="G131" s="37">
        <v>33.76</v>
      </c>
      <c r="H131" s="37">
        <v>288.44</v>
      </c>
      <c r="I131" s="37">
        <v>1806.8</v>
      </c>
      <c r="J131" s="76">
        <v>508.45</v>
      </c>
      <c r="K131" s="78">
        <v>210.12</v>
      </c>
      <c r="L131" s="76">
        <v>679.84</v>
      </c>
      <c r="M131" s="78">
        <v>1534.87</v>
      </c>
      <c r="N131" s="37">
        <v>892.11</v>
      </c>
      <c r="O131" s="37">
        <v>96.29</v>
      </c>
      <c r="P131" s="37">
        <v>223.11</v>
      </c>
    </row>
    <row r="132" spans="1:16" x14ac:dyDescent="0.35">
      <c r="A132" s="98" t="s">
        <v>376</v>
      </c>
      <c r="B132" s="76">
        <v>6973.12</v>
      </c>
      <c r="C132" s="37">
        <v>505.19</v>
      </c>
      <c r="D132" s="37">
        <v>6.49</v>
      </c>
      <c r="E132" s="77">
        <v>6461.44</v>
      </c>
      <c r="F132" s="37">
        <v>207.55</v>
      </c>
      <c r="G132" s="37">
        <v>34.049999999999997</v>
      </c>
      <c r="H132" s="37">
        <v>229.7</v>
      </c>
      <c r="I132" s="37">
        <v>1767.69</v>
      </c>
      <c r="J132" s="76">
        <v>506.06</v>
      </c>
      <c r="K132" s="78">
        <v>199.1</v>
      </c>
      <c r="L132" s="76">
        <v>587.34</v>
      </c>
      <c r="M132" s="78">
        <v>1598.5</v>
      </c>
      <c r="N132" s="37">
        <v>910.64</v>
      </c>
      <c r="O132" s="37">
        <v>85.87</v>
      </c>
      <c r="P132" s="37">
        <v>184.36</v>
      </c>
    </row>
    <row r="133" spans="1:16" x14ac:dyDescent="0.35">
      <c r="A133" s="98" t="s">
        <v>377</v>
      </c>
      <c r="B133" s="76">
        <v>7751.32</v>
      </c>
      <c r="C133" s="37">
        <v>475.68</v>
      </c>
      <c r="D133" s="37">
        <v>19.45</v>
      </c>
      <c r="E133" s="77">
        <v>7256.2</v>
      </c>
      <c r="F133" s="37">
        <v>219.05</v>
      </c>
      <c r="G133" s="37">
        <v>39.21</v>
      </c>
      <c r="H133" s="37">
        <v>257.92</v>
      </c>
      <c r="I133" s="37">
        <v>1941.9</v>
      </c>
      <c r="J133" s="76">
        <v>568.33000000000004</v>
      </c>
      <c r="K133" s="78">
        <v>148.08000000000001</v>
      </c>
      <c r="L133" s="76">
        <v>867.33</v>
      </c>
      <c r="M133" s="78">
        <v>1805.55</v>
      </c>
      <c r="N133" s="37">
        <v>964.79</v>
      </c>
      <c r="O133" s="37">
        <v>103.25</v>
      </c>
      <c r="P133" s="37">
        <v>180.13</v>
      </c>
    </row>
    <row r="134" spans="1:16" x14ac:dyDescent="0.35">
      <c r="A134" s="98" t="s">
        <v>378</v>
      </c>
      <c r="B134" s="76">
        <v>7550.22</v>
      </c>
      <c r="C134" s="37">
        <v>487.29</v>
      </c>
      <c r="D134" s="37">
        <v>-112.87</v>
      </c>
      <c r="E134" s="77">
        <v>7175.8</v>
      </c>
      <c r="F134" s="37">
        <v>288.27999999999997</v>
      </c>
      <c r="G134" s="37">
        <v>37.75</v>
      </c>
      <c r="H134" s="37">
        <v>266.27999999999997</v>
      </c>
      <c r="I134" s="37">
        <v>1965.89</v>
      </c>
      <c r="J134" s="76">
        <v>565.02</v>
      </c>
      <c r="K134" s="78">
        <v>191.23</v>
      </c>
      <c r="L134" s="76">
        <v>784.83</v>
      </c>
      <c r="M134" s="78">
        <v>1699.91</v>
      </c>
      <c r="N134" s="37">
        <v>939.07</v>
      </c>
      <c r="O134" s="37">
        <v>84.97</v>
      </c>
      <c r="P134" s="37">
        <v>185.54</v>
      </c>
    </row>
    <row r="135" spans="1:16" x14ac:dyDescent="0.35">
      <c r="A135" s="98" t="s">
        <v>379</v>
      </c>
      <c r="B135" s="76">
        <v>7309.38</v>
      </c>
      <c r="C135" s="37">
        <v>449.2</v>
      </c>
      <c r="D135" s="37">
        <v>97.26</v>
      </c>
      <c r="E135" s="77">
        <v>6762.91</v>
      </c>
      <c r="F135" s="37">
        <v>132.84</v>
      </c>
      <c r="G135" s="37">
        <v>36.47</v>
      </c>
      <c r="H135" s="37">
        <v>208.43</v>
      </c>
      <c r="I135" s="37">
        <v>2084.9899999999998</v>
      </c>
      <c r="J135" s="76">
        <v>457.43</v>
      </c>
      <c r="K135" s="78">
        <v>258.04000000000002</v>
      </c>
      <c r="L135" s="76">
        <v>824.39</v>
      </c>
      <c r="M135" s="78">
        <v>1593.7</v>
      </c>
      <c r="N135" s="37">
        <v>759.92</v>
      </c>
      <c r="O135" s="37">
        <v>86.48</v>
      </c>
      <c r="P135" s="37">
        <v>177.16</v>
      </c>
    </row>
    <row r="136" spans="1:16" x14ac:dyDescent="0.35">
      <c r="A136" s="98" t="s">
        <v>380</v>
      </c>
      <c r="B136" s="76">
        <v>7309.42</v>
      </c>
      <c r="C136" s="37">
        <v>462.11</v>
      </c>
      <c r="D136" s="37">
        <v>35.21</v>
      </c>
      <c r="E136" s="77">
        <v>6812.1</v>
      </c>
      <c r="F136" s="37">
        <v>143.02000000000001</v>
      </c>
      <c r="G136" s="37">
        <v>36.869999999999997</v>
      </c>
      <c r="H136" s="37">
        <v>204.77</v>
      </c>
      <c r="I136" s="37">
        <v>2044.99</v>
      </c>
      <c r="J136" s="76">
        <v>499.22</v>
      </c>
      <c r="K136" s="78">
        <v>225.47</v>
      </c>
      <c r="L136" s="76">
        <v>752.05</v>
      </c>
      <c r="M136" s="78">
        <v>1651.64</v>
      </c>
      <c r="N136" s="37">
        <v>853.25</v>
      </c>
      <c r="O136" s="37">
        <v>48.27</v>
      </c>
      <c r="P136" s="37">
        <v>181.64</v>
      </c>
    </row>
    <row r="137" spans="1:16" x14ac:dyDescent="0.35">
      <c r="A137" s="98" t="s">
        <v>381</v>
      </c>
      <c r="B137" s="76">
        <v>6892.49</v>
      </c>
      <c r="C137" s="37">
        <v>445.85</v>
      </c>
      <c r="D137" s="37">
        <v>58.72</v>
      </c>
      <c r="E137" s="77">
        <v>6387.92</v>
      </c>
      <c r="F137" s="37">
        <v>173.5</v>
      </c>
      <c r="G137" s="37">
        <v>34.840000000000003</v>
      </c>
      <c r="H137" s="37">
        <v>226.22</v>
      </c>
      <c r="I137" s="37">
        <v>1807.09</v>
      </c>
      <c r="J137" s="76">
        <v>399.83</v>
      </c>
      <c r="K137" s="78">
        <v>321.05</v>
      </c>
      <c r="L137" s="76">
        <v>816.28</v>
      </c>
      <c r="M137" s="78">
        <v>1519</v>
      </c>
      <c r="N137" s="37">
        <v>746.67</v>
      </c>
      <c r="O137" s="37">
        <v>36.17</v>
      </c>
      <c r="P137" s="37">
        <v>152.12</v>
      </c>
    </row>
    <row r="138" spans="1:16" x14ac:dyDescent="0.35">
      <c r="A138" s="98" t="s">
        <v>382</v>
      </c>
      <c r="B138" s="76">
        <v>7344.94</v>
      </c>
      <c r="C138" s="37">
        <v>488.47</v>
      </c>
      <c r="D138" s="37">
        <v>6.92</v>
      </c>
      <c r="E138" s="77">
        <v>6849.55</v>
      </c>
      <c r="F138" s="37">
        <v>164.76</v>
      </c>
      <c r="G138" s="37">
        <v>35.19</v>
      </c>
      <c r="H138" s="37">
        <v>267.31</v>
      </c>
      <c r="I138" s="37">
        <v>1978.56</v>
      </c>
      <c r="J138" s="76">
        <v>279.27999999999997</v>
      </c>
      <c r="K138" s="78">
        <v>475.12</v>
      </c>
      <c r="L138" s="76">
        <v>927.13</v>
      </c>
      <c r="M138" s="78">
        <v>1565.48</v>
      </c>
      <c r="N138" s="37">
        <v>821.1</v>
      </c>
      <c r="O138" s="37">
        <v>35.92</v>
      </c>
      <c r="P138" s="37">
        <v>140.84</v>
      </c>
    </row>
    <row r="139" spans="1:16" x14ac:dyDescent="0.35">
      <c r="A139" s="98" t="s">
        <v>383</v>
      </c>
      <c r="B139" s="76">
        <v>7347.73</v>
      </c>
      <c r="C139" s="37">
        <v>400.2</v>
      </c>
      <c r="D139" s="37">
        <v>162.18</v>
      </c>
      <c r="E139" s="77">
        <v>6785.35</v>
      </c>
      <c r="F139" s="37">
        <v>231.02</v>
      </c>
      <c r="G139" s="37">
        <v>52.03</v>
      </c>
      <c r="H139" s="37">
        <v>303.16000000000003</v>
      </c>
      <c r="I139" s="37">
        <v>1838.7</v>
      </c>
      <c r="J139" s="76">
        <v>397.75</v>
      </c>
      <c r="K139" s="78">
        <v>401.93</v>
      </c>
      <c r="L139" s="76">
        <v>880.81</v>
      </c>
      <c r="M139" s="78">
        <v>1396.65</v>
      </c>
      <c r="N139" s="37">
        <v>1041.74</v>
      </c>
      <c r="O139" s="37">
        <v>62.4</v>
      </c>
      <c r="P139" s="37">
        <v>62.08</v>
      </c>
    </row>
    <row r="140" spans="1:16" x14ac:dyDescent="0.35">
      <c r="A140" s="98" t="s">
        <v>384</v>
      </c>
      <c r="B140" s="76">
        <v>6460.67</v>
      </c>
      <c r="C140" s="37">
        <v>331.53</v>
      </c>
      <c r="D140" s="37">
        <v>138.47</v>
      </c>
      <c r="E140" s="77">
        <v>5990.68</v>
      </c>
      <c r="F140" s="37">
        <v>200.96</v>
      </c>
      <c r="G140" s="37">
        <v>48.18</v>
      </c>
      <c r="H140" s="37">
        <v>299.41000000000003</v>
      </c>
      <c r="I140" s="37">
        <v>1665.49</v>
      </c>
      <c r="J140" s="76">
        <v>355.39</v>
      </c>
      <c r="K140" s="78">
        <v>364.75</v>
      </c>
      <c r="L140" s="76">
        <v>672.37</v>
      </c>
      <c r="M140" s="78">
        <v>1215.33</v>
      </c>
      <c r="N140" s="37">
        <v>891.86</v>
      </c>
      <c r="O140" s="37">
        <v>48.47</v>
      </c>
      <c r="P140" s="37">
        <v>128.49</v>
      </c>
    </row>
    <row r="141" spans="1:16" x14ac:dyDescent="0.35">
      <c r="A141" s="98" t="s">
        <v>385</v>
      </c>
      <c r="B141" s="76">
        <v>6304.26</v>
      </c>
      <c r="C141" s="37">
        <v>381.29</v>
      </c>
      <c r="D141" s="37">
        <v>-153.75</v>
      </c>
      <c r="E141" s="77">
        <v>6076.73</v>
      </c>
      <c r="F141" s="37">
        <v>194.71</v>
      </c>
      <c r="G141" s="37">
        <v>45.33</v>
      </c>
      <c r="H141" s="37">
        <v>275.48</v>
      </c>
      <c r="I141" s="37">
        <v>1532.71</v>
      </c>
      <c r="J141" s="76">
        <v>521.01</v>
      </c>
      <c r="K141" s="78">
        <v>444.54</v>
      </c>
      <c r="L141" s="76">
        <v>834.9</v>
      </c>
      <c r="M141" s="78">
        <v>1046.6600000000001</v>
      </c>
      <c r="N141" s="37">
        <v>822.27</v>
      </c>
      <c r="O141" s="37">
        <v>48.14</v>
      </c>
      <c r="P141" s="37">
        <v>154.13</v>
      </c>
    </row>
    <row r="142" spans="1:16" x14ac:dyDescent="0.35">
      <c r="A142" s="98" t="s">
        <v>386</v>
      </c>
      <c r="B142" s="76">
        <v>6530.1</v>
      </c>
      <c r="C142" s="37">
        <v>425.26</v>
      </c>
      <c r="D142" s="37">
        <v>3.5</v>
      </c>
      <c r="E142" s="77">
        <v>6101.35</v>
      </c>
      <c r="F142" s="37">
        <v>232.06</v>
      </c>
      <c r="G142" s="37">
        <v>52.41</v>
      </c>
      <c r="H142" s="37">
        <v>206.43</v>
      </c>
      <c r="I142" s="37">
        <v>1624.22</v>
      </c>
      <c r="J142" s="76">
        <v>483.26</v>
      </c>
      <c r="K142" s="78">
        <v>277.17</v>
      </c>
      <c r="L142" s="76">
        <v>849.49</v>
      </c>
      <c r="M142" s="78">
        <v>1265.47</v>
      </c>
      <c r="N142" s="37">
        <v>777.32</v>
      </c>
      <c r="O142" s="37">
        <v>51.76</v>
      </c>
      <c r="P142" s="37">
        <v>139.94999999999999</v>
      </c>
    </row>
    <row r="143" spans="1:16" x14ac:dyDescent="0.35">
      <c r="A143" s="98" t="s">
        <v>387</v>
      </c>
      <c r="B143" s="76">
        <v>7371.63</v>
      </c>
      <c r="C143" s="37">
        <v>423.99</v>
      </c>
      <c r="D143" s="37">
        <v>-160.59</v>
      </c>
      <c r="E143" s="77">
        <v>7108.24</v>
      </c>
      <c r="F143" s="37">
        <v>274.27999999999997</v>
      </c>
      <c r="G143" s="37">
        <v>57.87</v>
      </c>
      <c r="H143" s="37">
        <v>144.66999999999999</v>
      </c>
      <c r="I143" s="37">
        <v>1981.07</v>
      </c>
      <c r="J143" s="76">
        <v>570.25</v>
      </c>
      <c r="K143" s="78">
        <v>399.92</v>
      </c>
      <c r="L143" s="76">
        <v>824.2</v>
      </c>
      <c r="M143" s="78">
        <v>1463.82</v>
      </c>
      <c r="N143" s="37">
        <v>1056.6400000000001</v>
      </c>
      <c r="O143" s="37">
        <v>26.12</v>
      </c>
      <c r="P143" s="37">
        <v>165.26</v>
      </c>
    </row>
    <row r="144" spans="1:16" x14ac:dyDescent="0.35">
      <c r="A144" s="98" t="s">
        <v>388</v>
      </c>
      <c r="B144" s="76">
        <v>7080.53</v>
      </c>
      <c r="C144" s="37">
        <v>436.34</v>
      </c>
      <c r="D144" s="37">
        <v>31.2</v>
      </c>
      <c r="E144" s="77">
        <v>6612.99</v>
      </c>
      <c r="F144" s="37">
        <v>275.19</v>
      </c>
      <c r="G144" s="37">
        <v>42.13</v>
      </c>
      <c r="H144" s="37">
        <v>163.72</v>
      </c>
      <c r="I144" s="37">
        <v>1804.21</v>
      </c>
      <c r="J144" s="76">
        <v>699.59</v>
      </c>
      <c r="K144" s="78">
        <v>135.31</v>
      </c>
      <c r="L144" s="76">
        <v>861.49</v>
      </c>
      <c r="M144" s="78">
        <v>1393.51</v>
      </c>
      <c r="N144" s="37">
        <v>895.2</v>
      </c>
      <c r="O144" s="37">
        <v>56.91</v>
      </c>
      <c r="P144" s="37">
        <v>177.08</v>
      </c>
    </row>
    <row r="145" spans="1:16" x14ac:dyDescent="0.35">
      <c r="A145" s="98" t="s">
        <v>389</v>
      </c>
      <c r="B145" s="76">
        <v>7194.55</v>
      </c>
      <c r="C145" s="37">
        <v>436.2</v>
      </c>
      <c r="D145" s="37">
        <v>56.83</v>
      </c>
      <c r="E145" s="77">
        <v>6701.53</v>
      </c>
      <c r="F145" s="37">
        <v>250.36</v>
      </c>
      <c r="G145" s="37">
        <v>46.09</v>
      </c>
      <c r="H145" s="37">
        <v>174.87</v>
      </c>
      <c r="I145" s="37">
        <v>1804.65</v>
      </c>
      <c r="J145" s="76">
        <v>667.02</v>
      </c>
      <c r="K145" s="78">
        <v>113.4</v>
      </c>
      <c r="L145" s="76">
        <v>865.47</v>
      </c>
      <c r="M145" s="78">
        <v>1476.57</v>
      </c>
      <c r="N145" s="37">
        <v>906.62</v>
      </c>
      <c r="O145" s="37">
        <v>72.19</v>
      </c>
      <c r="P145" s="37">
        <v>176.25</v>
      </c>
    </row>
    <row r="146" spans="1:16" x14ac:dyDescent="0.35">
      <c r="A146" s="98" t="s">
        <v>390</v>
      </c>
      <c r="B146" s="76">
        <v>7439.16</v>
      </c>
      <c r="C146" s="37">
        <v>437.08</v>
      </c>
      <c r="D146" s="37">
        <v>40.159999999999997</v>
      </c>
      <c r="E146" s="77">
        <v>6961.91</v>
      </c>
      <c r="F146" s="37">
        <v>166.69</v>
      </c>
      <c r="G146" s="37">
        <v>55.82</v>
      </c>
      <c r="H146" s="37">
        <v>257.23</v>
      </c>
      <c r="I146" s="37">
        <v>1861.06</v>
      </c>
      <c r="J146" s="76">
        <v>727.01</v>
      </c>
      <c r="K146" s="78">
        <v>154.16999999999999</v>
      </c>
      <c r="L146" s="76">
        <v>913.03</v>
      </c>
      <c r="M146" s="78">
        <v>1518.9</v>
      </c>
      <c r="N146" s="37">
        <v>943.85</v>
      </c>
      <c r="O146" s="37">
        <v>48.52</v>
      </c>
      <c r="P146" s="37">
        <v>187.71</v>
      </c>
    </row>
    <row r="147" spans="1:16" x14ac:dyDescent="0.35">
      <c r="A147" s="98" t="s">
        <v>391</v>
      </c>
      <c r="B147" s="76">
        <v>6980.68</v>
      </c>
      <c r="C147" s="37">
        <v>404.83</v>
      </c>
      <c r="D147" s="37">
        <v>118.72</v>
      </c>
      <c r="E147" s="77">
        <v>6457.13</v>
      </c>
      <c r="F147" s="37">
        <v>53.08</v>
      </c>
      <c r="G147" s="37">
        <v>63.41</v>
      </c>
      <c r="H147" s="37">
        <v>206.33</v>
      </c>
      <c r="I147" s="37">
        <v>1846.99</v>
      </c>
      <c r="J147" s="76">
        <v>584.24</v>
      </c>
      <c r="K147" s="78">
        <v>159.6</v>
      </c>
      <c r="L147" s="76">
        <v>852.64</v>
      </c>
      <c r="M147" s="78">
        <v>1289.9100000000001</v>
      </c>
      <c r="N147" s="37">
        <v>1004.24</v>
      </c>
      <c r="O147" s="37">
        <v>50.81</v>
      </c>
      <c r="P147" s="37">
        <v>168.36</v>
      </c>
    </row>
    <row r="148" spans="1:16" x14ac:dyDescent="0.35">
      <c r="A148" s="98" t="s">
        <v>392</v>
      </c>
      <c r="B148" s="76">
        <v>6351.89</v>
      </c>
      <c r="C148" s="37">
        <v>348.67</v>
      </c>
      <c r="D148" s="37">
        <v>-19.13</v>
      </c>
      <c r="E148" s="77">
        <v>6022.35</v>
      </c>
      <c r="F148" s="37">
        <v>9.26</v>
      </c>
      <c r="G148" s="37">
        <v>71.180000000000007</v>
      </c>
      <c r="H148" s="37">
        <v>149.05000000000001</v>
      </c>
      <c r="I148" s="37">
        <v>1852.41</v>
      </c>
      <c r="J148" s="76">
        <v>402.85</v>
      </c>
      <c r="K148" s="78">
        <v>258.52</v>
      </c>
      <c r="L148" s="76">
        <v>673.57</v>
      </c>
      <c r="M148" s="78">
        <v>1183.42</v>
      </c>
      <c r="N148" s="37">
        <v>1081</v>
      </c>
      <c r="O148" s="37">
        <v>57.08</v>
      </c>
      <c r="P148" s="37">
        <v>120.08</v>
      </c>
    </row>
    <row r="149" spans="1:16" x14ac:dyDescent="0.35">
      <c r="A149" s="98" t="s">
        <v>393</v>
      </c>
      <c r="B149" s="76">
        <v>6712.3</v>
      </c>
      <c r="C149" s="37">
        <v>400.85</v>
      </c>
      <c r="D149" s="37">
        <v>69.84</v>
      </c>
      <c r="E149" s="77">
        <v>6241.61</v>
      </c>
      <c r="F149" s="37">
        <v>92.88</v>
      </c>
      <c r="G149" s="37">
        <v>65.19</v>
      </c>
      <c r="H149" s="37">
        <v>281.3</v>
      </c>
      <c r="I149" s="37">
        <v>1771.53</v>
      </c>
      <c r="J149" s="76">
        <v>372.67</v>
      </c>
      <c r="K149" s="78">
        <v>349.85</v>
      </c>
      <c r="L149" s="76">
        <v>866.93</v>
      </c>
      <c r="M149" s="78">
        <v>1204.57</v>
      </c>
      <c r="N149" s="37">
        <v>900.41</v>
      </c>
      <c r="O149" s="37">
        <v>36.56</v>
      </c>
      <c r="P149" s="37">
        <v>132.75</v>
      </c>
    </row>
    <row r="150" spans="1:16" x14ac:dyDescent="0.35">
      <c r="A150" s="98" t="s">
        <v>394</v>
      </c>
      <c r="B150" s="76">
        <v>7439.6</v>
      </c>
      <c r="C150" s="37">
        <v>451.67</v>
      </c>
      <c r="D150" s="37">
        <v>86.98</v>
      </c>
      <c r="E150" s="77">
        <v>6900.95</v>
      </c>
      <c r="F150" s="37">
        <v>123.81</v>
      </c>
      <c r="G150" s="37">
        <v>61.12</v>
      </c>
      <c r="H150" s="37">
        <v>272.24</v>
      </c>
      <c r="I150" s="37">
        <v>1860.19</v>
      </c>
      <c r="J150" s="76">
        <v>479.9</v>
      </c>
      <c r="K150" s="78">
        <v>314.42</v>
      </c>
      <c r="L150" s="76">
        <v>1120.46</v>
      </c>
      <c r="M150" s="78">
        <v>1366.33</v>
      </c>
      <c r="N150" s="37">
        <v>958.53</v>
      </c>
      <c r="O150" s="37">
        <v>58.07</v>
      </c>
      <c r="P150" s="37">
        <v>136.80000000000001</v>
      </c>
    </row>
    <row r="151" spans="1:16" x14ac:dyDescent="0.35">
      <c r="A151" s="98" t="s">
        <v>395</v>
      </c>
      <c r="B151" s="76">
        <v>7059.46</v>
      </c>
      <c r="C151" s="37">
        <v>414.35</v>
      </c>
      <c r="D151" s="37">
        <v>41.16</v>
      </c>
      <c r="E151" s="77">
        <v>6603.96</v>
      </c>
      <c r="F151" s="37">
        <v>177.24</v>
      </c>
      <c r="G151" s="37">
        <v>70.61</v>
      </c>
      <c r="H151" s="37">
        <v>273.45</v>
      </c>
      <c r="I151" s="37">
        <v>1863.1</v>
      </c>
      <c r="J151" s="76">
        <v>434.57</v>
      </c>
      <c r="K151" s="78">
        <v>356.76</v>
      </c>
      <c r="L151" s="76">
        <v>1017.58</v>
      </c>
      <c r="M151" s="78">
        <v>1251.75</v>
      </c>
      <c r="N151" s="37">
        <v>867.04</v>
      </c>
      <c r="O151" s="37">
        <v>51.12</v>
      </c>
      <c r="P151" s="37">
        <v>64.98</v>
      </c>
    </row>
    <row r="152" spans="1:16" x14ac:dyDescent="0.35">
      <c r="A152" s="98" t="s">
        <v>396</v>
      </c>
      <c r="B152" s="76">
        <v>5765.62</v>
      </c>
      <c r="C152" s="37">
        <v>299.74</v>
      </c>
      <c r="D152" s="37">
        <v>18.82</v>
      </c>
      <c r="E152" s="77">
        <v>5447.06</v>
      </c>
      <c r="F152" s="37">
        <v>132.72</v>
      </c>
      <c r="G152" s="37">
        <v>40.53</v>
      </c>
      <c r="H152" s="37">
        <v>317.08</v>
      </c>
      <c r="I152" s="37">
        <v>1442.6</v>
      </c>
      <c r="J152" s="76">
        <v>333.84</v>
      </c>
      <c r="K152" s="78">
        <v>334.58</v>
      </c>
      <c r="L152" s="76">
        <v>819.46</v>
      </c>
      <c r="M152" s="78">
        <v>896.54</v>
      </c>
      <c r="N152" s="37">
        <v>844.9</v>
      </c>
      <c r="O152" s="37">
        <v>49.73</v>
      </c>
      <c r="P152" s="37">
        <v>118.54</v>
      </c>
    </row>
    <row r="153" spans="1:16" x14ac:dyDescent="0.35">
      <c r="A153" s="98" t="s">
        <v>397</v>
      </c>
      <c r="B153" s="76">
        <v>6446.96</v>
      </c>
      <c r="C153" s="37">
        <v>363.76</v>
      </c>
      <c r="D153" s="37">
        <v>65.459999999999994</v>
      </c>
      <c r="E153" s="77">
        <v>6017.74</v>
      </c>
      <c r="F153" s="37">
        <v>198.7</v>
      </c>
      <c r="G153" s="37">
        <v>49.1</v>
      </c>
      <c r="H153" s="37">
        <v>175.61</v>
      </c>
      <c r="I153" s="37">
        <v>1682.29</v>
      </c>
      <c r="J153" s="76">
        <v>402.28</v>
      </c>
      <c r="K153" s="78">
        <v>325.38</v>
      </c>
      <c r="L153" s="76">
        <v>830.75</v>
      </c>
      <c r="M153" s="78">
        <v>1298</v>
      </c>
      <c r="N153" s="37">
        <v>724.52</v>
      </c>
      <c r="O153" s="37">
        <v>32.54</v>
      </c>
      <c r="P153" s="37">
        <v>146.85</v>
      </c>
    </row>
    <row r="154" spans="1:16" x14ac:dyDescent="0.35">
      <c r="A154" s="98" t="s">
        <v>398</v>
      </c>
      <c r="B154" s="76">
        <v>6889.63</v>
      </c>
      <c r="C154" s="37">
        <v>388.36</v>
      </c>
      <c r="D154" s="37">
        <v>18.86</v>
      </c>
      <c r="E154" s="77">
        <v>6482.41</v>
      </c>
      <c r="F154" s="37">
        <v>226.58</v>
      </c>
      <c r="G154" s="37">
        <v>48.42</v>
      </c>
      <c r="H154" s="37">
        <v>195.3</v>
      </c>
      <c r="I154" s="37">
        <v>1807.5</v>
      </c>
      <c r="J154" s="76">
        <v>533.74</v>
      </c>
      <c r="K154" s="78">
        <v>223</v>
      </c>
      <c r="L154" s="76">
        <v>793.99</v>
      </c>
      <c r="M154" s="78">
        <v>1450.76</v>
      </c>
      <c r="N154" s="37">
        <v>899.42</v>
      </c>
      <c r="O154" s="37">
        <v>16.16</v>
      </c>
      <c r="P154" s="37">
        <v>132.4</v>
      </c>
    </row>
    <row r="155" spans="1:16" x14ac:dyDescent="0.35">
      <c r="A155" s="98" t="s">
        <v>399</v>
      </c>
      <c r="B155" s="76">
        <v>7290.25</v>
      </c>
      <c r="C155" s="37">
        <v>411.41</v>
      </c>
      <c r="D155" s="37">
        <v>407.67</v>
      </c>
      <c r="E155" s="77">
        <v>6471.18</v>
      </c>
      <c r="F155" s="37">
        <v>232.57</v>
      </c>
      <c r="G155" s="37">
        <v>55.02</v>
      </c>
      <c r="H155" s="37">
        <v>178.46</v>
      </c>
      <c r="I155" s="37">
        <v>1833.5</v>
      </c>
      <c r="J155" s="76">
        <v>553.52</v>
      </c>
      <c r="K155" s="78">
        <v>233.16</v>
      </c>
      <c r="L155" s="76">
        <v>755.68</v>
      </c>
      <c r="M155" s="78">
        <v>1422.27</v>
      </c>
      <c r="N155" s="37">
        <v>943.45</v>
      </c>
      <c r="O155" s="37">
        <v>23.93</v>
      </c>
      <c r="P155" s="37">
        <v>87.48</v>
      </c>
    </row>
    <row r="156" spans="1:16" x14ac:dyDescent="0.35">
      <c r="A156" s="98" t="s">
        <v>400</v>
      </c>
      <c r="B156" s="76">
        <v>6926.45</v>
      </c>
      <c r="C156" s="37">
        <v>399.83</v>
      </c>
      <c r="D156" s="37">
        <v>-107.86</v>
      </c>
      <c r="E156" s="77">
        <v>6634.48</v>
      </c>
      <c r="F156" s="37">
        <v>240.04</v>
      </c>
      <c r="G156" s="37">
        <v>36.21</v>
      </c>
      <c r="H156" s="37">
        <v>160.46</v>
      </c>
      <c r="I156" s="37">
        <v>1992.75</v>
      </c>
      <c r="J156" s="76">
        <v>620.76</v>
      </c>
      <c r="K156" s="78">
        <v>123.2</v>
      </c>
      <c r="L156" s="76">
        <v>783.66</v>
      </c>
      <c r="M156" s="78">
        <v>1543.47</v>
      </c>
      <c r="N156" s="37">
        <v>726.73</v>
      </c>
      <c r="O156" s="37">
        <v>61.57</v>
      </c>
      <c r="P156" s="37">
        <v>211.93</v>
      </c>
    </row>
    <row r="157" spans="1:16" x14ac:dyDescent="0.35">
      <c r="A157" s="98" t="s">
        <v>401</v>
      </c>
      <c r="B157" s="76">
        <v>6819.94</v>
      </c>
      <c r="C157" s="37">
        <v>411.02</v>
      </c>
      <c r="D157" s="37">
        <v>-161.15</v>
      </c>
      <c r="E157" s="77">
        <v>6570.08</v>
      </c>
      <c r="F157" s="37">
        <v>212.79</v>
      </c>
      <c r="G157" s="37">
        <v>37.659999999999997</v>
      </c>
      <c r="H157" s="37">
        <v>133.80000000000001</v>
      </c>
      <c r="I157" s="37">
        <v>1878.07</v>
      </c>
      <c r="J157" s="76">
        <v>668.66</v>
      </c>
      <c r="K157" s="78">
        <v>107.87</v>
      </c>
      <c r="L157" s="76">
        <v>793.71</v>
      </c>
      <c r="M157" s="78">
        <v>1565.15</v>
      </c>
      <c r="N157" s="37">
        <v>760.07</v>
      </c>
      <c r="O157" s="37">
        <v>102.26</v>
      </c>
      <c r="P157" s="37">
        <v>164.57</v>
      </c>
    </row>
    <row r="158" spans="1:16" x14ac:dyDescent="0.35">
      <c r="A158" s="98" t="s">
        <v>402</v>
      </c>
      <c r="B158" s="76">
        <v>7306.92</v>
      </c>
      <c r="C158" s="37">
        <v>417.23</v>
      </c>
      <c r="D158" s="37">
        <v>26.66</v>
      </c>
      <c r="E158" s="77">
        <v>6863.03</v>
      </c>
      <c r="F158" s="37">
        <v>226.89</v>
      </c>
      <c r="G158" s="37">
        <v>41.12</v>
      </c>
      <c r="H158" s="37">
        <v>229.48</v>
      </c>
      <c r="I158" s="37">
        <v>1890.5</v>
      </c>
      <c r="J158" s="76">
        <v>679.51</v>
      </c>
      <c r="K158" s="78">
        <v>171.06</v>
      </c>
      <c r="L158" s="76">
        <v>901.71</v>
      </c>
      <c r="M158" s="78">
        <v>1478.33</v>
      </c>
      <c r="N158" s="37">
        <v>837.34</v>
      </c>
      <c r="O158" s="37">
        <v>67.41</v>
      </c>
      <c r="P158" s="37">
        <v>158.49</v>
      </c>
    </row>
    <row r="159" spans="1:16" x14ac:dyDescent="0.35">
      <c r="A159" s="98" t="s">
        <v>403</v>
      </c>
      <c r="B159" s="76">
        <v>6915.08</v>
      </c>
      <c r="C159" s="37">
        <v>384.55</v>
      </c>
      <c r="D159" s="37">
        <v>4.2699999999999996</v>
      </c>
      <c r="E159" s="77">
        <v>6526.27</v>
      </c>
      <c r="F159" s="37">
        <v>108.57</v>
      </c>
      <c r="G159" s="37">
        <v>26.2</v>
      </c>
      <c r="H159" s="37">
        <v>209.42</v>
      </c>
      <c r="I159" s="37">
        <v>1885.86</v>
      </c>
      <c r="J159" s="76">
        <v>567.41999999999996</v>
      </c>
      <c r="K159" s="78">
        <v>141.07</v>
      </c>
      <c r="L159" s="76">
        <v>825.8</v>
      </c>
      <c r="M159" s="78">
        <v>1465.69</v>
      </c>
      <c r="N159" s="37">
        <v>945.35</v>
      </c>
      <c r="O159" s="37">
        <v>35.33</v>
      </c>
      <c r="P159" s="37">
        <v>163.25</v>
      </c>
    </row>
    <row r="160" spans="1:16" x14ac:dyDescent="0.35">
      <c r="A160" s="98" t="s">
        <v>404</v>
      </c>
      <c r="B160" s="76">
        <v>6965.25</v>
      </c>
      <c r="C160" s="37">
        <v>401.16</v>
      </c>
      <c r="D160" s="37">
        <v>72.77</v>
      </c>
      <c r="E160" s="77">
        <v>6491.32</v>
      </c>
      <c r="F160" s="37">
        <v>129.02000000000001</v>
      </c>
      <c r="G160" s="37">
        <v>38.64</v>
      </c>
      <c r="H160" s="37">
        <v>195.57</v>
      </c>
      <c r="I160" s="37">
        <v>1818.27</v>
      </c>
      <c r="J160" s="76">
        <v>566.26</v>
      </c>
      <c r="K160" s="78">
        <v>281.17</v>
      </c>
      <c r="L160" s="76">
        <v>849.94</v>
      </c>
      <c r="M160" s="78">
        <v>1242.19</v>
      </c>
      <c r="N160" s="37">
        <v>1080.27</v>
      </c>
      <c r="O160" s="37">
        <v>17.190000000000001</v>
      </c>
      <c r="P160" s="37">
        <v>140.77000000000001</v>
      </c>
    </row>
    <row r="161" spans="1:16" x14ac:dyDescent="0.35">
      <c r="A161" s="98" t="s">
        <v>405</v>
      </c>
      <c r="B161" s="76">
        <v>6435.47</v>
      </c>
      <c r="C161" s="37">
        <v>394.25</v>
      </c>
      <c r="D161" s="37">
        <v>-19.13</v>
      </c>
      <c r="E161" s="77">
        <v>6060.35</v>
      </c>
      <c r="F161" s="37">
        <v>178.75</v>
      </c>
      <c r="G161" s="37">
        <v>39.4</v>
      </c>
      <c r="H161" s="37">
        <v>214.2</v>
      </c>
      <c r="I161" s="37">
        <v>1651.91</v>
      </c>
      <c r="J161" s="76">
        <v>363.62</v>
      </c>
      <c r="K161" s="78">
        <v>337.41</v>
      </c>
      <c r="L161" s="76">
        <v>950.05</v>
      </c>
      <c r="M161" s="78">
        <v>1232.54</v>
      </c>
      <c r="N161" s="37">
        <v>804.49</v>
      </c>
      <c r="O161" s="37">
        <v>19.510000000000002</v>
      </c>
      <c r="P161" s="37">
        <v>128.63999999999999</v>
      </c>
    </row>
    <row r="162" spans="1:16" x14ac:dyDescent="0.35">
      <c r="A162" s="98" t="s">
        <v>406</v>
      </c>
      <c r="B162" s="76">
        <v>6656.18</v>
      </c>
      <c r="C162" s="37">
        <v>389.94</v>
      </c>
      <c r="D162" s="37">
        <v>-74.739999999999995</v>
      </c>
      <c r="E162" s="77">
        <v>6340.98</v>
      </c>
      <c r="F162" s="37">
        <v>195.41</v>
      </c>
      <c r="G162" s="37">
        <v>34.04</v>
      </c>
      <c r="H162" s="37">
        <v>277.76</v>
      </c>
      <c r="I162" s="37">
        <v>1566.99</v>
      </c>
      <c r="J162" s="76">
        <v>452.13</v>
      </c>
      <c r="K162" s="78">
        <v>333.55</v>
      </c>
      <c r="L162" s="76">
        <v>842.45</v>
      </c>
      <c r="M162" s="78">
        <v>1291.48</v>
      </c>
      <c r="N162" s="37">
        <v>999.4</v>
      </c>
      <c r="O162" s="37">
        <v>70.650000000000006</v>
      </c>
      <c r="P162" s="37">
        <v>109.88</v>
      </c>
    </row>
    <row r="163" spans="1:16" x14ac:dyDescent="0.35">
      <c r="A163" s="98" t="s">
        <v>407</v>
      </c>
      <c r="B163" s="76">
        <v>6686.27</v>
      </c>
      <c r="C163" s="37">
        <v>390.9</v>
      </c>
      <c r="D163" s="37">
        <v>66.150000000000006</v>
      </c>
      <c r="E163" s="77">
        <v>6229.22</v>
      </c>
      <c r="F163" s="37">
        <v>190.36</v>
      </c>
      <c r="G163" s="37">
        <v>39.24</v>
      </c>
      <c r="H163" s="37">
        <v>417.02</v>
      </c>
      <c r="I163" s="37">
        <v>1425.43</v>
      </c>
      <c r="J163" s="76">
        <v>433.81</v>
      </c>
      <c r="K163" s="78">
        <v>356.43</v>
      </c>
      <c r="L163" s="76">
        <v>772.16</v>
      </c>
      <c r="M163" s="78">
        <v>1265.24</v>
      </c>
      <c r="N163" s="37">
        <v>1036.52</v>
      </c>
      <c r="O163" s="37">
        <v>67.92</v>
      </c>
      <c r="P163" s="37">
        <v>57.11</v>
      </c>
    </row>
    <row r="164" spans="1:16" x14ac:dyDescent="0.35">
      <c r="A164" s="98" t="s">
        <v>408</v>
      </c>
      <c r="B164" s="76">
        <v>5951.85</v>
      </c>
      <c r="C164" s="37">
        <v>373.72</v>
      </c>
      <c r="D164" s="37">
        <v>60.86</v>
      </c>
      <c r="E164" s="77">
        <v>5517.27</v>
      </c>
      <c r="F164" s="37">
        <v>174.02</v>
      </c>
      <c r="G164" s="37">
        <v>26.61</v>
      </c>
      <c r="H164" s="37">
        <v>162.6</v>
      </c>
      <c r="I164" s="37">
        <v>1489.12</v>
      </c>
      <c r="J164" s="76">
        <v>381.46</v>
      </c>
      <c r="K164" s="78">
        <v>337.6</v>
      </c>
      <c r="L164" s="76">
        <v>823.72</v>
      </c>
      <c r="M164" s="78">
        <v>998.19</v>
      </c>
      <c r="N164" s="37">
        <v>855.4</v>
      </c>
      <c r="O164" s="37">
        <v>23.42</v>
      </c>
      <c r="P164" s="37">
        <v>110.76</v>
      </c>
    </row>
    <row r="165" spans="1:16" x14ac:dyDescent="0.35">
      <c r="A165" s="98" t="s">
        <v>409</v>
      </c>
      <c r="B165" s="76">
        <v>6873.35</v>
      </c>
      <c r="C165" s="37">
        <v>411.41</v>
      </c>
      <c r="D165" s="37">
        <v>119.63</v>
      </c>
      <c r="E165" s="77">
        <v>6342.31</v>
      </c>
      <c r="F165" s="37">
        <v>191.05</v>
      </c>
      <c r="G165" s="37">
        <v>27.73</v>
      </c>
      <c r="H165" s="37">
        <v>248.76</v>
      </c>
      <c r="I165" s="37">
        <v>1672.59</v>
      </c>
      <c r="J165" s="76">
        <v>483.27</v>
      </c>
      <c r="K165" s="78">
        <v>346.61</v>
      </c>
      <c r="L165" s="76">
        <v>1004.18</v>
      </c>
      <c r="M165" s="78">
        <v>1104.76</v>
      </c>
      <c r="N165" s="37">
        <v>936.93</v>
      </c>
      <c r="O165" s="37">
        <v>43.73</v>
      </c>
      <c r="P165" s="37">
        <v>134.19</v>
      </c>
    </row>
    <row r="166" spans="1:16" x14ac:dyDescent="0.35">
      <c r="A166" s="98" t="s">
        <v>410</v>
      </c>
      <c r="B166" s="76">
        <v>6761.69</v>
      </c>
      <c r="C166" s="37">
        <v>398.75</v>
      </c>
      <c r="D166" s="37">
        <v>28.78</v>
      </c>
      <c r="E166" s="77">
        <v>6334.15</v>
      </c>
      <c r="F166" s="37">
        <v>227</v>
      </c>
      <c r="G166" s="37">
        <v>31.13</v>
      </c>
      <c r="H166" s="37">
        <v>265.58999999999997</v>
      </c>
      <c r="I166" s="37">
        <v>1660.59</v>
      </c>
      <c r="J166" s="76">
        <v>494.61</v>
      </c>
      <c r="K166" s="78">
        <v>303.04000000000002</v>
      </c>
      <c r="L166" s="76">
        <v>800.22</v>
      </c>
      <c r="M166" s="78">
        <v>1330.88</v>
      </c>
      <c r="N166" s="37">
        <v>944.08</v>
      </c>
      <c r="O166" s="37">
        <v>63.21</v>
      </c>
      <c r="P166" s="37">
        <v>115.62</v>
      </c>
    </row>
    <row r="167" spans="1:16" x14ac:dyDescent="0.35">
      <c r="A167" s="98" t="s">
        <v>411</v>
      </c>
      <c r="B167" s="76">
        <v>6645.26</v>
      </c>
      <c r="C167" s="37">
        <v>384.82</v>
      </c>
      <c r="D167" s="37">
        <v>7.33</v>
      </c>
      <c r="E167" s="77">
        <v>6253.11</v>
      </c>
      <c r="F167" s="37">
        <v>210.99</v>
      </c>
      <c r="G167" s="37">
        <v>24.8</v>
      </c>
      <c r="H167" s="37">
        <v>222.81</v>
      </c>
      <c r="I167" s="37">
        <v>1593.84</v>
      </c>
      <c r="J167" s="76">
        <v>531.96</v>
      </c>
      <c r="K167" s="78">
        <v>207.22</v>
      </c>
      <c r="L167" s="76">
        <v>838.75</v>
      </c>
      <c r="M167" s="78">
        <v>1340.9</v>
      </c>
      <c r="N167" s="37">
        <v>967.28</v>
      </c>
      <c r="O167" s="37">
        <v>44.39</v>
      </c>
      <c r="P167" s="37">
        <v>162.68</v>
      </c>
    </row>
    <row r="168" spans="1:16" x14ac:dyDescent="0.35">
      <c r="A168" s="98" t="s">
        <v>412</v>
      </c>
      <c r="B168" s="76">
        <v>7325.37</v>
      </c>
      <c r="C168" s="37">
        <v>404.09</v>
      </c>
      <c r="D168" s="37">
        <v>102.04</v>
      </c>
      <c r="E168" s="77">
        <v>6819.24</v>
      </c>
      <c r="F168" s="37">
        <v>222.17</v>
      </c>
      <c r="G168" s="37">
        <v>31.44</v>
      </c>
      <c r="H168" s="37">
        <v>240.46</v>
      </c>
      <c r="I168" s="37">
        <v>1732.46</v>
      </c>
      <c r="J168" s="76">
        <v>670.34</v>
      </c>
      <c r="K168" s="78">
        <v>124.92</v>
      </c>
      <c r="L168" s="76">
        <v>915.85</v>
      </c>
      <c r="M168" s="78">
        <v>1526.16</v>
      </c>
      <c r="N168" s="37">
        <v>1019.52</v>
      </c>
      <c r="O168" s="37">
        <v>28.31</v>
      </c>
      <c r="P168" s="37">
        <v>145.66999999999999</v>
      </c>
    </row>
    <row r="169" spans="1:16" x14ac:dyDescent="0.35">
      <c r="A169" s="98" t="s">
        <v>413</v>
      </c>
      <c r="B169" s="76">
        <v>6855.72</v>
      </c>
      <c r="C169" s="37">
        <v>408.79</v>
      </c>
      <c r="D169" s="37">
        <v>-45.68</v>
      </c>
      <c r="E169" s="77">
        <v>6492.62</v>
      </c>
      <c r="F169" s="37">
        <v>233.82</v>
      </c>
      <c r="G169" s="37">
        <v>29.84</v>
      </c>
      <c r="H169" s="37">
        <v>157.63999999999999</v>
      </c>
      <c r="I169" s="37">
        <v>1706.3</v>
      </c>
      <c r="J169" s="76">
        <v>736.12</v>
      </c>
      <c r="K169" s="78">
        <v>118.91</v>
      </c>
      <c r="L169" s="76">
        <v>901.85</v>
      </c>
      <c r="M169" s="78">
        <v>1475.46</v>
      </c>
      <c r="N169" s="37">
        <v>732.41</v>
      </c>
      <c r="O169" s="37">
        <v>48.52</v>
      </c>
      <c r="P169" s="37">
        <v>133.85</v>
      </c>
    </row>
    <row r="170" spans="1:16" x14ac:dyDescent="0.35">
      <c r="A170" s="98" t="s">
        <v>414</v>
      </c>
      <c r="B170" s="76">
        <v>7137.14</v>
      </c>
      <c r="C170" s="37">
        <v>395.88</v>
      </c>
      <c r="D170" s="37">
        <v>36.47</v>
      </c>
      <c r="E170" s="77">
        <v>6704.79</v>
      </c>
      <c r="F170" s="37">
        <v>228.54</v>
      </c>
      <c r="G170" s="37">
        <v>24</v>
      </c>
      <c r="H170" s="37">
        <v>258.29000000000002</v>
      </c>
      <c r="I170" s="37">
        <v>1726.85</v>
      </c>
      <c r="J170" s="76">
        <v>771.38</v>
      </c>
      <c r="K170" s="78">
        <v>125.5</v>
      </c>
      <c r="L170" s="76">
        <v>869.3</v>
      </c>
      <c r="M170" s="78">
        <v>1461.33</v>
      </c>
      <c r="N170" s="37">
        <v>852.3</v>
      </c>
      <c r="O170" s="37">
        <v>36.83</v>
      </c>
      <c r="P170" s="37">
        <v>155.78</v>
      </c>
    </row>
    <row r="171" spans="1:16" x14ac:dyDescent="0.35">
      <c r="A171" s="98" t="s">
        <v>415</v>
      </c>
      <c r="B171" s="76">
        <v>6906.52</v>
      </c>
      <c r="C171" s="37">
        <v>370.39</v>
      </c>
      <c r="D171" s="37">
        <v>-9.6</v>
      </c>
      <c r="E171" s="77">
        <v>6545.73</v>
      </c>
      <c r="F171" s="37">
        <v>152.56</v>
      </c>
      <c r="G171" s="37">
        <v>28.85</v>
      </c>
      <c r="H171" s="37">
        <v>256.39999999999998</v>
      </c>
      <c r="I171" s="37">
        <v>1583.83</v>
      </c>
      <c r="J171" s="76">
        <v>642.28</v>
      </c>
      <c r="K171" s="78">
        <v>189.82</v>
      </c>
      <c r="L171" s="76">
        <v>984.24</v>
      </c>
      <c r="M171" s="78">
        <v>1437.46</v>
      </c>
      <c r="N171" s="37">
        <v>860.53</v>
      </c>
      <c r="O171" s="37">
        <v>62.9</v>
      </c>
      <c r="P171" s="37">
        <v>132.49</v>
      </c>
    </row>
    <row r="172" spans="1:16" x14ac:dyDescent="0.35">
      <c r="A172" s="98" t="s">
        <v>416</v>
      </c>
      <c r="B172" s="76">
        <v>6651.19</v>
      </c>
      <c r="C172" s="37">
        <v>364.06</v>
      </c>
      <c r="D172" s="37">
        <v>3.77</v>
      </c>
      <c r="E172" s="77">
        <v>6283.36</v>
      </c>
      <c r="F172" s="37">
        <v>135.15</v>
      </c>
      <c r="G172" s="37">
        <v>28.96</v>
      </c>
      <c r="H172" s="37">
        <v>136.07</v>
      </c>
      <c r="I172" s="37">
        <v>1624.94</v>
      </c>
      <c r="J172" s="76">
        <v>538.35</v>
      </c>
      <c r="K172" s="78">
        <v>287.20999999999998</v>
      </c>
      <c r="L172" s="76">
        <v>925.39</v>
      </c>
      <c r="M172" s="78">
        <v>1438.77</v>
      </c>
      <c r="N172" s="37">
        <v>775.49</v>
      </c>
      <c r="O172" s="37">
        <v>35.22</v>
      </c>
      <c r="P172" s="37">
        <v>132.88</v>
      </c>
    </row>
    <row r="173" spans="1:16" x14ac:dyDescent="0.35">
      <c r="A173" s="98" t="s">
        <v>417</v>
      </c>
      <c r="B173" s="76">
        <v>6143.16</v>
      </c>
      <c r="C173" s="37">
        <v>378.26</v>
      </c>
      <c r="D173" s="37">
        <v>23.98</v>
      </c>
      <c r="E173" s="77">
        <v>5740.92</v>
      </c>
      <c r="F173" s="37">
        <v>133.13</v>
      </c>
      <c r="G173" s="37">
        <v>31.39</v>
      </c>
      <c r="H173" s="37">
        <v>94.84</v>
      </c>
      <c r="I173" s="37">
        <v>1536.59</v>
      </c>
      <c r="J173" s="76">
        <v>394.51</v>
      </c>
      <c r="K173" s="78">
        <v>319.81</v>
      </c>
      <c r="L173" s="76">
        <v>779.99</v>
      </c>
      <c r="M173" s="78">
        <v>1436.73</v>
      </c>
      <c r="N173" s="37">
        <v>702.29</v>
      </c>
      <c r="O173" s="37">
        <v>22.55</v>
      </c>
      <c r="P173" s="37">
        <v>100.59</v>
      </c>
    </row>
    <row r="174" spans="1:16" x14ac:dyDescent="0.35">
      <c r="A174" s="98" t="s">
        <v>418</v>
      </c>
      <c r="B174" s="76">
        <v>7096.08</v>
      </c>
      <c r="C174" s="37">
        <v>425.11</v>
      </c>
      <c r="D174" s="37">
        <v>76.400000000000006</v>
      </c>
      <c r="E174" s="77">
        <v>6594.57</v>
      </c>
      <c r="F174" s="37">
        <v>151.71</v>
      </c>
      <c r="G174" s="37">
        <v>44.72</v>
      </c>
      <c r="H174" s="37">
        <v>199.78</v>
      </c>
      <c r="I174" s="37">
        <v>1768.52</v>
      </c>
      <c r="J174" s="76">
        <v>470.6</v>
      </c>
      <c r="K174" s="78">
        <v>374.23</v>
      </c>
      <c r="L174" s="76">
        <v>950.56</v>
      </c>
      <c r="M174" s="78">
        <v>1534.17</v>
      </c>
      <c r="N174" s="37">
        <v>800.66</v>
      </c>
      <c r="O174" s="37">
        <v>37.090000000000003</v>
      </c>
      <c r="P174" s="37">
        <v>103.42</v>
      </c>
    </row>
    <row r="175" spans="1:16" x14ac:dyDescent="0.35">
      <c r="A175" s="102" t="s">
        <v>419</v>
      </c>
      <c r="B175" s="83">
        <v>6885.83</v>
      </c>
      <c r="C175" s="84">
        <v>433.5</v>
      </c>
      <c r="D175" s="84">
        <v>141.30000000000001</v>
      </c>
      <c r="E175" s="85">
        <v>6311.03</v>
      </c>
      <c r="F175" s="84">
        <v>170.11</v>
      </c>
      <c r="G175" s="84">
        <v>34.31</v>
      </c>
      <c r="H175" s="84">
        <v>228.64</v>
      </c>
      <c r="I175" s="84">
        <v>1717.66</v>
      </c>
      <c r="J175" s="83">
        <v>487.6</v>
      </c>
      <c r="K175" s="86">
        <v>354.26</v>
      </c>
      <c r="L175" s="83">
        <v>910.29</v>
      </c>
      <c r="M175" s="86">
        <v>1399.24</v>
      </c>
      <c r="N175" s="84">
        <v>802.59</v>
      </c>
      <c r="O175" s="84">
        <v>17.309999999999999</v>
      </c>
      <c r="P175" s="84">
        <v>29.23</v>
      </c>
    </row>
    <row r="176" spans="1:16" x14ac:dyDescent="0.35">
      <c r="A176" s="102" t="s">
        <v>420</v>
      </c>
      <c r="B176" s="83">
        <v>6280.62</v>
      </c>
      <c r="C176" s="84">
        <v>372.83</v>
      </c>
      <c r="D176" s="84">
        <v>62.72</v>
      </c>
      <c r="E176" s="85">
        <v>5845.07</v>
      </c>
      <c r="F176" s="84">
        <v>169.3</v>
      </c>
      <c r="G176" s="84">
        <v>30.15</v>
      </c>
      <c r="H176" s="84">
        <v>338.81</v>
      </c>
      <c r="I176" s="84">
        <v>1455.26</v>
      </c>
      <c r="J176" s="83">
        <v>373.42</v>
      </c>
      <c r="K176" s="86">
        <v>384.98</v>
      </c>
      <c r="L176" s="83">
        <v>840.07</v>
      </c>
      <c r="M176" s="86">
        <v>1171.9000000000001</v>
      </c>
      <c r="N176" s="84">
        <v>812.7</v>
      </c>
      <c r="O176" s="84">
        <v>20.059999999999999</v>
      </c>
      <c r="P176" s="84">
        <v>80.959999999999994</v>
      </c>
    </row>
    <row r="177" spans="1:16" x14ac:dyDescent="0.35">
      <c r="A177" s="102" t="s">
        <v>421</v>
      </c>
      <c r="B177" s="83">
        <v>6554.99</v>
      </c>
      <c r="C177" s="84">
        <v>343.77</v>
      </c>
      <c r="D177" s="84">
        <v>50.97</v>
      </c>
      <c r="E177" s="85">
        <v>6160.24</v>
      </c>
      <c r="F177" s="84">
        <v>177.49</v>
      </c>
      <c r="G177" s="84">
        <v>46.1</v>
      </c>
      <c r="H177" s="84">
        <v>286.52999999999997</v>
      </c>
      <c r="I177" s="84">
        <v>1576.14</v>
      </c>
      <c r="J177" s="83">
        <v>455.53</v>
      </c>
      <c r="K177" s="86">
        <v>292.23</v>
      </c>
      <c r="L177" s="83">
        <v>871.33</v>
      </c>
      <c r="M177" s="86">
        <v>1395.47</v>
      </c>
      <c r="N177" s="84">
        <v>711.64</v>
      </c>
      <c r="O177" s="84">
        <v>43.74</v>
      </c>
      <c r="P177" s="84">
        <v>109.3</v>
      </c>
    </row>
    <row r="178" spans="1:16" x14ac:dyDescent="0.35">
      <c r="A178" s="102" t="s">
        <v>422</v>
      </c>
      <c r="B178" s="83">
        <v>5956.91</v>
      </c>
      <c r="C178" s="84">
        <v>352.99</v>
      </c>
      <c r="D178" s="84">
        <v>175.74</v>
      </c>
      <c r="E178" s="85">
        <v>5428.19</v>
      </c>
      <c r="F178" s="84">
        <v>191.92</v>
      </c>
      <c r="G178" s="84">
        <v>32.99</v>
      </c>
      <c r="H178" s="84">
        <v>177.05</v>
      </c>
      <c r="I178" s="84">
        <v>1545.58</v>
      </c>
      <c r="J178" s="83">
        <v>454.43</v>
      </c>
      <c r="K178" s="86">
        <v>224.34</v>
      </c>
      <c r="L178" s="83">
        <v>701.46</v>
      </c>
      <c r="M178" s="86">
        <v>1278.1400000000001</v>
      </c>
      <c r="N178" s="84">
        <v>547.66</v>
      </c>
      <c r="O178" s="84">
        <v>23.38</v>
      </c>
      <c r="P178" s="84">
        <v>106.04</v>
      </c>
    </row>
    <row r="179" spans="1:16" x14ac:dyDescent="0.35">
      <c r="A179" s="102" t="s">
        <v>423</v>
      </c>
      <c r="B179" s="83">
        <v>6138.3</v>
      </c>
      <c r="C179" s="84">
        <v>323.43</v>
      </c>
      <c r="D179" s="84">
        <v>-14.75</v>
      </c>
      <c r="E179" s="85">
        <v>5829.62</v>
      </c>
      <c r="F179" s="84">
        <v>204.38</v>
      </c>
      <c r="G179" s="84">
        <v>30.9</v>
      </c>
      <c r="H179" s="84">
        <v>174.99</v>
      </c>
      <c r="I179" s="84">
        <v>1633.88</v>
      </c>
      <c r="J179" s="83">
        <v>545.34</v>
      </c>
      <c r="K179" s="86">
        <v>148.12</v>
      </c>
      <c r="L179" s="83">
        <v>747.57</v>
      </c>
      <c r="M179" s="86">
        <v>1357.66</v>
      </c>
      <c r="N179" s="84">
        <v>662.6</v>
      </c>
      <c r="O179" s="84">
        <v>38.840000000000003</v>
      </c>
      <c r="P179" s="84">
        <v>139.65</v>
      </c>
    </row>
    <row r="180" spans="1:16" x14ac:dyDescent="0.35">
      <c r="A180" s="102" t="s">
        <v>424</v>
      </c>
      <c r="B180" s="83">
        <v>6230.88</v>
      </c>
      <c r="C180" s="84">
        <v>351.84</v>
      </c>
      <c r="D180" s="84">
        <v>29.16</v>
      </c>
      <c r="E180" s="85">
        <v>5849.89</v>
      </c>
      <c r="F180" s="84">
        <v>213.46</v>
      </c>
      <c r="G180" s="84">
        <v>36.57</v>
      </c>
      <c r="H180" s="84">
        <v>208.9</v>
      </c>
      <c r="I180" s="84">
        <v>1549.13</v>
      </c>
      <c r="J180" s="83">
        <v>577.44000000000005</v>
      </c>
      <c r="K180" s="86">
        <v>119.98</v>
      </c>
      <c r="L180" s="83">
        <v>735.95</v>
      </c>
      <c r="M180" s="86">
        <v>1363.14</v>
      </c>
      <c r="N180" s="84">
        <v>719.34</v>
      </c>
      <c r="O180" s="84">
        <v>29.02</v>
      </c>
      <c r="P180" s="84">
        <v>131.16</v>
      </c>
    </row>
    <row r="181" spans="1:16" x14ac:dyDescent="0.35">
      <c r="A181" s="102" t="s">
        <v>425</v>
      </c>
      <c r="B181" s="83">
        <v>6643.23</v>
      </c>
      <c r="C181" s="84">
        <v>357.42</v>
      </c>
      <c r="D181" s="84">
        <v>20.46</v>
      </c>
      <c r="E181" s="85">
        <v>6265.35</v>
      </c>
      <c r="F181" s="84">
        <v>208.59</v>
      </c>
      <c r="G181" s="84">
        <v>39.619999999999997</v>
      </c>
      <c r="H181" s="84">
        <v>189.18</v>
      </c>
      <c r="I181" s="84">
        <v>1654.08</v>
      </c>
      <c r="J181" s="83">
        <v>672.67</v>
      </c>
      <c r="K181" s="86">
        <v>107.08</v>
      </c>
      <c r="L181" s="83">
        <v>777.62</v>
      </c>
      <c r="M181" s="86">
        <v>1456.58</v>
      </c>
      <c r="N181" s="84">
        <v>772.07</v>
      </c>
      <c r="O181" s="84">
        <v>48.52</v>
      </c>
      <c r="P181" s="84">
        <v>147.15</v>
      </c>
    </row>
    <row r="182" spans="1:16" x14ac:dyDescent="0.35">
      <c r="A182" s="102" t="s">
        <v>426</v>
      </c>
      <c r="B182" s="83">
        <v>6483.75</v>
      </c>
      <c r="C182" s="84">
        <v>360.84</v>
      </c>
      <c r="D182" s="84">
        <v>25.27</v>
      </c>
      <c r="E182" s="85">
        <v>6097.64</v>
      </c>
      <c r="F182" s="84">
        <v>199.13</v>
      </c>
      <c r="G182" s="84">
        <v>42.16</v>
      </c>
      <c r="H182" s="84">
        <v>177.22</v>
      </c>
      <c r="I182" s="84">
        <v>1691.06</v>
      </c>
      <c r="J182" s="83">
        <v>625.76</v>
      </c>
      <c r="K182" s="86">
        <v>122.6</v>
      </c>
      <c r="L182" s="83">
        <v>832.32</v>
      </c>
      <c r="M182" s="86">
        <v>1389.51</v>
      </c>
      <c r="N182" s="84">
        <v>611.97</v>
      </c>
      <c r="O182" s="84">
        <v>62.05</v>
      </c>
      <c r="P182" s="84">
        <v>130.49</v>
      </c>
    </row>
    <row r="183" spans="1:16" x14ac:dyDescent="0.35">
      <c r="A183" s="102" t="s">
        <v>427</v>
      </c>
      <c r="B183" s="83">
        <v>6105.39</v>
      </c>
      <c r="C183" s="84">
        <v>324.5</v>
      </c>
      <c r="D183" s="84">
        <v>9.15</v>
      </c>
      <c r="E183" s="85">
        <v>5771.74</v>
      </c>
      <c r="F183" s="84">
        <v>98.39</v>
      </c>
      <c r="G183" s="84">
        <v>37.51</v>
      </c>
      <c r="H183" s="84">
        <v>150</v>
      </c>
      <c r="I183" s="84">
        <v>1626.17</v>
      </c>
      <c r="J183" s="83">
        <v>515.54999999999995</v>
      </c>
      <c r="K183" s="86">
        <v>227.1</v>
      </c>
      <c r="L183" s="83">
        <v>711</v>
      </c>
      <c r="M183" s="86">
        <v>1366.63</v>
      </c>
      <c r="N183" s="84">
        <v>618.66</v>
      </c>
      <c r="O183" s="84">
        <v>98.03</v>
      </c>
      <c r="P183" s="84">
        <v>155.57</v>
      </c>
    </row>
    <row r="184" spans="1:16" x14ac:dyDescent="0.35">
      <c r="A184" s="102" t="s">
        <v>428</v>
      </c>
      <c r="B184" s="83">
        <v>5836.5</v>
      </c>
      <c r="C184" s="84">
        <v>326.49</v>
      </c>
      <c r="D184" s="84">
        <v>99.53</v>
      </c>
      <c r="E184" s="85">
        <v>5410.48</v>
      </c>
      <c r="F184" s="84">
        <v>169.66</v>
      </c>
      <c r="G184" s="84">
        <v>38.270000000000003</v>
      </c>
      <c r="H184" s="84">
        <v>206.85</v>
      </c>
      <c r="I184" s="84">
        <v>1479.61</v>
      </c>
      <c r="J184" s="83">
        <v>411.98</v>
      </c>
      <c r="K184" s="86">
        <v>254.01</v>
      </c>
      <c r="L184" s="83">
        <v>776.6</v>
      </c>
      <c r="M184" s="86">
        <v>1189.75</v>
      </c>
      <c r="N184" s="84">
        <v>582.97</v>
      </c>
      <c r="O184" s="84">
        <v>23.35</v>
      </c>
      <c r="P184" s="84">
        <v>99.7</v>
      </c>
    </row>
    <row r="185" spans="1:16" x14ac:dyDescent="0.35">
      <c r="A185" s="102" t="s">
        <v>429</v>
      </c>
      <c r="B185" s="83">
        <v>5943.35</v>
      </c>
      <c r="C185" s="84">
        <v>358.79</v>
      </c>
      <c r="D185" s="84">
        <v>118.2</v>
      </c>
      <c r="E185" s="85">
        <v>5466.36</v>
      </c>
      <c r="F185" s="84">
        <v>150.04</v>
      </c>
      <c r="G185" s="84">
        <v>38</v>
      </c>
      <c r="H185" s="84">
        <v>159.62</v>
      </c>
      <c r="I185" s="84">
        <v>1510.74</v>
      </c>
      <c r="J185" s="83">
        <v>460.62</v>
      </c>
      <c r="K185" s="86">
        <v>243.03</v>
      </c>
      <c r="L185" s="83">
        <v>820.45</v>
      </c>
      <c r="M185" s="86">
        <v>1175.3399999999999</v>
      </c>
      <c r="N185" s="84">
        <v>550.03</v>
      </c>
      <c r="O185" s="84">
        <v>73.569999999999993</v>
      </c>
      <c r="P185" s="84">
        <v>108.99</v>
      </c>
    </row>
    <row r="186" spans="1:16" x14ac:dyDescent="0.35">
      <c r="A186" s="102" t="s">
        <v>430</v>
      </c>
      <c r="B186" s="83">
        <v>6490.82</v>
      </c>
      <c r="C186" s="84">
        <v>397.78</v>
      </c>
      <c r="D186" s="84">
        <v>5.27</v>
      </c>
      <c r="E186" s="85">
        <v>6087.76</v>
      </c>
      <c r="F186" s="84">
        <v>160.51</v>
      </c>
      <c r="G186" s="84">
        <v>41.94</v>
      </c>
      <c r="H186" s="84">
        <v>208.97</v>
      </c>
      <c r="I186" s="84">
        <v>1745.1</v>
      </c>
      <c r="J186" s="83">
        <v>441.4</v>
      </c>
      <c r="K186" s="86">
        <v>352.47</v>
      </c>
      <c r="L186" s="83">
        <v>762.43</v>
      </c>
      <c r="M186" s="86">
        <v>1364.86</v>
      </c>
      <c r="N186" s="84">
        <v>650.94000000000005</v>
      </c>
      <c r="O186" s="84">
        <v>51.91</v>
      </c>
      <c r="P186" s="84">
        <v>99.6</v>
      </c>
    </row>
    <row r="187" spans="1:16" x14ac:dyDescent="0.35">
      <c r="A187" s="102" t="s">
        <v>431</v>
      </c>
      <c r="B187" s="83">
        <v>5907.94</v>
      </c>
      <c r="C187" s="84">
        <v>328.92</v>
      </c>
      <c r="D187" s="84">
        <v>66.430000000000007</v>
      </c>
      <c r="E187" s="85">
        <v>5512.59</v>
      </c>
      <c r="F187" s="84">
        <v>140.71</v>
      </c>
      <c r="G187" s="84">
        <v>45.97</v>
      </c>
      <c r="H187" s="84">
        <v>341.63</v>
      </c>
      <c r="I187" s="84">
        <v>1564.38</v>
      </c>
      <c r="J187" s="83">
        <v>384.93</v>
      </c>
      <c r="K187" s="86">
        <v>365.15</v>
      </c>
      <c r="L187" s="83">
        <v>643.46</v>
      </c>
      <c r="M187" s="86">
        <v>1221.1099999999999</v>
      </c>
      <c r="N187" s="84">
        <v>542.94000000000005</v>
      </c>
      <c r="O187" s="84">
        <v>34.08</v>
      </c>
      <c r="P187" s="84">
        <v>18.64</v>
      </c>
    </row>
    <row r="188" spans="1:16" x14ac:dyDescent="0.35">
      <c r="A188" s="102" t="s">
        <v>432</v>
      </c>
      <c r="B188" s="83">
        <v>5473.29</v>
      </c>
      <c r="C188" s="84">
        <v>284.83</v>
      </c>
      <c r="D188" s="84">
        <v>121.22</v>
      </c>
      <c r="E188" s="85">
        <v>5067.2299999999996</v>
      </c>
      <c r="F188" s="84">
        <v>124.97</v>
      </c>
      <c r="G188" s="84">
        <v>42.81</v>
      </c>
      <c r="H188" s="84">
        <v>310.83</v>
      </c>
      <c r="I188" s="84">
        <v>1432.79</v>
      </c>
      <c r="J188" s="83">
        <v>356.91</v>
      </c>
      <c r="K188" s="86">
        <v>331.1</v>
      </c>
      <c r="L188" s="83">
        <v>614.72</v>
      </c>
      <c r="M188" s="86">
        <v>1014.08</v>
      </c>
      <c r="N188" s="84">
        <v>546.41999999999996</v>
      </c>
      <c r="O188" s="84">
        <v>35.21</v>
      </c>
      <c r="P188" s="84">
        <v>72.33</v>
      </c>
    </row>
    <row r="189" spans="1:16" x14ac:dyDescent="0.35">
      <c r="A189" s="102" t="s">
        <v>433</v>
      </c>
      <c r="B189" s="83">
        <v>6189.35</v>
      </c>
      <c r="C189" s="84">
        <v>327.85</v>
      </c>
      <c r="D189" s="84">
        <v>169.55</v>
      </c>
      <c r="E189" s="85">
        <v>5691.96</v>
      </c>
      <c r="F189" s="84">
        <v>190.79</v>
      </c>
      <c r="G189" s="84">
        <v>47.31</v>
      </c>
      <c r="H189" s="84">
        <v>182.88</v>
      </c>
      <c r="I189" s="84">
        <v>1556.16</v>
      </c>
      <c r="J189" s="83">
        <v>453.86</v>
      </c>
      <c r="K189" s="86">
        <v>266.18</v>
      </c>
      <c r="L189" s="83">
        <v>796.65</v>
      </c>
      <c r="M189" s="86">
        <v>1210.67</v>
      </c>
      <c r="N189" s="84">
        <v>619.26</v>
      </c>
      <c r="O189" s="84">
        <v>63.8</v>
      </c>
      <c r="P189" s="84">
        <v>91.35</v>
      </c>
    </row>
    <row r="190" spans="1:16" x14ac:dyDescent="0.35">
      <c r="A190" s="102" t="s">
        <v>434</v>
      </c>
      <c r="B190" s="83">
        <v>5758.21</v>
      </c>
      <c r="C190" s="84">
        <v>354.06</v>
      </c>
      <c r="D190" s="84">
        <v>93.61</v>
      </c>
      <c r="E190" s="85">
        <v>5310.53</v>
      </c>
      <c r="F190" s="84">
        <v>202.41</v>
      </c>
      <c r="G190" s="84">
        <v>54.05</v>
      </c>
      <c r="H190" s="84">
        <v>150.91999999999999</v>
      </c>
      <c r="I190" s="84">
        <v>1508.44</v>
      </c>
      <c r="J190" s="83">
        <v>434.66</v>
      </c>
      <c r="K190" s="86">
        <v>189.58</v>
      </c>
      <c r="L190" s="83">
        <v>823.88</v>
      </c>
      <c r="M190" s="86">
        <v>1118.51</v>
      </c>
      <c r="N190" s="84">
        <v>510.63</v>
      </c>
      <c r="O190" s="84">
        <v>12.57</v>
      </c>
      <c r="P190" s="84">
        <v>118.59</v>
      </c>
    </row>
    <row r="191" spans="1:16" x14ac:dyDescent="0.35">
      <c r="A191" s="102" t="s">
        <v>435</v>
      </c>
      <c r="B191" s="83">
        <v>6214.68</v>
      </c>
      <c r="C191" s="84">
        <v>354.99</v>
      </c>
      <c r="D191" s="84">
        <v>48.29</v>
      </c>
      <c r="E191" s="85">
        <v>5811.4</v>
      </c>
      <c r="F191" s="84">
        <v>228.17</v>
      </c>
      <c r="G191" s="84">
        <v>42.39</v>
      </c>
      <c r="H191" s="84">
        <v>191.45</v>
      </c>
      <c r="I191" s="84">
        <v>1600.31</v>
      </c>
      <c r="J191" s="83">
        <v>490.82</v>
      </c>
      <c r="K191" s="86">
        <v>177.87</v>
      </c>
      <c r="L191" s="83">
        <v>846.3</v>
      </c>
      <c r="M191" s="86">
        <v>1244.3599999999999</v>
      </c>
      <c r="N191" s="84">
        <v>594.84</v>
      </c>
      <c r="O191" s="84">
        <v>17.809999999999999</v>
      </c>
      <c r="P191" s="84">
        <v>122.91</v>
      </c>
    </row>
    <row r="192" spans="1:16" x14ac:dyDescent="0.35">
      <c r="A192" s="102" t="s">
        <v>436</v>
      </c>
      <c r="B192" s="83">
        <v>6384.06</v>
      </c>
      <c r="C192" s="84">
        <v>385.53</v>
      </c>
      <c r="D192" s="84">
        <v>71.39</v>
      </c>
      <c r="E192" s="85">
        <v>5927.14</v>
      </c>
      <c r="F192" s="84">
        <v>209.67</v>
      </c>
      <c r="G192" s="84">
        <v>44.14</v>
      </c>
      <c r="H192" s="84">
        <v>156.44999999999999</v>
      </c>
      <c r="I192" s="84">
        <v>1607.5</v>
      </c>
      <c r="J192" s="83">
        <v>616.11</v>
      </c>
      <c r="K192" s="86">
        <v>86.84</v>
      </c>
      <c r="L192" s="83">
        <v>791.06</v>
      </c>
      <c r="M192" s="86">
        <v>1489.82</v>
      </c>
      <c r="N192" s="84">
        <v>587.95000000000005</v>
      </c>
      <c r="O192" s="84">
        <v>17.149999999999999</v>
      </c>
      <c r="P192" s="84">
        <v>133.87</v>
      </c>
    </row>
    <row r="193" spans="1:16" x14ac:dyDescent="0.35">
      <c r="A193" s="102" t="s">
        <v>437</v>
      </c>
      <c r="B193" s="83">
        <v>6421.79</v>
      </c>
      <c r="C193" s="84">
        <v>380.73</v>
      </c>
      <c r="D193" s="84">
        <v>5.87</v>
      </c>
      <c r="E193" s="85">
        <v>6035.19</v>
      </c>
      <c r="F193" s="84">
        <v>225.06</v>
      </c>
      <c r="G193" s="84">
        <v>47.2</v>
      </c>
      <c r="H193" s="84">
        <v>184.31</v>
      </c>
      <c r="I193" s="84">
        <v>1640.3</v>
      </c>
      <c r="J193" s="83">
        <v>590.72</v>
      </c>
      <c r="K193" s="86">
        <v>123.5</v>
      </c>
      <c r="L193" s="83">
        <v>860.36</v>
      </c>
      <c r="M193" s="86">
        <v>1374.17</v>
      </c>
      <c r="N193" s="84">
        <v>612.28</v>
      </c>
      <c r="O193" s="84">
        <v>35.270000000000003</v>
      </c>
      <c r="P193" s="84">
        <v>145.1</v>
      </c>
    </row>
    <row r="194" spans="1:16" x14ac:dyDescent="0.35">
      <c r="A194" s="102" t="s">
        <v>438</v>
      </c>
      <c r="B194" s="83">
        <v>6413.14</v>
      </c>
      <c r="C194" s="84">
        <v>412.34</v>
      </c>
      <c r="D194" s="84">
        <v>17.940000000000001</v>
      </c>
      <c r="E194" s="85">
        <v>5982.86</v>
      </c>
      <c r="F194" s="84">
        <v>209.03</v>
      </c>
      <c r="G194" s="84">
        <v>53.86</v>
      </c>
      <c r="H194" s="84">
        <v>167.6</v>
      </c>
      <c r="I194" s="84">
        <v>1630.02</v>
      </c>
      <c r="J194" s="83">
        <v>622.34</v>
      </c>
      <c r="K194" s="86">
        <v>147.24</v>
      </c>
      <c r="L194" s="83">
        <v>825.39</v>
      </c>
      <c r="M194" s="86">
        <v>1371.22</v>
      </c>
      <c r="N194" s="84">
        <v>565.55999999999995</v>
      </c>
      <c r="O194" s="84">
        <v>41.49</v>
      </c>
      <c r="P194" s="84">
        <v>136.94999999999999</v>
      </c>
    </row>
    <row r="195" spans="1:16" x14ac:dyDescent="0.35">
      <c r="A195" s="102" t="s">
        <v>439</v>
      </c>
      <c r="B195" s="83">
        <v>6056.02</v>
      </c>
      <c r="C195" s="84">
        <v>380.39</v>
      </c>
      <c r="D195" s="84">
        <v>-74.13</v>
      </c>
      <c r="E195" s="85">
        <v>5749.76</v>
      </c>
      <c r="F195" s="84">
        <v>150.79</v>
      </c>
      <c r="G195" s="84">
        <v>32.049999999999997</v>
      </c>
      <c r="H195" s="84">
        <v>156.72999999999999</v>
      </c>
      <c r="I195" s="84">
        <v>1598.36</v>
      </c>
      <c r="J195" s="83">
        <v>522.23</v>
      </c>
      <c r="K195" s="86">
        <v>153.62</v>
      </c>
      <c r="L195" s="83">
        <v>819.97</v>
      </c>
      <c r="M195" s="86">
        <v>1357.33</v>
      </c>
      <c r="N195" s="84">
        <v>631.32000000000005</v>
      </c>
      <c r="O195" s="84">
        <v>26.34</v>
      </c>
      <c r="P195" s="84">
        <v>123.89</v>
      </c>
    </row>
    <row r="196" spans="1:16" x14ac:dyDescent="0.35">
      <c r="A196" s="102" t="s">
        <v>440</v>
      </c>
      <c r="B196" s="83">
        <v>6386.1</v>
      </c>
      <c r="C196" s="84">
        <v>393.84</v>
      </c>
      <c r="D196" s="84">
        <v>22.77</v>
      </c>
      <c r="E196" s="85">
        <v>5969.49</v>
      </c>
      <c r="F196" s="84">
        <v>171.7</v>
      </c>
      <c r="G196" s="84">
        <v>35.81</v>
      </c>
      <c r="H196" s="84">
        <v>163.46</v>
      </c>
      <c r="I196" s="84">
        <v>1739.54</v>
      </c>
      <c r="J196" s="83">
        <v>460.53</v>
      </c>
      <c r="K196" s="86">
        <v>207.47</v>
      </c>
      <c r="L196" s="83">
        <v>829.17</v>
      </c>
      <c r="M196" s="86">
        <v>1351.56</v>
      </c>
      <c r="N196" s="84">
        <v>617.89</v>
      </c>
      <c r="O196" s="84">
        <v>57.49</v>
      </c>
      <c r="P196" s="84">
        <v>145.88999999999999</v>
      </c>
    </row>
    <row r="197" spans="1:16" x14ac:dyDescent="0.35">
      <c r="A197" s="102" t="s">
        <v>441</v>
      </c>
      <c r="B197" s="83">
        <v>6192.6</v>
      </c>
      <c r="C197" s="84">
        <v>388.14</v>
      </c>
      <c r="D197" s="84">
        <v>28.81</v>
      </c>
      <c r="E197" s="85">
        <v>5775.65</v>
      </c>
      <c r="F197" s="84">
        <v>192.87</v>
      </c>
      <c r="G197" s="84">
        <v>37.92</v>
      </c>
      <c r="H197" s="84">
        <v>200.35</v>
      </c>
      <c r="I197" s="84">
        <v>1652.92</v>
      </c>
      <c r="J197" s="83">
        <v>426.92</v>
      </c>
      <c r="K197" s="86">
        <v>238.36</v>
      </c>
      <c r="L197" s="83">
        <v>852.8</v>
      </c>
      <c r="M197" s="86">
        <v>1239.56</v>
      </c>
      <c r="N197" s="84">
        <v>600.79999999999995</v>
      </c>
      <c r="O197" s="84">
        <v>29.87</v>
      </c>
      <c r="P197" s="84">
        <v>98.54</v>
      </c>
    </row>
    <row r="198" spans="1:16" x14ac:dyDescent="0.35">
      <c r="A198" s="102" t="s">
        <v>442</v>
      </c>
      <c r="B198" s="83">
        <v>6145.66</v>
      </c>
      <c r="C198" s="84">
        <v>386.21</v>
      </c>
      <c r="D198" s="84">
        <v>-5.99</v>
      </c>
      <c r="E198" s="85">
        <v>5765.44</v>
      </c>
      <c r="F198" s="84">
        <v>200.86</v>
      </c>
      <c r="G198" s="84">
        <v>34.130000000000003</v>
      </c>
      <c r="H198" s="84">
        <v>233.51</v>
      </c>
      <c r="I198" s="84">
        <v>1543.37</v>
      </c>
      <c r="J198" s="83">
        <v>420.69</v>
      </c>
      <c r="K198" s="86">
        <v>282.74</v>
      </c>
      <c r="L198" s="83">
        <v>800.99</v>
      </c>
      <c r="M198" s="86">
        <v>1339.98</v>
      </c>
      <c r="N198" s="84">
        <v>574.24</v>
      </c>
      <c r="O198" s="84">
        <v>41.38</v>
      </c>
      <c r="P198" s="84">
        <v>68.349999999999994</v>
      </c>
    </row>
    <row r="199" spans="1:16" x14ac:dyDescent="0.35">
      <c r="A199" s="102" t="s">
        <v>443</v>
      </c>
      <c r="B199" s="83">
        <v>6579</v>
      </c>
      <c r="C199" s="84">
        <v>413.29</v>
      </c>
      <c r="D199" s="84">
        <v>121.08</v>
      </c>
      <c r="E199" s="85">
        <v>4461.8500000000004</v>
      </c>
      <c r="F199" s="84">
        <v>226.11</v>
      </c>
      <c r="G199" s="84">
        <v>33.590000000000003</v>
      </c>
      <c r="H199" s="84">
        <v>272.89999999999998</v>
      </c>
      <c r="I199" s="84">
        <v>1654.43</v>
      </c>
      <c r="J199" s="83">
        <v>454.02</v>
      </c>
      <c r="K199" s="86">
        <v>298.06</v>
      </c>
      <c r="L199" s="83">
        <v>884.38</v>
      </c>
      <c r="M199" s="86">
        <v>1478.9</v>
      </c>
      <c r="N199" s="84">
        <v>602.57000000000005</v>
      </c>
      <c r="O199" s="84">
        <v>45.41</v>
      </c>
      <c r="P199" s="84">
        <v>67.180000000000007</v>
      </c>
    </row>
    <row r="200" spans="1:16" x14ac:dyDescent="0.35">
      <c r="A200" s="102" t="s">
        <v>444</v>
      </c>
      <c r="B200" s="83">
        <v>5665.5</v>
      </c>
      <c r="C200" s="84">
        <v>356.94</v>
      </c>
      <c r="D200" s="84">
        <v>17.47</v>
      </c>
      <c r="E200" s="85">
        <v>3536.83</v>
      </c>
      <c r="F200" s="84">
        <v>187.31</v>
      </c>
      <c r="G200" s="84">
        <v>28.86</v>
      </c>
      <c r="H200" s="84">
        <v>321.27</v>
      </c>
      <c r="I200" s="84">
        <v>1332.56</v>
      </c>
      <c r="J200" s="83">
        <v>381.38</v>
      </c>
      <c r="K200" s="86">
        <v>220.76</v>
      </c>
      <c r="L200" s="83">
        <v>607.63</v>
      </c>
      <c r="M200" s="86">
        <v>1290.4000000000001</v>
      </c>
      <c r="N200" s="84">
        <v>662.18</v>
      </c>
      <c r="O200" s="84">
        <v>6.32</v>
      </c>
      <c r="P200" s="84">
        <v>95.78</v>
      </c>
    </row>
    <row r="201" spans="1:16" x14ac:dyDescent="0.35">
      <c r="A201" s="102" t="s">
        <v>445</v>
      </c>
      <c r="B201" s="83">
        <v>5961.53</v>
      </c>
      <c r="C201" s="84">
        <v>372.08</v>
      </c>
      <c r="D201" s="84">
        <v>10.52</v>
      </c>
      <c r="E201" s="85">
        <v>4267.04</v>
      </c>
      <c r="F201" s="84">
        <v>173.32</v>
      </c>
      <c r="G201" s="84">
        <v>31.14</v>
      </c>
      <c r="H201" s="84">
        <v>257.69</v>
      </c>
      <c r="I201" s="84">
        <v>1317.71</v>
      </c>
      <c r="J201" s="83">
        <v>475.86</v>
      </c>
      <c r="K201" s="86">
        <v>223.3</v>
      </c>
      <c r="L201" s="83">
        <v>636.80999999999995</v>
      </c>
      <c r="M201" s="86">
        <v>1227.3599999999999</v>
      </c>
      <c r="N201" s="84">
        <v>723.32</v>
      </c>
      <c r="O201" s="84">
        <v>45.7</v>
      </c>
      <c r="P201" s="84">
        <v>140.91999999999999</v>
      </c>
    </row>
    <row r="202" spans="1:16" x14ac:dyDescent="0.35">
      <c r="A202" s="102" t="s">
        <v>446</v>
      </c>
      <c r="B202" s="83">
        <v>6539.98</v>
      </c>
      <c r="C202" s="84">
        <v>399.65</v>
      </c>
      <c r="D202" s="84">
        <v>17.87</v>
      </c>
      <c r="E202" s="85">
        <v>4518.3100000000004</v>
      </c>
      <c r="F202" s="84">
        <v>244.59</v>
      </c>
      <c r="G202" s="84">
        <v>36.9</v>
      </c>
      <c r="H202" s="84">
        <v>216.3</v>
      </c>
      <c r="I202" s="84">
        <v>1643.9</v>
      </c>
      <c r="J202" s="83">
        <v>534.23</v>
      </c>
      <c r="K202" s="86">
        <v>208.74</v>
      </c>
      <c r="L202" s="83">
        <v>760.46</v>
      </c>
      <c r="M202" s="86">
        <v>1414.72</v>
      </c>
      <c r="N202" s="84">
        <v>674.51</v>
      </c>
      <c r="O202" s="84">
        <v>34.619999999999997</v>
      </c>
      <c r="P202" s="84">
        <v>132.41</v>
      </c>
    </row>
    <row r="203" spans="1:16" x14ac:dyDescent="0.35">
      <c r="A203" s="102" t="s">
        <v>447</v>
      </c>
      <c r="B203" s="83">
        <v>6560.86</v>
      </c>
      <c r="C203" s="84">
        <v>415.04</v>
      </c>
      <c r="D203" s="84">
        <v>52.15</v>
      </c>
      <c r="E203" s="85">
        <v>4283.17</v>
      </c>
      <c r="F203" s="84">
        <v>261.72000000000003</v>
      </c>
      <c r="G203" s="84">
        <v>38.5</v>
      </c>
      <c r="H203" s="84">
        <v>201.31</v>
      </c>
      <c r="I203" s="84">
        <v>1622.56</v>
      </c>
      <c r="J203" s="83">
        <v>622.65</v>
      </c>
      <c r="K203" s="86">
        <v>97.92</v>
      </c>
      <c r="L203" s="83">
        <v>754.71</v>
      </c>
      <c r="M203" s="86">
        <v>1500.39</v>
      </c>
      <c r="N203" s="84">
        <v>698.61</v>
      </c>
      <c r="O203" s="84">
        <v>59.96</v>
      </c>
      <c r="P203" s="84">
        <v>65</v>
      </c>
    </row>
    <row r="204" spans="1:16" x14ac:dyDescent="0.35">
      <c r="A204" s="102" t="s">
        <v>448</v>
      </c>
      <c r="B204" s="83">
        <v>6200.74</v>
      </c>
      <c r="C204" s="84">
        <v>382.22</v>
      </c>
      <c r="D204" s="84">
        <v>33.96</v>
      </c>
      <c r="E204" s="85">
        <v>4455.97</v>
      </c>
      <c r="F204" s="84">
        <v>243.14</v>
      </c>
      <c r="G204" s="84">
        <v>42.23</v>
      </c>
      <c r="H204" s="84">
        <v>158.63999999999999</v>
      </c>
      <c r="I204" s="84">
        <v>1501.13</v>
      </c>
      <c r="J204" s="83">
        <v>606.04</v>
      </c>
      <c r="K204" s="86">
        <v>111.36</v>
      </c>
      <c r="L204" s="83">
        <v>637.63</v>
      </c>
      <c r="M204" s="86">
        <v>1413.07</v>
      </c>
      <c r="N204" s="84">
        <v>696.93</v>
      </c>
      <c r="O204" s="84">
        <v>21.57</v>
      </c>
      <c r="P204" s="84">
        <v>197.64</v>
      </c>
    </row>
    <row r="205" spans="1:16" x14ac:dyDescent="0.35">
      <c r="A205" s="102" t="s">
        <v>449</v>
      </c>
      <c r="B205" s="83">
        <v>6594.1</v>
      </c>
      <c r="C205" s="84">
        <v>400.6</v>
      </c>
      <c r="D205" s="84">
        <v>56.74</v>
      </c>
      <c r="E205" s="85">
        <v>4725.26</v>
      </c>
      <c r="F205" s="84">
        <v>269.48</v>
      </c>
      <c r="G205" s="84">
        <v>43.54</v>
      </c>
      <c r="H205" s="84">
        <v>216.22</v>
      </c>
      <c r="I205" s="84">
        <v>1577.9</v>
      </c>
      <c r="J205" s="83">
        <v>685.97</v>
      </c>
      <c r="K205" s="86">
        <v>132.19999999999999</v>
      </c>
      <c r="L205" s="83">
        <v>780.75</v>
      </c>
      <c r="M205" s="86">
        <v>1459.37</v>
      </c>
      <c r="N205" s="84">
        <v>661.14</v>
      </c>
      <c r="O205" s="84">
        <v>36.869999999999997</v>
      </c>
      <c r="P205" s="84">
        <v>153.88999999999999</v>
      </c>
    </row>
    <row r="206" spans="1:16" x14ac:dyDescent="0.35">
      <c r="A206" s="102" t="s">
        <v>450</v>
      </c>
      <c r="B206" s="83">
        <v>6666.61</v>
      </c>
      <c r="C206" s="84">
        <v>396.54</v>
      </c>
      <c r="D206" s="84">
        <v>19.46</v>
      </c>
      <c r="E206" s="85">
        <v>5063.57</v>
      </c>
      <c r="F206" s="84">
        <v>253.79</v>
      </c>
      <c r="G206" s="84">
        <v>35.29</v>
      </c>
      <c r="H206" s="84">
        <v>178.87</v>
      </c>
      <c r="I206" s="84">
        <v>1643.6</v>
      </c>
      <c r="J206" s="83">
        <v>671.61</v>
      </c>
      <c r="K206" s="86">
        <v>143.31</v>
      </c>
      <c r="L206" s="83">
        <v>827.85</v>
      </c>
      <c r="M206" s="86">
        <v>1441.8</v>
      </c>
      <c r="N206" s="84">
        <v>662.73</v>
      </c>
      <c r="O206" s="84">
        <v>22.48</v>
      </c>
      <c r="P206" s="84">
        <v>152.22</v>
      </c>
    </row>
    <row r="207" spans="1:16" x14ac:dyDescent="0.35">
      <c r="A207" s="102" t="s">
        <v>451</v>
      </c>
      <c r="B207" s="83">
        <v>6136.21</v>
      </c>
      <c r="C207" s="84">
        <v>378.22</v>
      </c>
      <c r="D207" s="84">
        <v>8.9700000000000006</v>
      </c>
      <c r="E207" s="85">
        <v>4913.72</v>
      </c>
      <c r="F207" s="84">
        <v>197.38</v>
      </c>
      <c r="G207" s="84">
        <v>40.479999999999997</v>
      </c>
      <c r="H207" s="84">
        <v>157.69</v>
      </c>
      <c r="I207" s="84">
        <v>1614.91</v>
      </c>
      <c r="J207" s="83">
        <v>564.86</v>
      </c>
      <c r="K207" s="86">
        <v>193.99</v>
      </c>
      <c r="L207" s="83">
        <v>773.04</v>
      </c>
      <c r="M207" s="86">
        <v>1336.96</v>
      </c>
      <c r="N207" s="84">
        <v>483.11</v>
      </c>
      <c r="O207" s="84">
        <v>50.11</v>
      </c>
      <c r="P207" s="84">
        <v>115.49</v>
      </c>
    </row>
    <row r="208" spans="1:16" x14ac:dyDescent="0.35">
      <c r="A208" s="102" t="s">
        <v>452</v>
      </c>
      <c r="B208" s="83">
        <v>6122.44</v>
      </c>
      <c r="C208" s="84">
        <v>372.44</v>
      </c>
      <c r="D208" s="84">
        <v>11.54</v>
      </c>
      <c r="E208" s="85">
        <v>5060.03</v>
      </c>
      <c r="F208" s="84">
        <v>185.15</v>
      </c>
      <c r="G208" s="84">
        <v>41.15</v>
      </c>
      <c r="H208" s="84">
        <v>186.14</v>
      </c>
      <c r="I208" s="84">
        <v>1666.25</v>
      </c>
      <c r="J208" s="83">
        <v>522.76</v>
      </c>
      <c r="K208" s="86">
        <v>222.08</v>
      </c>
      <c r="L208" s="83">
        <v>728.94</v>
      </c>
      <c r="M208" s="86">
        <v>1391.23</v>
      </c>
      <c r="N208" s="84">
        <v>487.47</v>
      </c>
      <c r="O208" s="84">
        <v>36.090000000000003</v>
      </c>
      <c r="P208" s="84">
        <v>130.16999999999999</v>
      </c>
    </row>
    <row r="209" spans="1:16" x14ac:dyDescent="0.35">
      <c r="A209" s="102" t="s">
        <v>453</v>
      </c>
      <c r="B209" s="83">
        <v>5854.8</v>
      </c>
      <c r="C209" s="84">
        <v>315.75</v>
      </c>
      <c r="D209" s="84">
        <v>109.36</v>
      </c>
      <c r="E209" s="85">
        <v>4544.47</v>
      </c>
      <c r="F209" s="84">
        <v>171.93</v>
      </c>
      <c r="G209" s="84">
        <v>30.47</v>
      </c>
      <c r="H209" s="84">
        <v>186.48</v>
      </c>
      <c r="I209" s="84">
        <v>1576.86</v>
      </c>
      <c r="J209" s="83">
        <v>465.06</v>
      </c>
      <c r="K209" s="86">
        <v>237.45</v>
      </c>
      <c r="L209" s="83">
        <v>640.13</v>
      </c>
      <c r="M209" s="86">
        <v>1390.01</v>
      </c>
      <c r="N209" s="84">
        <v>474.18</v>
      </c>
      <c r="O209" s="84">
        <v>36.799999999999997</v>
      </c>
      <c r="P209" s="84">
        <v>121.64</v>
      </c>
    </row>
    <row r="210" spans="1:16" x14ac:dyDescent="0.35">
      <c r="A210" s="102" t="s">
        <v>454</v>
      </c>
      <c r="B210" s="83">
        <v>6198.5</v>
      </c>
      <c r="C210" s="84">
        <v>383</v>
      </c>
      <c r="D210" s="84">
        <v>33.479999999999997</v>
      </c>
      <c r="E210" s="85">
        <v>5040.79</v>
      </c>
      <c r="F210" s="84">
        <v>184.42</v>
      </c>
      <c r="G210" s="84">
        <v>31.76</v>
      </c>
      <c r="H210" s="84">
        <v>172.08</v>
      </c>
      <c r="I210" s="84">
        <v>1670.94</v>
      </c>
      <c r="J210" s="83">
        <v>427</v>
      </c>
      <c r="K210" s="86">
        <v>287.95</v>
      </c>
      <c r="L210" s="83">
        <v>651.14</v>
      </c>
      <c r="M210" s="86">
        <v>1460.28</v>
      </c>
      <c r="N210" s="84">
        <v>604.76</v>
      </c>
      <c r="O210" s="84">
        <v>34.36</v>
      </c>
      <c r="P210" s="84">
        <v>103.52</v>
      </c>
    </row>
    <row r="211" spans="1:16" x14ac:dyDescent="0.35">
      <c r="A211" s="102" t="s">
        <v>455</v>
      </c>
      <c r="B211" s="83">
        <v>6527.57</v>
      </c>
      <c r="C211" s="84">
        <v>425.05</v>
      </c>
      <c r="D211" s="84">
        <v>50.4</v>
      </c>
      <c r="E211" s="85">
        <v>4921.17</v>
      </c>
      <c r="F211" s="84">
        <v>221.48</v>
      </c>
      <c r="G211" s="84">
        <v>25.7</v>
      </c>
      <c r="H211" s="84">
        <v>199.39</v>
      </c>
      <c r="I211" s="84">
        <v>1789.07</v>
      </c>
      <c r="J211" s="83">
        <v>540.79999999999995</v>
      </c>
      <c r="K211" s="86">
        <v>194.8</v>
      </c>
      <c r="L211" s="83">
        <v>832.52</v>
      </c>
      <c r="M211" s="86">
        <v>1465.05</v>
      </c>
      <c r="N211" s="84">
        <v>549.54999999999995</v>
      </c>
      <c r="O211" s="84">
        <v>66.430000000000007</v>
      </c>
      <c r="P211" s="84">
        <v>44.17</v>
      </c>
    </row>
    <row r="212" spans="1:16" x14ac:dyDescent="0.35">
      <c r="A212" s="102" t="s">
        <v>456</v>
      </c>
      <c r="B212" s="83">
        <v>6293.55</v>
      </c>
      <c r="C212" s="84">
        <v>390.6</v>
      </c>
      <c r="D212" s="84">
        <v>51.02</v>
      </c>
      <c r="E212" s="85">
        <v>4295.8999999999996</v>
      </c>
      <c r="F212" s="84">
        <v>219.94</v>
      </c>
      <c r="G212" s="84">
        <v>21.82</v>
      </c>
      <c r="H212" s="84">
        <v>240.03</v>
      </c>
      <c r="I212" s="84">
        <v>1672.57</v>
      </c>
      <c r="J212" s="83">
        <v>434.91</v>
      </c>
      <c r="K212" s="86">
        <v>278.60000000000002</v>
      </c>
      <c r="L212" s="83">
        <v>752.26</v>
      </c>
      <c r="M212" s="86">
        <v>1341.52</v>
      </c>
      <c r="N212" s="84">
        <v>553.97</v>
      </c>
      <c r="O212" s="84">
        <v>32.270000000000003</v>
      </c>
      <c r="P212" s="84">
        <v>121.21</v>
      </c>
    </row>
    <row r="213" spans="1:16" x14ac:dyDescent="0.35">
      <c r="A213" s="102" t="s">
        <v>457</v>
      </c>
      <c r="B213" s="83">
        <v>6631.18</v>
      </c>
      <c r="C213" s="84">
        <v>413.9</v>
      </c>
      <c r="D213" s="84">
        <v>121.08</v>
      </c>
      <c r="E213" s="85">
        <v>4461.8500000000004</v>
      </c>
      <c r="F213" s="84">
        <v>203.6</v>
      </c>
      <c r="G213" s="84">
        <v>18.55</v>
      </c>
      <c r="H213" s="84">
        <v>222.08</v>
      </c>
      <c r="I213" s="84">
        <v>1719.03</v>
      </c>
      <c r="J213" s="83">
        <v>517.37</v>
      </c>
      <c r="K213" s="86">
        <v>196.61</v>
      </c>
      <c r="L213" s="83">
        <v>844.22</v>
      </c>
      <c r="M213" s="86">
        <v>1432.67</v>
      </c>
      <c r="N213" s="84">
        <v>693.6</v>
      </c>
      <c r="O213" s="84">
        <v>20.03</v>
      </c>
      <c r="P213" s="84">
        <v>137.76</v>
      </c>
    </row>
    <row r="214" spans="1:16" x14ac:dyDescent="0.35">
      <c r="A214" s="102" t="s">
        <v>458</v>
      </c>
      <c r="B214" s="83">
        <v>6553.84</v>
      </c>
      <c r="C214" s="84">
        <v>400.38</v>
      </c>
      <c r="D214" s="84">
        <v>17.47</v>
      </c>
      <c r="E214" s="85">
        <v>3536.83</v>
      </c>
      <c r="F214" s="84">
        <v>252.04</v>
      </c>
      <c r="G214" s="84">
        <v>21.69</v>
      </c>
      <c r="H214" s="84">
        <v>208.26</v>
      </c>
      <c r="I214" s="84">
        <v>1728.16</v>
      </c>
      <c r="J214" s="83">
        <v>590.29999999999995</v>
      </c>
      <c r="K214" s="86">
        <v>161.21</v>
      </c>
      <c r="L214" s="83">
        <v>774.73</v>
      </c>
      <c r="M214" s="86">
        <v>1447.8</v>
      </c>
      <c r="N214" s="84">
        <v>665.94</v>
      </c>
      <c r="O214" s="84">
        <v>37.39</v>
      </c>
      <c r="P214" s="84">
        <v>68.25</v>
      </c>
    </row>
    <row r="215" spans="1:16" x14ac:dyDescent="0.35">
      <c r="A215" s="102" t="s">
        <v>459</v>
      </c>
      <c r="B215" s="83">
        <v>6508.9</v>
      </c>
      <c r="C215" s="84">
        <v>393.92</v>
      </c>
      <c r="D215" s="84">
        <v>10.52</v>
      </c>
      <c r="E215" s="85">
        <v>4267.04</v>
      </c>
      <c r="F215" s="84">
        <v>235.67</v>
      </c>
      <c r="G215" s="84">
        <v>22.59</v>
      </c>
      <c r="H215" s="84">
        <v>200.44</v>
      </c>
      <c r="I215" s="84">
        <v>1752.11</v>
      </c>
      <c r="J215" s="83">
        <v>608.1</v>
      </c>
      <c r="K215" s="86">
        <v>190.33</v>
      </c>
      <c r="L215" s="83">
        <v>931.3</v>
      </c>
      <c r="M215" s="86">
        <v>1183.71</v>
      </c>
      <c r="N215" s="84">
        <v>649.20000000000005</v>
      </c>
      <c r="O215" s="84">
        <v>18.64</v>
      </c>
      <c r="P215" s="84">
        <v>121.44</v>
      </c>
    </row>
    <row r="216" spans="1:16" x14ac:dyDescent="0.35">
      <c r="A216" s="102" t="s">
        <v>460</v>
      </c>
      <c r="B216" s="83">
        <v>6076.01</v>
      </c>
      <c r="C216" s="84">
        <v>376.04</v>
      </c>
      <c r="D216" s="84">
        <v>17.87</v>
      </c>
      <c r="E216" s="85">
        <v>4518.3100000000004</v>
      </c>
      <c r="F216" s="84">
        <v>263.42</v>
      </c>
      <c r="G216" s="84">
        <v>27.03</v>
      </c>
      <c r="H216" s="84">
        <v>218.68</v>
      </c>
      <c r="I216" s="84">
        <v>1536.98</v>
      </c>
      <c r="J216" s="83">
        <v>561.48</v>
      </c>
      <c r="K216" s="86">
        <v>96.51</v>
      </c>
      <c r="L216" s="83">
        <v>696.64</v>
      </c>
      <c r="M216" s="86">
        <v>1356.54</v>
      </c>
      <c r="N216" s="84">
        <v>657.44</v>
      </c>
      <c r="O216" s="84">
        <v>35.020000000000003</v>
      </c>
      <c r="P216" s="84">
        <v>110.05</v>
      </c>
    </row>
    <row r="217" spans="1:16" x14ac:dyDescent="0.35">
      <c r="A217" s="102" t="s">
        <v>461</v>
      </c>
      <c r="B217" s="83">
        <v>6387.94</v>
      </c>
      <c r="C217" s="84">
        <v>385.79</v>
      </c>
      <c r="D217" s="84">
        <v>52.15</v>
      </c>
      <c r="E217" s="85">
        <v>4283.17</v>
      </c>
      <c r="F217" s="84">
        <v>270.11</v>
      </c>
      <c r="G217" s="84">
        <v>28.46</v>
      </c>
      <c r="H217" s="84">
        <v>187.96</v>
      </c>
      <c r="I217" s="84">
        <v>1619.19</v>
      </c>
      <c r="J217" s="83">
        <v>542.87</v>
      </c>
      <c r="K217" s="86">
        <v>170.1</v>
      </c>
      <c r="L217" s="83">
        <v>741.16</v>
      </c>
      <c r="M217" s="86">
        <v>1463.39</v>
      </c>
      <c r="N217" s="84">
        <v>623.67999999999995</v>
      </c>
      <c r="O217" s="84">
        <v>52.71</v>
      </c>
      <c r="P217" s="84">
        <v>119.38</v>
      </c>
    </row>
    <row r="218" spans="1:16" x14ac:dyDescent="0.35">
      <c r="A218" s="102" t="s">
        <v>462</v>
      </c>
      <c r="B218" s="83">
        <v>6205.35</v>
      </c>
      <c r="C218" s="84">
        <v>357.63</v>
      </c>
      <c r="D218" s="84">
        <v>33.96</v>
      </c>
      <c r="E218" s="85">
        <v>4455.97</v>
      </c>
      <c r="F218" s="84">
        <v>248.81</v>
      </c>
      <c r="G218" s="84">
        <v>33.619999999999997</v>
      </c>
      <c r="H218" s="84">
        <v>212.42</v>
      </c>
      <c r="I218" s="84">
        <v>1564.69</v>
      </c>
      <c r="J218" s="83">
        <v>575.53</v>
      </c>
      <c r="K218" s="86">
        <v>112.92</v>
      </c>
      <c r="L218" s="83">
        <v>778.25</v>
      </c>
      <c r="M218" s="86">
        <v>1409.98</v>
      </c>
      <c r="N218" s="84">
        <v>567.14</v>
      </c>
      <c r="O218" s="84">
        <v>48.16</v>
      </c>
      <c r="P218" s="84">
        <v>124.67</v>
      </c>
    </row>
    <row r="219" spans="1:16" x14ac:dyDescent="0.35">
      <c r="A219" s="102" t="s">
        <v>463</v>
      </c>
      <c r="B219" s="83">
        <v>5600.18</v>
      </c>
      <c r="C219" s="84">
        <v>336.59</v>
      </c>
      <c r="D219" s="84">
        <v>56.74</v>
      </c>
      <c r="E219" s="85">
        <v>4725.26</v>
      </c>
      <c r="F219" s="84">
        <v>174.59</v>
      </c>
      <c r="G219" s="84">
        <v>24.62</v>
      </c>
      <c r="H219" s="84">
        <v>153.87</v>
      </c>
      <c r="I219" s="84">
        <v>1509.97</v>
      </c>
      <c r="J219" s="83">
        <v>414.12</v>
      </c>
      <c r="K219" s="86">
        <v>171.86</v>
      </c>
      <c r="L219" s="83">
        <v>781.54</v>
      </c>
      <c r="M219" s="86">
        <v>1194.73</v>
      </c>
      <c r="N219" s="84">
        <v>526.29</v>
      </c>
      <c r="O219" s="84">
        <v>34.29</v>
      </c>
      <c r="P219" s="84">
        <v>123.42</v>
      </c>
    </row>
    <row r="220" spans="1:16" x14ac:dyDescent="0.35">
      <c r="A220" s="102" t="s">
        <v>464</v>
      </c>
      <c r="B220" s="83">
        <v>4453.8900000000003</v>
      </c>
      <c r="C220" s="84">
        <v>240.68</v>
      </c>
      <c r="D220" s="84">
        <v>19.46</v>
      </c>
      <c r="E220" s="85">
        <v>5063.57</v>
      </c>
      <c r="F220" s="84">
        <v>91.74</v>
      </c>
      <c r="G220" s="84">
        <v>17.61</v>
      </c>
      <c r="H220" s="84">
        <v>135.88</v>
      </c>
      <c r="I220" s="84">
        <v>1197.8</v>
      </c>
      <c r="J220" s="83">
        <v>272.74</v>
      </c>
      <c r="K220" s="86">
        <v>192.44</v>
      </c>
      <c r="L220" s="83">
        <v>554.29</v>
      </c>
      <c r="M220" s="86">
        <v>946.82</v>
      </c>
      <c r="N220" s="84">
        <v>521.03</v>
      </c>
      <c r="O220" s="84">
        <v>20.87</v>
      </c>
      <c r="P220" s="84">
        <v>98.39</v>
      </c>
    </row>
    <row r="221" spans="1:16" x14ac:dyDescent="0.35">
      <c r="A221" s="102" t="s">
        <v>465</v>
      </c>
      <c r="B221" s="83">
        <v>4767.8999999999996</v>
      </c>
      <c r="C221" s="84">
        <v>252.15</v>
      </c>
      <c r="D221" s="84">
        <v>8.9700000000000006</v>
      </c>
      <c r="E221" s="85">
        <v>4913.72</v>
      </c>
      <c r="F221" s="84">
        <v>148.33000000000001</v>
      </c>
      <c r="G221" s="84">
        <v>21.17</v>
      </c>
      <c r="H221" s="84">
        <v>164.24</v>
      </c>
      <c r="I221" s="84">
        <v>1165.93</v>
      </c>
      <c r="J221" s="83">
        <v>329.41</v>
      </c>
      <c r="K221" s="86">
        <v>286.98</v>
      </c>
      <c r="L221" s="83">
        <v>602.51</v>
      </c>
      <c r="M221" s="86">
        <v>1070.06</v>
      </c>
      <c r="N221" s="84">
        <v>445.51</v>
      </c>
      <c r="O221" s="84">
        <v>62.97</v>
      </c>
      <c r="P221" s="84">
        <v>82.1</v>
      </c>
    </row>
    <row r="222" spans="1:16" x14ac:dyDescent="0.35">
      <c r="A222" s="102" t="s">
        <v>466</v>
      </c>
      <c r="B222" s="83">
        <v>5832.8</v>
      </c>
      <c r="C222" s="84">
        <v>326.41000000000003</v>
      </c>
      <c r="D222" s="84">
        <v>11.54</v>
      </c>
      <c r="E222" s="85">
        <v>5060.03</v>
      </c>
      <c r="F222" s="84">
        <v>182.35</v>
      </c>
      <c r="G222" s="84">
        <v>21.91</v>
      </c>
      <c r="H222" s="84">
        <v>184.94</v>
      </c>
      <c r="I222" s="84">
        <v>1394.77</v>
      </c>
      <c r="J222" s="83">
        <v>387.72</v>
      </c>
      <c r="K222" s="86">
        <v>215.17</v>
      </c>
      <c r="L222" s="83">
        <v>651.15</v>
      </c>
      <c r="M222" s="86">
        <v>1459.22</v>
      </c>
      <c r="N222" s="84">
        <v>704.59</v>
      </c>
      <c r="O222" s="84">
        <v>28.54</v>
      </c>
      <c r="P222" s="84">
        <v>70.989999999999995</v>
      </c>
    </row>
    <row r="223" spans="1:16" x14ac:dyDescent="0.35">
      <c r="A223" s="102" t="s">
        <v>467</v>
      </c>
      <c r="B223" s="83">
        <v>5732.29</v>
      </c>
      <c r="C223" s="84">
        <v>342.08</v>
      </c>
      <c r="D223" s="84">
        <v>-97.33</v>
      </c>
      <c r="E223" s="85">
        <v>5487.53</v>
      </c>
      <c r="F223" s="84">
        <v>191.56</v>
      </c>
      <c r="G223" s="84">
        <v>26.48</v>
      </c>
      <c r="H223" s="84">
        <v>152.29</v>
      </c>
      <c r="I223" s="84">
        <v>1522.85</v>
      </c>
      <c r="J223" s="83">
        <v>364.02</v>
      </c>
      <c r="K223" s="86">
        <v>309.61</v>
      </c>
      <c r="L223" s="83">
        <v>849.25</v>
      </c>
      <c r="M223" s="86">
        <v>1295.3499999999999</v>
      </c>
      <c r="N223" s="84">
        <v>518.91999999999996</v>
      </c>
      <c r="O223" s="84">
        <v>43.13</v>
      </c>
      <c r="P223" s="84">
        <v>16.37</v>
      </c>
    </row>
    <row r="224" spans="1:16" x14ac:dyDescent="0.35">
      <c r="A224" s="102" t="s">
        <v>468</v>
      </c>
      <c r="B224" s="83">
        <v>5119.91</v>
      </c>
      <c r="C224" s="84">
        <v>289.56</v>
      </c>
      <c r="D224" s="84">
        <v>68.349999999999994</v>
      </c>
      <c r="E224" s="85">
        <v>4762</v>
      </c>
      <c r="F224" s="84">
        <v>180.97</v>
      </c>
      <c r="G224" s="84">
        <v>24.11</v>
      </c>
      <c r="H224" s="84">
        <v>191.35</v>
      </c>
      <c r="I224" s="84">
        <v>1401.38</v>
      </c>
      <c r="J224" s="83">
        <v>309.2</v>
      </c>
      <c r="K224" s="86">
        <v>296.23</v>
      </c>
      <c r="L224" s="83">
        <v>602.1</v>
      </c>
      <c r="M224" s="86">
        <v>1117.05</v>
      </c>
      <c r="N224" s="84">
        <v>446.38</v>
      </c>
      <c r="O224" s="84">
        <v>10.97</v>
      </c>
      <c r="P224" s="84">
        <v>51.47</v>
      </c>
    </row>
    <row r="225" spans="1:18" x14ac:dyDescent="0.35">
      <c r="A225" s="102" t="s">
        <v>469</v>
      </c>
      <c r="B225" s="83">
        <v>5818.81</v>
      </c>
      <c r="C225" s="84">
        <v>298.42</v>
      </c>
      <c r="D225" s="84">
        <v>32.08</v>
      </c>
      <c r="E225" s="85">
        <v>5488.31</v>
      </c>
      <c r="F225" s="84">
        <v>224.55</v>
      </c>
      <c r="G225" s="84">
        <v>47.51</v>
      </c>
      <c r="H225" s="84">
        <v>225.83</v>
      </c>
      <c r="I225" s="84">
        <v>1511.21</v>
      </c>
      <c r="J225" s="83">
        <v>369.85</v>
      </c>
      <c r="K225" s="86">
        <v>301.77999999999997</v>
      </c>
      <c r="L225" s="83">
        <v>700.42</v>
      </c>
      <c r="M225" s="86">
        <v>1235.3699999999999</v>
      </c>
      <c r="N225" s="84">
        <v>607</v>
      </c>
      <c r="O225" s="84">
        <v>31.55</v>
      </c>
      <c r="P225" s="84">
        <v>90.86</v>
      </c>
    </row>
    <row r="226" spans="1:18" x14ac:dyDescent="0.35">
      <c r="A226" s="102" t="s">
        <v>470</v>
      </c>
      <c r="B226" s="83">
        <v>5946.22</v>
      </c>
      <c r="C226" s="84">
        <v>343.56</v>
      </c>
      <c r="D226" s="84">
        <v>66.38</v>
      </c>
      <c r="E226" s="85">
        <v>5536.28</v>
      </c>
      <c r="F226" s="84">
        <v>240.08</v>
      </c>
      <c r="G226" s="84">
        <v>33.89</v>
      </c>
      <c r="H226" s="84">
        <v>181.78</v>
      </c>
      <c r="I226" s="84">
        <v>1557.35</v>
      </c>
      <c r="J226" s="83">
        <v>402.43</v>
      </c>
      <c r="K226" s="86">
        <v>286.41000000000003</v>
      </c>
      <c r="L226" s="83">
        <v>719.19</v>
      </c>
      <c r="M226" s="86">
        <v>1344.49</v>
      </c>
      <c r="N226" s="84">
        <v>516.22</v>
      </c>
      <c r="O226" s="84">
        <v>36.85</v>
      </c>
      <c r="P226" s="84">
        <v>59.27</v>
      </c>
    </row>
    <row r="227" spans="1:18" x14ac:dyDescent="0.35">
      <c r="A227" s="102" t="s">
        <v>471</v>
      </c>
      <c r="B227" s="83">
        <v>5698.13</v>
      </c>
      <c r="C227" s="84">
        <v>320.89999999999998</v>
      </c>
      <c r="D227" s="84">
        <v>51.81</v>
      </c>
      <c r="E227" s="85">
        <v>5325.42</v>
      </c>
      <c r="F227" s="84">
        <v>229.26</v>
      </c>
      <c r="G227" s="84">
        <v>29.14</v>
      </c>
      <c r="H227" s="84">
        <v>185.05</v>
      </c>
      <c r="I227" s="84">
        <v>1491.53</v>
      </c>
      <c r="J227" s="83">
        <v>387.95</v>
      </c>
      <c r="K227" s="86">
        <v>220.42</v>
      </c>
      <c r="L227" s="83">
        <v>629.78</v>
      </c>
      <c r="M227" s="86">
        <v>1347.5</v>
      </c>
      <c r="N227" s="84">
        <v>576.91</v>
      </c>
      <c r="O227" s="84">
        <v>51.63</v>
      </c>
      <c r="P227" s="84">
        <v>63.7</v>
      </c>
    </row>
    <row r="228" spans="1:18" x14ac:dyDescent="0.35">
      <c r="A228" s="102" t="s">
        <v>472</v>
      </c>
      <c r="B228" s="83">
        <v>5747.55</v>
      </c>
      <c r="C228" s="84">
        <v>333.73</v>
      </c>
      <c r="D228" s="84">
        <v>31.89</v>
      </c>
      <c r="E228" s="85">
        <v>5381.93</v>
      </c>
      <c r="F228" s="84">
        <v>238</v>
      </c>
      <c r="G228" s="84">
        <v>31.03</v>
      </c>
      <c r="H228" s="84">
        <v>137.82</v>
      </c>
      <c r="I228" s="84">
        <v>1517.43</v>
      </c>
      <c r="J228" s="83">
        <v>452.18</v>
      </c>
      <c r="K228" s="86">
        <v>165.68</v>
      </c>
      <c r="L228" s="83">
        <v>723.66</v>
      </c>
      <c r="M228" s="86">
        <v>1340.46</v>
      </c>
      <c r="N228" s="84">
        <v>553.65</v>
      </c>
      <c r="O228" s="84">
        <v>11.4</v>
      </c>
      <c r="P228" s="84">
        <v>71.53</v>
      </c>
      <c r="R228" s="37"/>
    </row>
    <row r="229" spans="1:18" x14ac:dyDescent="0.35">
      <c r="A229" s="102" t="s">
        <v>473</v>
      </c>
      <c r="B229" s="83">
        <v>5954.94</v>
      </c>
      <c r="C229" s="84">
        <v>352.29</v>
      </c>
      <c r="D229" s="84">
        <v>39.29</v>
      </c>
      <c r="E229" s="85">
        <v>5563.36</v>
      </c>
      <c r="F229" s="84">
        <v>236.27</v>
      </c>
      <c r="G229" s="84">
        <v>30.77</v>
      </c>
      <c r="H229" s="84">
        <v>149.19999999999999</v>
      </c>
      <c r="I229" s="84">
        <v>1557.64</v>
      </c>
      <c r="J229" s="83">
        <v>512.54999999999995</v>
      </c>
      <c r="K229" s="86">
        <v>144.16999999999999</v>
      </c>
      <c r="L229" s="83">
        <v>664.7</v>
      </c>
      <c r="M229" s="86">
        <v>1485.6</v>
      </c>
      <c r="N229" s="84">
        <v>466.16</v>
      </c>
      <c r="O229" s="84">
        <v>46.86</v>
      </c>
      <c r="P229" s="84">
        <v>104.01</v>
      </c>
      <c r="R229" s="37"/>
    </row>
    <row r="230" spans="1:18" x14ac:dyDescent="0.35">
      <c r="A230" s="102" t="s">
        <v>474</v>
      </c>
      <c r="B230" s="83">
        <v>5904.5</v>
      </c>
      <c r="C230" s="84">
        <v>345.35</v>
      </c>
      <c r="D230" s="84">
        <v>-179.3</v>
      </c>
      <c r="E230" s="85">
        <v>5738.45</v>
      </c>
      <c r="F230" s="84">
        <v>217.47</v>
      </c>
      <c r="G230" s="84">
        <v>32.19</v>
      </c>
      <c r="H230" s="84">
        <v>125.97</v>
      </c>
      <c r="I230" s="84">
        <v>1630.03</v>
      </c>
      <c r="J230" s="83">
        <v>544.41999999999996</v>
      </c>
      <c r="K230" s="86">
        <v>122.88</v>
      </c>
      <c r="L230" s="83">
        <v>991.9</v>
      </c>
      <c r="M230" s="86">
        <v>1376.53</v>
      </c>
      <c r="N230" s="84">
        <v>446.57</v>
      </c>
      <c r="O230" s="84">
        <v>14.26</v>
      </c>
      <c r="P230" s="84">
        <v>97.89</v>
      </c>
      <c r="R230" s="37"/>
    </row>
    <row r="231" spans="1:18" x14ac:dyDescent="0.35">
      <c r="A231" s="102" t="s">
        <v>475</v>
      </c>
      <c r="B231" s="83">
        <v>5110.04</v>
      </c>
      <c r="C231" s="84">
        <v>300.88</v>
      </c>
      <c r="D231" s="84">
        <v>57.62</v>
      </c>
      <c r="E231" s="85">
        <v>4751.54</v>
      </c>
      <c r="F231" s="84">
        <v>154.81</v>
      </c>
      <c r="G231" s="84">
        <v>29.7</v>
      </c>
      <c r="H231" s="84">
        <v>96.52</v>
      </c>
      <c r="I231" s="84">
        <v>1458</v>
      </c>
      <c r="J231" s="83">
        <v>332.2</v>
      </c>
      <c r="K231" s="86">
        <v>226.99</v>
      </c>
      <c r="L231" s="83">
        <v>663.23</v>
      </c>
      <c r="M231" s="86">
        <v>1070.9000000000001</v>
      </c>
      <c r="N231" s="84">
        <v>537.08000000000004</v>
      </c>
      <c r="O231" s="84">
        <v>22.46</v>
      </c>
      <c r="P231" s="84">
        <v>57.18</v>
      </c>
      <c r="R231" s="37"/>
    </row>
    <row r="232" spans="1:18" x14ac:dyDescent="0.35">
      <c r="A232" s="102" t="s">
        <v>476</v>
      </c>
      <c r="B232" s="83">
        <v>4724.07</v>
      </c>
      <c r="C232" s="84">
        <v>264.19</v>
      </c>
      <c r="D232" s="84">
        <v>31.53</v>
      </c>
      <c r="E232" s="85">
        <v>4428.3500000000004</v>
      </c>
      <c r="F232" s="84">
        <v>118.15</v>
      </c>
      <c r="G232" s="84">
        <v>19.579999999999998</v>
      </c>
      <c r="H232" s="84">
        <v>90.21</v>
      </c>
      <c r="I232" s="84">
        <v>1318.01</v>
      </c>
      <c r="J232" s="83">
        <v>241.32</v>
      </c>
      <c r="K232" s="86">
        <v>174.82</v>
      </c>
      <c r="L232" s="83">
        <v>631.29</v>
      </c>
      <c r="M232" s="86">
        <v>1003.81</v>
      </c>
      <c r="N232" s="84">
        <v>566.05999999999995</v>
      </c>
      <c r="O232" s="84">
        <v>66.27</v>
      </c>
      <c r="P232" s="84">
        <v>74.900000000000006</v>
      </c>
      <c r="R232" s="37"/>
    </row>
    <row r="233" spans="1:18" x14ac:dyDescent="0.35">
      <c r="A233" s="102" t="s">
        <v>477</v>
      </c>
      <c r="B233" s="83">
        <v>4646.41</v>
      </c>
      <c r="C233" s="84">
        <v>252.05</v>
      </c>
      <c r="D233" s="84">
        <v>-3.31</v>
      </c>
      <c r="E233" s="85">
        <v>4397.66</v>
      </c>
      <c r="F233" s="84">
        <v>129.47999999999999</v>
      </c>
      <c r="G233" s="84">
        <v>23.27</v>
      </c>
      <c r="H233" s="84">
        <v>224.57</v>
      </c>
      <c r="I233" s="84">
        <v>1230.3699999999999</v>
      </c>
      <c r="J233" s="83">
        <v>261.85000000000002</v>
      </c>
      <c r="K233" s="86">
        <v>197.75</v>
      </c>
      <c r="L233" s="83">
        <v>693.48</v>
      </c>
      <c r="M233" s="86">
        <v>975.59</v>
      </c>
      <c r="N233" s="84">
        <v>473.2</v>
      </c>
      <c r="O233" s="84">
        <v>17.89</v>
      </c>
      <c r="P233" s="84">
        <v>48.3</v>
      </c>
      <c r="R233" s="37"/>
    </row>
    <row r="234" spans="1:18" x14ac:dyDescent="0.35">
      <c r="A234" s="102" t="s">
        <v>478</v>
      </c>
      <c r="B234" s="83">
        <v>5569.02</v>
      </c>
      <c r="C234" s="84">
        <v>315.87</v>
      </c>
      <c r="D234" s="84">
        <v>54.07</v>
      </c>
      <c r="E234" s="85">
        <v>5199.09</v>
      </c>
      <c r="F234" s="84">
        <v>165.67</v>
      </c>
      <c r="G234" s="84">
        <v>23.97</v>
      </c>
      <c r="H234" s="84">
        <v>282.64</v>
      </c>
      <c r="I234" s="84">
        <v>1465.45</v>
      </c>
      <c r="J234" s="83">
        <v>349.09</v>
      </c>
      <c r="K234" s="86">
        <v>258.61</v>
      </c>
      <c r="L234" s="83">
        <v>668.36</v>
      </c>
      <c r="M234" s="86">
        <v>1289.81</v>
      </c>
      <c r="N234" s="84">
        <v>521.47</v>
      </c>
      <c r="O234" s="84">
        <v>33.97</v>
      </c>
      <c r="P234" s="84">
        <v>41.15</v>
      </c>
      <c r="R234" s="37"/>
    </row>
    <row r="235" spans="1:18" x14ac:dyDescent="0.35">
      <c r="A235" s="102" t="s">
        <v>479</v>
      </c>
      <c r="B235" s="83">
        <v>5476.81</v>
      </c>
      <c r="C235" s="84">
        <v>305.74</v>
      </c>
      <c r="D235" s="84">
        <v>16.54</v>
      </c>
      <c r="E235" s="85">
        <v>5154.53</v>
      </c>
      <c r="F235" s="84">
        <v>191.41</v>
      </c>
      <c r="G235" s="84">
        <v>29.8</v>
      </c>
      <c r="H235" s="84">
        <v>252.01</v>
      </c>
      <c r="I235" s="84">
        <v>1533.4</v>
      </c>
      <c r="J235" s="83">
        <v>383.66</v>
      </c>
      <c r="K235" s="86">
        <v>212.32</v>
      </c>
      <c r="L235" s="83">
        <v>668.78</v>
      </c>
      <c r="M235" s="86">
        <v>1263.4000000000001</v>
      </c>
      <c r="N235" s="84">
        <v>419.89</v>
      </c>
      <c r="O235" s="84">
        <v>34</v>
      </c>
      <c r="P235" s="84">
        <v>28.29</v>
      </c>
      <c r="R235" s="37"/>
    </row>
    <row r="236" spans="1:18" x14ac:dyDescent="0.35">
      <c r="A236" s="102" t="s">
        <v>480</v>
      </c>
      <c r="B236" s="83">
        <v>4557.82</v>
      </c>
      <c r="C236" s="84">
        <v>248.46</v>
      </c>
      <c r="D236" s="84">
        <v>48.65</v>
      </c>
      <c r="E236" s="85">
        <v>4260.7</v>
      </c>
      <c r="F236" s="84">
        <v>154.91999999999999</v>
      </c>
      <c r="G236" s="84">
        <v>27.07</v>
      </c>
      <c r="H236" s="84">
        <v>185.41</v>
      </c>
      <c r="I236" s="84">
        <v>1333.15</v>
      </c>
      <c r="J236" s="83">
        <v>257.11</v>
      </c>
      <c r="K236" s="86">
        <v>289.05</v>
      </c>
      <c r="L236" s="83">
        <v>566</v>
      </c>
      <c r="M236" s="86">
        <v>921.84</v>
      </c>
      <c r="N236" s="84">
        <v>297.7</v>
      </c>
      <c r="O236" s="84">
        <v>36.89</v>
      </c>
      <c r="P236" s="84">
        <v>75.66</v>
      </c>
      <c r="R236" s="37"/>
    </row>
    <row r="237" spans="1:18" x14ac:dyDescent="0.35">
      <c r="A237" s="102" t="s">
        <v>481</v>
      </c>
      <c r="B237" s="83">
        <v>5482.58</v>
      </c>
      <c r="C237" s="84">
        <v>289.56</v>
      </c>
      <c r="D237" s="84">
        <v>41.31</v>
      </c>
      <c r="E237" s="85">
        <v>5151.71</v>
      </c>
      <c r="F237" s="84">
        <v>180.58</v>
      </c>
      <c r="G237" s="84">
        <v>29.98</v>
      </c>
      <c r="H237" s="84">
        <v>195.58</v>
      </c>
      <c r="I237" s="84">
        <v>1428.28</v>
      </c>
      <c r="J237" s="83">
        <v>326.37</v>
      </c>
      <c r="K237" s="86">
        <v>255.08</v>
      </c>
      <c r="L237" s="83">
        <v>695.12</v>
      </c>
      <c r="M237" s="86">
        <v>1221.57</v>
      </c>
      <c r="N237" s="84">
        <v>563.72</v>
      </c>
      <c r="O237" s="84">
        <v>33.549999999999997</v>
      </c>
      <c r="P237" s="84">
        <v>94.81</v>
      </c>
      <c r="R237" s="37"/>
    </row>
    <row r="238" spans="1:18" x14ac:dyDescent="0.35">
      <c r="A238" s="102" t="s">
        <v>482</v>
      </c>
      <c r="B238" s="83">
        <v>5205.2299999999996</v>
      </c>
      <c r="C238" s="84">
        <v>269.88</v>
      </c>
      <c r="D238" s="84">
        <v>53.97</v>
      </c>
      <c r="E238" s="85">
        <v>4881.37</v>
      </c>
      <c r="F238" s="84">
        <v>197.75</v>
      </c>
      <c r="G238" s="84">
        <v>34.5</v>
      </c>
      <c r="H238" s="84">
        <v>152.97</v>
      </c>
      <c r="I238" s="84">
        <v>1367.34</v>
      </c>
      <c r="J238" s="83">
        <v>331.06</v>
      </c>
      <c r="K238" s="86">
        <v>180.71</v>
      </c>
      <c r="L238" s="83">
        <v>714.1</v>
      </c>
      <c r="M238" s="86">
        <v>1159.97</v>
      </c>
      <c r="N238" s="84">
        <v>487.74</v>
      </c>
      <c r="O238" s="84">
        <v>39.36</v>
      </c>
      <c r="P238" s="84">
        <v>94.78</v>
      </c>
      <c r="R238" s="37"/>
    </row>
    <row r="239" spans="1:18" x14ac:dyDescent="0.35">
      <c r="A239" s="102" t="s">
        <v>483</v>
      </c>
      <c r="B239" s="83">
        <v>5234.8500000000004</v>
      </c>
      <c r="C239" s="84">
        <v>268.72000000000003</v>
      </c>
      <c r="D239" s="84">
        <v>17.61</v>
      </c>
      <c r="E239" s="85">
        <v>4948.53</v>
      </c>
      <c r="F239" s="84">
        <v>205.47</v>
      </c>
      <c r="G239" s="84">
        <v>34.32</v>
      </c>
      <c r="H239" s="84">
        <v>163.79</v>
      </c>
      <c r="I239" s="84">
        <v>1422.59</v>
      </c>
      <c r="J239" s="83">
        <v>402.59</v>
      </c>
      <c r="K239" s="86">
        <v>133.44999999999999</v>
      </c>
      <c r="L239" s="83">
        <v>687.29</v>
      </c>
      <c r="M239" s="86">
        <v>1139.75</v>
      </c>
      <c r="N239" s="84">
        <v>544.69000000000005</v>
      </c>
      <c r="O239" s="84">
        <v>10.53</v>
      </c>
      <c r="P239" s="84">
        <v>85.48</v>
      </c>
      <c r="R239" s="37"/>
    </row>
    <row r="240" spans="1:18" x14ac:dyDescent="0.35">
      <c r="A240" s="102" t="s">
        <v>484</v>
      </c>
      <c r="B240" s="83">
        <v>4694.41</v>
      </c>
      <c r="C240" s="84">
        <v>252.76</v>
      </c>
      <c r="D240" s="84">
        <v>76.290000000000006</v>
      </c>
      <c r="E240" s="85">
        <v>4365.3599999999997</v>
      </c>
      <c r="F240" s="84">
        <v>191.49</v>
      </c>
      <c r="G240" s="84">
        <v>28.63</v>
      </c>
      <c r="H240" s="84">
        <v>153.79</v>
      </c>
      <c r="I240" s="84">
        <v>1211.23</v>
      </c>
      <c r="J240" s="83">
        <v>414.19</v>
      </c>
      <c r="K240" s="86">
        <v>100.49</v>
      </c>
      <c r="L240" s="83">
        <v>695.49</v>
      </c>
      <c r="M240" s="86">
        <v>999.36</v>
      </c>
      <c r="N240" s="84">
        <v>316.11</v>
      </c>
      <c r="O240" s="84">
        <v>29.11</v>
      </c>
      <c r="P240" s="84">
        <v>93.45</v>
      </c>
      <c r="R240" s="37"/>
    </row>
    <row r="241" spans="1:18" x14ac:dyDescent="0.35">
      <c r="A241" s="102" t="s">
        <v>485</v>
      </c>
      <c r="B241" s="83">
        <v>5159.1000000000004</v>
      </c>
      <c r="C241" s="84">
        <v>267.72000000000003</v>
      </c>
      <c r="D241" s="84">
        <v>80.27</v>
      </c>
      <c r="E241" s="85">
        <v>4811.1000000000004</v>
      </c>
      <c r="F241" s="84">
        <v>194.57</v>
      </c>
      <c r="G241" s="84">
        <v>29.31</v>
      </c>
      <c r="H241" s="84">
        <v>182.95</v>
      </c>
      <c r="I241" s="84">
        <v>1250.55</v>
      </c>
      <c r="J241" s="83">
        <v>500.88</v>
      </c>
      <c r="K241" s="86">
        <v>82.03</v>
      </c>
      <c r="L241" s="83">
        <v>726.24</v>
      </c>
      <c r="M241" s="86">
        <v>1169.0899999999999</v>
      </c>
      <c r="N241" s="84">
        <v>391.07</v>
      </c>
      <c r="O241" s="84">
        <v>52.34</v>
      </c>
      <c r="P241" s="84">
        <v>93.44</v>
      </c>
      <c r="R241" s="37"/>
    </row>
    <row r="242" spans="1:18" x14ac:dyDescent="0.35">
      <c r="A242" s="102" t="s">
        <v>486</v>
      </c>
      <c r="B242" s="83">
        <v>5114.51</v>
      </c>
      <c r="C242" s="84">
        <v>272.01</v>
      </c>
      <c r="D242" s="84">
        <v>32.49</v>
      </c>
      <c r="E242" s="85">
        <v>4810</v>
      </c>
      <c r="F242" s="84">
        <v>176.34</v>
      </c>
      <c r="G242" s="84">
        <v>25.92</v>
      </c>
      <c r="H242" s="84">
        <v>162.47999999999999</v>
      </c>
      <c r="I242" s="84">
        <v>1299.24</v>
      </c>
      <c r="J242" s="83">
        <v>421.42</v>
      </c>
      <c r="K242" s="86">
        <v>126.27</v>
      </c>
      <c r="L242" s="83">
        <v>742.21</v>
      </c>
      <c r="M242" s="86">
        <v>1226.6300000000001</v>
      </c>
      <c r="N242" s="84">
        <v>394.23</v>
      </c>
      <c r="O242" s="84">
        <v>33.18</v>
      </c>
      <c r="P242" s="84">
        <v>98.25</v>
      </c>
      <c r="R242" s="37"/>
    </row>
    <row r="243" spans="1:18" x14ac:dyDescent="0.35">
      <c r="A243" s="102" t="s">
        <v>487</v>
      </c>
      <c r="B243" s="83">
        <v>4996.63</v>
      </c>
      <c r="C243" s="84">
        <v>251.05</v>
      </c>
      <c r="D243" s="84">
        <v>12.22</v>
      </c>
      <c r="E243" s="85">
        <v>4733.3599999999997</v>
      </c>
      <c r="F243" s="84">
        <v>178.04</v>
      </c>
      <c r="G243" s="84">
        <v>26.15</v>
      </c>
      <c r="H243" s="84">
        <v>237.87</v>
      </c>
      <c r="I243" s="84">
        <v>1175.69</v>
      </c>
      <c r="J243" s="83">
        <v>414.01</v>
      </c>
      <c r="K243" s="86">
        <v>168.49</v>
      </c>
      <c r="L243" s="83">
        <v>690.59</v>
      </c>
      <c r="M243" s="86">
        <v>1199.48</v>
      </c>
      <c r="N243" s="84">
        <v>367.53</v>
      </c>
      <c r="O243" s="84">
        <v>34.32</v>
      </c>
      <c r="P243" s="84">
        <v>90.5</v>
      </c>
      <c r="R243" s="37"/>
    </row>
    <row r="244" spans="1:18" x14ac:dyDescent="0.35">
      <c r="A244" s="102" t="s">
        <v>488</v>
      </c>
      <c r="B244" s="83">
        <v>5056.01</v>
      </c>
      <c r="C244" s="84">
        <v>250.4</v>
      </c>
      <c r="D244" s="84">
        <v>86.08</v>
      </c>
      <c r="E244" s="85">
        <v>4719.54</v>
      </c>
      <c r="F244" s="84">
        <v>157.58000000000001</v>
      </c>
      <c r="G244" s="84">
        <v>27.65</v>
      </c>
      <c r="H244" s="84">
        <v>221.54</v>
      </c>
      <c r="I244" s="84">
        <v>1122.44</v>
      </c>
      <c r="J244" s="83">
        <v>420.29</v>
      </c>
      <c r="K244" s="86">
        <v>160.44999999999999</v>
      </c>
      <c r="L244" s="83">
        <v>636.22</v>
      </c>
      <c r="M244" s="86">
        <v>1104.03</v>
      </c>
      <c r="N244" s="84">
        <v>594.78</v>
      </c>
      <c r="O244" s="84">
        <v>33.28</v>
      </c>
      <c r="P244" s="84">
        <v>93.76</v>
      </c>
      <c r="R244" s="37"/>
    </row>
    <row r="245" spans="1:18" x14ac:dyDescent="0.35">
      <c r="A245" s="102" t="s">
        <v>489</v>
      </c>
      <c r="B245" s="83">
        <v>4810.24</v>
      </c>
      <c r="C245" s="84">
        <v>232.44</v>
      </c>
      <c r="D245" s="84">
        <v>91.38</v>
      </c>
      <c r="E245" s="85">
        <v>4486.42</v>
      </c>
      <c r="F245" s="84">
        <v>138.79</v>
      </c>
      <c r="G245" s="84">
        <v>26.23</v>
      </c>
      <c r="H245" s="84">
        <v>195.06</v>
      </c>
      <c r="I245" s="84">
        <v>1124.92</v>
      </c>
      <c r="J245" s="83">
        <v>371.47</v>
      </c>
      <c r="K245" s="86">
        <v>168.93</v>
      </c>
      <c r="L245" s="83">
        <v>615.27</v>
      </c>
      <c r="M245" s="86">
        <v>1136.19</v>
      </c>
      <c r="N245" s="84">
        <v>491.48</v>
      </c>
      <c r="O245" s="84">
        <v>22.7</v>
      </c>
      <c r="P245" s="84">
        <v>86.14</v>
      </c>
      <c r="R245" s="37"/>
    </row>
    <row r="246" spans="1:18" x14ac:dyDescent="0.35">
      <c r="A246" s="102" t="s">
        <v>490</v>
      </c>
      <c r="B246" s="83">
        <v>5274.36</v>
      </c>
      <c r="C246" s="84">
        <v>289.52999999999997</v>
      </c>
      <c r="D246" s="84">
        <v>-74.22</v>
      </c>
      <c r="E246" s="85">
        <v>5059.04</v>
      </c>
      <c r="F246" s="84">
        <v>160.12</v>
      </c>
      <c r="G246" s="84">
        <v>28.11</v>
      </c>
      <c r="H246" s="84">
        <v>186.52</v>
      </c>
      <c r="I246" s="84">
        <v>1440.6</v>
      </c>
      <c r="J246" s="83">
        <v>392.33</v>
      </c>
      <c r="K246" s="86">
        <v>246.1</v>
      </c>
      <c r="L246" s="83">
        <v>677.62</v>
      </c>
      <c r="M246" s="86">
        <v>1272.48</v>
      </c>
      <c r="N246" s="84">
        <v>400.24</v>
      </c>
      <c r="O246" s="84">
        <v>13.44</v>
      </c>
      <c r="P246" s="84">
        <v>71.83</v>
      </c>
      <c r="R246" s="37"/>
    </row>
    <row r="247" spans="1:18" x14ac:dyDescent="0.35">
      <c r="A247" s="102" t="s">
        <v>491</v>
      </c>
      <c r="B247" s="83">
        <v>5220.09</v>
      </c>
      <c r="C247" s="84">
        <v>302.58</v>
      </c>
      <c r="D247" s="84">
        <v>45.45</v>
      </c>
      <c r="E247" s="85">
        <v>4872.0600000000004</v>
      </c>
      <c r="F247" s="84">
        <v>170.12</v>
      </c>
      <c r="G247" s="84">
        <v>31.89</v>
      </c>
      <c r="H247" s="84">
        <v>195.59</v>
      </c>
      <c r="I247" s="84">
        <v>1460.94</v>
      </c>
      <c r="J247" s="83">
        <v>413.08</v>
      </c>
      <c r="K247" s="86">
        <v>221.42</v>
      </c>
      <c r="L247" s="83">
        <v>591.76</v>
      </c>
      <c r="M247" s="86">
        <v>1166.5899999999999</v>
      </c>
      <c r="N247" s="84">
        <v>406.3</v>
      </c>
      <c r="O247" s="84">
        <v>14.41</v>
      </c>
      <c r="P247" s="84">
        <v>27.67</v>
      </c>
      <c r="R247" s="37"/>
    </row>
    <row r="248" spans="1:18" x14ac:dyDescent="0.35">
      <c r="A248" s="102" t="s">
        <v>492</v>
      </c>
      <c r="B248" s="83">
        <v>4553.78</v>
      </c>
      <c r="C248" s="84">
        <v>237.58</v>
      </c>
      <c r="D248" s="84">
        <v>45.35</v>
      </c>
      <c r="E248" s="85">
        <v>4270.8500000000004</v>
      </c>
      <c r="F248" s="84">
        <v>163.4</v>
      </c>
      <c r="G248" s="84">
        <v>30.38</v>
      </c>
      <c r="H248" s="84">
        <v>185.4</v>
      </c>
      <c r="I248" s="84">
        <v>1190.96</v>
      </c>
      <c r="J248" s="83">
        <v>342.08</v>
      </c>
      <c r="K248" s="86">
        <v>227.1</v>
      </c>
      <c r="L248" s="83">
        <v>548.15</v>
      </c>
      <c r="M248" s="86">
        <v>972.32</v>
      </c>
      <c r="N248" s="84">
        <v>400.09</v>
      </c>
      <c r="O248" s="84">
        <v>16.13</v>
      </c>
      <c r="P248" s="84">
        <v>73.22</v>
      </c>
      <c r="R248" s="37"/>
    </row>
    <row r="249" spans="1:18" x14ac:dyDescent="0.35">
      <c r="A249" s="102" t="s">
        <v>493</v>
      </c>
      <c r="B249" s="83">
        <v>4859.17</v>
      </c>
      <c r="C249" s="84">
        <v>269.49</v>
      </c>
      <c r="D249" s="84">
        <v>49.05</v>
      </c>
      <c r="E249" s="85">
        <v>4540.62</v>
      </c>
      <c r="F249" s="84">
        <v>168.2</v>
      </c>
      <c r="G249" s="84">
        <v>31.14</v>
      </c>
      <c r="H249" s="84">
        <v>196.17</v>
      </c>
      <c r="I249" s="84">
        <v>1317.55</v>
      </c>
      <c r="J249" s="83">
        <v>380.77</v>
      </c>
      <c r="K249" s="86">
        <v>226.03</v>
      </c>
      <c r="L249" s="83">
        <v>639.44000000000005</v>
      </c>
      <c r="M249" s="86">
        <v>892.89</v>
      </c>
      <c r="N249" s="84">
        <v>419.99</v>
      </c>
      <c r="O249" s="84">
        <v>37.86</v>
      </c>
      <c r="P249" s="84">
        <v>89.94</v>
      </c>
      <c r="R249" s="37"/>
    </row>
    <row r="250" spans="1:18" x14ac:dyDescent="0.35">
      <c r="A250" s="102" t="s">
        <v>494</v>
      </c>
      <c r="B250" s="83">
        <v>4849.6400000000003</v>
      </c>
      <c r="C250" s="84">
        <v>258.77</v>
      </c>
      <c r="D250" s="84">
        <v>138.6</v>
      </c>
      <c r="E250" s="85">
        <v>4452.2700000000004</v>
      </c>
      <c r="F250" s="84">
        <v>193.39</v>
      </c>
      <c r="G250" s="84">
        <v>32.049999999999997</v>
      </c>
      <c r="H250" s="84">
        <v>175.09</v>
      </c>
      <c r="I250" s="84">
        <v>1302.0999999999999</v>
      </c>
      <c r="J250" s="83">
        <v>375.3</v>
      </c>
      <c r="K250" s="86">
        <v>149.52000000000001</v>
      </c>
      <c r="L250" s="83">
        <v>696.04</v>
      </c>
      <c r="M250" s="86">
        <v>867.33</v>
      </c>
      <c r="N250" s="84">
        <v>376.51</v>
      </c>
      <c r="O250" s="84">
        <v>39.22</v>
      </c>
      <c r="P250" s="84">
        <v>90.97</v>
      </c>
      <c r="R250" s="37"/>
    </row>
    <row r="251" spans="1:18" x14ac:dyDescent="0.35">
      <c r="A251" s="102" t="s">
        <v>495</v>
      </c>
      <c r="B251" s="83">
        <v>4788.84</v>
      </c>
      <c r="C251" s="84">
        <v>257.10000000000002</v>
      </c>
      <c r="D251" s="84">
        <v>39.51</v>
      </c>
      <c r="E251" s="85">
        <v>4492.24</v>
      </c>
      <c r="F251" s="84">
        <v>195.79</v>
      </c>
      <c r="G251" s="84">
        <v>30.65</v>
      </c>
      <c r="H251" s="84">
        <v>218.05</v>
      </c>
      <c r="I251" s="84">
        <v>1309.1099999999999</v>
      </c>
      <c r="J251" s="83">
        <v>441.62</v>
      </c>
      <c r="K251" s="86">
        <v>123.2</v>
      </c>
      <c r="L251" s="83">
        <v>584.55999999999995</v>
      </c>
      <c r="M251" s="86">
        <v>993.34</v>
      </c>
      <c r="N251" s="84">
        <v>369.57</v>
      </c>
      <c r="O251" s="84">
        <v>23.36</v>
      </c>
      <c r="P251" s="84">
        <v>97.11</v>
      </c>
      <c r="R251" s="37"/>
    </row>
    <row r="252" spans="1:18" x14ac:dyDescent="0.35">
      <c r="A252" s="102" t="s">
        <v>496</v>
      </c>
      <c r="B252" s="83">
        <v>4464.07</v>
      </c>
      <c r="C252" s="84">
        <v>235.7</v>
      </c>
      <c r="D252" s="84">
        <v>21.7</v>
      </c>
      <c r="E252" s="85">
        <v>4206.68</v>
      </c>
      <c r="F252" s="84">
        <v>188.89</v>
      </c>
      <c r="G252" s="84">
        <v>30.91</v>
      </c>
      <c r="H252" s="84">
        <v>193.48</v>
      </c>
      <c r="I252" s="84">
        <v>1171.1500000000001</v>
      </c>
      <c r="J252" s="83">
        <v>434.14</v>
      </c>
      <c r="K252" s="86">
        <v>97.96</v>
      </c>
      <c r="L252" s="83">
        <v>515.27</v>
      </c>
      <c r="M252" s="86">
        <v>985.36</v>
      </c>
      <c r="N252" s="84">
        <v>347.64</v>
      </c>
      <c r="O252" s="84">
        <v>30.56</v>
      </c>
      <c r="P252" s="84">
        <v>86.16</v>
      </c>
      <c r="R252" s="37"/>
    </row>
    <row r="253" spans="1:18" x14ac:dyDescent="0.35">
      <c r="A253" s="102" t="s">
        <v>497</v>
      </c>
      <c r="B253" s="83">
        <v>5474.2</v>
      </c>
      <c r="C253" s="84">
        <v>305.64999999999998</v>
      </c>
      <c r="D253" s="84">
        <v>14.88</v>
      </c>
      <c r="E253" s="85">
        <v>5153.67</v>
      </c>
      <c r="F253" s="84">
        <v>216.38</v>
      </c>
      <c r="G253" s="84">
        <v>40.15</v>
      </c>
      <c r="H253" s="84">
        <v>199.94</v>
      </c>
      <c r="I253" s="84">
        <v>1524.36</v>
      </c>
      <c r="J253" s="83">
        <v>517.51</v>
      </c>
      <c r="K253" s="86">
        <v>92.27</v>
      </c>
      <c r="L253" s="83">
        <v>621.27</v>
      </c>
      <c r="M253" s="86">
        <v>1261.3699999999999</v>
      </c>
      <c r="N253" s="84">
        <v>389.38</v>
      </c>
      <c r="O253" s="84">
        <v>32.1</v>
      </c>
      <c r="P253" s="84">
        <v>97.73</v>
      </c>
      <c r="R253" s="37"/>
    </row>
    <row r="254" spans="1:18" x14ac:dyDescent="0.35">
      <c r="A254" s="102" t="s">
        <v>498</v>
      </c>
      <c r="B254" s="83">
        <v>5510.66</v>
      </c>
      <c r="C254" s="84">
        <v>302.63</v>
      </c>
      <c r="D254" s="84">
        <v>48.94</v>
      </c>
      <c r="E254" s="85">
        <v>5159.09</v>
      </c>
      <c r="F254" s="84">
        <v>206.27</v>
      </c>
      <c r="G254" s="84">
        <v>37.36</v>
      </c>
      <c r="H254" s="84">
        <v>215.25</v>
      </c>
      <c r="I254" s="84">
        <v>1479.44</v>
      </c>
      <c r="J254" s="83">
        <v>480.37</v>
      </c>
      <c r="K254" s="86">
        <v>138.38</v>
      </c>
      <c r="L254" s="83">
        <v>643.53</v>
      </c>
      <c r="M254" s="86">
        <v>1202.2</v>
      </c>
      <c r="N254" s="84">
        <v>456.39</v>
      </c>
      <c r="O254" s="84">
        <v>13.88</v>
      </c>
      <c r="P254" s="84">
        <v>103.28</v>
      </c>
      <c r="R254" s="37"/>
    </row>
    <row r="255" spans="1:18" x14ac:dyDescent="0.35">
      <c r="A255" s="102" t="s">
        <v>499</v>
      </c>
      <c r="B255" s="83">
        <v>5362.39</v>
      </c>
      <c r="C255" s="84">
        <v>308.25</v>
      </c>
      <c r="D255" s="84">
        <v>21.74</v>
      </c>
      <c r="E255" s="85">
        <v>5032.3999999999996</v>
      </c>
      <c r="F255" s="84">
        <v>173.31</v>
      </c>
      <c r="G255" s="84">
        <v>33</v>
      </c>
      <c r="H255" s="84">
        <v>177.85</v>
      </c>
      <c r="I255" s="84">
        <v>1523.34</v>
      </c>
      <c r="J255" s="83">
        <v>458.45</v>
      </c>
      <c r="K255" s="86">
        <v>175.46</v>
      </c>
      <c r="L255" s="83">
        <v>659.98</v>
      </c>
      <c r="M255" s="86">
        <v>1198.1199999999999</v>
      </c>
      <c r="N255" s="84">
        <v>326.95</v>
      </c>
      <c r="O255" s="84">
        <v>36.79</v>
      </c>
      <c r="P255" s="84">
        <v>88.28</v>
      </c>
      <c r="R255" s="37"/>
    </row>
    <row r="256" spans="1:18" x14ac:dyDescent="0.35">
      <c r="A256" s="102" t="s">
        <v>500</v>
      </c>
      <c r="B256" s="83">
        <v>5480.99</v>
      </c>
      <c r="C256" s="84">
        <v>289.64</v>
      </c>
      <c r="D256" s="84">
        <v>13.22</v>
      </c>
      <c r="E256" s="85">
        <v>5178.1400000000003</v>
      </c>
      <c r="F256" s="84">
        <v>195.16</v>
      </c>
      <c r="G256" s="84">
        <v>31.69</v>
      </c>
      <c r="H256" s="84">
        <v>168.99</v>
      </c>
      <c r="I256" s="84">
        <v>1528.47</v>
      </c>
      <c r="J256" s="83">
        <v>437.15</v>
      </c>
      <c r="K256" s="86">
        <v>163.21</v>
      </c>
      <c r="L256" s="83">
        <v>614.9</v>
      </c>
      <c r="M256" s="86">
        <v>1347.57</v>
      </c>
      <c r="N256" s="84">
        <v>402.65</v>
      </c>
      <c r="O256" s="84">
        <v>29.85</v>
      </c>
      <c r="P256" s="84">
        <v>88.51</v>
      </c>
      <c r="R256" s="37"/>
    </row>
    <row r="257" spans="1:18" x14ac:dyDescent="0.35">
      <c r="A257" s="102" t="s">
        <v>501</v>
      </c>
      <c r="B257" s="83">
        <v>5368.6</v>
      </c>
      <c r="C257" s="84">
        <v>279.83</v>
      </c>
      <c r="D257" s="84">
        <v>37.43</v>
      </c>
      <c r="E257" s="85">
        <v>5051.34</v>
      </c>
      <c r="F257" s="84">
        <v>171.54</v>
      </c>
      <c r="G257" s="84">
        <v>33.5</v>
      </c>
      <c r="H257" s="84">
        <v>228.33</v>
      </c>
      <c r="I257" s="84">
        <v>1508.06</v>
      </c>
      <c r="J257" s="83">
        <v>360.13</v>
      </c>
      <c r="K257" s="86">
        <v>183.89</v>
      </c>
      <c r="L257" s="83">
        <v>539.92999999999995</v>
      </c>
      <c r="M257" s="86">
        <v>1299.71</v>
      </c>
      <c r="N257" s="84">
        <v>416.76</v>
      </c>
      <c r="O257" s="84">
        <v>45.6</v>
      </c>
      <c r="P257" s="84">
        <v>78.95</v>
      </c>
      <c r="R257" s="37"/>
    </row>
    <row r="258" spans="1:18" x14ac:dyDescent="0.35">
      <c r="A258" s="102" t="s">
        <v>502</v>
      </c>
      <c r="B258" s="83">
        <v>5458.38</v>
      </c>
      <c r="C258" s="84">
        <v>304.60000000000002</v>
      </c>
      <c r="D258" s="84">
        <v>37.44</v>
      </c>
      <c r="E258" s="85">
        <v>5116.34</v>
      </c>
      <c r="F258" s="84">
        <v>165.24</v>
      </c>
      <c r="G258" s="84">
        <v>33.659999999999997</v>
      </c>
      <c r="H258" s="84">
        <v>213.58</v>
      </c>
      <c r="I258" s="84">
        <v>1578.02</v>
      </c>
      <c r="J258" s="83">
        <v>332.35</v>
      </c>
      <c r="K258" s="86">
        <v>232.74</v>
      </c>
      <c r="L258" s="83">
        <v>548.9</v>
      </c>
      <c r="M258" s="86">
        <v>1337.54</v>
      </c>
      <c r="N258" s="84">
        <v>403.77</v>
      </c>
      <c r="O258" s="84">
        <v>30.25</v>
      </c>
      <c r="P258" s="84">
        <v>68.680000000000007</v>
      </c>
      <c r="R258" s="37"/>
    </row>
    <row r="259" spans="1:18" x14ac:dyDescent="0.35">
      <c r="A259" s="102" t="s">
        <v>503</v>
      </c>
      <c r="B259" s="83">
        <v>5234.0200000000004</v>
      </c>
      <c r="C259" s="84">
        <v>301.26</v>
      </c>
      <c r="D259" s="84">
        <v>50.23</v>
      </c>
      <c r="E259" s="85">
        <v>4882.53</v>
      </c>
      <c r="F259" s="84">
        <v>178.64</v>
      </c>
      <c r="G259" s="84">
        <v>36.909999999999997</v>
      </c>
      <c r="H259" s="84">
        <v>228.05</v>
      </c>
      <c r="I259" s="84">
        <v>1545.33</v>
      </c>
      <c r="J259" s="83">
        <v>368.36</v>
      </c>
      <c r="K259" s="86">
        <v>221.81</v>
      </c>
      <c r="L259" s="83">
        <v>600.25</v>
      </c>
      <c r="M259" s="86">
        <v>1154.83</v>
      </c>
      <c r="N259" s="84">
        <v>338.19</v>
      </c>
      <c r="O259" s="84">
        <v>42.42</v>
      </c>
      <c r="P259" s="84">
        <v>16.670000000000002</v>
      </c>
      <c r="R259" s="37"/>
    </row>
    <row r="260" spans="1:18" x14ac:dyDescent="0.35">
      <c r="A260" s="102" t="s">
        <v>504</v>
      </c>
      <c r="B260" s="83">
        <v>4403.03</v>
      </c>
      <c r="C260" s="84">
        <v>237.97</v>
      </c>
      <c r="D260" s="84">
        <v>23.65</v>
      </c>
      <c r="E260" s="85">
        <v>4141.3999999999996</v>
      </c>
      <c r="F260" s="84">
        <v>150.38</v>
      </c>
      <c r="G260" s="84">
        <v>60.87</v>
      </c>
      <c r="H260" s="84">
        <v>210.79</v>
      </c>
      <c r="I260" s="84">
        <v>1241.76</v>
      </c>
      <c r="J260" s="83">
        <v>266.63</v>
      </c>
      <c r="K260" s="86">
        <v>231.44</v>
      </c>
      <c r="L260" s="83">
        <v>590.24</v>
      </c>
      <c r="M260" s="86">
        <v>825.52</v>
      </c>
      <c r="N260" s="84">
        <v>362.15</v>
      </c>
      <c r="O260" s="84">
        <v>0.04</v>
      </c>
      <c r="P260" s="84">
        <v>72.61</v>
      </c>
      <c r="R260" s="37"/>
    </row>
    <row r="261" spans="1:18" x14ac:dyDescent="0.35">
      <c r="A261" s="102" t="s">
        <v>505</v>
      </c>
      <c r="B261" s="83">
        <v>4584.3500000000004</v>
      </c>
      <c r="C261" s="84">
        <v>283.63</v>
      </c>
      <c r="D261" s="84">
        <v>26.9</v>
      </c>
      <c r="E261" s="85">
        <v>4273.82</v>
      </c>
      <c r="F261" s="84">
        <v>174.44</v>
      </c>
      <c r="G261" s="84">
        <v>27.29</v>
      </c>
      <c r="H261" s="84">
        <v>173.54</v>
      </c>
      <c r="I261" s="84">
        <v>1324.35</v>
      </c>
      <c r="J261" s="83">
        <v>280.32</v>
      </c>
      <c r="K261" s="86">
        <v>217.87</v>
      </c>
      <c r="L261" s="83">
        <v>529.08000000000004</v>
      </c>
      <c r="M261" s="86">
        <v>952.03</v>
      </c>
      <c r="N261" s="84">
        <v>349.92</v>
      </c>
      <c r="O261" s="84">
        <v>0.26</v>
      </c>
      <c r="P261" s="84">
        <v>86.8</v>
      </c>
      <c r="R261" s="37"/>
    </row>
    <row r="262" spans="1:18" x14ac:dyDescent="0.35">
      <c r="A262" s="102" t="s">
        <v>506</v>
      </c>
      <c r="B262" s="83">
        <v>4876.41</v>
      </c>
      <c r="C262" s="84">
        <v>260.49</v>
      </c>
      <c r="D262" s="84">
        <v>51.3</v>
      </c>
      <c r="E262" s="85">
        <v>4564.6099999999997</v>
      </c>
      <c r="F262" s="84">
        <v>212.32</v>
      </c>
      <c r="G262" s="84">
        <v>39.81</v>
      </c>
      <c r="H262" s="84">
        <v>193.68</v>
      </c>
      <c r="I262" s="84">
        <v>1449.64</v>
      </c>
      <c r="J262" s="83">
        <v>359.55</v>
      </c>
      <c r="K262" s="86">
        <v>183.71</v>
      </c>
      <c r="L262" s="83">
        <v>607.79999999999995</v>
      </c>
      <c r="M262" s="86">
        <v>949.97</v>
      </c>
      <c r="N262" s="84">
        <v>287.27999999999997</v>
      </c>
      <c r="O262" s="84">
        <v>26.51</v>
      </c>
      <c r="P262" s="84">
        <v>89.81</v>
      </c>
      <c r="R262" s="37"/>
    </row>
    <row r="263" spans="1:18" x14ac:dyDescent="0.35">
      <c r="A263" s="102" t="s">
        <v>507</v>
      </c>
      <c r="B263" s="83">
        <v>5256.55</v>
      </c>
      <c r="C263" s="84">
        <v>305.83999999999997</v>
      </c>
      <c r="D263" s="84">
        <v>42.05</v>
      </c>
      <c r="E263" s="85">
        <v>4908.67</v>
      </c>
      <c r="F263" s="84">
        <v>228.58</v>
      </c>
      <c r="G263" s="84">
        <v>37.770000000000003</v>
      </c>
      <c r="H263" s="84">
        <v>189.97</v>
      </c>
      <c r="I263" s="84">
        <v>1489.79</v>
      </c>
      <c r="J263" s="83">
        <v>377.39</v>
      </c>
      <c r="K263" s="86">
        <v>167.55</v>
      </c>
      <c r="L263" s="83">
        <v>589.79999999999995</v>
      </c>
      <c r="M263" s="86">
        <v>1155.74</v>
      </c>
      <c r="N263" s="84">
        <v>383.88</v>
      </c>
      <c r="O263" s="84">
        <v>49.28</v>
      </c>
      <c r="P263" s="84">
        <v>86.52</v>
      </c>
      <c r="R263" s="37"/>
    </row>
    <row r="264" spans="1:18" x14ac:dyDescent="0.35">
      <c r="A264" s="102" t="s">
        <v>508</v>
      </c>
      <c r="B264" s="83">
        <v>5107.2299999999996</v>
      </c>
      <c r="C264" s="84">
        <v>287.41000000000003</v>
      </c>
      <c r="D264" s="84">
        <v>25.32</v>
      </c>
      <c r="E264" s="85">
        <v>4794.5</v>
      </c>
      <c r="F264" s="84">
        <v>211.98</v>
      </c>
      <c r="G264" s="84">
        <v>31.85</v>
      </c>
      <c r="H264" s="84">
        <v>163.04</v>
      </c>
      <c r="I264" s="84">
        <v>1419.39</v>
      </c>
      <c r="J264" s="83">
        <v>448.25</v>
      </c>
      <c r="K264" s="86">
        <v>85.61</v>
      </c>
      <c r="L264" s="83">
        <v>583.97</v>
      </c>
      <c r="M264" s="86">
        <v>1141.02</v>
      </c>
      <c r="N264" s="84">
        <v>413.25</v>
      </c>
      <c r="O264" s="84">
        <v>40.479999999999997</v>
      </c>
      <c r="P264" s="84">
        <v>92.99</v>
      </c>
      <c r="R264" s="37"/>
    </row>
    <row r="265" spans="1:18" x14ac:dyDescent="0.35">
      <c r="A265" s="102" t="s">
        <v>509</v>
      </c>
      <c r="B265" s="83">
        <v>5122.57</v>
      </c>
      <c r="C265" s="84">
        <v>297.68</v>
      </c>
      <c r="D265" s="84">
        <v>54.18</v>
      </c>
      <c r="E265" s="85">
        <v>4770.71</v>
      </c>
      <c r="F265" s="84">
        <v>210.41</v>
      </c>
      <c r="G265" s="84">
        <v>39.75</v>
      </c>
      <c r="H265" s="84">
        <v>174.86</v>
      </c>
      <c r="I265" s="84">
        <v>1449.21</v>
      </c>
      <c r="J265" s="83">
        <v>476.77</v>
      </c>
      <c r="K265" s="86">
        <v>89.14</v>
      </c>
      <c r="L265" s="83">
        <v>617.57000000000005</v>
      </c>
      <c r="M265" s="86">
        <v>1133.83</v>
      </c>
      <c r="N265" s="84">
        <v>289.60000000000002</v>
      </c>
      <c r="O265" s="84">
        <v>41.6</v>
      </c>
      <c r="P265" s="84">
        <v>86.56</v>
      </c>
      <c r="R265" s="37"/>
    </row>
    <row r="266" spans="1:18" x14ac:dyDescent="0.35">
      <c r="A266" s="102" t="s">
        <v>510</v>
      </c>
      <c r="B266" s="83">
        <v>5164.8999999999996</v>
      </c>
      <c r="C266" s="84">
        <v>300.10000000000002</v>
      </c>
      <c r="D266" s="84">
        <v>-0.4</v>
      </c>
      <c r="E266" s="85">
        <v>4865.2</v>
      </c>
      <c r="F266" s="84">
        <v>199.86</v>
      </c>
      <c r="G266" s="84">
        <v>35.82</v>
      </c>
      <c r="H266" s="84">
        <v>172.73</v>
      </c>
      <c r="I266" s="84">
        <v>1450.03</v>
      </c>
      <c r="J266" s="83">
        <v>433.18</v>
      </c>
      <c r="K266" s="86">
        <v>129.49</v>
      </c>
      <c r="L266" s="83">
        <v>612.73</v>
      </c>
      <c r="M266" s="86">
        <v>1247</v>
      </c>
      <c r="N266" s="84">
        <v>292.91000000000003</v>
      </c>
      <c r="O266" s="84">
        <v>16.23</v>
      </c>
      <c r="P266" s="84">
        <v>110.03</v>
      </c>
      <c r="R266" s="37"/>
    </row>
    <row r="267" spans="1:18" x14ac:dyDescent="0.35">
      <c r="A267" s="102" t="s">
        <v>511</v>
      </c>
      <c r="B267" s="83">
        <v>5084.25</v>
      </c>
      <c r="C267" s="84">
        <v>278.7</v>
      </c>
      <c r="D267" s="84">
        <v>20.9</v>
      </c>
      <c r="E267" s="85">
        <v>4784.6499999999996</v>
      </c>
      <c r="F267" s="84">
        <v>158.27000000000001</v>
      </c>
      <c r="G267" s="84">
        <v>35.46</v>
      </c>
      <c r="H267" s="84">
        <v>153.51</v>
      </c>
      <c r="I267" s="84">
        <v>1444.45</v>
      </c>
      <c r="J267" s="83">
        <v>370.05</v>
      </c>
      <c r="K267" s="86">
        <v>124.16</v>
      </c>
      <c r="L267" s="83">
        <v>574.59</v>
      </c>
      <c r="M267" s="86">
        <v>1216.8699999999999</v>
      </c>
      <c r="N267" s="84">
        <v>413.21</v>
      </c>
      <c r="O267" s="84">
        <v>34.15</v>
      </c>
      <c r="P267" s="84">
        <v>90.78</v>
      </c>
      <c r="R267" s="37"/>
    </row>
    <row r="268" spans="1:18" x14ac:dyDescent="0.35">
      <c r="A268" s="102" t="s">
        <v>512</v>
      </c>
      <c r="B268" s="83">
        <v>5126.67</v>
      </c>
      <c r="C268" s="84">
        <v>261.88</v>
      </c>
      <c r="D268" s="84">
        <v>12.36</v>
      </c>
      <c r="E268" s="85">
        <v>4852.43</v>
      </c>
      <c r="F268" s="84">
        <v>160.65</v>
      </c>
      <c r="G268" s="84">
        <v>37.06</v>
      </c>
      <c r="H268" s="84">
        <v>238.3</v>
      </c>
      <c r="I268" s="84">
        <v>1437.56</v>
      </c>
      <c r="J268" s="83">
        <v>346.8</v>
      </c>
      <c r="K268" s="86">
        <v>179.06</v>
      </c>
      <c r="L268" s="83">
        <v>566.91999999999996</v>
      </c>
      <c r="M268" s="86">
        <v>1274.6300000000001</v>
      </c>
      <c r="N268" s="84">
        <v>329.08</v>
      </c>
      <c r="O268" s="84">
        <v>29.84</v>
      </c>
      <c r="P268" s="84">
        <v>73.33</v>
      </c>
      <c r="R268" s="37"/>
    </row>
    <row r="269" spans="1:18" x14ac:dyDescent="0.35">
      <c r="A269" s="102" t="s">
        <v>513</v>
      </c>
      <c r="B269" s="83">
        <v>5159.2299999999996</v>
      </c>
      <c r="C269" s="84">
        <v>271.29000000000002</v>
      </c>
      <c r="D269" s="84">
        <v>36.479999999999997</v>
      </c>
      <c r="E269" s="85">
        <v>4851.45</v>
      </c>
      <c r="F269" s="84">
        <v>168.05</v>
      </c>
      <c r="G269" s="84">
        <v>34.6</v>
      </c>
      <c r="H269" s="84">
        <v>200.85</v>
      </c>
      <c r="I269" s="84">
        <v>1537.44</v>
      </c>
      <c r="J269" s="83">
        <v>321.7</v>
      </c>
      <c r="K269" s="86">
        <v>207.52</v>
      </c>
      <c r="L269" s="83">
        <v>542.47</v>
      </c>
      <c r="M269" s="86">
        <v>1209.8</v>
      </c>
      <c r="N269" s="84">
        <v>343.48</v>
      </c>
      <c r="O269" s="84">
        <v>34.770000000000003</v>
      </c>
      <c r="P269" s="84">
        <v>89.19</v>
      </c>
      <c r="R269" s="37"/>
    </row>
    <row r="270" spans="1:18" x14ac:dyDescent="0.35">
      <c r="A270" s="102" t="s">
        <v>514</v>
      </c>
      <c r="B270" s="83">
        <v>5276.23</v>
      </c>
      <c r="C270" s="84">
        <v>291.19</v>
      </c>
      <c r="D270" s="84">
        <v>49.46</v>
      </c>
      <c r="E270" s="85">
        <v>4935.58</v>
      </c>
      <c r="F270" s="84">
        <v>173.74</v>
      </c>
      <c r="G270" s="84">
        <v>35.729999999999997</v>
      </c>
      <c r="H270" s="84">
        <v>206.33</v>
      </c>
      <c r="I270" s="84">
        <v>1554.28</v>
      </c>
      <c r="J270" s="83">
        <v>343.47</v>
      </c>
      <c r="K270" s="86">
        <v>211.74</v>
      </c>
      <c r="L270" s="83">
        <v>566.1</v>
      </c>
      <c r="M270" s="86">
        <v>1262.67</v>
      </c>
      <c r="N270" s="84">
        <v>293.76</v>
      </c>
      <c r="O270" s="84">
        <v>36.83</v>
      </c>
      <c r="P270" s="84">
        <v>72.53</v>
      </c>
      <c r="R270" s="37"/>
    </row>
    <row r="271" spans="1:18" x14ac:dyDescent="0.35">
      <c r="A271" s="102" t="s">
        <v>515</v>
      </c>
      <c r="B271" s="83">
        <v>5171.91</v>
      </c>
      <c r="C271" s="84">
        <v>302.38</v>
      </c>
      <c r="D271" s="84">
        <v>38.57</v>
      </c>
      <c r="E271" s="85">
        <v>4830.97</v>
      </c>
      <c r="F271" s="84">
        <v>167.51</v>
      </c>
      <c r="G271" s="84">
        <v>35.74</v>
      </c>
      <c r="H271" s="84">
        <v>169.91</v>
      </c>
      <c r="I271" s="84">
        <v>1561.9</v>
      </c>
      <c r="J271" s="83">
        <v>375.1</v>
      </c>
      <c r="K271" s="86">
        <v>211.66</v>
      </c>
      <c r="L271" s="83">
        <v>553.69000000000005</v>
      </c>
      <c r="M271" s="86">
        <v>1167.77</v>
      </c>
      <c r="N271" s="84">
        <v>353.5</v>
      </c>
      <c r="O271" s="84">
        <v>58.02</v>
      </c>
      <c r="P271" s="84">
        <v>11.76</v>
      </c>
      <c r="R271" s="37"/>
    </row>
    <row r="272" spans="1:18" x14ac:dyDescent="0.35">
      <c r="A272" s="102" t="s">
        <v>516</v>
      </c>
      <c r="B272" s="83">
        <v>4353.3100000000004</v>
      </c>
      <c r="C272" s="84">
        <v>261.08</v>
      </c>
      <c r="D272" s="84">
        <v>27.59</v>
      </c>
      <c r="E272" s="85">
        <v>4064.65</v>
      </c>
      <c r="F272" s="84">
        <v>150.35</v>
      </c>
      <c r="G272" s="84">
        <v>30.61</v>
      </c>
      <c r="H272" s="84">
        <v>160.19999999999999</v>
      </c>
      <c r="I272" s="84">
        <v>1359.49</v>
      </c>
      <c r="J272" s="83">
        <v>280.67</v>
      </c>
      <c r="K272" s="86">
        <v>214.47</v>
      </c>
      <c r="L272" s="83">
        <v>560.86</v>
      </c>
      <c r="M272" s="86">
        <v>850.03</v>
      </c>
      <c r="N272" s="84">
        <v>238.96</v>
      </c>
      <c r="O272" s="84">
        <v>27.39</v>
      </c>
      <c r="P272" s="84">
        <v>67.790000000000006</v>
      </c>
      <c r="R272" s="37"/>
    </row>
    <row r="273" spans="1:18" x14ac:dyDescent="0.35">
      <c r="A273" s="102" t="s">
        <v>517</v>
      </c>
      <c r="B273" s="83">
        <v>5065.88</v>
      </c>
      <c r="C273" s="84">
        <v>259.27999999999997</v>
      </c>
      <c r="D273" s="84">
        <v>65.11</v>
      </c>
      <c r="E273" s="85">
        <v>4741.4799999999996</v>
      </c>
      <c r="F273" s="84">
        <v>187.92</v>
      </c>
      <c r="G273" s="84">
        <v>32.119999999999997</v>
      </c>
      <c r="H273" s="84">
        <v>187.13</v>
      </c>
      <c r="I273" s="84">
        <v>1456.15</v>
      </c>
      <c r="J273" s="83">
        <v>400.16</v>
      </c>
      <c r="K273" s="86">
        <v>204.74</v>
      </c>
      <c r="L273" s="83">
        <v>553.9</v>
      </c>
      <c r="M273" s="86">
        <v>1142.3900000000001</v>
      </c>
      <c r="N273" s="84">
        <v>336.81</v>
      </c>
      <c r="O273" s="84">
        <v>33.549999999999997</v>
      </c>
      <c r="P273" s="84">
        <v>74.42</v>
      </c>
      <c r="R273" s="37"/>
    </row>
    <row r="274" spans="1:18" x14ac:dyDescent="0.35">
      <c r="A274" s="102" t="s">
        <v>518</v>
      </c>
      <c r="B274" s="83">
        <v>5088.37</v>
      </c>
      <c r="C274" s="84">
        <v>283.25</v>
      </c>
      <c r="D274" s="84">
        <v>34.6</v>
      </c>
      <c r="E274" s="85">
        <v>4770.53</v>
      </c>
      <c r="F274" s="84">
        <v>211.76</v>
      </c>
      <c r="G274" s="84">
        <v>32.11</v>
      </c>
      <c r="H274" s="84">
        <v>168.05</v>
      </c>
      <c r="I274" s="84">
        <v>1504.19</v>
      </c>
      <c r="J274" s="83">
        <v>457.1</v>
      </c>
      <c r="K274" s="86">
        <v>151.38</v>
      </c>
      <c r="L274" s="83">
        <v>586.14</v>
      </c>
      <c r="M274" s="86">
        <v>1139.25</v>
      </c>
      <c r="N274" s="84">
        <v>292.64</v>
      </c>
      <c r="O274" s="84">
        <v>25.52</v>
      </c>
      <c r="P274" s="84">
        <v>61.34</v>
      </c>
      <c r="R274" s="37"/>
    </row>
    <row r="275" spans="1:18" x14ac:dyDescent="0.35">
      <c r="A275" s="102" t="s">
        <v>519</v>
      </c>
      <c r="B275" s="83">
        <v>5110.3599999999997</v>
      </c>
      <c r="C275" s="84">
        <v>286.89</v>
      </c>
      <c r="D275" s="84">
        <v>45.22</v>
      </c>
      <c r="E275" s="85">
        <v>4778.25</v>
      </c>
      <c r="F275" s="84">
        <v>210.25</v>
      </c>
      <c r="G275" s="84">
        <v>35.46</v>
      </c>
      <c r="H275" s="84">
        <v>258.58999999999997</v>
      </c>
      <c r="I275" s="84">
        <v>1394.51</v>
      </c>
      <c r="J275" s="83">
        <v>486.36</v>
      </c>
      <c r="K275" s="86">
        <v>140.04</v>
      </c>
      <c r="L275" s="83">
        <v>572.54999999999995</v>
      </c>
      <c r="M275" s="86">
        <v>1123.8</v>
      </c>
      <c r="N275" s="84">
        <v>298.42</v>
      </c>
      <c r="O275" s="84">
        <v>36.340000000000003</v>
      </c>
      <c r="P275" s="84">
        <v>71.59</v>
      </c>
      <c r="R275" s="37"/>
    </row>
    <row r="276" spans="1:18" x14ac:dyDescent="0.35">
      <c r="A276" s="102" t="s">
        <v>520</v>
      </c>
      <c r="B276" s="83">
        <v>5082.99</v>
      </c>
      <c r="C276" s="84">
        <v>289.39999999999998</v>
      </c>
      <c r="D276" s="84">
        <v>26.01</v>
      </c>
      <c r="E276" s="85">
        <v>4767.59</v>
      </c>
      <c r="F276" s="84">
        <v>209.67</v>
      </c>
      <c r="G276" s="84">
        <v>35.42</v>
      </c>
      <c r="H276" s="84">
        <v>185.38</v>
      </c>
      <c r="I276" s="84">
        <v>1413.84</v>
      </c>
      <c r="J276" s="83">
        <v>515.9</v>
      </c>
      <c r="K276" s="86">
        <v>109.33</v>
      </c>
      <c r="L276" s="83">
        <v>574.41</v>
      </c>
      <c r="M276" s="86">
        <v>1161.04</v>
      </c>
      <c r="N276" s="84">
        <v>271.07</v>
      </c>
      <c r="O276" s="84">
        <v>57.99</v>
      </c>
      <c r="P276" s="84">
        <v>86.55</v>
      </c>
      <c r="R276" s="37"/>
    </row>
    <row r="277" spans="1:18" x14ac:dyDescent="0.35">
      <c r="A277" s="102" t="s">
        <v>521</v>
      </c>
      <c r="B277" s="83">
        <v>4947.55</v>
      </c>
      <c r="C277" s="84">
        <v>287.60000000000002</v>
      </c>
      <c r="D277" s="84">
        <v>33.35</v>
      </c>
      <c r="E277" s="85">
        <v>4626.6000000000004</v>
      </c>
      <c r="F277" s="84">
        <v>181.14</v>
      </c>
      <c r="G277" s="84">
        <v>36.5</v>
      </c>
      <c r="H277" s="84">
        <v>170.67</v>
      </c>
      <c r="I277" s="84">
        <v>1382.97</v>
      </c>
      <c r="J277" s="83">
        <v>503.52</v>
      </c>
      <c r="K277" s="86">
        <v>87.54</v>
      </c>
      <c r="L277" s="83">
        <v>584.38</v>
      </c>
      <c r="M277" s="86">
        <v>1109.03</v>
      </c>
      <c r="N277" s="84">
        <v>327.37</v>
      </c>
      <c r="O277" s="84">
        <v>30.95</v>
      </c>
      <c r="P277" s="84">
        <v>83.54</v>
      </c>
      <c r="R277" s="37"/>
    </row>
    <row r="278" spans="1:18" x14ac:dyDescent="0.35">
      <c r="A278" s="102" t="s">
        <v>522</v>
      </c>
      <c r="B278" s="83">
        <v>5377.12</v>
      </c>
      <c r="C278" s="84">
        <v>297.66000000000003</v>
      </c>
      <c r="D278" s="84">
        <v>22.01</v>
      </c>
      <c r="E278" s="85">
        <v>5057.45</v>
      </c>
      <c r="F278" s="84">
        <v>209.71</v>
      </c>
      <c r="G278" s="84">
        <v>40.01</v>
      </c>
      <c r="H278" s="84">
        <v>187.48</v>
      </c>
      <c r="I278" s="84">
        <v>1527.67</v>
      </c>
      <c r="J278" s="83">
        <v>542.19000000000005</v>
      </c>
      <c r="K278" s="86">
        <v>108.15</v>
      </c>
      <c r="L278" s="83">
        <v>581.69000000000005</v>
      </c>
      <c r="M278" s="86">
        <v>1253.2</v>
      </c>
      <c r="N278" s="84">
        <v>324.27</v>
      </c>
      <c r="O278" s="84">
        <v>23.46</v>
      </c>
      <c r="P278" s="84">
        <v>96.31</v>
      </c>
      <c r="R278" s="37"/>
    </row>
    <row r="279" spans="1:18" x14ac:dyDescent="0.35">
      <c r="A279" s="102" t="s">
        <v>523</v>
      </c>
      <c r="B279" s="83">
        <v>5083.1899999999996</v>
      </c>
      <c r="C279" s="84">
        <v>283.79000000000002</v>
      </c>
      <c r="D279" s="84">
        <v>38.26</v>
      </c>
      <c r="E279" s="85">
        <v>4761.13</v>
      </c>
      <c r="F279" s="84">
        <v>175.31</v>
      </c>
      <c r="G279" s="84">
        <v>35.25</v>
      </c>
      <c r="H279" s="84">
        <v>166.79</v>
      </c>
      <c r="I279" s="84">
        <v>1520.23</v>
      </c>
      <c r="J279" s="83">
        <v>436.31</v>
      </c>
      <c r="K279" s="86">
        <v>161.96</v>
      </c>
      <c r="L279" s="83">
        <v>655.1</v>
      </c>
      <c r="M279" s="86">
        <v>1078.46</v>
      </c>
      <c r="N279" s="84">
        <v>266.05</v>
      </c>
      <c r="O279" s="84">
        <v>32.97</v>
      </c>
      <c r="P279" s="84">
        <v>74.23</v>
      </c>
      <c r="R279" s="37"/>
    </row>
    <row r="280" spans="1:18" x14ac:dyDescent="0.35">
      <c r="A280" s="102" t="s">
        <v>524</v>
      </c>
      <c r="B280" s="83">
        <v>5120.1000000000004</v>
      </c>
      <c r="C280" s="84">
        <v>277.31</v>
      </c>
      <c r="D280" s="84">
        <v>20.350000000000001</v>
      </c>
      <c r="E280" s="85">
        <v>4822.4399999999996</v>
      </c>
      <c r="F280" s="84">
        <v>155.04</v>
      </c>
      <c r="G280" s="84">
        <v>38.78</v>
      </c>
      <c r="H280" s="84">
        <v>233.61</v>
      </c>
      <c r="I280" s="84">
        <v>1403.45</v>
      </c>
      <c r="J280" s="83">
        <v>439.21</v>
      </c>
      <c r="K280" s="86">
        <v>167.3</v>
      </c>
      <c r="L280" s="83">
        <v>524.12</v>
      </c>
      <c r="M280" s="86">
        <v>1211.9100000000001</v>
      </c>
      <c r="N280" s="84">
        <v>328.21</v>
      </c>
      <c r="O280" s="84">
        <v>59.85</v>
      </c>
      <c r="P280" s="84">
        <v>82.62</v>
      </c>
      <c r="R280" s="37"/>
    </row>
    <row r="281" spans="1:18" x14ac:dyDescent="0.35">
      <c r="A281" s="102" t="s">
        <v>525</v>
      </c>
      <c r="B281" s="83">
        <v>4781.4799999999996</v>
      </c>
      <c r="C281" s="84">
        <v>273.74</v>
      </c>
      <c r="D281" s="84">
        <v>46.04</v>
      </c>
      <c r="E281" s="85">
        <v>4461.6899999999996</v>
      </c>
      <c r="F281" s="84">
        <v>144.96</v>
      </c>
      <c r="G281" s="84">
        <v>36.74</v>
      </c>
      <c r="H281" s="84">
        <v>214.08</v>
      </c>
      <c r="I281" s="84">
        <v>1386.48</v>
      </c>
      <c r="J281" s="83">
        <v>313.8</v>
      </c>
      <c r="K281" s="86">
        <v>218.15</v>
      </c>
      <c r="L281" s="83">
        <v>564.08000000000004</v>
      </c>
      <c r="M281" s="86">
        <v>1009.17</v>
      </c>
      <c r="N281" s="84">
        <v>339.15</v>
      </c>
      <c r="O281" s="84">
        <v>26.73</v>
      </c>
      <c r="P281" s="84">
        <v>56.58</v>
      </c>
      <c r="R281" s="37"/>
    </row>
    <row r="282" spans="1:18" x14ac:dyDescent="0.35">
      <c r="A282" s="102" t="s">
        <v>526</v>
      </c>
      <c r="B282" s="83">
        <v>5074.33</v>
      </c>
      <c r="C282" s="84">
        <v>287.10000000000002</v>
      </c>
      <c r="D282" s="84">
        <v>63.38</v>
      </c>
      <c r="E282" s="85">
        <v>4723.8599999999997</v>
      </c>
      <c r="F282" s="84">
        <v>174.55</v>
      </c>
      <c r="G282" s="84">
        <v>34.9</v>
      </c>
      <c r="H282" s="84">
        <v>178.08</v>
      </c>
      <c r="I282" s="84">
        <v>1504.85</v>
      </c>
      <c r="J282" s="83">
        <v>280.77999999999997</v>
      </c>
      <c r="K282" s="86">
        <v>272.04000000000002</v>
      </c>
      <c r="L282" s="83">
        <v>566.78</v>
      </c>
      <c r="M282" s="86">
        <v>1178.53</v>
      </c>
      <c r="N282" s="84">
        <v>308.38</v>
      </c>
      <c r="O282" s="84">
        <v>30.29</v>
      </c>
      <c r="P282" s="84">
        <v>49.9</v>
      </c>
      <c r="R282" s="37"/>
    </row>
    <row r="283" spans="1:18" x14ac:dyDescent="0.35">
      <c r="A283" s="102" t="s">
        <v>527</v>
      </c>
      <c r="B283" s="83">
        <v>4868.3500000000004</v>
      </c>
      <c r="C283" s="84">
        <v>285.42</v>
      </c>
      <c r="D283" s="84">
        <v>121.08</v>
      </c>
      <c r="E283" s="85">
        <v>4461.8500000000004</v>
      </c>
      <c r="F283" s="84">
        <v>180.53</v>
      </c>
      <c r="G283" s="84">
        <v>26.93</v>
      </c>
      <c r="H283" s="84">
        <v>197.83</v>
      </c>
      <c r="I283" s="84">
        <v>1394.63</v>
      </c>
      <c r="J283" s="83">
        <v>333.05</v>
      </c>
      <c r="K283" s="86">
        <v>240.04</v>
      </c>
      <c r="L283" s="83">
        <v>633.19000000000005</v>
      </c>
      <c r="M283" s="86">
        <v>1066.06</v>
      </c>
      <c r="N283" s="84">
        <v>305.14</v>
      </c>
      <c r="O283" s="84">
        <v>46.6</v>
      </c>
      <c r="P283" s="84">
        <v>11.04</v>
      </c>
      <c r="R283" s="37"/>
    </row>
    <row r="284" spans="1:18" x14ac:dyDescent="0.35">
      <c r="A284" s="102" t="s">
        <v>528</v>
      </c>
      <c r="B284" s="83">
        <v>3782.59</v>
      </c>
      <c r="C284" s="84">
        <v>228.3</v>
      </c>
      <c r="D284" s="84">
        <v>17.47</v>
      </c>
      <c r="E284" s="85">
        <v>3536.83</v>
      </c>
      <c r="F284" s="84">
        <v>152.5</v>
      </c>
      <c r="G284" s="84">
        <v>27.87</v>
      </c>
      <c r="H284" s="84">
        <v>106.51</v>
      </c>
      <c r="I284" s="84">
        <v>1086.28</v>
      </c>
      <c r="J284" s="83">
        <v>265.73</v>
      </c>
      <c r="K284" s="86">
        <v>172.04</v>
      </c>
      <c r="L284" s="83">
        <v>499.54</v>
      </c>
      <c r="M284" s="86">
        <v>784.68</v>
      </c>
      <c r="N284" s="84">
        <v>217.44</v>
      </c>
      <c r="O284" s="84">
        <v>35.9</v>
      </c>
      <c r="P284" s="84">
        <v>59.5</v>
      </c>
      <c r="R284" s="37"/>
    </row>
    <row r="285" spans="1:18" x14ac:dyDescent="0.35">
      <c r="A285" s="102" t="s">
        <v>529</v>
      </c>
      <c r="B285" s="83">
        <v>4527.49</v>
      </c>
      <c r="C285" s="84">
        <v>249.94</v>
      </c>
      <c r="D285" s="84">
        <v>10.52</v>
      </c>
      <c r="E285" s="85">
        <v>4267.04</v>
      </c>
      <c r="F285" s="84">
        <v>182.39</v>
      </c>
      <c r="G285" s="84">
        <v>28.41</v>
      </c>
      <c r="H285" s="84">
        <v>146.80000000000001</v>
      </c>
      <c r="I285" s="84">
        <v>1323.54</v>
      </c>
      <c r="J285" s="83">
        <v>314.45999999999998</v>
      </c>
      <c r="K285" s="86">
        <v>247.41</v>
      </c>
      <c r="L285" s="83">
        <v>701.9</v>
      </c>
      <c r="M285" s="86">
        <v>877.86</v>
      </c>
      <c r="N285" s="84">
        <v>216.71</v>
      </c>
      <c r="O285" s="84">
        <v>29.82</v>
      </c>
      <c r="P285" s="84">
        <v>58.52</v>
      </c>
      <c r="R285" s="37"/>
    </row>
    <row r="286" spans="1:18" x14ac:dyDescent="0.35">
      <c r="A286" s="102" t="s">
        <v>530</v>
      </c>
      <c r="B286" s="83">
        <v>4812.17</v>
      </c>
      <c r="C286" s="84">
        <v>275.99</v>
      </c>
      <c r="D286" s="84">
        <v>17.87</v>
      </c>
      <c r="E286" s="85">
        <v>4518.3100000000004</v>
      </c>
      <c r="F286" s="84">
        <v>194.72</v>
      </c>
      <c r="G286" s="84">
        <v>25.79</v>
      </c>
      <c r="H286" s="84">
        <v>157.72999999999999</v>
      </c>
      <c r="I286" s="84">
        <v>1395.77</v>
      </c>
      <c r="J286" s="83">
        <v>413.21</v>
      </c>
      <c r="K286" s="86">
        <v>193.43</v>
      </c>
      <c r="L286" s="83">
        <v>714.77</v>
      </c>
      <c r="M286" s="86">
        <v>982.45</v>
      </c>
      <c r="N286" s="84">
        <v>197.34</v>
      </c>
      <c r="O286" s="84">
        <v>29.81</v>
      </c>
      <c r="P286" s="84">
        <v>66.08</v>
      </c>
      <c r="R286" s="37"/>
    </row>
    <row r="287" spans="1:18" x14ac:dyDescent="0.35">
      <c r="A287" s="102" t="s">
        <v>531</v>
      </c>
      <c r="B287" s="83">
        <v>4601.58</v>
      </c>
      <c r="C287" s="84">
        <v>266.26</v>
      </c>
      <c r="D287" s="84">
        <v>52.15</v>
      </c>
      <c r="E287" s="85">
        <v>4283.17</v>
      </c>
      <c r="F287" s="84">
        <v>163.57</v>
      </c>
      <c r="G287" s="84">
        <v>26.53</v>
      </c>
      <c r="H287" s="84">
        <v>234.49</v>
      </c>
      <c r="I287" s="84">
        <v>1297.78</v>
      </c>
      <c r="J287" s="83">
        <v>440.27</v>
      </c>
      <c r="K287" s="86">
        <v>131.19999999999999</v>
      </c>
      <c r="L287" s="83">
        <v>619.14</v>
      </c>
      <c r="M287" s="86">
        <v>859.86</v>
      </c>
      <c r="N287" s="84">
        <v>291.52999999999997</v>
      </c>
      <c r="O287" s="84">
        <v>32.11</v>
      </c>
      <c r="P287" s="84">
        <v>93.17</v>
      </c>
      <c r="R287" s="37"/>
    </row>
    <row r="288" spans="1:18" x14ac:dyDescent="0.35">
      <c r="A288" s="102" t="s">
        <v>532</v>
      </c>
      <c r="B288" s="83">
        <v>4757.03</v>
      </c>
      <c r="C288" s="84">
        <v>267.08999999999997</v>
      </c>
      <c r="D288" s="84">
        <v>33.96</v>
      </c>
      <c r="E288" s="85">
        <v>4455.97</v>
      </c>
      <c r="F288" s="84">
        <v>201.88</v>
      </c>
      <c r="G288" s="84">
        <v>26.45</v>
      </c>
      <c r="H288" s="84">
        <v>186.7</v>
      </c>
      <c r="I288" s="84">
        <v>1324.19</v>
      </c>
      <c r="J288" s="83">
        <v>504.01</v>
      </c>
      <c r="K288" s="86">
        <v>76.569999999999993</v>
      </c>
      <c r="L288" s="83">
        <v>628.05999999999995</v>
      </c>
      <c r="M288" s="86">
        <v>952.46</v>
      </c>
      <c r="N288" s="84">
        <v>287.67</v>
      </c>
      <c r="O288" s="84">
        <v>31.22</v>
      </c>
      <c r="P288" s="84">
        <v>99.42</v>
      </c>
      <c r="R288" s="37"/>
    </row>
    <row r="289" spans="1:18" x14ac:dyDescent="0.35">
      <c r="A289" s="102" t="s">
        <v>533</v>
      </c>
      <c r="B289" s="83">
        <v>5080.53</v>
      </c>
      <c r="C289" s="84">
        <v>298.52999999999997</v>
      </c>
      <c r="D289" s="84">
        <v>56.74</v>
      </c>
      <c r="E289" s="85">
        <v>4725.26</v>
      </c>
      <c r="F289" s="84">
        <v>210.11</v>
      </c>
      <c r="G289" s="84">
        <v>28.28</v>
      </c>
      <c r="H289" s="84">
        <v>208.18</v>
      </c>
      <c r="I289" s="84">
        <v>1433.51</v>
      </c>
      <c r="J289" s="83">
        <v>541.42999999999995</v>
      </c>
      <c r="K289" s="86">
        <v>78.290000000000006</v>
      </c>
      <c r="L289" s="83">
        <v>743.5</v>
      </c>
      <c r="M289" s="86">
        <v>929.03</v>
      </c>
      <c r="N289" s="84">
        <v>258.89999999999998</v>
      </c>
      <c r="O289" s="84">
        <v>43.83</v>
      </c>
      <c r="P289" s="84">
        <v>91.06</v>
      </c>
      <c r="R289" s="37"/>
    </row>
    <row r="290" spans="1:18" x14ac:dyDescent="0.35">
      <c r="A290" s="102" t="s">
        <v>534</v>
      </c>
      <c r="B290" s="83">
        <v>5389.84</v>
      </c>
      <c r="C290" s="84">
        <v>306.82</v>
      </c>
      <c r="D290" s="84">
        <v>19.46</v>
      </c>
      <c r="E290" s="85">
        <v>5063.57</v>
      </c>
      <c r="F290" s="84">
        <v>214</v>
      </c>
      <c r="G290" s="84">
        <v>27.58</v>
      </c>
      <c r="H290" s="84">
        <v>203.8</v>
      </c>
      <c r="I290" s="84">
        <v>1528.44</v>
      </c>
      <c r="J290" s="83">
        <v>584.78</v>
      </c>
      <c r="K290" s="86">
        <v>102.71</v>
      </c>
      <c r="L290" s="83">
        <v>643.72</v>
      </c>
      <c r="M290" s="86">
        <v>1203.4000000000001</v>
      </c>
      <c r="N290" s="84">
        <v>283.60000000000002</v>
      </c>
      <c r="O290" s="84">
        <v>31.74</v>
      </c>
      <c r="P290" s="84">
        <v>88.4</v>
      </c>
      <c r="R290" s="37"/>
    </row>
    <row r="291" spans="1:18" x14ac:dyDescent="0.35">
      <c r="A291" s="102" t="s">
        <v>535</v>
      </c>
      <c r="B291" s="83">
        <v>5219.93</v>
      </c>
      <c r="C291" s="84">
        <v>297.24</v>
      </c>
      <c r="D291" s="84">
        <v>8.9700000000000006</v>
      </c>
      <c r="E291" s="85">
        <v>4913.72</v>
      </c>
      <c r="F291" s="84">
        <v>178.99</v>
      </c>
      <c r="G291" s="84">
        <v>24.43</v>
      </c>
      <c r="H291" s="84">
        <v>194.88</v>
      </c>
      <c r="I291" s="84">
        <v>1521.62</v>
      </c>
      <c r="J291" s="83">
        <v>463.99</v>
      </c>
      <c r="K291" s="86">
        <v>179.78</v>
      </c>
      <c r="L291" s="83">
        <v>620.85</v>
      </c>
      <c r="M291" s="86">
        <v>1202.01</v>
      </c>
      <c r="N291" s="84">
        <v>240.14</v>
      </c>
      <c r="O291" s="84">
        <v>22.68</v>
      </c>
      <c r="P291" s="84">
        <v>86.78</v>
      </c>
      <c r="R291" s="37"/>
    </row>
    <row r="292" spans="1:18" x14ac:dyDescent="0.35">
      <c r="A292" s="102" t="s">
        <v>536</v>
      </c>
      <c r="B292" s="83">
        <v>5346.36</v>
      </c>
      <c r="C292" s="84">
        <v>274.79000000000002</v>
      </c>
      <c r="D292" s="84">
        <v>11.54</v>
      </c>
      <c r="E292" s="85">
        <v>5060.03</v>
      </c>
      <c r="F292" s="84">
        <v>129.16999999999999</v>
      </c>
      <c r="G292" s="84">
        <v>30.01</v>
      </c>
      <c r="H292" s="84">
        <v>205.87</v>
      </c>
      <c r="I292" s="84">
        <v>1436.06</v>
      </c>
      <c r="J292" s="83">
        <v>465.75</v>
      </c>
      <c r="K292" s="86">
        <v>196.49</v>
      </c>
      <c r="L292" s="83">
        <v>529.61</v>
      </c>
      <c r="M292" s="86">
        <v>1260.54</v>
      </c>
      <c r="N292" s="84">
        <v>271.91000000000003</v>
      </c>
      <c r="O292" s="84">
        <v>58.99</v>
      </c>
      <c r="P292" s="84">
        <v>88.85</v>
      </c>
      <c r="R292" s="37"/>
    </row>
    <row r="293" spans="1:18" x14ac:dyDescent="0.35">
      <c r="A293" s="102" t="s">
        <v>537</v>
      </c>
      <c r="B293" s="83">
        <v>4940.32</v>
      </c>
      <c r="C293" s="84">
        <v>286.48</v>
      </c>
      <c r="D293" s="84">
        <v>109.36</v>
      </c>
      <c r="E293" s="85">
        <v>4544.47</v>
      </c>
      <c r="F293" s="84">
        <v>113.9</v>
      </c>
      <c r="G293" s="84">
        <v>25.43</v>
      </c>
      <c r="H293" s="84">
        <v>167.32</v>
      </c>
      <c r="I293" s="84">
        <v>1309.5899999999999</v>
      </c>
      <c r="J293" s="83">
        <v>405.07</v>
      </c>
      <c r="K293" s="86">
        <v>188.09</v>
      </c>
      <c r="L293" s="83">
        <v>555.37</v>
      </c>
      <c r="M293" s="86">
        <v>1173.49</v>
      </c>
      <c r="N293" s="84">
        <v>208.26</v>
      </c>
      <c r="O293" s="84">
        <v>41.82</v>
      </c>
      <c r="P293" s="84">
        <v>74.260000000000005</v>
      </c>
      <c r="R293" s="37"/>
    </row>
    <row r="294" spans="1:18" x14ac:dyDescent="0.35">
      <c r="A294" s="102" t="s">
        <v>538</v>
      </c>
      <c r="B294" s="83">
        <v>5371.05</v>
      </c>
      <c r="C294" s="84">
        <v>296.77999999999997</v>
      </c>
      <c r="D294" s="84">
        <v>33.479999999999997</v>
      </c>
      <c r="E294" s="85">
        <v>5040.79</v>
      </c>
      <c r="F294" s="84">
        <v>157.08000000000001</v>
      </c>
      <c r="G294" s="84">
        <v>25.88</v>
      </c>
      <c r="H294" s="84">
        <v>198.53</v>
      </c>
      <c r="I294" s="84">
        <v>1523.97</v>
      </c>
      <c r="J294" s="83">
        <v>397.2</v>
      </c>
      <c r="K294" s="86">
        <v>246.59</v>
      </c>
      <c r="L294" s="83">
        <v>553.97</v>
      </c>
      <c r="M294" s="86">
        <v>1307.49</v>
      </c>
      <c r="N294" s="84">
        <v>252.98</v>
      </c>
      <c r="O294" s="84">
        <v>31.18</v>
      </c>
      <c r="P294" s="84">
        <v>58.17</v>
      </c>
      <c r="R294" s="37"/>
    </row>
    <row r="295" spans="1:18" x14ac:dyDescent="0.35">
      <c r="A295" s="102" t="s">
        <v>539</v>
      </c>
      <c r="B295" s="83">
        <v>5264.39</v>
      </c>
      <c r="C295" s="84">
        <v>292.81</v>
      </c>
      <c r="D295" s="84">
        <v>50.4</v>
      </c>
      <c r="E295" s="85">
        <v>4921.17</v>
      </c>
      <c r="F295" s="84">
        <v>201.87</v>
      </c>
      <c r="G295" s="84">
        <v>33.450000000000003</v>
      </c>
      <c r="H295" s="84">
        <v>191.42</v>
      </c>
      <c r="I295" s="84">
        <v>1571.36</v>
      </c>
      <c r="J295" s="83">
        <v>429.35</v>
      </c>
      <c r="K295" s="86">
        <v>245.21</v>
      </c>
      <c r="L295" s="83">
        <v>641.12</v>
      </c>
      <c r="M295" s="86">
        <v>1100.6500000000001</v>
      </c>
      <c r="N295" s="84">
        <v>227.59</v>
      </c>
      <c r="O295" s="84">
        <v>36.71</v>
      </c>
      <c r="P295" s="84">
        <v>22.25</v>
      </c>
      <c r="R295" s="37"/>
    </row>
    <row r="296" spans="1:18" x14ac:dyDescent="0.35">
      <c r="A296" s="102" t="s">
        <v>540</v>
      </c>
      <c r="B296" s="83">
        <v>4623.3999999999996</v>
      </c>
      <c r="C296" s="84">
        <v>276.48</v>
      </c>
      <c r="D296" s="84">
        <v>51.02</v>
      </c>
      <c r="E296" s="85">
        <v>4295.8999999999996</v>
      </c>
      <c r="F296" s="84">
        <v>193.02</v>
      </c>
      <c r="G296" s="84">
        <v>22.91</v>
      </c>
      <c r="H296" s="84">
        <v>173.6</v>
      </c>
      <c r="I296" s="84">
        <v>1328.34</v>
      </c>
      <c r="J296" s="83">
        <v>385.72</v>
      </c>
      <c r="K296" s="86">
        <v>212.71</v>
      </c>
      <c r="L296" s="83">
        <v>604.97</v>
      </c>
      <c r="M296" s="86">
        <v>914.7</v>
      </c>
      <c r="N296" s="84">
        <v>223.59</v>
      </c>
      <c r="O296" s="84">
        <v>15.33</v>
      </c>
      <c r="P296" s="84">
        <v>73.92</v>
      </c>
      <c r="R296" s="37"/>
    </row>
    <row r="297" spans="1:18" x14ac:dyDescent="0.35">
      <c r="A297" s="102" t="s">
        <v>541</v>
      </c>
      <c r="B297" s="83">
        <v>4822.43</v>
      </c>
      <c r="C297" s="84">
        <v>261.41000000000003</v>
      </c>
      <c r="D297" s="84">
        <v>11.63</v>
      </c>
      <c r="E297" s="85">
        <v>4549.3900000000003</v>
      </c>
      <c r="F297" s="84">
        <v>164.42</v>
      </c>
      <c r="G297" s="84">
        <v>24.54</v>
      </c>
      <c r="H297" s="84">
        <v>222.94</v>
      </c>
      <c r="I297" s="84">
        <v>1325.07</v>
      </c>
      <c r="J297" s="83">
        <v>406.98</v>
      </c>
      <c r="K297" s="86">
        <v>185.03</v>
      </c>
      <c r="L297" s="83">
        <v>574.04</v>
      </c>
      <c r="M297" s="86">
        <v>1073.52</v>
      </c>
      <c r="N297" s="84">
        <v>313.62</v>
      </c>
      <c r="O297" s="84">
        <v>31.39</v>
      </c>
      <c r="P297" s="84">
        <v>98.36</v>
      </c>
      <c r="R297" s="37"/>
    </row>
    <row r="298" spans="1:18" x14ac:dyDescent="0.35">
      <c r="A298" s="102" t="s">
        <v>542</v>
      </c>
      <c r="B298" s="83">
        <v>4780.3</v>
      </c>
      <c r="C298" s="84">
        <v>275.86</v>
      </c>
      <c r="D298" s="84">
        <v>20.83</v>
      </c>
      <c r="E298" s="85">
        <v>4483.6099999999997</v>
      </c>
      <c r="F298" s="84">
        <v>195.97</v>
      </c>
      <c r="G298" s="84">
        <v>13.19</v>
      </c>
      <c r="H298" s="84">
        <v>154.44</v>
      </c>
      <c r="I298" s="84">
        <v>1343.62</v>
      </c>
      <c r="J298" s="83">
        <v>377.27</v>
      </c>
      <c r="K298" s="86">
        <v>155.82</v>
      </c>
      <c r="L298" s="83">
        <v>617.21</v>
      </c>
      <c r="M298" s="86">
        <v>1106.21</v>
      </c>
      <c r="N298" s="84">
        <v>203.7</v>
      </c>
      <c r="O298" s="84">
        <v>26.28</v>
      </c>
      <c r="P298" s="84">
        <v>77.42</v>
      </c>
      <c r="R298" s="37"/>
    </row>
    <row r="299" spans="1:18" x14ac:dyDescent="0.35">
      <c r="A299" s="102" t="s">
        <v>543</v>
      </c>
      <c r="B299" s="83">
        <v>4821.72</v>
      </c>
      <c r="C299" s="84">
        <v>267.07</v>
      </c>
      <c r="D299" s="84">
        <v>37.299999999999997</v>
      </c>
      <c r="E299" s="85">
        <v>4517.34</v>
      </c>
      <c r="F299" s="84">
        <v>221.37</v>
      </c>
      <c r="G299" s="84">
        <v>25</v>
      </c>
      <c r="H299" s="84">
        <v>167.39</v>
      </c>
      <c r="I299" s="84">
        <v>1386.97</v>
      </c>
      <c r="J299" s="83">
        <v>365.1</v>
      </c>
      <c r="K299" s="86">
        <v>148.91</v>
      </c>
      <c r="L299" s="83">
        <v>597.62</v>
      </c>
      <c r="M299" s="86">
        <v>1081.5999999999999</v>
      </c>
      <c r="N299" s="84">
        <v>183.93</v>
      </c>
      <c r="O299" s="84">
        <v>42.57</v>
      </c>
      <c r="P299" s="84">
        <v>82.77</v>
      </c>
      <c r="R299" s="37"/>
    </row>
    <row r="300" spans="1:18" x14ac:dyDescent="0.35">
      <c r="A300" s="102" t="s">
        <v>544</v>
      </c>
      <c r="B300" s="83">
        <v>4324.92</v>
      </c>
      <c r="C300" s="84">
        <v>238.61</v>
      </c>
      <c r="D300" s="84">
        <v>59.83</v>
      </c>
      <c r="E300" s="85">
        <v>4026.47</v>
      </c>
      <c r="F300" s="84">
        <v>189.08</v>
      </c>
      <c r="G300" s="84">
        <v>19.8</v>
      </c>
      <c r="H300" s="84">
        <v>144.93</v>
      </c>
      <c r="I300" s="84">
        <v>1163.06</v>
      </c>
      <c r="J300" s="83">
        <v>388.63</v>
      </c>
      <c r="K300" s="86">
        <v>95.71</v>
      </c>
      <c r="L300" s="83">
        <v>508.13</v>
      </c>
      <c r="M300" s="86">
        <v>1044.8699999999999</v>
      </c>
      <c r="N300" s="84">
        <v>139.22999999999999</v>
      </c>
      <c r="O300" s="84">
        <v>31.68</v>
      </c>
      <c r="P300" s="84">
        <v>64.989999999999995</v>
      </c>
      <c r="R300" s="37"/>
    </row>
    <row r="301" spans="1:18" x14ac:dyDescent="0.35">
      <c r="A301" s="102" t="s">
        <v>545</v>
      </c>
      <c r="B301" s="83">
        <v>4989.8999999999996</v>
      </c>
      <c r="C301" s="84">
        <v>278.43</v>
      </c>
      <c r="D301" s="84">
        <v>5.61</v>
      </c>
      <c r="E301" s="85">
        <v>4705.87</v>
      </c>
      <c r="F301" s="84">
        <v>204.4</v>
      </c>
      <c r="G301" s="84">
        <v>20.2</v>
      </c>
      <c r="H301" s="84">
        <v>168.22</v>
      </c>
      <c r="I301" s="84">
        <v>1322.86</v>
      </c>
      <c r="J301" s="83">
        <v>519.13</v>
      </c>
      <c r="K301" s="86">
        <v>101.26</v>
      </c>
      <c r="L301" s="83">
        <v>610.36</v>
      </c>
      <c r="M301" s="86">
        <v>1109.47</v>
      </c>
      <c r="N301" s="84">
        <v>321.8</v>
      </c>
      <c r="O301" s="84">
        <v>17.190000000000001</v>
      </c>
      <c r="P301" s="84">
        <v>88.98</v>
      </c>
      <c r="R301" s="37"/>
    </row>
    <row r="302" spans="1:18" x14ac:dyDescent="0.35">
      <c r="A302" s="102" t="s">
        <v>546</v>
      </c>
      <c r="B302" s="83">
        <v>4995.6499999999996</v>
      </c>
      <c r="C302" s="84">
        <v>263.89999999999998</v>
      </c>
      <c r="D302" s="84">
        <v>70.05</v>
      </c>
      <c r="E302" s="85">
        <v>4661.6899999999996</v>
      </c>
      <c r="F302" s="84">
        <v>203.42</v>
      </c>
      <c r="G302" s="84">
        <v>15.08</v>
      </c>
      <c r="H302" s="84">
        <v>157.88999999999999</v>
      </c>
      <c r="I302" s="84">
        <v>1155.74</v>
      </c>
      <c r="J302" s="83">
        <v>567.88</v>
      </c>
      <c r="K302" s="86">
        <v>95.79</v>
      </c>
      <c r="L302" s="83">
        <v>614.09</v>
      </c>
      <c r="M302" s="86">
        <v>1108.3399999999999</v>
      </c>
      <c r="N302" s="84">
        <v>364.09</v>
      </c>
      <c r="O302" s="84">
        <v>29.12</v>
      </c>
      <c r="P302" s="84">
        <v>86.67</v>
      </c>
      <c r="R302" s="37"/>
    </row>
    <row r="303" spans="1:18" x14ac:dyDescent="0.35">
      <c r="A303" s="102" t="s">
        <v>547</v>
      </c>
      <c r="B303" s="83">
        <v>4910.75</v>
      </c>
      <c r="C303" s="84">
        <v>256.24</v>
      </c>
      <c r="D303" s="84">
        <v>77.849999999999994</v>
      </c>
      <c r="E303" s="85">
        <v>4576.66</v>
      </c>
      <c r="F303" s="84">
        <v>159.34</v>
      </c>
      <c r="G303" s="84">
        <v>21.41</v>
      </c>
      <c r="H303" s="84">
        <v>167.22</v>
      </c>
      <c r="I303" s="84">
        <v>1333.49</v>
      </c>
      <c r="J303" s="83">
        <v>455.42</v>
      </c>
      <c r="K303" s="86">
        <v>140.79</v>
      </c>
      <c r="L303" s="83">
        <v>680.23</v>
      </c>
      <c r="M303" s="86">
        <v>1120.24</v>
      </c>
      <c r="N303" s="84">
        <v>159.21</v>
      </c>
      <c r="O303" s="84">
        <v>23.28</v>
      </c>
      <c r="P303" s="84">
        <v>84.09</v>
      </c>
      <c r="R303" s="37"/>
    </row>
    <row r="304" spans="1:18" x14ac:dyDescent="0.35">
      <c r="A304" s="102" t="s">
        <v>548</v>
      </c>
      <c r="B304" s="83">
        <v>5275.05</v>
      </c>
      <c r="C304" s="84">
        <v>289.75</v>
      </c>
      <c r="D304" s="84">
        <v>44.69</v>
      </c>
      <c r="E304" s="85">
        <v>4940.6099999999997</v>
      </c>
      <c r="F304" s="84">
        <v>153.09</v>
      </c>
      <c r="G304" s="84">
        <v>15.13</v>
      </c>
      <c r="H304" s="84">
        <v>169.29</v>
      </c>
      <c r="I304" s="84">
        <v>1492.86</v>
      </c>
      <c r="J304" s="83">
        <v>485.57</v>
      </c>
      <c r="K304" s="86">
        <v>198.33</v>
      </c>
      <c r="L304" s="83">
        <v>648.35</v>
      </c>
      <c r="M304" s="86">
        <v>1233.3900000000001</v>
      </c>
      <c r="N304" s="84">
        <v>239.25</v>
      </c>
      <c r="O304" s="84">
        <v>19.29</v>
      </c>
      <c r="P304" s="84">
        <v>74.42</v>
      </c>
      <c r="R304" s="37"/>
    </row>
    <row r="305" spans="1:18" x14ac:dyDescent="0.35">
      <c r="A305" s="102" t="s">
        <v>549</v>
      </c>
      <c r="B305" s="83">
        <v>5051.46</v>
      </c>
      <c r="C305" s="84">
        <v>273.5</v>
      </c>
      <c r="D305" s="84">
        <v>9.65</v>
      </c>
      <c r="E305" s="85">
        <v>4768.3100000000004</v>
      </c>
      <c r="F305" s="84">
        <v>149.03</v>
      </c>
      <c r="G305" s="84">
        <v>25.11</v>
      </c>
      <c r="H305" s="84">
        <v>172.51</v>
      </c>
      <c r="I305" s="84">
        <v>1515.8</v>
      </c>
      <c r="J305" s="83">
        <v>381.87</v>
      </c>
      <c r="K305" s="86">
        <v>228.01</v>
      </c>
      <c r="L305" s="83">
        <v>581.16999999999996</v>
      </c>
      <c r="M305" s="86">
        <v>1133.83</v>
      </c>
      <c r="N305" s="84">
        <v>250.43</v>
      </c>
      <c r="O305" s="84">
        <v>0</v>
      </c>
      <c r="P305" s="84">
        <v>67.86</v>
      </c>
      <c r="R305" s="37"/>
    </row>
    <row r="306" spans="1:18" x14ac:dyDescent="0.35">
      <c r="A306" s="102" t="s">
        <v>550</v>
      </c>
      <c r="B306" s="83">
        <v>5358.82</v>
      </c>
      <c r="C306" s="84">
        <v>308.55</v>
      </c>
      <c r="D306" s="84">
        <v>46.63</v>
      </c>
      <c r="E306" s="85">
        <v>5003.6499999999996</v>
      </c>
      <c r="F306" s="84">
        <v>178.66</v>
      </c>
      <c r="G306" s="84">
        <v>19.41</v>
      </c>
      <c r="H306" s="84">
        <v>182.03</v>
      </c>
      <c r="I306" s="84">
        <v>1548.56</v>
      </c>
      <c r="J306" s="83">
        <v>422.41</v>
      </c>
      <c r="K306" s="86">
        <v>249.66</v>
      </c>
      <c r="L306" s="83">
        <v>558.59</v>
      </c>
      <c r="M306" s="86">
        <v>1265.3399999999999</v>
      </c>
      <c r="N306" s="84">
        <v>266.35000000000002</v>
      </c>
      <c r="O306" s="84">
        <v>20.58</v>
      </c>
      <c r="P306" s="84">
        <v>70.58</v>
      </c>
      <c r="R306" s="37"/>
    </row>
    <row r="307" spans="1:18" x14ac:dyDescent="0.35">
      <c r="A307" s="102" t="s">
        <v>551</v>
      </c>
      <c r="B307" s="83">
        <v>5073.1899999999996</v>
      </c>
      <c r="C307" s="84">
        <v>289.27</v>
      </c>
      <c r="D307" s="84">
        <v>60.85</v>
      </c>
      <c r="E307" s="85">
        <v>4723.07</v>
      </c>
      <c r="F307" s="84">
        <v>177.01</v>
      </c>
      <c r="G307" s="84">
        <v>29.86</v>
      </c>
      <c r="H307" s="84">
        <v>186.23</v>
      </c>
      <c r="I307" s="84">
        <v>1467.56</v>
      </c>
      <c r="J307" s="83">
        <v>450.54</v>
      </c>
      <c r="K307" s="86">
        <v>245.63</v>
      </c>
      <c r="L307" s="83">
        <v>490.97</v>
      </c>
      <c r="M307" s="86">
        <v>1122.48</v>
      </c>
      <c r="N307" s="84">
        <v>310.99</v>
      </c>
      <c r="O307" s="84">
        <v>27.04</v>
      </c>
      <c r="P307" s="84">
        <v>9.7899999999999991</v>
      </c>
      <c r="R307" s="37"/>
    </row>
    <row r="308" spans="1:18" x14ac:dyDescent="0.35">
      <c r="A308" s="102" t="s">
        <v>552</v>
      </c>
      <c r="B308" s="83">
        <v>4529.4799999999996</v>
      </c>
      <c r="C308" s="84">
        <v>234.48</v>
      </c>
      <c r="D308" s="84">
        <v>14.53</v>
      </c>
      <c r="E308" s="85">
        <v>4280.47</v>
      </c>
      <c r="F308" s="84">
        <v>140.59</v>
      </c>
      <c r="G308" s="84">
        <v>32.99</v>
      </c>
      <c r="H308" s="84">
        <v>208.85</v>
      </c>
      <c r="I308" s="84">
        <v>1224.4100000000001</v>
      </c>
      <c r="J308" s="83">
        <v>346.79</v>
      </c>
      <c r="K308" s="86">
        <v>240.03</v>
      </c>
      <c r="L308" s="83">
        <v>458.15</v>
      </c>
      <c r="M308" s="86">
        <v>1007.96</v>
      </c>
      <c r="N308" s="84">
        <v>373.07</v>
      </c>
      <c r="O308" s="84">
        <v>12.46</v>
      </c>
      <c r="P308" s="84">
        <v>61.49</v>
      </c>
      <c r="R308" s="37"/>
    </row>
    <row r="309" spans="1:18" x14ac:dyDescent="0.35">
      <c r="A309" s="102" t="s">
        <v>553</v>
      </c>
      <c r="B309" s="83">
        <v>4466.16</v>
      </c>
      <c r="C309" s="84">
        <v>204.63</v>
      </c>
      <c r="D309" s="84">
        <v>-0.35</v>
      </c>
      <c r="E309" s="85">
        <v>4261.87</v>
      </c>
      <c r="F309" s="84">
        <v>124.15</v>
      </c>
      <c r="G309" s="84">
        <v>32.31</v>
      </c>
      <c r="H309" s="84">
        <v>209.45</v>
      </c>
      <c r="I309" s="84">
        <v>1163.18</v>
      </c>
      <c r="J309" s="83">
        <v>250.19</v>
      </c>
      <c r="K309" s="86">
        <v>284.44</v>
      </c>
      <c r="L309" s="83">
        <v>729.47</v>
      </c>
      <c r="M309" s="86">
        <v>946.34</v>
      </c>
      <c r="N309" s="84">
        <v>254.57</v>
      </c>
      <c r="O309" s="84">
        <v>20.8</v>
      </c>
      <c r="P309" s="84">
        <v>48.67</v>
      </c>
      <c r="R309" s="37"/>
    </row>
    <row r="310" spans="1:18" x14ac:dyDescent="0.35">
      <c r="A310" s="102" t="s">
        <v>554</v>
      </c>
      <c r="B310" s="83">
        <v>3547.51</v>
      </c>
      <c r="C310" s="84">
        <v>199.79</v>
      </c>
      <c r="D310" s="84">
        <v>101.6</v>
      </c>
      <c r="E310" s="85">
        <v>3246.13</v>
      </c>
      <c r="F310" s="84">
        <v>157.76</v>
      </c>
      <c r="G310" s="84">
        <v>26.9</v>
      </c>
      <c r="H310" s="84">
        <v>159.32</v>
      </c>
      <c r="I310" s="84">
        <v>836.33</v>
      </c>
      <c r="J310" s="83">
        <v>148.38</v>
      </c>
      <c r="K310" s="86">
        <v>244.66</v>
      </c>
      <c r="L310" s="83">
        <v>561.88</v>
      </c>
      <c r="M310" s="86">
        <v>776.84</v>
      </c>
      <c r="N310" s="84">
        <v>175.31</v>
      </c>
      <c r="O310" s="84">
        <v>26.26</v>
      </c>
      <c r="P310" s="84">
        <v>18.14</v>
      </c>
      <c r="R310" s="37"/>
    </row>
    <row r="311" spans="1:18" x14ac:dyDescent="0.35">
      <c r="A311" s="102" t="s">
        <v>555</v>
      </c>
      <c r="B311" s="83">
        <v>3482.04</v>
      </c>
      <c r="C311" s="84">
        <v>170.91</v>
      </c>
      <c r="D311" s="84">
        <v>30.27</v>
      </c>
      <c r="E311" s="85">
        <v>3280.86</v>
      </c>
      <c r="F311" s="84">
        <v>148.91999999999999</v>
      </c>
      <c r="G311" s="84">
        <v>26.69</v>
      </c>
      <c r="H311" s="84">
        <v>158.68</v>
      </c>
      <c r="I311" s="84">
        <v>729.28</v>
      </c>
      <c r="J311" s="83">
        <v>83.4</v>
      </c>
      <c r="K311" s="86">
        <v>151.24</v>
      </c>
      <c r="L311" s="83">
        <v>389.12</v>
      </c>
      <c r="M311" s="86">
        <v>997.52</v>
      </c>
      <c r="N311" s="84">
        <v>388.38</v>
      </c>
      <c r="O311" s="84">
        <v>29.73</v>
      </c>
      <c r="P311" s="84">
        <v>58.31</v>
      </c>
      <c r="R311" s="37"/>
    </row>
    <row r="312" spans="1:18" x14ac:dyDescent="0.35">
      <c r="A312" s="102" t="s">
        <v>556</v>
      </c>
      <c r="B312" s="83">
        <v>3185.66</v>
      </c>
      <c r="C312" s="84">
        <v>165.48</v>
      </c>
      <c r="D312" s="84">
        <v>20.18</v>
      </c>
      <c r="E312" s="85">
        <v>3000.01</v>
      </c>
      <c r="F312" s="84">
        <v>143.09</v>
      </c>
      <c r="G312" s="84">
        <v>25.21</v>
      </c>
      <c r="H312" s="84">
        <v>122.5</v>
      </c>
      <c r="I312" s="84">
        <v>710.83</v>
      </c>
      <c r="J312" s="83">
        <v>81.680000000000007</v>
      </c>
      <c r="K312" s="86">
        <v>88.94</v>
      </c>
      <c r="L312" s="83">
        <v>385.12</v>
      </c>
      <c r="M312" s="86">
        <v>894.23</v>
      </c>
      <c r="N312" s="84">
        <v>344.65</v>
      </c>
      <c r="O312" s="84">
        <v>21.49</v>
      </c>
      <c r="P312" s="84">
        <v>52.02</v>
      </c>
      <c r="R312" s="37"/>
    </row>
    <row r="313" spans="1:18" x14ac:dyDescent="0.35">
      <c r="A313" s="102" t="s">
        <v>557</v>
      </c>
      <c r="B313" s="83">
        <v>3832.64</v>
      </c>
      <c r="C313" s="84">
        <v>189.7</v>
      </c>
      <c r="D313" s="84">
        <v>16.489999999999998</v>
      </c>
      <c r="E313" s="85">
        <v>3626.44</v>
      </c>
      <c r="F313" s="84">
        <v>146.78</v>
      </c>
      <c r="G313" s="84">
        <v>14.21</v>
      </c>
      <c r="H313" s="84">
        <v>133.49</v>
      </c>
      <c r="I313" s="84">
        <v>1005.2</v>
      </c>
      <c r="J313" s="83">
        <v>109.82</v>
      </c>
      <c r="K313" s="86">
        <v>67.72</v>
      </c>
      <c r="L313" s="83">
        <v>433.36</v>
      </c>
      <c r="M313" s="86">
        <v>1161.3900000000001</v>
      </c>
      <c r="N313" s="84">
        <v>238.1</v>
      </c>
      <c r="O313" s="84">
        <v>27.62</v>
      </c>
      <c r="P313" s="84">
        <v>71.510000000000005</v>
      </c>
      <c r="R313" s="37"/>
    </row>
    <row r="314" spans="1:18" x14ac:dyDescent="0.35">
      <c r="A314" s="102" t="s">
        <v>558</v>
      </c>
      <c r="B314" s="83">
        <v>3790.19</v>
      </c>
      <c r="C314" s="84">
        <v>223.86</v>
      </c>
      <c r="D314" s="84">
        <v>2.54</v>
      </c>
      <c r="E314" s="85">
        <v>3563.79</v>
      </c>
      <c r="F314" s="84">
        <v>148.97</v>
      </c>
      <c r="G314" s="84">
        <v>25.8</v>
      </c>
      <c r="H314" s="84">
        <v>127.06</v>
      </c>
      <c r="I314" s="84">
        <v>1079.4000000000001</v>
      </c>
      <c r="J314" s="83">
        <v>74.739999999999995</v>
      </c>
      <c r="K314" s="86">
        <v>72.17</v>
      </c>
      <c r="L314" s="83">
        <v>431.81</v>
      </c>
      <c r="M314" s="86">
        <v>1142.2</v>
      </c>
      <c r="N314" s="84">
        <v>208.28</v>
      </c>
      <c r="O314" s="84">
        <v>22.38</v>
      </c>
      <c r="P314" s="84">
        <v>70.47</v>
      </c>
      <c r="R314" s="37"/>
    </row>
    <row r="315" spans="1:18" x14ac:dyDescent="0.35">
      <c r="A315" s="102" t="s">
        <v>559</v>
      </c>
      <c r="B315" s="83">
        <v>4019.01</v>
      </c>
      <c r="C315" s="84">
        <v>218.77</v>
      </c>
      <c r="D315" s="84">
        <v>20.91</v>
      </c>
      <c r="E315" s="85">
        <v>3779.33</v>
      </c>
      <c r="F315" s="84">
        <v>128.52000000000001</v>
      </c>
      <c r="G315" s="84">
        <v>28.03</v>
      </c>
      <c r="H315" s="84">
        <v>139.86000000000001</v>
      </c>
      <c r="I315" s="84">
        <v>1212.48</v>
      </c>
      <c r="J315" s="83">
        <v>108.05</v>
      </c>
      <c r="K315" s="86">
        <v>78.47</v>
      </c>
      <c r="L315" s="83">
        <v>452.55</v>
      </c>
      <c r="M315" s="86">
        <v>1191.32</v>
      </c>
      <c r="N315" s="84">
        <v>195.65</v>
      </c>
      <c r="O315" s="84">
        <v>12.24</v>
      </c>
      <c r="P315" s="84">
        <v>70.47</v>
      </c>
      <c r="R315" s="37"/>
    </row>
    <row r="316" spans="1:18" x14ac:dyDescent="0.35">
      <c r="A316" s="102" t="s">
        <v>560</v>
      </c>
      <c r="B316" s="83">
        <v>4138.41</v>
      </c>
      <c r="C316" s="84">
        <v>233.97</v>
      </c>
      <c r="D316" s="84">
        <v>43.67</v>
      </c>
      <c r="E316" s="85">
        <v>3860.78</v>
      </c>
      <c r="F316" s="84">
        <v>133.19999999999999</v>
      </c>
      <c r="G316" s="84">
        <v>29.35</v>
      </c>
      <c r="H316" s="84">
        <v>125.11</v>
      </c>
      <c r="I316" s="84">
        <v>1284.69</v>
      </c>
      <c r="J316" s="83">
        <v>114.52</v>
      </c>
      <c r="K316" s="86">
        <v>114.83</v>
      </c>
      <c r="L316" s="83">
        <v>535.99</v>
      </c>
      <c r="M316" s="86">
        <v>1097.06</v>
      </c>
      <c r="N316" s="84">
        <v>151.12</v>
      </c>
      <c r="O316" s="84">
        <v>41.04</v>
      </c>
      <c r="P316" s="84">
        <v>70.86</v>
      </c>
      <c r="R316" s="37"/>
    </row>
    <row r="317" spans="1:18" x14ac:dyDescent="0.35">
      <c r="A317" s="102" t="s">
        <v>561</v>
      </c>
      <c r="B317" s="83">
        <v>3920.28</v>
      </c>
      <c r="C317" s="84">
        <v>222.02</v>
      </c>
      <c r="D317" s="84">
        <v>33.979999999999997</v>
      </c>
      <c r="E317" s="85">
        <v>3664.28</v>
      </c>
      <c r="F317" s="84">
        <v>143.69999999999999</v>
      </c>
      <c r="G317" s="84">
        <v>29.81</v>
      </c>
      <c r="H317" s="84">
        <v>142.26</v>
      </c>
      <c r="I317" s="84">
        <v>1185.74</v>
      </c>
      <c r="J317" s="83">
        <v>74.58</v>
      </c>
      <c r="K317" s="86">
        <v>156.72999999999999</v>
      </c>
      <c r="L317" s="83">
        <v>439.24</v>
      </c>
      <c r="M317" s="86">
        <v>1036.5899999999999</v>
      </c>
      <c r="N317" s="84">
        <v>217.41</v>
      </c>
      <c r="O317" s="84">
        <v>8.2899999999999991</v>
      </c>
      <c r="P317" s="84">
        <v>51.14</v>
      </c>
      <c r="R317" s="37"/>
    </row>
    <row r="318" spans="1:18" x14ac:dyDescent="0.35">
      <c r="A318" s="102" t="s">
        <v>562</v>
      </c>
      <c r="B318" s="83">
        <v>4258.03</v>
      </c>
      <c r="C318" s="84">
        <v>244.57</v>
      </c>
      <c r="D318" s="84">
        <v>38.479999999999997</v>
      </c>
      <c r="E318" s="85">
        <v>3974.98</v>
      </c>
      <c r="F318" s="84">
        <v>156.66999999999999</v>
      </c>
      <c r="G318" s="84">
        <v>27.29</v>
      </c>
      <c r="H318" s="84">
        <v>131.01</v>
      </c>
      <c r="I318" s="84">
        <v>1255.5</v>
      </c>
      <c r="J318" s="83">
        <v>100.09</v>
      </c>
      <c r="K318" s="86">
        <v>157.76</v>
      </c>
      <c r="L318" s="83">
        <v>508.3</v>
      </c>
      <c r="M318" s="86">
        <v>1116.52</v>
      </c>
      <c r="N318" s="84">
        <v>221.9</v>
      </c>
      <c r="O318" s="84">
        <v>36.81</v>
      </c>
      <c r="P318" s="84">
        <v>54.71</v>
      </c>
      <c r="R318" s="37"/>
    </row>
    <row r="319" spans="1:18" x14ac:dyDescent="0.35">
      <c r="A319" s="102" t="s">
        <v>563</v>
      </c>
      <c r="B319" s="83">
        <v>3769.71</v>
      </c>
      <c r="C319" s="84">
        <v>255.37</v>
      </c>
      <c r="D319" s="84">
        <v>32.04</v>
      </c>
      <c r="E319" s="85">
        <v>3482.3</v>
      </c>
      <c r="F319" s="84">
        <v>137.83000000000001</v>
      </c>
      <c r="G319" s="84">
        <v>32.99</v>
      </c>
      <c r="H319" s="84">
        <v>125.68</v>
      </c>
      <c r="I319" s="84">
        <v>1131.8</v>
      </c>
      <c r="J319" s="83">
        <v>78.16</v>
      </c>
      <c r="K319" s="86">
        <v>175.47</v>
      </c>
      <c r="L319" s="83">
        <v>498.64</v>
      </c>
      <c r="M319" s="86">
        <v>923.09</v>
      </c>
      <c r="N319" s="84">
        <v>194.19</v>
      </c>
      <c r="O319" s="84">
        <v>29.76</v>
      </c>
      <c r="P319" s="84">
        <v>13.06</v>
      </c>
      <c r="R319" s="37"/>
    </row>
    <row r="320" spans="1:18" x14ac:dyDescent="0.35">
      <c r="A320" s="102" t="s">
        <v>564</v>
      </c>
      <c r="B320" s="83">
        <v>2848.02</v>
      </c>
      <c r="C320" s="84">
        <v>160.77000000000001</v>
      </c>
      <c r="D320" s="84">
        <v>32.299999999999997</v>
      </c>
      <c r="E320" s="85">
        <v>2654.94</v>
      </c>
      <c r="F320" s="84">
        <v>113.61</v>
      </c>
      <c r="G320" s="84">
        <v>31.05</v>
      </c>
      <c r="H320" s="84">
        <v>31.17</v>
      </c>
      <c r="I320" s="84">
        <v>815.23</v>
      </c>
      <c r="J320" s="83">
        <v>72.569999999999993</v>
      </c>
      <c r="K320" s="86">
        <v>164.66</v>
      </c>
      <c r="L320" s="83">
        <v>417.23</v>
      </c>
      <c r="M320" s="86">
        <v>626.32000000000005</v>
      </c>
      <c r="N320" s="84">
        <v>122.74</v>
      </c>
      <c r="O320" s="84">
        <v>32.409999999999997</v>
      </c>
      <c r="P320" s="84">
        <v>50.16</v>
      </c>
      <c r="R320" s="37"/>
    </row>
    <row r="321" spans="1:18" x14ac:dyDescent="0.35">
      <c r="A321" s="102" t="s">
        <v>565</v>
      </c>
      <c r="B321" s="83">
        <v>3191.21</v>
      </c>
      <c r="C321" s="84">
        <v>153.83000000000001</v>
      </c>
      <c r="D321" s="84">
        <v>37.22</v>
      </c>
      <c r="E321" s="85">
        <v>3000.16</v>
      </c>
      <c r="F321" s="84">
        <v>127.96</v>
      </c>
      <c r="G321" s="84">
        <v>32.6</v>
      </c>
      <c r="H321" s="84">
        <v>76.08</v>
      </c>
      <c r="I321" s="84">
        <v>947.57</v>
      </c>
      <c r="J321" s="83">
        <v>96.7</v>
      </c>
      <c r="K321" s="86">
        <v>110.77</v>
      </c>
      <c r="L321" s="83">
        <v>405.79</v>
      </c>
      <c r="M321" s="86">
        <v>789.34</v>
      </c>
      <c r="N321" s="84">
        <v>158.66</v>
      </c>
      <c r="O321" s="84">
        <v>27.69</v>
      </c>
      <c r="P321" s="84">
        <v>67.930000000000007</v>
      </c>
      <c r="R321" s="37"/>
    </row>
    <row r="322" spans="1:18" x14ac:dyDescent="0.35">
      <c r="A322" s="102" t="s">
        <v>566</v>
      </c>
      <c r="B322" s="83">
        <v>3867.35</v>
      </c>
      <c r="C322" s="84">
        <v>177.05</v>
      </c>
      <c r="D322" s="84">
        <v>106.01</v>
      </c>
      <c r="E322" s="85">
        <v>3584.28</v>
      </c>
      <c r="F322" s="84">
        <v>164.71</v>
      </c>
      <c r="G322" s="84">
        <v>30.65</v>
      </c>
      <c r="H322" s="84">
        <v>132.66</v>
      </c>
      <c r="I322" s="84">
        <v>974.68</v>
      </c>
      <c r="J322" s="83">
        <v>89.18</v>
      </c>
      <c r="K322" s="86">
        <v>139.99</v>
      </c>
      <c r="L322" s="83">
        <v>451.69</v>
      </c>
      <c r="M322" s="86">
        <v>1026.2</v>
      </c>
      <c r="N322" s="84">
        <v>344.16</v>
      </c>
      <c r="O322" s="84">
        <v>23.67</v>
      </c>
      <c r="P322" s="84">
        <v>68.84</v>
      </c>
      <c r="R322" s="37"/>
    </row>
    <row r="323" spans="1:18" x14ac:dyDescent="0.35">
      <c r="A323" s="102" t="s">
        <v>567</v>
      </c>
      <c r="B323" s="83">
        <v>4145.1899999999996</v>
      </c>
      <c r="C323" s="84">
        <v>242.97</v>
      </c>
      <c r="D323" s="84">
        <v>72.19</v>
      </c>
      <c r="E323" s="85">
        <v>3830.03</v>
      </c>
      <c r="F323" s="84">
        <v>174.61</v>
      </c>
      <c r="G323" s="84">
        <v>28.1</v>
      </c>
      <c r="H323" s="84">
        <v>142.12</v>
      </c>
      <c r="I323" s="84">
        <v>1040.03</v>
      </c>
      <c r="J323" s="83">
        <v>105.42</v>
      </c>
      <c r="K323" s="86">
        <v>153.56</v>
      </c>
      <c r="L323" s="83">
        <v>487.68</v>
      </c>
      <c r="M323" s="86">
        <v>1126.9100000000001</v>
      </c>
      <c r="N323" s="84">
        <v>317.73</v>
      </c>
      <c r="O323" s="84">
        <v>29.35</v>
      </c>
      <c r="P323" s="84">
        <v>83.87</v>
      </c>
      <c r="R323" s="37"/>
    </row>
    <row r="324" spans="1:18" x14ac:dyDescent="0.35">
      <c r="A324" s="102" t="s">
        <v>568</v>
      </c>
      <c r="B324" s="83">
        <v>4290.7299999999996</v>
      </c>
      <c r="C324" s="84">
        <v>268.75</v>
      </c>
      <c r="D324" s="84">
        <v>15.57</v>
      </c>
      <c r="E324" s="85">
        <v>4006.41</v>
      </c>
      <c r="F324" s="84">
        <v>160.87</v>
      </c>
      <c r="G324" s="84">
        <v>19.05</v>
      </c>
      <c r="H324" s="84">
        <v>124.3</v>
      </c>
      <c r="I324" s="84">
        <v>1239.49</v>
      </c>
      <c r="J324" s="83">
        <v>108.14</v>
      </c>
      <c r="K324" s="86">
        <v>118.52</v>
      </c>
      <c r="L324" s="83">
        <v>583.23</v>
      </c>
      <c r="M324" s="86">
        <v>1164.25</v>
      </c>
      <c r="N324" s="84">
        <v>247.58</v>
      </c>
      <c r="O324" s="84">
        <v>25.51</v>
      </c>
      <c r="P324" s="84">
        <v>84.28</v>
      </c>
      <c r="R324" s="37"/>
    </row>
    <row r="325" spans="1:18" x14ac:dyDescent="0.35">
      <c r="A325" s="102" t="s">
        <v>569</v>
      </c>
      <c r="B325" s="83">
        <v>4583.12</v>
      </c>
      <c r="C325" s="84">
        <v>242.08</v>
      </c>
      <c r="D325" s="84">
        <v>38.9</v>
      </c>
      <c r="E325" s="85">
        <v>4302.13</v>
      </c>
      <c r="F325" s="84">
        <v>198.3</v>
      </c>
      <c r="G325" s="84">
        <v>26.33</v>
      </c>
      <c r="H325" s="84">
        <v>149.44999999999999</v>
      </c>
      <c r="I325" s="84">
        <v>1341.24</v>
      </c>
      <c r="J325" s="83">
        <v>170.81</v>
      </c>
      <c r="K325" s="86">
        <v>99.67</v>
      </c>
      <c r="L325" s="83">
        <v>552.46</v>
      </c>
      <c r="M325" s="86">
        <v>1205.6400000000001</v>
      </c>
      <c r="N325" s="84">
        <v>249.09</v>
      </c>
      <c r="O325" s="84">
        <v>41.64</v>
      </c>
      <c r="P325" s="84">
        <v>78.52</v>
      </c>
      <c r="R325" s="37"/>
    </row>
    <row r="326" spans="1:18" x14ac:dyDescent="0.35">
      <c r="A326" s="102" t="s">
        <v>572</v>
      </c>
      <c r="B326" s="83">
        <v>4583.78</v>
      </c>
      <c r="C326" s="84">
        <v>238.55</v>
      </c>
      <c r="D326" s="84">
        <v>14.48</v>
      </c>
      <c r="E326" s="85">
        <v>4330.75</v>
      </c>
      <c r="F326" s="84">
        <v>182.42</v>
      </c>
      <c r="G326" s="84">
        <v>26.71</v>
      </c>
      <c r="H326" s="84">
        <v>159.37</v>
      </c>
      <c r="I326" s="84">
        <v>1494.27</v>
      </c>
      <c r="J326" s="83">
        <v>212.85</v>
      </c>
      <c r="K326" s="86">
        <v>122.01</v>
      </c>
      <c r="L326" s="83">
        <v>527.54</v>
      </c>
      <c r="M326" s="86">
        <v>1103.22</v>
      </c>
      <c r="N326" s="84">
        <v>252.42</v>
      </c>
      <c r="O326" s="84">
        <v>27.08</v>
      </c>
      <c r="P326" s="84">
        <v>51.25</v>
      </c>
      <c r="R326" s="37"/>
    </row>
    <row r="327" spans="1:18" x14ac:dyDescent="0.35">
      <c r="A327" s="102" t="s">
        <v>585</v>
      </c>
      <c r="B327" s="83">
        <v>4108.33</v>
      </c>
      <c r="C327" s="84">
        <v>214.02</v>
      </c>
      <c r="D327" s="84">
        <v>88.75</v>
      </c>
      <c r="E327" s="85">
        <v>3805.55</v>
      </c>
      <c r="F327" s="84">
        <v>122.77</v>
      </c>
      <c r="G327" s="84">
        <v>24.42</v>
      </c>
      <c r="H327" s="84">
        <v>152.57</v>
      </c>
      <c r="I327" s="84">
        <v>1282.58</v>
      </c>
      <c r="J327" s="83">
        <v>185.88</v>
      </c>
      <c r="K327" s="86">
        <v>124.43</v>
      </c>
      <c r="L327" s="83">
        <v>525.44000000000005</v>
      </c>
      <c r="M327" s="86">
        <v>923.36</v>
      </c>
      <c r="N327" s="84">
        <v>235.19</v>
      </c>
      <c r="O327" s="84">
        <v>14.97</v>
      </c>
      <c r="P327" s="84">
        <v>64.02</v>
      </c>
      <c r="R327" s="37"/>
    </row>
    <row r="328" spans="1:18" x14ac:dyDescent="0.35">
      <c r="A328" s="102" t="s">
        <v>586</v>
      </c>
      <c r="B328" s="83">
        <v>4098.9799999999996</v>
      </c>
      <c r="C328" s="84">
        <v>208.65</v>
      </c>
      <c r="D328" s="84">
        <v>76.09</v>
      </c>
      <c r="E328" s="85">
        <v>3814.23</v>
      </c>
      <c r="F328" s="84">
        <v>73.7</v>
      </c>
      <c r="G328" s="84">
        <v>26.82</v>
      </c>
      <c r="H328" s="84">
        <v>199.2</v>
      </c>
      <c r="I328" s="84">
        <v>1200.95</v>
      </c>
      <c r="J328" s="83">
        <v>216.69</v>
      </c>
      <c r="K328" s="86">
        <v>145.5</v>
      </c>
      <c r="L328" s="83">
        <v>542.22</v>
      </c>
      <c r="M328" s="86">
        <v>914</v>
      </c>
      <c r="N328" s="84">
        <v>220.77</v>
      </c>
      <c r="O328" s="84">
        <v>27.85</v>
      </c>
      <c r="P328" s="84">
        <v>62.14</v>
      </c>
      <c r="R328" s="37"/>
    </row>
    <row r="329" spans="1:18" x14ac:dyDescent="0.35">
      <c r="A329" s="102" t="s">
        <v>590</v>
      </c>
      <c r="B329" s="83">
        <v>4570.5</v>
      </c>
      <c r="C329" s="84">
        <v>221.54</v>
      </c>
      <c r="D329" s="84">
        <v>76.47</v>
      </c>
      <c r="E329" s="85">
        <v>4272.49</v>
      </c>
      <c r="F329" s="84">
        <v>128.91999999999999</v>
      </c>
      <c r="G329" s="84">
        <v>25.96</v>
      </c>
      <c r="H329" s="84">
        <v>152.4</v>
      </c>
      <c r="I329" s="84">
        <v>1444.86</v>
      </c>
      <c r="J329" s="83">
        <v>263.18</v>
      </c>
      <c r="K329" s="86">
        <v>156.88</v>
      </c>
      <c r="L329" s="83">
        <v>479.73</v>
      </c>
      <c r="M329" s="86">
        <v>1042.78</v>
      </c>
      <c r="N329" s="84">
        <v>293</v>
      </c>
      <c r="O329" s="84">
        <v>31.24</v>
      </c>
      <c r="P329" s="84">
        <v>61.66</v>
      </c>
      <c r="R329" s="37"/>
    </row>
    <row r="330" spans="1:18" x14ac:dyDescent="0.35">
      <c r="A330" s="102" t="s">
        <v>593</v>
      </c>
      <c r="B330" s="83">
        <v>4739.6899999999996</v>
      </c>
      <c r="C330" s="84">
        <v>235.28</v>
      </c>
      <c r="D330" s="84">
        <v>44.8</v>
      </c>
      <c r="E330" s="85">
        <v>4459.6099999999997</v>
      </c>
      <c r="F330" s="84">
        <v>121.88</v>
      </c>
      <c r="G330" s="84">
        <v>40.9</v>
      </c>
      <c r="H330" s="84">
        <v>154.26</v>
      </c>
      <c r="I330" s="84">
        <v>1440.77</v>
      </c>
      <c r="J330" s="83">
        <v>234.17</v>
      </c>
      <c r="K330" s="86">
        <v>222.95</v>
      </c>
      <c r="L330" s="83">
        <v>461.8</v>
      </c>
      <c r="M330" s="86">
        <v>1089.78</v>
      </c>
      <c r="N330" s="84">
        <v>321.08</v>
      </c>
      <c r="O330" s="84">
        <v>30.87</v>
      </c>
      <c r="P330" s="84">
        <v>40.799999999999997</v>
      </c>
      <c r="R330" s="37"/>
    </row>
    <row r="331" spans="1:18" x14ac:dyDescent="0.35">
      <c r="A331" s="102" t="s">
        <v>594</v>
      </c>
      <c r="B331" s="83">
        <v>4815.54</v>
      </c>
      <c r="C331" s="84">
        <v>284.61</v>
      </c>
      <c r="D331" s="84">
        <v>107.3</v>
      </c>
      <c r="E331" s="85">
        <v>4423.62</v>
      </c>
      <c r="F331" s="84">
        <v>141.66</v>
      </c>
      <c r="G331" s="84">
        <v>26.04</v>
      </c>
      <c r="H331" s="84">
        <v>148.35</v>
      </c>
      <c r="I331" s="84">
        <v>1487.88</v>
      </c>
      <c r="J331" s="83">
        <v>265.60000000000002</v>
      </c>
      <c r="K331" s="86">
        <v>252.91</v>
      </c>
      <c r="L331" s="83">
        <v>552.82000000000005</v>
      </c>
      <c r="M331" s="86">
        <v>1031.0999999999999</v>
      </c>
      <c r="N331" s="84">
        <v>271.02</v>
      </c>
      <c r="O331" s="84">
        <v>16.75</v>
      </c>
      <c r="P331" s="84">
        <v>17.399999999999999</v>
      </c>
      <c r="R331" s="37"/>
    </row>
    <row r="332" spans="1:18" x14ac:dyDescent="0.35">
      <c r="A332" s="102" t="s">
        <v>607</v>
      </c>
      <c r="B332" s="83">
        <v>4214.6400000000003</v>
      </c>
      <c r="C332" s="84">
        <v>259.85000000000002</v>
      </c>
      <c r="D332" s="84">
        <v>35.53</v>
      </c>
      <c r="E332" s="85">
        <v>3919.26</v>
      </c>
      <c r="F332" s="84">
        <v>141.33000000000001</v>
      </c>
      <c r="G332" s="84">
        <v>21.61</v>
      </c>
      <c r="H332" s="84">
        <v>114.45</v>
      </c>
      <c r="I332" s="84">
        <v>1314.47</v>
      </c>
      <c r="J332" s="83">
        <v>206.26</v>
      </c>
      <c r="K332" s="86">
        <v>191.56</v>
      </c>
      <c r="L332" s="83">
        <v>475.27</v>
      </c>
      <c r="M332" s="86">
        <v>959.04</v>
      </c>
      <c r="N332" s="84">
        <v>224.93</v>
      </c>
      <c r="O332" s="84">
        <v>42.06</v>
      </c>
      <c r="P332" s="84">
        <v>37.4</v>
      </c>
      <c r="R332" s="37"/>
    </row>
    <row r="333" spans="1:18" x14ac:dyDescent="0.35">
      <c r="A333" s="102" t="s">
        <v>609</v>
      </c>
      <c r="B333" s="83">
        <v>4794.08</v>
      </c>
      <c r="C333" s="84">
        <v>251.54</v>
      </c>
      <c r="D333" s="84">
        <v>99.61</v>
      </c>
      <c r="E333" s="85">
        <v>4442.93</v>
      </c>
      <c r="F333" s="84">
        <v>159.31</v>
      </c>
      <c r="G333" s="84">
        <v>33.04</v>
      </c>
      <c r="H333" s="84">
        <v>138.59</v>
      </c>
      <c r="I333" s="84">
        <v>1447.89</v>
      </c>
      <c r="J333" s="83">
        <v>230.05</v>
      </c>
      <c r="K333" s="86">
        <v>239.96</v>
      </c>
      <c r="L333" s="83">
        <v>527.30999999999995</v>
      </c>
      <c r="M333" s="86">
        <v>1100.32</v>
      </c>
      <c r="N333" s="84">
        <v>255.61</v>
      </c>
      <c r="O333" s="84">
        <v>1.65</v>
      </c>
      <c r="P333" s="84">
        <v>58.97</v>
      </c>
      <c r="R333" s="37"/>
    </row>
    <row r="334" spans="1:18" x14ac:dyDescent="0.35">
      <c r="A334" s="102" t="s">
        <v>610</v>
      </c>
      <c r="B334" s="83">
        <v>4817.18</v>
      </c>
      <c r="C334" s="84">
        <v>251.11</v>
      </c>
      <c r="D334" s="84">
        <v>97.27</v>
      </c>
      <c r="E334" s="85">
        <v>4468.8</v>
      </c>
      <c r="F334" s="84">
        <v>188.25</v>
      </c>
      <c r="G334" s="84">
        <v>25.62</v>
      </c>
      <c r="H334" s="84">
        <v>146.12</v>
      </c>
      <c r="I334" s="84">
        <v>1395.5</v>
      </c>
      <c r="J334" s="83">
        <v>303.91000000000003</v>
      </c>
      <c r="K334" s="86">
        <v>143.79</v>
      </c>
      <c r="L334" s="83">
        <v>468.13</v>
      </c>
      <c r="M334" s="86">
        <v>1284.53</v>
      </c>
      <c r="N334" s="84">
        <v>246.83</v>
      </c>
      <c r="O334" s="84">
        <v>20.65</v>
      </c>
      <c r="P334" s="84">
        <v>37.909999999999997</v>
      </c>
      <c r="R334" s="37"/>
    </row>
    <row r="335" spans="1:18" x14ac:dyDescent="0.35">
      <c r="A335" s="102" t="s">
        <v>611</v>
      </c>
      <c r="B335" s="83">
        <v>4956.74</v>
      </c>
      <c r="C335" s="84">
        <v>254.18</v>
      </c>
      <c r="D335" s="84">
        <v>68.510000000000005</v>
      </c>
      <c r="E335" s="85">
        <v>4634.0600000000004</v>
      </c>
      <c r="F335" s="84">
        <v>203.51</v>
      </c>
      <c r="G335" s="84">
        <v>22.97</v>
      </c>
      <c r="H335" s="84">
        <v>151.07</v>
      </c>
      <c r="I335" s="84">
        <v>1407.05</v>
      </c>
      <c r="J335" s="83">
        <v>387.35</v>
      </c>
      <c r="K335" s="86">
        <v>118.17</v>
      </c>
      <c r="L335" s="83">
        <v>488.2</v>
      </c>
      <c r="M335" s="86">
        <v>1232.3</v>
      </c>
      <c r="N335" s="84">
        <v>370.39</v>
      </c>
      <c r="O335" s="84">
        <v>23.83</v>
      </c>
      <c r="P335" s="84">
        <v>53.48</v>
      </c>
      <c r="R335" s="37"/>
    </row>
    <row r="336" spans="1:18" x14ac:dyDescent="0.35">
      <c r="A336" s="102" t="s">
        <v>620</v>
      </c>
      <c r="B336" s="83">
        <v>4206.45</v>
      </c>
      <c r="C336" s="84">
        <v>230.01</v>
      </c>
      <c r="D336" s="84">
        <v>101.46</v>
      </c>
      <c r="E336" s="85">
        <v>3874.98</v>
      </c>
      <c r="F336" s="84">
        <v>152.78</v>
      </c>
      <c r="G336" s="84">
        <v>23.73</v>
      </c>
      <c r="H336" s="84">
        <v>107.94</v>
      </c>
      <c r="I336" s="84">
        <v>1215.23</v>
      </c>
      <c r="J336" s="83">
        <v>321.33</v>
      </c>
      <c r="K336" s="86">
        <v>92.76</v>
      </c>
      <c r="L336" s="83">
        <v>485.6</v>
      </c>
      <c r="M336" s="86">
        <v>1012.19</v>
      </c>
      <c r="N336" s="84">
        <v>189.88</v>
      </c>
      <c r="O336" s="84">
        <v>21.54</v>
      </c>
      <c r="P336" s="84">
        <v>52.93</v>
      </c>
      <c r="R336" s="37"/>
    </row>
    <row r="337" spans="1:18" x14ac:dyDescent="0.35">
      <c r="A337" s="102" t="s">
        <v>621</v>
      </c>
      <c r="B337" s="83">
        <v>4343.16</v>
      </c>
      <c r="C337" s="84">
        <v>241.09</v>
      </c>
      <c r="D337" s="84">
        <v>87.02</v>
      </c>
      <c r="E337" s="85">
        <v>4015.05</v>
      </c>
      <c r="F337" s="84">
        <v>154.24</v>
      </c>
      <c r="G337" s="84">
        <v>40.31</v>
      </c>
      <c r="H337" s="84">
        <v>98.74</v>
      </c>
      <c r="I337" s="84">
        <v>1220.02</v>
      </c>
      <c r="J337" s="83">
        <v>355.57</v>
      </c>
      <c r="K337" s="86">
        <v>75.430000000000007</v>
      </c>
      <c r="L337" s="83">
        <v>526.49</v>
      </c>
      <c r="M337" s="86">
        <v>1052.9000000000001</v>
      </c>
      <c r="N337" s="84">
        <v>200.08</v>
      </c>
      <c r="O337" s="84">
        <v>39.340000000000003</v>
      </c>
      <c r="P337" s="84">
        <v>63.63</v>
      </c>
      <c r="R337" s="37"/>
    </row>
    <row r="338" spans="1:18" x14ac:dyDescent="0.35">
      <c r="A338" s="102" t="s">
        <v>627</v>
      </c>
      <c r="B338" s="83">
        <v>4608.67</v>
      </c>
      <c r="C338" s="84">
        <v>250.29</v>
      </c>
      <c r="D338" s="84">
        <v>66.53</v>
      </c>
      <c r="E338" s="85">
        <v>4291.8500000000004</v>
      </c>
      <c r="F338" s="84">
        <v>153.02000000000001</v>
      </c>
      <c r="G338" s="84">
        <v>36.340000000000003</v>
      </c>
      <c r="H338" s="84">
        <v>118.04</v>
      </c>
      <c r="I338" s="84">
        <v>1298.56</v>
      </c>
      <c r="J338" s="83">
        <v>367.61</v>
      </c>
      <c r="K338" s="86">
        <v>120.04</v>
      </c>
      <c r="L338" s="83">
        <v>532.15</v>
      </c>
      <c r="M338" s="86">
        <v>1127.79</v>
      </c>
      <c r="N338" s="84">
        <v>255.03</v>
      </c>
      <c r="O338" s="84">
        <v>28.38</v>
      </c>
      <c r="P338" s="84">
        <v>33.53</v>
      </c>
      <c r="R338" s="37"/>
    </row>
    <row r="339" spans="1:18" x14ac:dyDescent="0.35">
      <c r="A339" s="102" t="s">
        <v>626</v>
      </c>
      <c r="B339" s="83">
        <v>4469.42</v>
      </c>
      <c r="C339" s="84">
        <v>234.41</v>
      </c>
      <c r="D339" s="84">
        <v>49.76</v>
      </c>
      <c r="E339" s="85">
        <v>4185.25</v>
      </c>
      <c r="F339" s="84">
        <v>121.25</v>
      </c>
      <c r="G339" s="84">
        <v>37.909999999999997</v>
      </c>
      <c r="H339" s="84">
        <v>110.46</v>
      </c>
      <c r="I339" s="84">
        <v>1247.43</v>
      </c>
      <c r="J339" s="83">
        <v>328.81</v>
      </c>
      <c r="K339" s="86">
        <v>191.98</v>
      </c>
      <c r="L339" s="83">
        <v>405.84</v>
      </c>
      <c r="M339" s="86">
        <v>1116.93</v>
      </c>
      <c r="N339" s="84">
        <v>344.99</v>
      </c>
      <c r="O339" s="84">
        <v>11.41</v>
      </c>
      <c r="P339" s="84">
        <v>59.26</v>
      </c>
      <c r="R339" s="37"/>
    </row>
    <row r="340" spans="1:18" x14ac:dyDescent="0.35">
      <c r="A340" s="102" t="s">
        <v>628</v>
      </c>
      <c r="B340" s="83">
        <v>4699.72</v>
      </c>
      <c r="C340" s="84">
        <v>204.32</v>
      </c>
      <c r="D340" s="84">
        <v>33.24</v>
      </c>
      <c r="E340" s="85">
        <v>4462.1499999999996</v>
      </c>
      <c r="F340" s="84">
        <v>109.22</v>
      </c>
      <c r="G340" s="84">
        <v>35.5</v>
      </c>
      <c r="H340" s="84">
        <v>126.24</v>
      </c>
      <c r="I340" s="84">
        <v>1265.56</v>
      </c>
      <c r="J340" s="83">
        <v>265.70999999999998</v>
      </c>
      <c r="K340" s="86">
        <v>197.08</v>
      </c>
      <c r="L340" s="83">
        <v>569.91999999999996</v>
      </c>
      <c r="M340" s="86">
        <v>1241.81</v>
      </c>
      <c r="N340" s="84">
        <v>389.54</v>
      </c>
      <c r="O340" s="84">
        <v>24.9</v>
      </c>
      <c r="P340" s="84">
        <v>23.83</v>
      </c>
      <c r="R340" s="37"/>
    </row>
    <row r="341" spans="1:18" x14ac:dyDescent="0.35">
      <c r="A341" s="102" t="s">
        <v>629</v>
      </c>
      <c r="B341" s="83">
        <v>4349.33</v>
      </c>
      <c r="C341" s="84">
        <v>191.71</v>
      </c>
      <c r="D341" s="84">
        <v>71.98</v>
      </c>
      <c r="E341" s="85">
        <v>4085.64</v>
      </c>
      <c r="F341" s="84">
        <v>75.84</v>
      </c>
      <c r="G341" s="84">
        <v>45.14</v>
      </c>
      <c r="H341" s="84">
        <v>116.34</v>
      </c>
      <c r="I341" s="84">
        <v>1149.1500000000001</v>
      </c>
      <c r="J341" s="83">
        <v>230.49</v>
      </c>
      <c r="K341" s="86">
        <v>180.29</v>
      </c>
      <c r="L341" s="83">
        <v>468.24</v>
      </c>
      <c r="M341" s="86">
        <v>1214.28</v>
      </c>
      <c r="N341" s="84">
        <v>240</v>
      </c>
      <c r="O341" s="84">
        <v>34.92</v>
      </c>
      <c r="P341" s="84">
        <v>54.95</v>
      </c>
      <c r="R341" s="37"/>
    </row>
    <row r="342" spans="1:18" x14ac:dyDescent="0.35">
      <c r="A342" s="103" t="s">
        <v>642</v>
      </c>
      <c r="B342" s="83">
        <v>4551.95</v>
      </c>
      <c r="C342" s="84">
        <v>236.12</v>
      </c>
      <c r="D342" s="84">
        <v>49.13</v>
      </c>
      <c r="E342" s="85">
        <v>4266.71</v>
      </c>
      <c r="F342" s="84">
        <v>81.760000000000005</v>
      </c>
      <c r="G342" s="84">
        <v>46.38</v>
      </c>
      <c r="H342" s="84">
        <v>134.66999999999999</v>
      </c>
      <c r="I342" s="84">
        <v>1312.94</v>
      </c>
      <c r="J342" s="83">
        <v>227.12</v>
      </c>
      <c r="K342" s="86">
        <v>238.46</v>
      </c>
      <c r="L342" s="83">
        <v>542.54999999999995</v>
      </c>
      <c r="M342" s="86">
        <v>1212.29</v>
      </c>
      <c r="N342" s="84">
        <v>244.42</v>
      </c>
      <c r="O342" s="84">
        <v>21.35</v>
      </c>
      <c r="P342" s="84">
        <v>27.11</v>
      </c>
      <c r="R342" s="37"/>
    </row>
    <row r="343" spans="1:18" x14ac:dyDescent="0.35">
      <c r="A343" s="104" t="s">
        <v>643</v>
      </c>
      <c r="B343" s="84">
        <v>4606.16</v>
      </c>
      <c r="C343" s="84">
        <v>283.20999999999998</v>
      </c>
      <c r="D343" s="84">
        <v>79.989999999999995</v>
      </c>
      <c r="E343" s="85">
        <v>4242.96</v>
      </c>
      <c r="F343" s="84">
        <v>103.21</v>
      </c>
      <c r="G343" s="84">
        <v>27.14</v>
      </c>
      <c r="H343" s="84">
        <v>136.99</v>
      </c>
      <c r="I343" s="84">
        <v>1424.22</v>
      </c>
      <c r="J343" s="83">
        <v>291.14999999999998</v>
      </c>
      <c r="K343" s="86">
        <v>239.88</v>
      </c>
      <c r="L343" s="83">
        <v>336.15</v>
      </c>
      <c r="M343" s="86">
        <v>1230.8399999999999</v>
      </c>
      <c r="N343" s="84">
        <v>257.20999999999998</v>
      </c>
      <c r="O343" s="84">
        <v>17.940000000000001</v>
      </c>
      <c r="P343" s="84">
        <v>6.01</v>
      </c>
      <c r="R343" s="37"/>
    </row>
    <row r="344" spans="1:18" x14ac:dyDescent="0.35">
      <c r="A344" s="104" t="s">
        <v>644</v>
      </c>
      <c r="B344" s="84">
        <v>4166.3500000000004</v>
      </c>
      <c r="C344" s="84">
        <v>326.56</v>
      </c>
      <c r="D344" s="84">
        <v>65.709999999999994</v>
      </c>
      <c r="E344" s="85">
        <v>3774.08</v>
      </c>
      <c r="F344" s="84">
        <v>99.63</v>
      </c>
      <c r="G344" s="84">
        <v>32.61</v>
      </c>
      <c r="H344" s="84">
        <v>129.61000000000001</v>
      </c>
      <c r="I344" s="84">
        <v>1277.95</v>
      </c>
      <c r="J344" s="83">
        <v>255.3</v>
      </c>
      <c r="K344" s="86">
        <v>259.63</v>
      </c>
      <c r="L344" s="83">
        <v>384.5</v>
      </c>
      <c r="M344" s="86">
        <v>999.07</v>
      </c>
      <c r="N344" s="84">
        <v>197.22</v>
      </c>
      <c r="O344" s="84">
        <v>16.2</v>
      </c>
      <c r="P344" s="84">
        <v>41.81</v>
      </c>
      <c r="R344" s="37"/>
    </row>
    <row r="345" spans="1:18" x14ac:dyDescent="0.35">
      <c r="A345" s="104" t="s">
        <v>647</v>
      </c>
      <c r="B345" s="84">
        <v>4691.6400000000003</v>
      </c>
      <c r="C345" s="84">
        <v>259.85000000000002</v>
      </c>
      <c r="D345" s="84">
        <v>20.36</v>
      </c>
      <c r="E345" s="85">
        <v>4411.43</v>
      </c>
      <c r="F345" s="84">
        <v>125.98</v>
      </c>
      <c r="G345" s="84">
        <v>31.75</v>
      </c>
      <c r="H345" s="84">
        <v>252.96</v>
      </c>
      <c r="I345" s="84">
        <v>1291.2</v>
      </c>
      <c r="J345" s="83">
        <v>289.52999999999997</v>
      </c>
      <c r="K345" s="86">
        <v>258.11</v>
      </c>
      <c r="L345" s="83">
        <v>476.56</v>
      </c>
      <c r="M345" s="86">
        <v>1174.73</v>
      </c>
      <c r="N345" s="84">
        <v>215.11</v>
      </c>
      <c r="O345" s="84">
        <v>20.11</v>
      </c>
      <c r="P345" s="84">
        <v>31.72</v>
      </c>
      <c r="R345" s="37"/>
    </row>
    <row r="346" spans="1:18" x14ac:dyDescent="0.35">
      <c r="A346" s="104" t="s">
        <v>650</v>
      </c>
      <c r="B346" s="84">
        <v>4406.58</v>
      </c>
      <c r="C346" s="84">
        <v>284.16000000000003</v>
      </c>
      <c r="D346" s="84">
        <v>187.13</v>
      </c>
      <c r="E346" s="85">
        <v>3935.29</v>
      </c>
      <c r="F346" s="84">
        <v>152.49</v>
      </c>
      <c r="G346" s="84">
        <v>24.68</v>
      </c>
      <c r="H346" s="84">
        <v>147.69999999999999</v>
      </c>
      <c r="I346" s="84">
        <v>1282.04</v>
      </c>
      <c r="J346" s="83">
        <v>280.91000000000003</v>
      </c>
      <c r="K346" s="86">
        <v>195.75</v>
      </c>
      <c r="L346" s="83">
        <v>394.05</v>
      </c>
      <c r="M346" s="86">
        <v>1051.81</v>
      </c>
      <c r="N346" s="84">
        <v>234.65</v>
      </c>
      <c r="O346" s="84">
        <v>33.01</v>
      </c>
      <c r="P346" s="84">
        <v>25.92</v>
      </c>
      <c r="R346" s="37"/>
    </row>
    <row r="347" spans="1:18" x14ac:dyDescent="0.35">
      <c r="A347" s="104" t="s">
        <v>651</v>
      </c>
      <c r="B347" s="84">
        <v>4516.79</v>
      </c>
      <c r="C347" s="84">
        <v>228.41</v>
      </c>
      <c r="D347" s="84">
        <v>60.92</v>
      </c>
      <c r="E347" s="85">
        <v>4227.46</v>
      </c>
      <c r="F347" s="84">
        <v>160.28</v>
      </c>
      <c r="G347" s="84">
        <v>23.25</v>
      </c>
      <c r="H347" s="84">
        <v>145.66</v>
      </c>
      <c r="I347" s="84">
        <v>1346.41</v>
      </c>
      <c r="J347" s="83">
        <v>325.67</v>
      </c>
      <c r="K347" s="86">
        <v>152.19999999999999</v>
      </c>
      <c r="L347" s="83">
        <v>380.69</v>
      </c>
      <c r="M347" s="86">
        <v>1158.83</v>
      </c>
      <c r="N347" s="84">
        <v>231.04</v>
      </c>
      <c r="O347" s="84">
        <v>35.17</v>
      </c>
      <c r="P347" s="84">
        <v>54.25</v>
      </c>
      <c r="R347" s="37"/>
    </row>
    <row r="348" spans="1:18" x14ac:dyDescent="0.35">
      <c r="A348" s="104" t="s">
        <v>653</v>
      </c>
      <c r="B348" s="84">
        <v>3916.39</v>
      </c>
      <c r="C348" s="84">
        <v>250.86</v>
      </c>
      <c r="D348" s="84">
        <v>52.66</v>
      </c>
      <c r="E348" s="85">
        <v>3612.87</v>
      </c>
      <c r="F348" s="84">
        <v>133.94</v>
      </c>
      <c r="G348" s="84">
        <v>38.32</v>
      </c>
      <c r="H348" s="84">
        <v>119.63</v>
      </c>
      <c r="I348" s="84">
        <v>1209.99</v>
      </c>
      <c r="J348" s="83">
        <v>311.95999999999998</v>
      </c>
      <c r="K348" s="86">
        <v>106.83</v>
      </c>
      <c r="L348" s="83">
        <v>336.32</v>
      </c>
      <c r="M348" s="86">
        <v>960.95</v>
      </c>
      <c r="N348" s="84">
        <v>200.1</v>
      </c>
      <c r="O348" s="84">
        <v>8.6</v>
      </c>
      <c r="P348" s="84">
        <v>28.91</v>
      </c>
      <c r="R348" s="37"/>
    </row>
    <row r="349" spans="1:18" x14ac:dyDescent="0.35">
      <c r="A349" s="104" t="s">
        <v>654</v>
      </c>
      <c r="B349" s="87">
        <v>4371.6899999999996</v>
      </c>
      <c r="C349" s="87">
        <v>246</v>
      </c>
      <c r="D349" s="87">
        <v>14.72</v>
      </c>
      <c r="E349" s="88">
        <v>4110.96</v>
      </c>
      <c r="F349" s="87">
        <v>148.16999999999999</v>
      </c>
      <c r="G349" s="87">
        <v>43.21</v>
      </c>
      <c r="H349" s="87">
        <v>130.55000000000001</v>
      </c>
      <c r="I349" s="87">
        <v>1302.6099999999999</v>
      </c>
      <c r="J349" s="89">
        <v>390.52</v>
      </c>
      <c r="K349" s="90">
        <v>121.05</v>
      </c>
      <c r="L349" s="89">
        <v>379.24</v>
      </c>
      <c r="M349" s="90">
        <v>1041.8</v>
      </c>
      <c r="N349" s="87">
        <v>311.97000000000003</v>
      </c>
      <c r="O349" s="87">
        <v>31.23</v>
      </c>
      <c r="P349" s="87">
        <v>62.46</v>
      </c>
      <c r="R349" s="37"/>
    </row>
    <row r="350" spans="1:18" x14ac:dyDescent="0.35">
      <c r="A350" s="104" t="s">
        <v>656</v>
      </c>
      <c r="B350" s="87">
        <v>4338.25</v>
      </c>
      <c r="C350" s="87">
        <v>247.23</v>
      </c>
      <c r="D350" s="87">
        <v>41.6</v>
      </c>
      <c r="E350" s="88">
        <v>4049.43</v>
      </c>
      <c r="F350" s="87">
        <v>143.47999999999999</v>
      </c>
      <c r="G350" s="87">
        <v>30.93</v>
      </c>
      <c r="H350" s="87">
        <v>110.65</v>
      </c>
      <c r="I350" s="87">
        <v>1324.24</v>
      </c>
      <c r="J350" s="89">
        <v>338.13</v>
      </c>
      <c r="K350" s="90">
        <v>130.94</v>
      </c>
      <c r="L350" s="89">
        <v>472.57</v>
      </c>
      <c r="M350" s="90">
        <v>991.18</v>
      </c>
      <c r="N350" s="87">
        <v>260.10000000000002</v>
      </c>
      <c r="O350" s="87">
        <v>23.59</v>
      </c>
      <c r="P350" s="87">
        <v>9.81</v>
      </c>
      <c r="R350" s="37"/>
    </row>
    <row r="351" spans="1:18" x14ac:dyDescent="0.35">
      <c r="A351" s="104" t="s">
        <v>658</v>
      </c>
      <c r="B351" s="87">
        <v>4060.84</v>
      </c>
      <c r="C351" s="87">
        <v>220.85</v>
      </c>
      <c r="D351" s="90">
        <v>33.04</v>
      </c>
      <c r="E351" s="88">
        <v>3806.95</v>
      </c>
      <c r="F351" s="87">
        <v>115.56</v>
      </c>
      <c r="G351" s="87">
        <v>24.43</v>
      </c>
      <c r="H351" s="87">
        <v>121.89</v>
      </c>
      <c r="I351" s="90">
        <v>1272.33</v>
      </c>
      <c r="J351" s="89">
        <v>280.14999999999998</v>
      </c>
      <c r="K351" s="90">
        <v>114.72</v>
      </c>
      <c r="L351" s="89">
        <v>469.44</v>
      </c>
      <c r="M351" s="90">
        <v>901.39</v>
      </c>
      <c r="N351" s="87">
        <v>230.41</v>
      </c>
      <c r="O351" s="87">
        <v>20.57</v>
      </c>
      <c r="P351" s="87">
        <v>50.76</v>
      </c>
      <c r="R351" s="37"/>
    </row>
    <row r="352" spans="1:18" x14ac:dyDescent="0.35">
      <c r="A352" s="104" t="s">
        <v>662</v>
      </c>
      <c r="B352" s="87">
        <v>3486.29</v>
      </c>
      <c r="C352" s="87">
        <v>182.06</v>
      </c>
      <c r="D352" s="90">
        <v>79.760000000000005</v>
      </c>
      <c r="E352" s="88">
        <v>3224.47</v>
      </c>
      <c r="F352" s="87">
        <v>102.71</v>
      </c>
      <c r="G352" s="87">
        <v>31.86</v>
      </c>
      <c r="H352" s="87">
        <v>105.88</v>
      </c>
      <c r="I352" s="90">
        <v>1090</v>
      </c>
      <c r="J352" s="89">
        <v>172.53</v>
      </c>
      <c r="K352" s="90">
        <v>160.71</v>
      </c>
      <c r="L352" s="89">
        <v>381.01</v>
      </c>
      <c r="M352" s="90">
        <v>827.86</v>
      </c>
      <c r="N352" s="87">
        <v>131.78</v>
      </c>
      <c r="O352" s="87">
        <v>2.0499999999999998</v>
      </c>
      <c r="P352" s="87">
        <v>22.26</v>
      </c>
      <c r="R352" s="37"/>
    </row>
    <row r="353" spans="1:19" x14ac:dyDescent="0.35">
      <c r="A353" s="104" t="s">
        <v>663</v>
      </c>
      <c r="B353" s="84">
        <v>3902.27</v>
      </c>
      <c r="C353" s="84">
        <v>207.29</v>
      </c>
      <c r="D353" s="86">
        <v>82.03</v>
      </c>
      <c r="E353" s="85">
        <v>3612.96</v>
      </c>
      <c r="F353" s="84">
        <v>115.54</v>
      </c>
      <c r="G353" s="84">
        <v>45.56</v>
      </c>
      <c r="H353" s="84">
        <v>105.72</v>
      </c>
      <c r="I353" s="86">
        <v>1182.22</v>
      </c>
      <c r="J353" s="83">
        <v>163.57</v>
      </c>
      <c r="K353" s="86">
        <v>208.47</v>
      </c>
      <c r="L353" s="83">
        <v>372.47</v>
      </c>
      <c r="M353" s="86">
        <v>885.2</v>
      </c>
      <c r="N353" s="84">
        <v>336.9</v>
      </c>
      <c r="O353" s="84">
        <v>0</v>
      </c>
      <c r="P353" s="84">
        <v>18.309999999999999</v>
      </c>
      <c r="R353" s="37"/>
    </row>
    <row r="354" spans="1:19" x14ac:dyDescent="0.35">
      <c r="A354" s="104" t="s">
        <v>666</v>
      </c>
      <c r="B354" s="84">
        <v>4513.84</v>
      </c>
      <c r="C354" s="84">
        <v>241.42</v>
      </c>
      <c r="D354" s="86">
        <v>23.52</v>
      </c>
      <c r="E354" s="85">
        <v>4248.8900000000003</v>
      </c>
      <c r="F354" s="84">
        <v>130.4</v>
      </c>
      <c r="G354" s="84">
        <v>32.619999999999997</v>
      </c>
      <c r="H354" s="84">
        <v>132.1</v>
      </c>
      <c r="I354" s="86">
        <v>1417.89</v>
      </c>
      <c r="J354" s="83">
        <v>215.22</v>
      </c>
      <c r="K354" s="86">
        <v>283.43</v>
      </c>
      <c r="L354" s="83">
        <v>431.38</v>
      </c>
      <c r="M354" s="86">
        <v>1083.44</v>
      </c>
      <c r="N354" s="84">
        <v>305.85000000000002</v>
      </c>
      <c r="O354" s="84">
        <v>23.11</v>
      </c>
      <c r="P354" s="84">
        <v>20.7</v>
      </c>
      <c r="R354" s="37"/>
    </row>
    <row r="355" spans="1:19" x14ac:dyDescent="0.35">
      <c r="A355" s="104" t="s">
        <v>679</v>
      </c>
      <c r="B355" s="84">
        <v>4251.21</v>
      </c>
      <c r="C355" s="84">
        <v>303.36</v>
      </c>
      <c r="D355" s="86">
        <v>27.77</v>
      </c>
      <c r="E355" s="85">
        <v>3920.08</v>
      </c>
      <c r="F355" s="84">
        <v>128.94</v>
      </c>
      <c r="G355" s="84">
        <v>19.100000000000001</v>
      </c>
      <c r="H355" s="84">
        <v>122.41</v>
      </c>
      <c r="I355" s="86">
        <v>1334.99</v>
      </c>
      <c r="J355" s="83">
        <v>249.36</v>
      </c>
      <c r="K355" s="86">
        <v>231.35</v>
      </c>
      <c r="L355" s="83">
        <v>485.37</v>
      </c>
      <c r="M355" s="86">
        <v>910.97</v>
      </c>
      <c r="N355" s="84">
        <v>305.13</v>
      </c>
      <c r="O355" s="84">
        <v>14.05</v>
      </c>
      <c r="P355" s="84">
        <v>6.51</v>
      </c>
      <c r="R355" s="37"/>
    </row>
    <row r="356" spans="1:19" x14ac:dyDescent="0.35">
      <c r="A356" s="104" t="s">
        <v>680</v>
      </c>
      <c r="B356" s="84">
        <v>4080.4</v>
      </c>
      <c r="C356" s="84">
        <v>205.38</v>
      </c>
      <c r="D356" s="86">
        <v>61.25</v>
      </c>
      <c r="E356" s="85">
        <v>3813.77</v>
      </c>
      <c r="F356" s="84">
        <v>124.03</v>
      </c>
      <c r="G356" s="84">
        <v>20.260000000000002</v>
      </c>
      <c r="H356" s="84">
        <v>141.35</v>
      </c>
      <c r="I356" s="86">
        <v>1272.94</v>
      </c>
      <c r="J356" s="83">
        <v>224.61</v>
      </c>
      <c r="K356" s="86">
        <v>193.29</v>
      </c>
      <c r="L356" s="83">
        <v>403.52</v>
      </c>
      <c r="M356" s="86">
        <v>998.82</v>
      </c>
      <c r="N356" s="84">
        <v>254.86</v>
      </c>
      <c r="O356" s="84">
        <v>0</v>
      </c>
      <c r="P356" s="84">
        <v>35.94</v>
      </c>
      <c r="R356" s="37"/>
    </row>
    <row r="357" spans="1:19" x14ac:dyDescent="0.35">
      <c r="A357" s="104" t="s">
        <v>682</v>
      </c>
      <c r="B357" s="84">
        <v>4458.07</v>
      </c>
      <c r="C357" s="84">
        <v>232.81</v>
      </c>
      <c r="D357" s="86">
        <v>4.93</v>
      </c>
      <c r="E357" s="85">
        <v>4220.33</v>
      </c>
      <c r="F357" s="84">
        <v>156.9</v>
      </c>
      <c r="G357" s="84">
        <v>25.09</v>
      </c>
      <c r="H357" s="84">
        <v>103.6</v>
      </c>
      <c r="I357" s="86">
        <v>1397.32</v>
      </c>
      <c r="J357" s="83">
        <v>212.55</v>
      </c>
      <c r="K357" s="86">
        <v>222.62</v>
      </c>
      <c r="L357" s="83">
        <v>477.08</v>
      </c>
      <c r="M357" s="86">
        <v>1022.02</v>
      </c>
      <c r="N357" s="84">
        <v>313.58999999999997</v>
      </c>
      <c r="O357" s="84">
        <v>34.46</v>
      </c>
      <c r="P357" s="84">
        <v>26.88</v>
      </c>
    </row>
    <row r="358" spans="1:19" x14ac:dyDescent="0.35">
      <c r="A358" s="104" t="s">
        <v>683</v>
      </c>
      <c r="B358" s="84">
        <v>4193.51</v>
      </c>
      <c r="C358" s="84">
        <v>207.98</v>
      </c>
      <c r="D358" s="86">
        <v>61.81</v>
      </c>
      <c r="E358" s="85">
        <v>3923.72</v>
      </c>
      <c r="F358" s="84">
        <v>146.78</v>
      </c>
      <c r="G358" s="84">
        <v>25.68</v>
      </c>
      <c r="H358" s="84">
        <v>157.47</v>
      </c>
      <c r="I358" s="86">
        <v>1188.68</v>
      </c>
      <c r="J358" s="83">
        <v>227.23</v>
      </c>
      <c r="K358" s="86">
        <v>190.24</v>
      </c>
      <c r="L358" s="83">
        <v>371.25</v>
      </c>
      <c r="M358" s="86">
        <v>1090.08</v>
      </c>
      <c r="N358" s="84">
        <v>290.62</v>
      </c>
      <c r="O358" s="84">
        <v>28.88</v>
      </c>
      <c r="P358" s="84">
        <v>68.37</v>
      </c>
      <c r="S358" s="37"/>
    </row>
    <row r="359" spans="1:19" x14ac:dyDescent="0.35">
      <c r="A359" s="104" t="s">
        <v>685</v>
      </c>
      <c r="B359" s="84">
        <v>4277.6099999999997</v>
      </c>
      <c r="C359" s="84">
        <v>191.1</v>
      </c>
      <c r="D359" s="86">
        <v>125.13</v>
      </c>
      <c r="E359" s="85">
        <v>3961.38</v>
      </c>
      <c r="F359" s="84">
        <v>150.08000000000001</v>
      </c>
      <c r="G359" s="84">
        <v>23.36</v>
      </c>
      <c r="H359" s="84">
        <v>156.06</v>
      </c>
      <c r="I359" s="86">
        <v>1186.1099999999999</v>
      </c>
      <c r="J359" s="83">
        <v>305.44</v>
      </c>
      <c r="K359" s="86">
        <v>107.02</v>
      </c>
      <c r="L359" s="83">
        <v>403.3</v>
      </c>
      <c r="M359" s="86">
        <v>1074.75</v>
      </c>
      <c r="N359" s="84">
        <v>221.45</v>
      </c>
      <c r="O359" s="84">
        <v>28.12</v>
      </c>
      <c r="P359" s="84">
        <v>58.8</v>
      </c>
      <c r="S359" s="37"/>
    </row>
    <row r="360" spans="1:19" x14ac:dyDescent="0.35">
      <c r="A360" s="104" t="s">
        <v>687</v>
      </c>
      <c r="B360" s="84">
        <v>4257.8500000000004</v>
      </c>
      <c r="C360" s="84">
        <v>253.66</v>
      </c>
      <c r="D360" s="86">
        <v>133.31</v>
      </c>
      <c r="E360" s="85">
        <v>3870.88</v>
      </c>
      <c r="F360" s="84">
        <v>140.77000000000001</v>
      </c>
      <c r="G360" s="84">
        <v>27.26</v>
      </c>
      <c r="H360" s="84">
        <v>133.77000000000001</v>
      </c>
      <c r="I360" s="86">
        <v>1239.26</v>
      </c>
      <c r="J360" s="83">
        <v>324.74</v>
      </c>
      <c r="K360" s="86">
        <v>150.35</v>
      </c>
      <c r="L360" s="83">
        <v>465.54</v>
      </c>
      <c r="M360" s="86">
        <v>992.03</v>
      </c>
      <c r="N360" s="84">
        <v>167.01</v>
      </c>
      <c r="O360" s="84">
        <v>38.39</v>
      </c>
      <c r="P360" s="84">
        <v>69.73</v>
      </c>
      <c r="S360" s="37"/>
    </row>
    <row r="361" spans="1:19" x14ac:dyDescent="0.35">
      <c r="A361" s="104" t="s">
        <v>688</v>
      </c>
      <c r="B361" s="37">
        <v>4266.26</v>
      </c>
      <c r="C361" s="37">
        <v>212.34</v>
      </c>
      <c r="D361" s="78">
        <v>85.98</v>
      </c>
      <c r="E361" s="77">
        <v>3967.94</v>
      </c>
      <c r="F361" s="37">
        <v>128.91</v>
      </c>
      <c r="G361" s="37">
        <v>32.15</v>
      </c>
      <c r="H361" s="37">
        <v>179.3</v>
      </c>
      <c r="I361" s="78">
        <v>1207.02</v>
      </c>
      <c r="J361" s="76">
        <v>323.48</v>
      </c>
      <c r="K361" s="78">
        <v>123.42</v>
      </c>
      <c r="L361" s="76">
        <v>403.18</v>
      </c>
      <c r="M361" s="78">
        <v>1038.6400000000001</v>
      </c>
      <c r="N361" s="37">
        <v>275.63</v>
      </c>
      <c r="O361" s="37">
        <v>13.81</v>
      </c>
      <c r="P361" s="37">
        <v>62.39</v>
      </c>
      <c r="S361" s="37"/>
    </row>
    <row r="362" spans="1:19" x14ac:dyDescent="0.35">
      <c r="A362" s="104" t="s">
        <v>689</v>
      </c>
      <c r="B362" s="37">
        <v>4443.76</v>
      </c>
      <c r="C362" s="37">
        <v>239.8</v>
      </c>
      <c r="D362" s="78">
        <v>53.29</v>
      </c>
      <c r="E362" s="77">
        <v>4150.67</v>
      </c>
      <c r="F362" s="37">
        <v>140.1</v>
      </c>
      <c r="G362" s="37">
        <v>25.21</v>
      </c>
      <c r="H362" s="37">
        <v>147.66999999999999</v>
      </c>
      <c r="I362" s="78">
        <v>1282.8599999999999</v>
      </c>
      <c r="J362" s="76">
        <v>355.3</v>
      </c>
      <c r="K362" s="78">
        <v>149.41</v>
      </c>
      <c r="L362" s="76">
        <v>441.17</v>
      </c>
      <c r="M362" s="78">
        <v>1099.19</v>
      </c>
      <c r="N362" s="37">
        <v>264.52</v>
      </c>
      <c r="O362" s="37">
        <v>29.8</v>
      </c>
      <c r="P362" s="37">
        <v>23.57</v>
      </c>
      <c r="S362" s="37"/>
    </row>
    <row r="363" spans="1:19" x14ac:dyDescent="0.35">
      <c r="A363" s="107" t="s">
        <v>691</v>
      </c>
      <c r="B363" s="37">
        <v>3899.19</v>
      </c>
      <c r="C363" s="37">
        <v>214.83</v>
      </c>
      <c r="D363" s="78">
        <v>17.36</v>
      </c>
      <c r="E363" s="77">
        <v>3667</v>
      </c>
      <c r="F363" s="37">
        <v>105.3</v>
      </c>
      <c r="G363" s="37">
        <v>17.37</v>
      </c>
      <c r="H363" s="37">
        <v>90.44</v>
      </c>
      <c r="I363" s="78">
        <v>1116.5899999999999</v>
      </c>
      <c r="J363" s="76">
        <v>309.33</v>
      </c>
      <c r="K363" s="78">
        <v>190.25</v>
      </c>
      <c r="L363" s="76">
        <v>431.18</v>
      </c>
      <c r="M363" s="78">
        <v>870.89</v>
      </c>
      <c r="N363" s="37">
        <v>228.11</v>
      </c>
      <c r="O363" s="37">
        <v>45.87</v>
      </c>
      <c r="P363" s="37">
        <v>45.27</v>
      </c>
      <c r="S363" s="37"/>
    </row>
    <row r="364" spans="1:19" x14ac:dyDescent="0.35">
      <c r="A364" s="107" t="s">
        <v>692</v>
      </c>
      <c r="B364" s="37">
        <v>3872.47</v>
      </c>
      <c r="C364" s="37">
        <v>183.57</v>
      </c>
      <c r="D364" s="78">
        <v>73.02</v>
      </c>
      <c r="E364" s="77">
        <v>3615.88</v>
      </c>
      <c r="F364" s="37">
        <v>68.53</v>
      </c>
      <c r="G364" s="37">
        <v>24.11</v>
      </c>
      <c r="H364" s="37">
        <v>39.630000000000003</v>
      </c>
      <c r="I364" s="78">
        <v>1051.29</v>
      </c>
      <c r="J364" s="76">
        <v>296.06</v>
      </c>
      <c r="K364" s="78">
        <v>222.86</v>
      </c>
      <c r="L364" s="76">
        <v>381.51</v>
      </c>
      <c r="M364" s="78">
        <v>940.5</v>
      </c>
      <c r="N364" s="37">
        <v>198.36</v>
      </c>
      <c r="O364" s="37">
        <v>30.83</v>
      </c>
      <c r="P364" s="37">
        <v>27.56</v>
      </c>
      <c r="S364" s="37"/>
    </row>
    <row r="365" spans="1:19" x14ac:dyDescent="0.35">
      <c r="A365" s="107" t="s">
        <v>694</v>
      </c>
      <c r="B365" s="37">
        <v>4785.47</v>
      </c>
      <c r="C365" s="37">
        <v>219.99</v>
      </c>
      <c r="D365" s="78">
        <v>99.89</v>
      </c>
      <c r="E365" s="77">
        <v>4465.59</v>
      </c>
      <c r="F365" s="37">
        <v>83.61</v>
      </c>
      <c r="G365" s="37">
        <v>40.51</v>
      </c>
      <c r="H365" s="37">
        <v>141.35</v>
      </c>
      <c r="I365" s="78">
        <v>1307.1300000000001</v>
      </c>
      <c r="J365" s="76">
        <v>300.95999999999998</v>
      </c>
      <c r="K365" s="78">
        <v>216.56</v>
      </c>
      <c r="L365" s="76">
        <v>378.8</v>
      </c>
      <c r="M365" s="78">
        <v>1172.6600000000001</v>
      </c>
      <c r="N365" s="37">
        <v>383.93</v>
      </c>
      <c r="O365" s="37">
        <v>30.16</v>
      </c>
      <c r="P365" s="37">
        <v>8.82</v>
      </c>
      <c r="S365" s="37"/>
    </row>
    <row r="366" spans="1:19" x14ac:dyDescent="0.35">
      <c r="A366" s="107" t="s">
        <v>708</v>
      </c>
      <c r="B366" s="37">
        <v>4824.79</v>
      </c>
      <c r="C366" s="37">
        <v>264.35000000000002</v>
      </c>
      <c r="D366" s="78">
        <v>92.78</v>
      </c>
      <c r="E366" s="77">
        <v>4467.66</v>
      </c>
      <c r="F366" s="37">
        <v>113.05</v>
      </c>
      <c r="G366" s="37">
        <v>17.55</v>
      </c>
      <c r="H366" s="37">
        <v>142.57</v>
      </c>
      <c r="I366" s="78">
        <v>1413.65</v>
      </c>
      <c r="J366" s="76">
        <v>311.58</v>
      </c>
      <c r="K366" s="78">
        <v>232.4</v>
      </c>
      <c r="L366" s="76">
        <v>359.23</v>
      </c>
      <c r="M366" s="78">
        <v>1245.74</v>
      </c>
      <c r="N366" s="37">
        <v>434.21</v>
      </c>
      <c r="O366" s="37">
        <v>24.4</v>
      </c>
      <c r="P366" s="37">
        <v>14.89</v>
      </c>
      <c r="S366" s="37"/>
    </row>
    <row r="367" spans="1:19" x14ac:dyDescent="0.35">
      <c r="A367" s="107" t="s">
        <v>709</v>
      </c>
      <c r="B367" s="37">
        <v>4876.76</v>
      </c>
      <c r="C367" s="37">
        <v>266.55</v>
      </c>
      <c r="D367" s="78">
        <v>54.22</v>
      </c>
      <c r="E367" s="77">
        <v>4555.99</v>
      </c>
      <c r="F367" s="37">
        <v>144.72999999999999</v>
      </c>
      <c r="G367" s="37">
        <v>20.49</v>
      </c>
      <c r="H367" s="37">
        <v>149.07</v>
      </c>
      <c r="I367" s="78">
        <v>1423.21</v>
      </c>
      <c r="J367" s="76">
        <v>316.85000000000002</v>
      </c>
      <c r="K367" s="78">
        <v>220.99</v>
      </c>
      <c r="L367" s="76">
        <v>396.79</v>
      </c>
      <c r="M367" s="78">
        <v>1235.96</v>
      </c>
      <c r="N367" s="37">
        <v>431.18</v>
      </c>
      <c r="O367" s="37">
        <v>34</v>
      </c>
      <c r="P367" s="37">
        <v>0.97</v>
      </c>
      <c r="S367" s="37"/>
    </row>
    <row r="368" spans="1:19" x14ac:dyDescent="0.35">
      <c r="A368" s="107" t="s">
        <v>710</v>
      </c>
      <c r="B368" s="37">
        <v>3536.32</v>
      </c>
      <c r="C368" s="37">
        <v>179.64</v>
      </c>
      <c r="D368" s="78">
        <v>6.76</v>
      </c>
      <c r="E368" s="77">
        <v>3349.91</v>
      </c>
      <c r="F368" s="37">
        <v>103.35</v>
      </c>
      <c r="G368" s="37">
        <v>19.510000000000002</v>
      </c>
      <c r="H368" s="37">
        <v>120.89</v>
      </c>
      <c r="I368" s="78">
        <v>1046.3900000000001</v>
      </c>
      <c r="J368" s="76">
        <v>142.75</v>
      </c>
      <c r="K368" s="78">
        <v>239.8</v>
      </c>
      <c r="L368" s="76">
        <v>344.49</v>
      </c>
      <c r="M368" s="78">
        <v>788.07</v>
      </c>
      <c r="N368" s="37">
        <v>290.88</v>
      </c>
      <c r="O368" s="37">
        <v>31.03</v>
      </c>
      <c r="P368" s="37">
        <v>29.68</v>
      </c>
      <c r="S368" s="37"/>
    </row>
    <row r="369" spans="1:19" x14ac:dyDescent="0.35">
      <c r="A369" s="107" t="s">
        <v>712</v>
      </c>
      <c r="B369" s="37">
        <v>3482.16</v>
      </c>
      <c r="C369" s="37">
        <v>168.25</v>
      </c>
      <c r="D369" s="78">
        <v>58.69</v>
      </c>
      <c r="E369" s="77">
        <v>3255.22</v>
      </c>
      <c r="F369" s="37">
        <v>82.37</v>
      </c>
      <c r="G369" s="37">
        <v>22.67</v>
      </c>
      <c r="H369" s="37">
        <v>148.9</v>
      </c>
      <c r="I369" s="78">
        <v>1014.34</v>
      </c>
      <c r="J369" s="76">
        <v>121.69</v>
      </c>
      <c r="K369" s="78">
        <v>242.98</v>
      </c>
      <c r="L369" s="76">
        <v>389.76</v>
      </c>
      <c r="M369" s="78">
        <v>686.13</v>
      </c>
      <c r="N369" s="37">
        <v>208.74</v>
      </c>
      <c r="O369" s="37">
        <v>43.63</v>
      </c>
      <c r="P369" s="37">
        <v>29.84</v>
      </c>
      <c r="S369" s="37"/>
    </row>
    <row r="370" spans="1:19" x14ac:dyDescent="0.35">
      <c r="A370" s="107" t="s">
        <v>713</v>
      </c>
      <c r="B370" s="37">
        <v>4208.83</v>
      </c>
      <c r="C370" s="37">
        <v>192.5</v>
      </c>
      <c r="D370" s="78">
        <v>19.579999999999998</v>
      </c>
      <c r="E370" s="77">
        <v>3996.74</v>
      </c>
      <c r="F370" s="37">
        <v>96.89</v>
      </c>
      <c r="G370" s="37">
        <v>20.55</v>
      </c>
      <c r="H370" s="37">
        <v>143.13999999999999</v>
      </c>
      <c r="I370" s="78">
        <v>1196.3599999999999</v>
      </c>
      <c r="J370" s="76">
        <v>250.06</v>
      </c>
      <c r="K370" s="78">
        <v>180.04</v>
      </c>
      <c r="L370" s="76">
        <v>448.28</v>
      </c>
      <c r="M370" s="78">
        <v>1010.38</v>
      </c>
      <c r="N370" s="37">
        <v>247.69</v>
      </c>
      <c r="O370" s="37">
        <v>31.1</v>
      </c>
      <c r="P370" s="37">
        <v>29.17</v>
      </c>
      <c r="S370" s="37"/>
    </row>
    <row r="371" spans="1:19" x14ac:dyDescent="0.35">
      <c r="A371" s="107" t="s">
        <v>714</v>
      </c>
      <c r="B371" s="37">
        <v>4424.41</v>
      </c>
      <c r="C371" s="37">
        <v>204.58</v>
      </c>
      <c r="D371" s="78">
        <v>-5.62</v>
      </c>
      <c r="E371" s="77">
        <v>4225.45</v>
      </c>
      <c r="F371" s="37">
        <v>106.1</v>
      </c>
      <c r="G371" s="37">
        <v>17.04</v>
      </c>
      <c r="H371" s="37">
        <v>125.12</v>
      </c>
      <c r="I371" s="78">
        <v>1322.2</v>
      </c>
      <c r="J371" s="76">
        <v>305.89</v>
      </c>
      <c r="K371" s="78">
        <v>169.77</v>
      </c>
      <c r="L371" s="76">
        <v>355</v>
      </c>
      <c r="M371" s="78">
        <v>1079.99</v>
      </c>
      <c r="N371" s="37">
        <v>300.3</v>
      </c>
      <c r="O371" s="37">
        <v>29.76</v>
      </c>
      <c r="P371" s="37">
        <v>53.6</v>
      </c>
      <c r="S371" s="37"/>
    </row>
    <row r="372" spans="1:19" x14ac:dyDescent="0.35">
      <c r="A372" s="107" t="s">
        <v>728</v>
      </c>
      <c r="B372" s="37">
        <v>4326.13</v>
      </c>
      <c r="C372" s="37">
        <v>213.8</v>
      </c>
      <c r="D372" s="78">
        <v>132.37</v>
      </c>
      <c r="E372" s="77">
        <v>3979.96</v>
      </c>
      <c r="F372" s="37">
        <v>126.54</v>
      </c>
      <c r="G372" s="37">
        <v>18.14</v>
      </c>
      <c r="H372" s="37">
        <v>124.17</v>
      </c>
      <c r="I372" s="78">
        <v>1212.75</v>
      </c>
      <c r="J372" s="76">
        <v>299.89</v>
      </c>
      <c r="K372" s="78">
        <v>179.4</v>
      </c>
      <c r="L372" s="76">
        <v>370.79</v>
      </c>
      <c r="M372" s="78">
        <v>1050.9000000000001</v>
      </c>
      <c r="N372" s="37">
        <v>191.11</v>
      </c>
      <c r="O372" s="37">
        <v>18.600000000000001</v>
      </c>
      <c r="P372" s="37">
        <v>49.44</v>
      </c>
      <c r="S372" s="37"/>
    </row>
    <row r="373" spans="1:19" x14ac:dyDescent="0.35">
      <c r="A373" s="107" t="s">
        <v>735</v>
      </c>
      <c r="B373" s="37">
        <v>4385.67</v>
      </c>
      <c r="C373" s="37">
        <v>215.96</v>
      </c>
      <c r="D373" s="78">
        <v>171.16</v>
      </c>
      <c r="E373" s="77">
        <v>3998.55</v>
      </c>
      <c r="F373" s="37">
        <v>115.34</v>
      </c>
      <c r="G373" s="37">
        <v>21.66</v>
      </c>
      <c r="H373" s="37">
        <v>130.09</v>
      </c>
      <c r="I373" s="78">
        <v>1210.48</v>
      </c>
      <c r="J373" s="76">
        <v>364.47</v>
      </c>
      <c r="K373" s="78">
        <v>99.59</v>
      </c>
      <c r="L373" s="76">
        <v>421.38</v>
      </c>
      <c r="M373" s="78">
        <v>1022.6</v>
      </c>
      <c r="N373" s="37">
        <v>182.5</v>
      </c>
      <c r="O373" s="37">
        <v>18.600000000000001</v>
      </c>
      <c r="P373" s="37">
        <v>52.6</v>
      </c>
      <c r="S373" s="37"/>
    </row>
    <row r="374" spans="1:19" x14ac:dyDescent="0.35">
      <c r="A374" s="107" t="s">
        <v>736</v>
      </c>
      <c r="B374" s="37">
        <v>4266.24</v>
      </c>
      <c r="C374" s="37">
        <v>206.47</v>
      </c>
      <c r="D374" s="78">
        <v>12.68</v>
      </c>
      <c r="E374" s="77">
        <v>4047.09</v>
      </c>
      <c r="F374" s="37">
        <v>115.06</v>
      </c>
      <c r="G374" s="37">
        <v>18.96</v>
      </c>
      <c r="H374" s="37">
        <v>153.06</v>
      </c>
      <c r="I374" s="78">
        <v>1245.45</v>
      </c>
      <c r="J374" s="76">
        <v>338.1</v>
      </c>
      <c r="K374" s="78">
        <v>120.13</v>
      </c>
      <c r="L374" s="76">
        <v>441.36</v>
      </c>
      <c r="M374" s="78">
        <v>1016.24</v>
      </c>
      <c r="N374" s="37">
        <v>307.93</v>
      </c>
      <c r="O374" s="37">
        <v>33.11</v>
      </c>
      <c r="P374" s="37">
        <v>11.1</v>
      </c>
      <c r="S374" s="37"/>
    </row>
    <row r="375" spans="1:19" x14ac:dyDescent="0.35">
      <c r="A375" s="107" t="s">
        <v>739</v>
      </c>
      <c r="B375" s="37">
        <v>3884.38</v>
      </c>
      <c r="C375" s="37">
        <v>197.46</v>
      </c>
      <c r="D375" s="78">
        <v>48.48</v>
      </c>
      <c r="E375" s="77">
        <v>3638.44</v>
      </c>
      <c r="F375" s="37">
        <v>101.63</v>
      </c>
      <c r="G375" s="37">
        <v>17.11</v>
      </c>
      <c r="H375" s="37">
        <v>120.26</v>
      </c>
      <c r="I375" s="78">
        <v>1153.6099999999999</v>
      </c>
      <c r="J375" s="76">
        <v>209.41</v>
      </c>
      <c r="K375" s="78">
        <v>157.86000000000001</v>
      </c>
      <c r="L375" s="76">
        <v>471.39</v>
      </c>
      <c r="M375" s="78">
        <v>1002.71</v>
      </c>
      <c r="N375" s="37">
        <v>164.77</v>
      </c>
      <c r="O375" s="37">
        <v>30.99</v>
      </c>
      <c r="P375" s="37">
        <v>36.58</v>
      </c>
      <c r="S375" s="37"/>
    </row>
    <row r="376" spans="1:19" x14ac:dyDescent="0.35">
      <c r="A376" s="107" t="s">
        <v>744</v>
      </c>
      <c r="B376" s="37">
        <v>4041.79</v>
      </c>
      <c r="C376" s="37">
        <v>224.66</v>
      </c>
      <c r="D376" s="78">
        <v>71.48</v>
      </c>
      <c r="E376" s="77">
        <v>3745.65</v>
      </c>
      <c r="F376" s="37">
        <v>117.03</v>
      </c>
      <c r="G376" s="37">
        <v>19.16</v>
      </c>
      <c r="H376" s="37">
        <v>109.09</v>
      </c>
      <c r="I376" s="78">
        <v>1245.99</v>
      </c>
      <c r="J376" s="76">
        <v>239.22</v>
      </c>
      <c r="K376" s="78">
        <v>182.96</v>
      </c>
      <c r="L376" s="76">
        <v>337.86</v>
      </c>
      <c r="M376" s="78">
        <v>1087.69</v>
      </c>
      <c r="N376" s="37">
        <v>163.41999999999999</v>
      </c>
      <c r="O376" s="37">
        <v>28.32</v>
      </c>
      <c r="P376" s="37">
        <v>1.79</v>
      </c>
      <c r="S376" s="37"/>
    </row>
    <row r="377" spans="1:19" x14ac:dyDescent="0.35">
      <c r="A377" s="107" t="s">
        <v>745</v>
      </c>
      <c r="B377" s="37">
        <v>3767.08</v>
      </c>
      <c r="C377" s="37">
        <v>212.24</v>
      </c>
      <c r="D377" s="78">
        <v>61.44</v>
      </c>
      <c r="E377" s="77">
        <v>3493.39</v>
      </c>
      <c r="F377" s="37">
        <v>112.86</v>
      </c>
      <c r="G377" s="37">
        <v>36.75</v>
      </c>
      <c r="H377" s="37">
        <v>128.78</v>
      </c>
      <c r="I377" s="78">
        <v>1104.71</v>
      </c>
      <c r="J377" s="76">
        <v>188.21</v>
      </c>
      <c r="K377" s="78">
        <v>203.1</v>
      </c>
      <c r="L377" s="76">
        <v>325.52</v>
      </c>
      <c r="M377" s="78">
        <v>1026.51</v>
      </c>
      <c r="N377" s="37">
        <v>170.64</v>
      </c>
      <c r="O377" s="37">
        <v>39.840000000000003</v>
      </c>
      <c r="P377" s="37">
        <v>22.34</v>
      </c>
      <c r="S377" s="37"/>
    </row>
    <row r="378" spans="1:19" x14ac:dyDescent="0.35">
      <c r="B378" s="70"/>
      <c r="C378" s="70"/>
      <c r="D378" s="70"/>
      <c r="E378" s="68"/>
      <c r="F378" s="70"/>
      <c r="G378" s="70"/>
      <c r="H378" s="70"/>
      <c r="I378" s="70"/>
      <c r="J378" s="70"/>
      <c r="K378" s="70"/>
      <c r="L378" s="70"/>
      <c r="M378" s="70"/>
      <c r="N378" s="70"/>
      <c r="O378" s="70"/>
      <c r="P378" s="70"/>
    </row>
    <row r="379" spans="1:19" x14ac:dyDescent="0.35">
      <c r="B379" s="70"/>
      <c r="C379" s="70"/>
      <c r="D379" s="70"/>
      <c r="E379" s="70"/>
      <c r="F379" s="70"/>
      <c r="G379" s="70"/>
      <c r="H379" s="70"/>
      <c r="I379" s="70"/>
      <c r="J379" s="70"/>
      <c r="K379" s="70"/>
      <c r="L379" s="70"/>
      <c r="M379" s="70"/>
      <c r="N379" s="70"/>
      <c r="O379" s="70"/>
      <c r="P379" s="70"/>
    </row>
    <row r="380" spans="1:19" x14ac:dyDescent="0.35">
      <c r="B380" s="70"/>
      <c r="C380" s="70"/>
      <c r="D380" s="70"/>
      <c r="E380" s="70"/>
      <c r="F380" s="70"/>
      <c r="G380" s="70"/>
      <c r="H380" s="70"/>
      <c r="I380" s="70"/>
      <c r="J380" s="70"/>
      <c r="K380" s="70"/>
      <c r="L380" s="70"/>
      <c r="M380" s="70"/>
      <c r="N380" s="70"/>
      <c r="O380" s="70"/>
      <c r="P380" s="70"/>
    </row>
    <row r="381" spans="1:19" x14ac:dyDescent="0.35">
      <c r="B381" s="70"/>
      <c r="C381" s="70"/>
      <c r="D381" s="70"/>
      <c r="E381" s="70"/>
      <c r="F381" s="70"/>
      <c r="G381" s="70"/>
      <c r="H381" s="70"/>
      <c r="I381" s="70"/>
      <c r="J381" s="70"/>
      <c r="K381" s="70"/>
      <c r="L381" s="70"/>
      <c r="M381" s="70"/>
      <c r="N381" s="70"/>
      <c r="O381" s="70"/>
      <c r="P381" s="70"/>
    </row>
    <row r="382" spans="1:19" x14ac:dyDescent="0.35">
      <c r="B382" s="70"/>
      <c r="C382" s="70"/>
      <c r="D382" s="70"/>
      <c r="E382" s="70"/>
      <c r="F382" s="70"/>
      <c r="G382" s="70"/>
      <c r="H382" s="70"/>
      <c r="I382" s="70"/>
      <c r="J382" s="70"/>
      <c r="K382" s="70"/>
      <c r="L382" s="70"/>
      <c r="M382" s="70"/>
      <c r="N382" s="70"/>
      <c r="O382" s="70"/>
      <c r="P382" s="70"/>
    </row>
    <row r="383" spans="1:19" x14ac:dyDescent="0.35">
      <c r="B383" s="70"/>
      <c r="C383" s="70"/>
      <c r="D383" s="70"/>
      <c r="E383" s="70"/>
      <c r="F383" s="70"/>
      <c r="G383" s="70"/>
      <c r="H383" s="70"/>
      <c r="I383" s="70"/>
      <c r="J383" s="70"/>
      <c r="K383" s="70"/>
      <c r="L383" s="70"/>
      <c r="M383" s="70"/>
      <c r="N383" s="70"/>
      <c r="O383" s="70"/>
      <c r="P383" s="70"/>
    </row>
    <row r="384" spans="1:19" x14ac:dyDescent="0.35">
      <c r="B384" s="70"/>
      <c r="C384" s="70"/>
      <c r="D384" s="70"/>
      <c r="E384" s="70"/>
      <c r="F384" s="70"/>
      <c r="G384" s="70"/>
      <c r="H384" s="70"/>
      <c r="I384" s="70"/>
      <c r="J384" s="70"/>
      <c r="K384" s="70"/>
      <c r="L384" s="70"/>
      <c r="M384" s="70"/>
      <c r="N384" s="70"/>
      <c r="O384" s="70"/>
      <c r="P384" s="70"/>
    </row>
    <row r="385" spans="2:16" x14ac:dyDescent="0.35">
      <c r="B385" s="70"/>
      <c r="C385" s="70"/>
      <c r="D385" s="70"/>
      <c r="E385" s="70"/>
      <c r="F385" s="70"/>
      <c r="G385" s="70"/>
      <c r="H385" s="70"/>
      <c r="I385" s="70"/>
      <c r="J385" s="70"/>
      <c r="K385" s="70"/>
      <c r="L385" s="70"/>
      <c r="M385" s="70"/>
      <c r="N385" s="70"/>
      <c r="O385" s="70"/>
      <c r="P385" s="70"/>
    </row>
    <row r="386" spans="2:16" x14ac:dyDescent="0.35">
      <c r="B386" s="70"/>
      <c r="C386" s="70"/>
      <c r="D386" s="70"/>
      <c r="E386" s="70"/>
      <c r="F386" s="70"/>
      <c r="G386" s="70"/>
      <c r="H386" s="70"/>
      <c r="I386" s="70"/>
      <c r="J386" s="70"/>
      <c r="K386" s="70"/>
      <c r="L386" s="70"/>
      <c r="M386" s="70"/>
      <c r="N386" s="70"/>
      <c r="O386" s="70"/>
      <c r="P386" s="70"/>
    </row>
    <row r="387" spans="2:16" x14ac:dyDescent="0.35">
      <c r="B387" s="70"/>
      <c r="C387" s="70"/>
      <c r="D387" s="70"/>
      <c r="E387" s="70"/>
      <c r="F387" s="70"/>
      <c r="G387" s="70"/>
      <c r="H387" s="70"/>
      <c r="I387" s="70"/>
      <c r="J387" s="70"/>
      <c r="K387" s="70"/>
      <c r="L387" s="70"/>
      <c r="M387" s="70"/>
      <c r="N387" s="70"/>
      <c r="O387" s="70"/>
      <c r="P387" s="70"/>
    </row>
    <row r="388" spans="2:16" x14ac:dyDescent="0.35">
      <c r="B388" s="70"/>
      <c r="C388" s="70"/>
      <c r="D388" s="70"/>
      <c r="E388" s="70"/>
      <c r="F388" s="70"/>
      <c r="G388" s="70"/>
      <c r="H388" s="70"/>
      <c r="I388" s="70"/>
      <c r="J388" s="70"/>
      <c r="K388" s="70"/>
      <c r="L388" s="70"/>
      <c r="M388" s="70"/>
      <c r="N388" s="70"/>
      <c r="O388" s="70"/>
      <c r="P388" s="70"/>
    </row>
    <row r="389" spans="2:16" x14ac:dyDescent="0.35">
      <c r="B389" s="70"/>
      <c r="C389" s="70"/>
      <c r="D389" s="70"/>
      <c r="E389" s="70"/>
      <c r="F389" s="70"/>
      <c r="G389" s="70"/>
      <c r="H389" s="70"/>
      <c r="I389" s="70"/>
      <c r="J389" s="70"/>
      <c r="K389" s="70"/>
      <c r="L389" s="70"/>
      <c r="M389" s="70"/>
      <c r="N389" s="70"/>
      <c r="O389" s="70"/>
      <c r="P389" s="70"/>
    </row>
    <row r="390" spans="2:16" x14ac:dyDescent="0.35">
      <c r="B390" s="70"/>
      <c r="C390" s="70"/>
      <c r="D390" s="70"/>
      <c r="E390" s="70"/>
      <c r="F390" s="70"/>
      <c r="G390" s="70"/>
      <c r="H390" s="70"/>
      <c r="I390" s="70"/>
      <c r="J390" s="70"/>
      <c r="K390" s="70"/>
      <c r="L390" s="70"/>
      <c r="M390" s="70"/>
      <c r="N390" s="70"/>
      <c r="O390" s="70"/>
      <c r="P390" s="70"/>
    </row>
    <row r="392" spans="2:16" x14ac:dyDescent="0.35">
      <c r="B392" s="71"/>
      <c r="C392" s="71"/>
      <c r="D392" s="71"/>
      <c r="E392" s="71"/>
      <c r="F392" s="71"/>
      <c r="G392" s="71"/>
      <c r="H392" s="71"/>
      <c r="I392" s="71"/>
      <c r="J392" s="71"/>
      <c r="K392" s="71"/>
      <c r="L392" s="71"/>
      <c r="M392" s="71"/>
      <c r="N392" s="71"/>
      <c r="O392" s="71"/>
      <c r="P392" s="71"/>
    </row>
  </sheetData>
  <phoneticPr fontId="20" type="noConversion"/>
  <pageMargins left="0.75" right="0.75" top="0.66" bottom="0.6" header="0.3" footer="0.31"/>
  <pageSetup paperSize="9" scale="70" orientation="landscape" r:id="rId1"/>
  <headerFooter alignWithMargins="0"/>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00F69-C14B-4521-9741-A842643060C1}">
  <sheetPr codeName="Sheet6"/>
  <dimension ref="A4:AI379"/>
  <sheetViews>
    <sheetView topLeftCell="A346" workbookViewId="0">
      <selection activeCell="T372" sqref="T372"/>
    </sheetView>
  </sheetViews>
  <sheetFormatPr defaultRowHeight="13" x14ac:dyDescent="0.3"/>
  <cols>
    <col min="1" max="1" width="8.54296875" style="11"/>
    <col min="2" max="2" width="35.453125" style="11" bestFit="1" customWidth="1"/>
    <col min="3" max="3" width="11.453125" style="11" customWidth="1"/>
    <col min="4" max="11" width="8.54296875" style="11"/>
    <col min="12" max="12" width="6.453125" style="11" customWidth="1"/>
    <col min="13" max="15" width="7.453125" style="11" customWidth="1"/>
    <col min="16" max="16" width="8.453125" style="11" bestFit="1" customWidth="1"/>
    <col min="17" max="17" width="6.453125" style="11" customWidth="1"/>
    <col min="18" max="18" width="8.54296875" style="11"/>
    <col min="19" max="19" width="14.453125" style="11" bestFit="1" customWidth="1"/>
    <col min="20" max="20" width="18.453125" style="11" bestFit="1" customWidth="1"/>
    <col min="21" max="21" width="11.453125" style="11" customWidth="1"/>
    <col min="22" max="22" width="15.453125" style="11" bestFit="1" customWidth="1"/>
    <col min="23" max="23" width="20" style="11" customWidth="1"/>
    <col min="24" max="29" width="8.54296875" style="11"/>
    <col min="30" max="30" width="11.453125" style="11" customWidth="1"/>
    <col min="31" max="257" width="8.54296875" style="11"/>
    <col min="258" max="258" width="11.453125" style="11" bestFit="1" customWidth="1"/>
    <col min="259" max="259" width="11.453125" style="11" customWidth="1"/>
    <col min="260" max="267" width="8.54296875" style="11"/>
    <col min="268" max="268" width="6.453125" style="11" customWidth="1"/>
    <col min="269" max="271" width="7.453125" style="11" customWidth="1"/>
    <col min="272" max="272" width="8.453125" style="11" bestFit="1" customWidth="1"/>
    <col min="273" max="273" width="6.453125" style="11" customWidth="1"/>
    <col min="274" max="275" width="8.54296875" style="11"/>
    <col min="276" max="276" width="15" style="11" bestFit="1" customWidth="1"/>
    <col min="277" max="277" width="11.453125" style="11" customWidth="1"/>
    <col min="278" max="278" width="15.453125" style="11" bestFit="1" customWidth="1"/>
    <col min="279" max="279" width="20" style="11" customWidth="1"/>
    <col min="280" max="285" width="8.54296875" style="11"/>
    <col min="286" max="286" width="11.453125" style="11" customWidth="1"/>
    <col min="287" max="513" width="8.54296875" style="11"/>
    <col min="514" max="514" width="11.453125" style="11" bestFit="1" customWidth="1"/>
    <col min="515" max="515" width="11.453125" style="11" customWidth="1"/>
    <col min="516" max="523" width="8.54296875" style="11"/>
    <col min="524" max="524" width="6.453125" style="11" customWidth="1"/>
    <col min="525" max="527" width="7.453125" style="11" customWidth="1"/>
    <col min="528" max="528" width="8.453125" style="11" bestFit="1" customWidth="1"/>
    <col min="529" max="529" width="6.453125" style="11" customWidth="1"/>
    <col min="530" max="531" width="8.54296875" style="11"/>
    <col min="532" max="532" width="15" style="11" bestFit="1" customWidth="1"/>
    <col min="533" max="533" width="11.453125" style="11" customWidth="1"/>
    <col min="534" max="534" width="15.453125" style="11" bestFit="1" customWidth="1"/>
    <col min="535" max="535" width="20" style="11" customWidth="1"/>
    <col min="536" max="541" width="8.54296875" style="11"/>
    <col min="542" max="542" width="11.453125" style="11" customWidth="1"/>
    <col min="543" max="769" width="8.54296875" style="11"/>
    <col min="770" max="770" width="11.453125" style="11" bestFit="1" customWidth="1"/>
    <col min="771" max="771" width="11.453125" style="11" customWidth="1"/>
    <col min="772" max="779" width="8.54296875" style="11"/>
    <col min="780" max="780" width="6.453125" style="11" customWidth="1"/>
    <col min="781" max="783" width="7.453125" style="11" customWidth="1"/>
    <col min="784" max="784" width="8.453125" style="11" bestFit="1" customWidth="1"/>
    <col min="785" max="785" width="6.453125" style="11" customWidth="1"/>
    <col min="786" max="787" width="8.54296875" style="11"/>
    <col min="788" max="788" width="15" style="11" bestFit="1" customWidth="1"/>
    <col min="789" max="789" width="11.453125" style="11" customWidth="1"/>
    <col min="790" max="790" width="15.453125" style="11" bestFit="1" customWidth="1"/>
    <col min="791" max="791" width="20" style="11" customWidth="1"/>
    <col min="792" max="797" width="8.54296875" style="11"/>
    <col min="798" max="798" width="11.453125" style="11" customWidth="1"/>
    <col min="799" max="1025" width="8.54296875" style="11"/>
    <col min="1026" max="1026" width="11.453125" style="11" bestFit="1" customWidth="1"/>
    <col min="1027" max="1027" width="11.453125" style="11" customWidth="1"/>
    <col min="1028" max="1035" width="8.54296875" style="11"/>
    <col min="1036" max="1036" width="6.453125" style="11" customWidth="1"/>
    <col min="1037" max="1039" width="7.453125" style="11" customWidth="1"/>
    <col min="1040" max="1040" width="8.453125" style="11" bestFit="1" customWidth="1"/>
    <col min="1041" max="1041" width="6.453125" style="11" customWidth="1"/>
    <col min="1042" max="1043" width="8.54296875" style="11"/>
    <col min="1044" max="1044" width="15" style="11" bestFit="1" customWidth="1"/>
    <col min="1045" max="1045" width="11.453125" style="11" customWidth="1"/>
    <col min="1046" max="1046" width="15.453125" style="11" bestFit="1" customWidth="1"/>
    <col min="1047" max="1047" width="20" style="11" customWidth="1"/>
    <col min="1048" max="1053" width="8.54296875" style="11"/>
    <col min="1054" max="1054" width="11.453125" style="11" customWidth="1"/>
    <col min="1055" max="1281" width="8.54296875" style="11"/>
    <col min="1282" max="1282" width="11.453125" style="11" bestFit="1" customWidth="1"/>
    <col min="1283" max="1283" width="11.453125" style="11" customWidth="1"/>
    <col min="1284" max="1291" width="8.54296875" style="11"/>
    <col min="1292" max="1292" width="6.453125" style="11" customWidth="1"/>
    <col min="1293" max="1295" width="7.453125" style="11" customWidth="1"/>
    <col min="1296" max="1296" width="8.453125" style="11" bestFit="1" customWidth="1"/>
    <col min="1297" max="1297" width="6.453125" style="11" customWidth="1"/>
    <col min="1298" max="1299" width="8.54296875" style="11"/>
    <col min="1300" max="1300" width="15" style="11" bestFit="1" customWidth="1"/>
    <col min="1301" max="1301" width="11.453125" style="11" customWidth="1"/>
    <col min="1302" max="1302" width="15.453125" style="11" bestFit="1" customWidth="1"/>
    <col min="1303" max="1303" width="20" style="11" customWidth="1"/>
    <col min="1304" max="1309" width="8.54296875" style="11"/>
    <col min="1310" max="1310" width="11.453125" style="11" customWidth="1"/>
    <col min="1311" max="1537" width="8.54296875" style="11"/>
    <col min="1538" max="1538" width="11.453125" style="11" bestFit="1" customWidth="1"/>
    <col min="1539" max="1539" width="11.453125" style="11" customWidth="1"/>
    <col min="1540" max="1547" width="8.54296875" style="11"/>
    <col min="1548" max="1548" width="6.453125" style="11" customWidth="1"/>
    <col min="1549" max="1551" width="7.453125" style="11" customWidth="1"/>
    <col min="1552" max="1552" width="8.453125" style="11" bestFit="1" customWidth="1"/>
    <col min="1553" max="1553" width="6.453125" style="11" customWidth="1"/>
    <col min="1554" max="1555" width="8.54296875" style="11"/>
    <col min="1556" max="1556" width="15" style="11" bestFit="1" customWidth="1"/>
    <col min="1557" max="1557" width="11.453125" style="11" customWidth="1"/>
    <col min="1558" max="1558" width="15.453125" style="11" bestFit="1" customWidth="1"/>
    <col min="1559" max="1559" width="20" style="11" customWidth="1"/>
    <col min="1560" max="1565" width="8.54296875" style="11"/>
    <col min="1566" max="1566" width="11.453125" style="11" customWidth="1"/>
    <col min="1567" max="1793" width="8.54296875" style="11"/>
    <col min="1794" max="1794" width="11.453125" style="11" bestFit="1" customWidth="1"/>
    <col min="1795" max="1795" width="11.453125" style="11" customWidth="1"/>
    <col min="1796" max="1803" width="8.54296875" style="11"/>
    <col min="1804" max="1804" width="6.453125" style="11" customWidth="1"/>
    <col min="1805" max="1807" width="7.453125" style="11" customWidth="1"/>
    <col min="1808" max="1808" width="8.453125" style="11" bestFit="1" customWidth="1"/>
    <col min="1809" max="1809" width="6.453125" style="11" customWidth="1"/>
    <col min="1810" max="1811" width="8.54296875" style="11"/>
    <col min="1812" max="1812" width="15" style="11" bestFit="1" customWidth="1"/>
    <col min="1813" max="1813" width="11.453125" style="11" customWidth="1"/>
    <col min="1814" max="1814" width="15.453125" style="11" bestFit="1" customWidth="1"/>
    <col min="1815" max="1815" width="20" style="11" customWidth="1"/>
    <col min="1816" max="1821" width="8.54296875" style="11"/>
    <col min="1822" max="1822" width="11.453125" style="11" customWidth="1"/>
    <col min="1823" max="2049" width="8.54296875" style="11"/>
    <col min="2050" max="2050" width="11.453125" style="11" bestFit="1" customWidth="1"/>
    <col min="2051" max="2051" width="11.453125" style="11" customWidth="1"/>
    <col min="2052" max="2059" width="8.54296875" style="11"/>
    <col min="2060" max="2060" width="6.453125" style="11" customWidth="1"/>
    <col min="2061" max="2063" width="7.453125" style="11" customWidth="1"/>
    <col min="2064" max="2064" width="8.453125" style="11" bestFit="1" customWidth="1"/>
    <col min="2065" max="2065" width="6.453125" style="11" customWidth="1"/>
    <col min="2066" max="2067" width="8.54296875" style="11"/>
    <col min="2068" max="2068" width="15" style="11" bestFit="1" customWidth="1"/>
    <col min="2069" max="2069" width="11.453125" style="11" customWidth="1"/>
    <col min="2070" max="2070" width="15.453125" style="11" bestFit="1" customWidth="1"/>
    <col min="2071" max="2071" width="20" style="11" customWidth="1"/>
    <col min="2072" max="2077" width="8.54296875" style="11"/>
    <col min="2078" max="2078" width="11.453125" style="11" customWidth="1"/>
    <col min="2079" max="2305" width="8.54296875" style="11"/>
    <col min="2306" max="2306" width="11.453125" style="11" bestFit="1" customWidth="1"/>
    <col min="2307" max="2307" width="11.453125" style="11" customWidth="1"/>
    <col min="2308" max="2315" width="8.54296875" style="11"/>
    <col min="2316" max="2316" width="6.453125" style="11" customWidth="1"/>
    <col min="2317" max="2319" width="7.453125" style="11" customWidth="1"/>
    <col min="2320" max="2320" width="8.453125" style="11" bestFit="1" customWidth="1"/>
    <col min="2321" max="2321" width="6.453125" style="11" customWidth="1"/>
    <col min="2322" max="2323" width="8.54296875" style="11"/>
    <col min="2324" max="2324" width="15" style="11" bestFit="1" customWidth="1"/>
    <col min="2325" max="2325" width="11.453125" style="11" customWidth="1"/>
    <col min="2326" max="2326" width="15.453125" style="11" bestFit="1" customWidth="1"/>
    <col min="2327" max="2327" width="20" style="11" customWidth="1"/>
    <col min="2328" max="2333" width="8.54296875" style="11"/>
    <col min="2334" max="2334" width="11.453125" style="11" customWidth="1"/>
    <col min="2335" max="2561" width="8.54296875" style="11"/>
    <col min="2562" max="2562" width="11.453125" style="11" bestFit="1" customWidth="1"/>
    <col min="2563" max="2563" width="11.453125" style="11" customWidth="1"/>
    <col min="2564" max="2571" width="8.54296875" style="11"/>
    <col min="2572" max="2572" width="6.453125" style="11" customWidth="1"/>
    <col min="2573" max="2575" width="7.453125" style="11" customWidth="1"/>
    <col min="2576" max="2576" width="8.453125" style="11" bestFit="1" customWidth="1"/>
    <col min="2577" max="2577" width="6.453125" style="11" customWidth="1"/>
    <col min="2578" max="2579" width="8.54296875" style="11"/>
    <col min="2580" max="2580" width="15" style="11" bestFit="1" customWidth="1"/>
    <col min="2581" max="2581" width="11.453125" style="11" customWidth="1"/>
    <col min="2582" max="2582" width="15.453125" style="11" bestFit="1" customWidth="1"/>
    <col min="2583" max="2583" width="20" style="11" customWidth="1"/>
    <col min="2584" max="2589" width="8.54296875" style="11"/>
    <col min="2590" max="2590" width="11.453125" style="11" customWidth="1"/>
    <col min="2591" max="2817" width="8.54296875" style="11"/>
    <col min="2818" max="2818" width="11.453125" style="11" bestFit="1" customWidth="1"/>
    <col min="2819" max="2819" width="11.453125" style="11" customWidth="1"/>
    <col min="2820" max="2827" width="8.54296875" style="11"/>
    <col min="2828" max="2828" width="6.453125" style="11" customWidth="1"/>
    <col min="2829" max="2831" width="7.453125" style="11" customWidth="1"/>
    <col min="2832" max="2832" width="8.453125" style="11" bestFit="1" customWidth="1"/>
    <col min="2833" max="2833" width="6.453125" style="11" customWidth="1"/>
    <col min="2834" max="2835" width="8.54296875" style="11"/>
    <col min="2836" max="2836" width="15" style="11" bestFit="1" customWidth="1"/>
    <col min="2837" max="2837" width="11.453125" style="11" customWidth="1"/>
    <col min="2838" max="2838" width="15.453125" style="11" bestFit="1" customWidth="1"/>
    <col min="2839" max="2839" width="20" style="11" customWidth="1"/>
    <col min="2840" max="2845" width="8.54296875" style="11"/>
    <col min="2846" max="2846" width="11.453125" style="11" customWidth="1"/>
    <col min="2847" max="3073" width="8.54296875" style="11"/>
    <col min="3074" max="3074" width="11.453125" style="11" bestFit="1" customWidth="1"/>
    <col min="3075" max="3075" width="11.453125" style="11" customWidth="1"/>
    <col min="3076" max="3083" width="8.54296875" style="11"/>
    <col min="3084" max="3084" width="6.453125" style="11" customWidth="1"/>
    <col min="3085" max="3087" width="7.453125" style="11" customWidth="1"/>
    <col min="3088" max="3088" width="8.453125" style="11" bestFit="1" customWidth="1"/>
    <col min="3089" max="3089" width="6.453125" style="11" customWidth="1"/>
    <col min="3090" max="3091" width="8.54296875" style="11"/>
    <col min="3092" max="3092" width="15" style="11" bestFit="1" customWidth="1"/>
    <col min="3093" max="3093" width="11.453125" style="11" customWidth="1"/>
    <col min="3094" max="3094" width="15.453125" style="11" bestFit="1" customWidth="1"/>
    <col min="3095" max="3095" width="20" style="11" customWidth="1"/>
    <col min="3096" max="3101" width="8.54296875" style="11"/>
    <col min="3102" max="3102" width="11.453125" style="11" customWidth="1"/>
    <col min="3103" max="3329" width="8.54296875" style="11"/>
    <col min="3330" max="3330" width="11.453125" style="11" bestFit="1" customWidth="1"/>
    <col min="3331" max="3331" width="11.453125" style="11" customWidth="1"/>
    <col min="3332" max="3339" width="8.54296875" style="11"/>
    <col min="3340" max="3340" width="6.453125" style="11" customWidth="1"/>
    <col min="3341" max="3343" width="7.453125" style="11" customWidth="1"/>
    <col min="3344" max="3344" width="8.453125" style="11" bestFit="1" customWidth="1"/>
    <col min="3345" max="3345" width="6.453125" style="11" customWidth="1"/>
    <col min="3346" max="3347" width="8.54296875" style="11"/>
    <col min="3348" max="3348" width="15" style="11" bestFit="1" customWidth="1"/>
    <col min="3349" max="3349" width="11.453125" style="11" customWidth="1"/>
    <col min="3350" max="3350" width="15.453125" style="11" bestFit="1" customWidth="1"/>
    <col min="3351" max="3351" width="20" style="11" customWidth="1"/>
    <col min="3352" max="3357" width="8.54296875" style="11"/>
    <col min="3358" max="3358" width="11.453125" style="11" customWidth="1"/>
    <col min="3359" max="3585" width="8.54296875" style="11"/>
    <col min="3586" max="3586" width="11.453125" style="11" bestFit="1" customWidth="1"/>
    <col min="3587" max="3587" width="11.453125" style="11" customWidth="1"/>
    <col min="3588" max="3595" width="8.54296875" style="11"/>
    <col min="3596" max="3596" width="6.453125" style="11" customWidth="1"/>
    <col min="3597" max="3599" width="7.453125" style="11" customWidth="1"/>
    <col min="3600" max="3600" width="8.453125" style="11" bestFit="1" customWidth="1"/>
    <col min="3601" max="3601" width="6.453125" style="11" customWidth="1"/>
    <col min="3602" max="3603" width="8.54296875" style="11"/>
    <col min="3604" max="3604" width="15" style="11" bestFit="1" customWidth="1"/>
    <col min="3605" max="3605" width="11.453125" style="11" customWidth="1"/>
    <col min="3606" max="3606" width="15.453125" style="11" bestFit="1" customWidth="1"/>
    <col min="3607" max="3607" width="20" style="11" customWidth="1"/>
    <col min="3608" max="3613" width="8.54296875" style="11"/>
    <col min="3614" max="3614" width="11.453125" style="11" customWidth="1"/>
    <col min="3615" max="3841" width="8.54296875" style="11"/>
    <col min="3842" max="3842" width="11.453125" style="11" bestFit="1" customWidth="1"/>
    <col min="3843" max="3843" width="11.453125" style="11" customWidth="1"/>
    <col min="3844" max="3851" width="8.54296875" style="11"/>
    <col min="3852" max="3852" width="6.453125" style="11" customWidth="1"/>
    <col min="3853" max="3855" width="7.453125" style="11" customWidth="1"/>
    <col min="3856" max="3856" width="8.453125" style="11" bestFit="1" customWidth="1"/>
    <col min="3857" max="3857" width="6.453125" style="11" customWidth="1"/>
    <col min="3858" max="3859" width="8.54296875" style="11"/>
    <col min="3860" max="3860" width="15" style="11" bestFit="1" customWidth="1"/>
    <col min="3861" max="3861" width="11.453125" style="11" customWidth="1"/>
    <col min="3862" max="3862" width="15.453125" style="11" bestFit="1" customWidth="1"/>
    <col min="3863" max="3863" width="20" style="11" customWidth="1"/>
    <col min="3864" max="3869" width="8.54296875" style="11"/>
    <col min="3870" max="3870" width="11.453125" style="11" customWidth="1"/>
    <col min="3871" max="4097" width="8.54296875" style="11"/>
    <col min="4098" max="4098" width="11.453125" style="11" bestFit="1" customWidth="1"/>
    <col min="4099" max="4099" width="11.453125" style="11" customWidth="1"/>
    <col min="4100" max="4107" width="8.54296875" style="11"/>
    <col min="4108" max="4108" width="6.453125" style="11" customWidth="1"/>
    <col min="4109" max="4111" width="7.453125" style="11" customWidth="1"/>
    <col min="4112" max="4112" width="8.453125" style="11" bestFit="1" customWidth="1"/>
    <col min="4113" max="4113" width="6.453125" style="11" customWidth="1"/>
    <col min="4114" max="4115" width="8.54296875" style="11"/>
    <col min="4116" max="4116" width="15" style="11" bestFit="1" customWidth="1"/>
    <col min="4117" max="4117" width="11.453125" style="11" customWidth="1"/>
    <col min="4118" max="4118" width="15.453125" style="11" bestFit="1" customWidth="1"/>
    <col min="4119" max="4119" width="20" style="11" customWidth="1"/>
    <col min="4120" max="4125" width="8.54296875" style="11"/>
    <col min="4126" max="4126" width="11.453125" style="11" customWidth="1"/>
    <col min="4127" max="4353" width="8.54296875" style="11"/>
    <col min="4354" max="4354" width="11.453125" style="11" bestFit="1" customWidth="1"/>
    <col min="4355" max="4355" width="11.453125" style="11" customWidth="1"/>
    <col min="4356" max="4363" width="8.54296875" style="11"/>
    <col min="4364" max="4364" width="6.453125" style="11" customWidth="1"/>
    <col min="4365" max="4367" width="7.453125" style="11" customWidth="1"/>
    <col min="4368" max="4368" width="8.453125" style="11" bestFit="1" customWidth="1"/>
    <col min="4369" max="4369" width="6.453125" style="11" customWidth="1"/>
    <col min="4370" max="4371" width="8.54296875" style="11"/>
    <col min="4372" max="4372" width="15" style="11" bestFit="1" customWidth="1"/>
    <col min="4373" max="4373" width="11.453125" style="11" customWidth="1"/>
    <col min="4374" max="4374" width="15.453125" style="11" bestFit="1" customWidth="1"/>
    <col min="4375" max="4375" width="20" style="11" customWidth="1"/>
    <col min="4376" max="4381" width="8.54296875" style="11"/>
    <col min="4382" max="4382" width="11.453125" style="11" customWidth="1"/>
    <col min="4383" max="4609" width="8.54296875" style="11"/>
    <col min="4610" max="4610" width="11.453125" style="11" bestFit="1" customWidth="1"/>
    <col min="4611" max="4611" width="11.453125" style="11" customWidth="1"/>
    <col min="4612" max="4619" width="8.54296875" style="11"/>
    <col min="4620" max="4620" width="6.453125" style="11" customWidth="1"/>
    <col min="4621" max="4623" width="7.453125" style="11" customWidth="1"/>
    <col min="4624" max="4624" width="8.453125" style="11" bestFit="1" customWidth="1"/>
    <col min="4625" max="4625" width="6.453125" style="11" customWidth="1"/>
    <col min="4626" max="4627" width="8.54296875" style="11"/>
    <col min="4628" max="4628" width="15" style="11" bestFit="1" customWidth="1"/>
    <col min="4629" max="4629" width="11.453125" style="11" customWidth="1"/>
    <col min="4630" max="4630" width="15.453125" style="11" bestFit="1" customWidth="1"/>
    <col min="4631" max="4631" width="20" style="11" customWidth="1"/>
    <col min="4632" max="4637" width="8.54296875" style="11"/>
    <col min="4638" max="4638" width="11.453125" style="11" customWidth="1"/>
    <col min="4639" max="4865" width="8.54296875" style="11"/>
    <col min="4866" max="4866" width="11.453125" style="11" bestFit="1" customWidth="1"/>
    <col min="4867" max="4867" width="11.453125" style="11" customWidth="1"/>
    <col min="4868" max="4875" width="8.54296875" style="11"/>
    <col min="4876" max="4876" width="6.453125" style="11" customWidth="1"/>
    <col min="4877" max="4879" width="7.453125" style="11" customWidth="1"/>
    <col min="4880" max="4880" width="8.453125" style="11" bestFit="1" customWidth="1"/>
    <col min="4881" max="4881" width="6.453125" style="11" customWidth="1"/>
    <col min="4882" max="4883" width="8.54296875" style="11"/>
    <col min="4884" max="4884" width="15" style="11" bestFit="1" customWidth="1"/>
    <col min="4885" max="4885" width="11.453125" style="11" customWidth="1"/>
    <col min="4886" max="4886" width="15.453125" style="11" bestFit="1" customWidth="1"/>
    <col min="4887" max="4887" width="20" style="11" customWidth="1"/>
    <col min="4888" max="4893" width="8.54296875" style="11"/>
    <col min="4894" max="4894" width="11.453125" style="11" customWidth="1"/>
    <col min="4895" max="5121" width="8.54296875" style="11"/>
    <col min="5122" max="5122" width="11.453125" style="11" bestFit="1" customWidth="1"/>
    <col min="5123" max="5123" width="11.453125" style="11" customWidth="1"/>
    <col min="5124" max="5131" width="8.54296875" style="11"/>
    <col min="5132" max="5132" width="6.453125" style="11" customWidth="1"/>
    <col min="5133" max="5135" width="7.453125" style="11" customWidth="1"/>
    <col min="5136" max="5136" width="8.453125" style="11" bestFit="1" customWidth="1"/>
    <col min="5137" max="5137" width="6.453125" style="11" customWidth="1"/>
    <col min="5138" max="5139" width="8.54296875" style="11"/>
    <col min="5140" max="5140" width="15" style="11" bestFit="1" customWidth="1"/>
    <col min="5141" max="5141" width="11.453125" style="11" customWidth="1"/>
    <col min="5142" max="5142" width="15.453125" style="11" bestFit="1" customWidth="1"/>
    <col min="5143" max="5143" width="20" style="11" customWidth="1"/>
    <col min="5144" max="5149" width="8.54296875" style="11"/>
    <col min="5150" max="5150" width="11.453125" style="11" customWidth="1"/>
    <col min="5151" max="5377" width="8.54296875" style="11"/>
    <col min="5378" max="5378" width="11.453125" style="11" bestFit="1" customWidth="1"/>
    <col min="5379" max="5379" width="11.453125" style="11" customWidth="1"/>
    <col min="5380" max="5387" width="8.54296875" style="11"/>
    <col min="5388" max="5388" width="6.453125" style="11" customWidth="1"/>
    <col min="5389" max="5391" width="7.453125" style="11" customWidth="1"/>
    <col min="5392" max="5392" width="8.453125" style="11" bestFit="1" customWidth="1"/>
    <col min="5393" max="5393" width="6.453125" style="11" customWidth="1"/>
    <col min="5394" max="5395" width="8.54296875" style="11"/>
    <col min="5396" max="5396" width="15" style="11" bestFit="1" customWidth="1"/>
    <col min="5397" max="5397" width="11.453125" style="11" customWidth="1"/>
    <col min="5398" max="5398" width="15.453125" style="11" bestFit="1" customWidth="1"/>
    <col min="5399" max="5399" width="20" style="11" customWidth="1"/>
    <col min="5400" max="5405" width="8.54296875" style="11"/>
    <col min="5406" max="5406" width="11.453125" style="11" customWidth="1"/>
    <col min="5407" max="5633" width="8.54296875" style="11"/>
    <col min="5634" max="5634" width="11.453125" style="11" bestFit="1" customWidth="1"/>
    <col min="5635" max="5635" width="11.453125" style="11" customWidth="1"/>
    <col min="5636" max="5643" width="8.54296875" style="11"/>
    <col min="5644" max="5644" width="6.453125" style="11" customWidth="1"/>
    <col min="5645" max="5647" width="7.453125" style="11" customWidth="1"/>
    <col min="5648" max="5648" width="8.453125" style="11" bestFit="1" customWidth="1"/>
    <col min="5649" max="5649" width="6.453125" style="11" customWidth="1"/>
    <col min="5650" max="5651" width="8.54296875" style="11"/>
    <col min="5652" max="5652" width="15" style="11" bestFit="1" customWidth="1"/>
    <col min="5653" max="5653" width="11.453125" style="11" customWidth="1"/>
    <col min="5654" max="5654" width="15.453125" style="11" bestFit="1" customWidth="1"/>
    <col min="5655" max="5655" width="20" style="11" customWidth="1"/>
    <col min="5656" max="5661" width="8.54296875" style="11"/>
    <col min="5662" max="5662" width="11.453125" style="11" customWidth="1"/>
    <col min="5663" max="5889" width="8.54296875" style="11"/>
    <col min="5890" max="5890" width="11.453125" style="11" bestFit="1" customWidth="1"/>
    <col min="5891" max="5891" width="11.453125" style="11" customWidth="1"/>
    <col min="5892" max="5899" width="8.54296875" style="11"/>
    <col min="5900" max="5900" width="6.453125" style="11" customWidth="1"/>
    <col min="5901" max="5903" width="7.453125" style="11" customWidth="1"/>
    <col min="5904" max="5904" width="8.453125" style="11" bestFit="1" customWidth="1"/>
    <col min="5905" max="5905" width="6.453125" style="11" customWidth="1"/>
    <col min="5906" max="5907" width="8.54296875" style="11"/>
    <col min="5908" max="5908" width="15" style="11" bestFit="1" customWidth="1"/>
    <col min="5909" max="5909" width="11.453125" style="11" customWidth="1"/>
    <col min="5910" max="5910" width="15.453125" style="11" bestFit="1" customWidth="1"/>
    <col min="5911" max="5911" width="20" style="11" customWidth="1"/>
    <col min="5912" max="5917" width="8.54296875" style="11"/>
    <col min="5918" max="5918" width="11.453125" style="11" customWidth="1"/>
    <col min="5919" max="6145" width="8.54296875" style="11"/>
    <col min="6146" max="6146" width="11.453125" style="11" bestFit="1" customWidth="1"/>
    <col min="6147" max="6147" width="11.453125" style="11" customWidth="1"/>
    <col min="6148" max="6155" width="8.54296875" style="11"/>
    <col min="6156" max="6156" width="6.453125" style="11" customWidth="1"/>
    <col min="6157" max="6159" width="7.453125" style="11" customWidth="1"/>
    <col min="6160" max="6160" width="8.453125" style="11" bestFit="1" customWidth="1"/>
    <col min="6161" max="6161" width="6.453125" style="11" customWidth="1"/>
    <col min="6162" max="6163" width="8.54296875" style="11"/>
    <col min="6164" max="6164" width="15" style="11" bestFit="1" customWidth="1"/>
    <col min="6165" max="6165" width="11.453125" style="11" customWidth="1"/>
    <col min="6166" max="6166" width="15.453125" style="11" bestFit="1" customWidth="1"/>
    <col min="6167" max="6167" width="20" style="11" customWidth="1"/>
    <col min="6168" max="6173" width="8.54296875" style="11"/>
    <col min="6174" max="6174" width="11.453125" style="11" customWidth="1"/>
    <col min="6175" max="6401" width="8.54296875" style="11"/>
    <col min="6402" max="6402" width="11.453125" style="11" bestFit="1" customWidth="1"/>
    <col min="6403" max="6403" width="11.453125" style="11" customWidth="1"/>
    <col min="6404" max="6411" width="8.54296875" style="11"/>
    <col min="6412" max="6412" width="6.453125" style="11" customWidth="1"/>
    <col min="6413" max="6415" width="7.453125" style="11" customWidth="1"/>
    <col min="6416" max="6416" width="8.453125" style="11" bestFit="1" customWidth="1"/>
    <col min="6417" max="6417" width="6.453125" style="11" customWidth="1"/>
    <col min="6418" max="6419" width="8.54296875" style="11"/>
    <col min="6420" max="6420" width="15" style="11" bestFit="1" customWidth="1"/>
    <col min="6421" max="6421" width="11.453125" style="11" customWidth="1"/>
    <col min="6422" max="6422" width="15.453125" style="11" bestFit="1" customWidth="1"/>
    <col min="6423" max="6423" width="20" style="11" customWidth="1"/>
    <col min="6424" max="6429" width="8.54296875" style="11"/>
    <col min="6430" max="6430" width="11.453125" style="11" customWidth="1"/>
    <col min="6431" max="6657" width="8.54296875" style="11"/>
    <col min="6658" max="6658" width="11.453125" style="11" bestFit="1" customWidth="1"/>
    <col min="6659" max="6659" width="11.453125" style="11" customWidth="1"/>
    <col min="6660" max="6667" width="8.54296875" style="11"/>
    <col min="6668" max="6668" width="6.453125" style="11" customWidth="1"/>
    <col min="6669" max="6671" width="7.453125" style="11" customWidth="1"/>
    <col min="6672" max="6672" width="8.453125" style="11" bestFit="1" customWidth="1"/>
    <col min="6673" max="6673" width="6.453125" style="11" customWidth="1"/>
    <col min="6674" max="6675" width="8.54296875" style="11"/>
    <col min="6676" max="6676" width="15" style="11" bestFit="1" customWidth="1"/>
    <col min="6677" max="6677" width="11.453125" style="11" customWidth="1"/>
    <col min="6678" max="6678" width="15.453125" style="11" bestFit="1" customWidth="1"/>
    <col min="6679" max="6679" width="20" style="11" customWidth="1"/>
    <col min="6680" max="6685" width="8.54296875" style="11"/>
    <col min="6686" max="6686" width="11.453125" style="11" customWidth="1"/>
    <col min="6687" max="6913" width="8.54296875" style="11"/>
    <col min="6914" max="6914" width="11.453125" style="11" bestFit="1" customWidth="1"/>
    <col min="6915" max="6915" width="11.453125" style="11" customWidth="1"/>
    <col min="6916" max="6923" width="8.54296875" style="11"/>
    <col min="6924" max="6924" width="6.453125" style="11" customWidth="1"/>
    <col min="6925" max="6927" width="7.453125" style="11" customWidth="1"/>
    <col min="6928" max="6928" width="8.453125" style="11" bestFit="1" customWidth="1"/>
    <col min="6929" max="6929" width="6.453125" style="11" customWidth="1"/>
    <col min="6930" max="6931" width="8.54296875" style="11"/>
    <col min="6932" max="6932" width="15" style="11" bestFit="1" customWidth="1"/>
    <col min="6933" max="6933" width="11.453125" style="11" customWidth="1"/>
    <col min="6934" max="6934" width="15.453125" style="11" bestFit="1" customWidth="1"/>
    <col min="6935" max="6935" width="20" style="11" customWidth="1"/>
    <col min="6936" max="6941" width="8.54296875" style="11"/>
    <col min="6942" max="6942" width="11.453125" style="11" customWidth="1"/>
    <col min="6943" max="7169" width="8.54296875" style="11"/>
    <col min="7170" max="7170" width="11.453125" style="11" bestFit="1" customWidth="1"/>
    <col min="7171" max="7171" width="11.453125" style="11" customWidth="1"/>
    <col min="7172" max="7179" width="8.54296875" style="11"/>
    <col min="7180" max="7180" width="6.453125" style="11" customWidth="1"/>
    <col min="7181" max="7183" width="7.453125" style="11" customWidth="1"/>
    <col min="7184" max="7184" width="8.453125" style="11" bestFit="1" customWidth="1"/>
    <col min="7185" max="7185" width="6.453125" style="11" customWidth="1"/>
    <col min="7186" max="7187" width="8.54296875" style="11"/>
    <col min="7188" max="7188" width="15" style="11" bestFit="1" customWidth="1"/>
    <col min="7189" max="7189" width="11.453125" style="11" customWidth="1"/>
    <col min="7190" max="7190" width="15.453125" style="11" bestFit="1" customWidth="1"/>
    <col min="7191" max="7191" width="20" style="11" customWidth="1"/>
    <col min="7192" max="7197" width="8.54296875" style="11"/>
    <col min="7198" max="7198" width="11.453125" style="11" customWidth="1"/>
    <col min="7199" max="7425" width="8.54296875" style="11"/>
    <col min="7426" max="7426" width="11.453125" style="11" bestFit="1" customWidth="1"/>
    <col min="7427" max="7427" width="11.453125" style="11" customWidth="1"/>
    <col min="7428" max="7435" width="8.54296875" style="11"/>
    <col min="7436" max="7436" width="6.453125" style="11" customWidth="1"/>
    <col min="7437" max="7439" width="7.453125" style="11" customWidth="1"/>
    <col min="7440" max="7440" width="8.453125" style="11" bestFit="1" customWidth="1"/>
    <col min="7441" max="7441" width="6.453125" style="11" customWidth="1"/>
    <col min="7442" max="7443" width="8.54296875" style="11"/>
    <col min="7444" max="7444" width="15" style="11" bestFit="1" customWidth="1"/>
    <col min="7445" max="7445" width="11.453125" style="11" customWidth="1"/>
    <col min="7446" max="7446" width="15.453125" style="11" bestFit="1" customWidth="1"/>
    <col min="7447" max="7447" width="20" style="11" customWidth="1"/>
    <col min="7448" max="7453" width="8.54296875" style="11"/>
    <col min="7454" max="7454" width="11.453125" style="11" customWidth="1"/>
    <col min="7455" max="7681" width="8.54296875" style="11"/>
    <col min="7682" max="7682" width="11.453125" style="11" bestFit="1" customWidth="1"/>
    <col min="7683" max="7683" width="11.453125" style="11" customWidth="1"/>
    <col min="7684" max="7691" width="8.54296875" style="11"/>
    <col min="7692" max="7692" width="6.453125" style="11" customWidth="1"/>
    <col min="7693" max="7695" width="7.453125" style="11" customWidth="1"/>
    <col min="7696" max="7696" width="8.453125" style="11" bestFit="1" customWidth="1"/>
    <col min="7697" max="7697" width="6.453125" style="11" customWidth="1"/>
    <col min="7698" max="7699" width="8.54296875" style="11"/>
    <col min="7700" max="7700" width="15" style="11" bestFit="1" customWidth="1"/>
    <col min="7701" max="7701" width="11.453125" style="11" customWidth="1"/>
    <col min="7702" max="7702" width="15.453125" style="11" bestFit="1" customWidth="1"/>
    <col min="7703" max="7703" width="20" style="11" customWidth="1"/>
    <col min="7704" max="7709" width="8.54296875" style="11"/>
    <col min="7710" max="7710" width="11.453125" style="11" customWidth="1"/>
    <col min="7711" max="7937" width="8.54296875" style="11"/>
    <col min="7938" max="7938" width="11.453125" style="11" bestFit="1" customWidth="1"/>
    <col min="7939" max="7939" width="11.453125" style="11" customWidth="1"/>
    <col min="7940" max="7947" width="8.54296875" style="11"/>
    <col min="7948" max="7948" width="6.453125" style="11" customWidth="1"/>
    <col min="7949" max="7951" width="7.453125" style="11" customWidth="1"/>
    <col min="7952" max="7952" width="8.453125" style="11" bestFit="1" customWidth="1"/>
    <col min="7953" max="7953" width="6.453125" style="11" customWidth="1"/>
    <col min="7954" max="7955" width="8.54296875" style="11"/>
    <col min="7956" max="7956" width="15" style="11" bestFit="1" customWidth="1"/>
    <col min="7957" max="7957" width="11.453125" style="11" customWidth="1"/>
    <col min="7958" max="7958" width="15.453125" style="11" bestFit="1" customWidth="1"/>
    <col min="7959" max="7959" width="20" style="11" customWidth="1"/>
    <col min="7960" max="7965" width="8.54296875" style="11"/>
    <col min="7966" max="7966" width="11.453125" style="11" customWidth="1"/>
    <col min="7967" max="8193" width="8.54296875" style="11"/>
    <col min="8194" max="8194" width="11.453125" style="11" bestFit="1" customWidth="1"/>
    <col min="8195" max="8195" width="11.453125" style="11" customWidth="1"/>
    <col min="8196" max="8203" width="8.54296875" style="11"/>
    <col min="8204" max="8204" width="6.453125" style="11" customWidth="1"/>
    <col min="8205" max="8207" width="7.453125" style="11" customWidth="1"/>
    <col min="8208" max="8208" width="8.453125" style="11" bestFit="1" customWidth="1"/>
    <col min="8209" max="8209" width="6.453125" style="11" customWidth="1"/>
    <col min="8210" max="8211" width="8.54296875" style="11"/>
    <col min="8212" max="8212" width="15" style="11" bestFit="1" customWidth="1"/>
    <col min="8213" max="8213" width="11.453125" style="11" customWidth="1"/>
    <col min="8214" max="8214" width="15.453125" style="11" bestFit="1" customWidth="1"/>
    <col min="8215" max="8215" width="20" style="11" customWidth="1"/>
    <col min="8216" max="8221" width="8.54296875" style="11"/>
    <col min="8222" max="8222" width="11.453125" style="11" customWidth="1"/>
    <col min="8223" max="8449" width="8.54296875" style="11"/>
    <col min="8450" max="8450" width="11.453125" style="11" bestFit="1" customWidth="1"/>
    <col min="8451" max="8451" width="11.453125" style="11" customWidth="1"/>
    <col min="8452" max="8459" width="8.54296875" style="11"/>
    <col min="8460" max="8460" width="6.453125" style="11" customWidth="1"/>
    <col min="8461" max="8463" width="7.453125" style="11" customWidth="1"/>
    <col min="8464" max="8464" width="8.453125" style="11" bestFit="1" customWidth="1"/>
    <col min="8465" max="8465" width="6.453125" style="11" customWidth="1"/>
    <col min="8466" max="8467" width="8.54296875" style="11"/>
    <col min="8468" max="8468" width="15" style="11" bestFit="1" customWidth="1"/>
    <col min="8469" max="8469" width="11.453125" style="11" customWidth="1"/>
    <col min="8470" max="8470" width="15.453125" style="11" bestFit="1" customWidth="1"/>
    <col min="8471" max="8471" width="20" style="11" customWidth="1"/>
    <col min="8472" max="8477" width="8.54296875" style="11"/>
    <col min="8478" max="8478" width="11.453125" style="11" customWidth="1"/>
    <col min="8479" max="8705" width="8.54296875" style="11"/>
    <col min="8706" max="8706" width="11.453125" style="11" bestFit="1" customWidth="1"/>
    <col min="8707" max="8707" width="11.453125" style="11" customWidth="1"/>
    <col min="8708" max="8715" width="8.54296875" style="11"/>
    <col min="8716" max="8716" width="6.453125" style="11" customWidth="1"/>
    <col min="8717" max="8719" width="7.453125" style="11" customWidth="1"/>
    <col min="8720" max="8720" width="8.453125" style="11" bestFit="1" customWidth="1"/>
    <col min="8721" max="8721" width="6.453125" style="11" customWidth="1"/>
    <col min="8722" max="8723" width="8.54296875" style="11"/>
    <col min="8724" max="8724" width="15" style="11" bestFit="1" customWidth="1"/>
    <col min="8725" max="8725" width="11.453125" style="11" customWidth="1"/>
    <col min="8726" max="8726" width="15.453125" style="11" bestFit="1" customWidth="1"/>
    <col min="8727" max="8727" width="20" style="11" customWidth="1"/>
    <col min="8728" max="8733" width="8.54296875" style="11"/>
    <col min="8734" max="8734" width="11.453125" style="11" customWidth="1"/>
    <col min="8735" max="8961" width="8.54296875" style="11"/>
    <col min="8962" max="8962" width="11.453125" style="11" bestFit="1" customWidth="1"/>
    <col min="8963" max="8963" width="11.453125" style="11" customWidth="1"/>
    <col min="8964" max="8971" width="8.54296875" style="11"/>
    <col min="8972" max="8972" width="6.453125" style="11" customWidth="1"/>
    <col min="8973" max="8975" width="7.453125" style="11" customWidth="1"/>
    <col min="8976" max="8976" width="8.453125" style="11" bestFit="1" customWidth="1"/>
    <col min="8977" max="8977" width="6.453125" style="11" customWidth="1"/>
    <col min="8978" max="8979" width="8.54296875" style="11"/>
    <col min="8980" max="8980" width="15" style="11" bestFit="1" customWidth="1"/>
    <col min="8981" max="8981" width="11.453125" style="11" customWidth="1"/>
    <col min="8982" max="8982" width="15.453125" style="11" bestFit="1" customWidth="1"/>
    <col min="8983" max="8983" width="20" style="11" customWidth="1"/>
    <col min="8984" max="8989" width="8.54296875" style="11"/>
    <col min="8990" max="8990" width="11.453125" style="11" customWidth="1"/>
    <col min="8991" max="9217" width="8.54296875" style="11"/>
    <col min="9218" max="9218" width="11.453125" style="11" bestFit="1" customWidth="1"/>
    <col min="9219" max="9219" width="11.453125" style="11" customWidth="1"/>
    <col min="9220" max="9227" width="8.54296875" style="11"/>
    <col min="9228" max="9228" width="6.453125" style="11" customWidth="1"/>
    <col min="9229" max="9231" width="7.453125" style="11" customWidth="1"/>
    <col min="9232" max="9232" width="8.453125" style="11" bestFit="1" customWidth="1"/>
    <col min="9233" max="9233" width="6.453125" style="11" customWidth="1"/>
    <col min="9234" max="9235" width="8.54296875" style="11"/>
    <col min="9236" max="9236" width="15" style="11" bestFit="1" customWidth="1"/>
    <col min="9237" max="9237" width="11.453125" style="11" customWidth="1"/>
    <col min="9238" max="9238" width="15.453125" style="11" bestFit="1" customWidth="1"/>
    <col min="9239" max="9239" width="20" style="11" customWidth="1"/>
    <col min="9240" max="9245" width="8.54296875" style="11"/>
    <col min="9246" max="9246" width="11.453125" style="11" customWidth="1"/>
    <col min="9247" max="9473" width="8.54296875" style="11"/>
    <col min="9474" max="9474" width="11.453125" style="11" bestFit="1" customWidth="1"/>
    <col min="9475" max="9475" width="11.453125" style="11" customWidth="1"/>
    <col min="9476" max="9483" width="8.54296875" style="11"/>
    <col min="9484" max="9484" width="6.453125" style="11" customWidth="1"/>
    <col min="9485" max="9487" width="7.453125" style="11" customWidth="1"/>
    <col min="9488" max="9488" width="8.453125" style="11" bestFit="1" customWidth="1"/>
    <col min="9489" max="9489" width="6.453125" style="11" customWidth="1"/>
    <col min="9490" max="9491" width="8.54296875" style="11"/>
    <col min="9492" max="9492" width="15" style="11" bestFit="1" customWidth="1"/>
    <col min="9493" max="9493" width="11.453125" style="11" customWidth="1"/>
    <col min="9494" max="9494" width="15.453125" style="11" bestFit="1" customWidth="1"/>
    <col min="9495" max="9495" width="20" style="11" customWidth="1"/>
    <col min="9496" max="9501" width="8.54296875" style="11"/>
    <col min="9502" max="9502" width="11.453125" style="11" customWidth="1"/>
    <col min="9503" max="9729" width="8.54296875" style="11"/>
    <col min="9730" max="9730" width="11.453125" style="11" bestFit="1" customWidth="1"/>
    <col min="9731" max="9731" width="11.453125" style="11" customWidth="1"/>
    <col min="9732" max="9739" width="8.54296875" style="11"/>
    <col min="9740" max="9740" width="6.453125" style="11" customWidth="1"/>
    <col min="9741" max="9743" width="7.453125" style="11" customWidth="1"/>
    <col min="9744" max="9744" width="8.453125" style="11" bestFit="1" customWidth="1"/>
    <col min="9745" max="9745" width="6.453125" style="11" customWidth="1"/>
    <col min="9746" max="9747" width="8.54296875" style="11"/>
    <col min="9748" max="9748" width="15" style="11" bestFit="1" customWidth="1"/>
    <col min="9749" max="9749" width="11.453125" style="11" customWidth="1"/>
    <col min="9750" max="9750" width="15.453125" style="11" bestFit="1" customWidth="1"/>
    <col min="9751" max="9751" width="20" style="11" customWidth="1"/>
    <col min="9752" max="9757" width="8.54296875" style="11"/>
    <col min="9758" max="9758" width="11.453125" style="11" customWidth="1"/>
    <col min="9759" max="9985" width="8.54296875" style="11"/>
    <col min="9986" max="9986" width="11.453125" style="11" bestFit="1" customWidth="1"/>
    <col min="9987" max="9987" width="11.453125" style="11" customWidth="1"/>
    <col min="9988" max="9995" width="8.54296875" style="11"/>
    <col min="9996" max="9996" width="6.453125" style="11" customWidth="1"/>
    <col min="9997" max="9999" width="7.453125" style="11" customWidth="1"/>
    <col min="10000" max="10000" width="8.453125" style="11" bestFit="1" customWidth="1"/>
    <col min="10001" max="10001" width="6.453125" style="11" customWidth="1"/>
    <col min="10002" max="10003" width="8.54296875" style="11"/>
    <col min="10004" max="10004" width="15" style="11" bestFit="1" customWidth="1"/>
    <col min="10005" max="10005" width="11.453125" style="11" customWidth="1"/>
    <col min="10006" max="10006" width="15.453125" style="11" bestFit="1" customWidth="1"/>
    <col min="10007" max="10007" width="20" style="11" customWidth="1"/>
    <col min="10008" max="10013" width="8.54296875" style="11"/>
    <col min="10014" max="10014" width="11.453125" style="11" customWidth="1"/>
    <col min="10015" max="10241" width="8.54296875" style="11"/>
    <col min="10242" max="10242" width="11.453125" style="11" bestFit="1" customWidth="1"/>
    <col min="10243" max="10243" width="11.453125" style="11" customWidth="1"/>
    <col min="10244" max="10251" width="8.54296875" style="11"/>
    <col min="10252" max="10252" width="6.453125" style="11" customWidth="1"/>
    <col min="10253" max="10255" width="7.453125" style="11" customWidth="1"/>
    <col min="10256" max="10256" width="8.453125" style="11" bestFit="1" customWidth="1"/>
    <col min="10257" max="10257" width="6.453125" style="11" customWidth="1"/>
    <col min="10258" max="10259" width="8.54296875" style="11"/>
    <col min="10260" max="10260" width="15" style="11" bestFit="1" customWidth="1"/>
    <col min="10261" max="10261" width="11.453125" style="11" customWidth="1"/>
    <col min="10262" max="10262" width="15.453125" style="11" bestFit="1" customWidth="1"/>
    <col min="10263" max="10263" width="20" style="11" customWidth="1"/>
    <col min="10264" max="10269" width="8.54296875" style="11"/>
    <col min="10270" max="10270" width="11.453125" style="11" customWidth="1"/>
    <col min="10271" max="10497" width="8.54296875" style="11"/>
    <col min="10498" max="10498" width="11.453125" style="11" bestFit="1" customWidth="1"/>
    <col min="10499" max="10499" width="11.453125" style="11" customWidth="1"/>
    <col min="10500" max="10507" width="8.54296875" style="11"/>
    <col min="10508" max="10508" width="6.453125" style="11" customWidth="1"/>
    <col min="10509" max="10511" width="7.453125" style="11" customWidth="1"/>
    <col min="10512" max="10512" width="8.453125" style="11" bestFit="1" customWidth="1"/>
    <col min="10513" max="10513" width="6.453125" style="11" customWidth="1"/>
    <col min="10514" max="10515" width="8.54296875" style="11"/>
    <col min="10516" max="10516" width="15" style="11" bestFit="1" customWidth="1"/>
    <col min="10517" max="10517" width="11.453125" style="11" customWidth="1"/>
    <col min="10518" max="10518" width="15.453125" style="11" bestFit="1" customWidth="1"/>
    <col min="10519" max="10519" width="20" style="11" customWidth="1"/>
    <col min="10520" max="10525" width="8.54296875" style="11"/>
    <col min="10526" max="10526" width="11.453125" style="11" customWidth="1"/>
    <col min="10527" max="10753" width="8.54296875" style="11"/>
    <col min="10754" max="10754" width="11.453125" style="11" bestFit="1" customWidth="1"/>
    <col min="10755" max="10755" width="11.453125" style="11" customWidth="1"/>
    <col min="10756" max="10763" width="8.54296875" style="11"/>
    <col min="10764" max="10764" width="6.453125" style="11" customWidth="1"/>
    <col min="10765" max="10767" width="7.453125" style="11" customWidth="1"/>
    <col min="10768" max="10768" width="8.453125" style="11" bestFit="1" customWidth="1"/>
    <col min="10769" max="10769" width="6.453125" style="11" customWidth="1"/>
    <col min="10770" max="10771" width="8.54296875" style="11"/>
    <col min="10772" max="10772" width="15" style="11" bestFit="1" customWidth="1"/>
    <col min="10773" max="10773" width="11.453125" style="11" customWidth="1"/>
    <col min="10774" max="10774" width="15.453125" style="11" bestFit="1" customWidth="1"/>
    <col min="10775" max="10775" width="20" style="11" customWidth="1"/>
    <col min="10776" max="10781" width="8.54296875" style="11"/>
    <col min="10782" max="10782" width="11.453125" style="11" customWidth="1"/>
    <col min="10783" max="11009" width="8.54296875" style="11"/>
    <col min="11010" max="11010" width="11.453125" style="11" bestFit="1" customWidth="1"/>
    <col min="11011" max="11011" width="11.453125" style="11" customWidth="1"/>
    <col min="11012" max="11019" width="8.54296875" style="11"/>
    <col min="11020" max="11020" width="6.453125" style="11" customWidth="1"/>
    <col min="11021" max="11023" width="7.453125" style="11" customWidth="1"/>
    <col min="11024" max="11024" width="8.453125" style="11" bestFit="1" customWidth="1"/>
    <col min="11025" max="11025" width="6.453125" style="11" customWidth="1"/>
    <col min="11026" max="11027" width="8.54296875" style="11"/>
    <col min="11028" max="11028" width="15" style="11" bestFit="1" customWidth="1"/>
    <col min="11029" max="11029" width="11.453125" style="11" customWidth="1"/>
    <col min="11030" max="11030" width="15.453125" style="11" bestFit="1" customWidth="1"/>
    <col min="11031" max="11031" width="20" style="11" customWidth="1"/>
    <col min="11032" max="11037" width="8.54296875" style="11"/>
    <col min="11038" max="11038" width="11.453125" style="11" customWidth="1"/>
    <col min="11039" max="11265" width="8.54296875" style="11"/>
    <col min="11266" max="11266" width="11.453125" style="11" bestFit="1" customWidth="1"/>
    <col min="11267" max="11267" width="11.453125" style="11" customWidth="1"/>
    <col min="11268" max="11275" width="8.54296875" style="11"/>
    <col min="11276" max="11276" width="6.453125" style="11" customWidth="1"/>
    <col min="11277" max="11279" width="7.453125" style="11" customWidth="1"/>
    <col min="11280" max="11280" width="8.453125" style="11" bestFit="1" customWidth="1"/>
    <col min="11281" max="11281" width="6.453125" style="11" customWidth="1"/>
    <col min="11282" max="11283" width="8.54296875" style="11"/>
    <col min="11284" max="11284" width="15" style="11" bestFit="1" customWidth="1"/>
    <col min="11285" max="11285" width="11.453125" style="11" customWidth="1"/>
    <col min="11286" max="11286" width="15.453125" style="11" bestFit="1" customWidth="1"/>
    <col min="11287" max="11287" width="20" style="11" customWidth="1"/>
    <col min="11288" max="11293" width="8.54296875" style="11"/>
    <col min="11294" max="11294" width="11.453125" style="11" customWidth="1"/>
    <col min="11295" max="11521" width="8.54296875" style="11"/>
    <col min="11522" max="11522" width="11.453125" style="11" bestFit="1" customWidth="1"/>
    <col min="11523" max="11523" width="11.453125" style="11" customWidth="1"/>
    <col min="11524" max="11531" width="8.54296875" style="11"/>
    <col min="11532" max="11532" width="6.453125" style="11" customWidth="1"/>
    <col min="11533" max="11535" width="7.453125" style="11" customWidth="1"/>
    <col min="11536" max="11536" width="8.453125" style="11" bestFit="1" customWidth="1"/>
    <col min="11537" max="11537" width="6.453125" style="11" customWidth="1"/>
    <col min="11538" max="11539" width="8.54296875" style="11"/>
    <col min="11540" max="11540" width="15" style="11" bestFit="1" customWidth="1"/>
    <col min="11541" max="11541" width="11.453125" style="11" customWidth="1"/>
    <col min="11542" max="11542" width="15.453125" style="11" bestFit="1" customWidth="1"/>
    <col min="11543" max="11543" width="20" style="11" customWidth="1"/>
    <col min="11544" max="11549" width="8.54296875" style="11"/>
    <col min="11550" max="11550" width="11.453125" style="11" customWidth="1"/>
    <col min="11551" max="11777" width="8.54296875" style="11"/>
    <col min="11778" max="11778" width="11.453125" style="11" bestFit="1" customWidth="1"/>
    <col min="11779" max="11779" width="11.453125" style="11" customWidth="1"/>
    <col min="11780" max="11787" width="8.54296875" style="11"/>
    <col min="11788" max="11788" width="6.453125" style="11" customWidth="1"/>
    <col min="11789" max="11791" width="7.453125" style="11" customWidth="1"/>
    <col min="11792" max="11792" width="8.453125" style="11" bestFit="1" customWidth="1"/>
    <col min="11793" max="11793" width="6.453125" style="11" customWidth="1"/>
    <col min="11794" max="11795" width="8.54296875" style="11"/>
    <col min="11796" max="11796" width="15" style="11" bestFit="1" customWidth="1"/>
    <col min="11797" max="11797" width="11.453125" style="11" customWidth="1"/>
    <col min="11798" max="11798" width="15.453125" style="11" bestFit="1" customWidth="1"/>
    <col min="11799" max="11799" width="20" style="11" customWidth="1"/>
    <col min="11800" max="11805" width="8.54296875" style="11"/>
    <col min="11806" max="11806" width="11.453125" style="11" customWidth="1"/>
    <col min="11807" max="12033" width="8.54296875" style="11"/>
    <col min="12034" max="12034" width="11.453125" style="11" bestFit="1" customWidth="1"/>
    <col min="12035" max="12035" width="11.453125" style="11" customWidth="1"/>
    <col min="12036" max="12043" width="8.54296875" style="11"/>
    <col min="12044" max="12044" width="6.453125" style="11" customWidth="1"/>
    <col min="12045" max="12047" width="7.453125" style="11" customWidth="1"/>
    <col min="12048" max="12048" width="8.453125" style="11" bestFit="1" customWidth="1"/>
    <col min="12049" max="12049" width="6.453125" style="11" customWidth="1"/>
    <col min="12050" max="12051" width="8.54296875" style="11"/>
    <col min="12052" max="12052" width="15" style="11" bestFit="1" customWidth="1"/>
    <col min="12053" max="12053" width="11.453125" style="11" customWidth="1"/>
    <col min="12054" max="12054" width="15.453125" style="11" bestFit="1" customWidth="1"/>
    <col min="12055" max="12055" width="20" style="11" customWidth="1"/>
    <col min="12056" max="12061" width="8.54296875" style="11"/>
    <col min="12062" max="12062" width="11.453125" style="11" customWidth="1"/>
    <col min="12063" max="12289" width="8.54296875" style="11"/>
    <col min="12290" max="12290" width="11.453125" style="11" bestFit="1" customWidth="1"/>
    <col min="12291" max="12291" width="11.453125" style="11" customWidth="1"/>
    <col min="12292" max="12299" width="8.54296875" style="11"/>
    <col min="12300" max="12300" width="6.453125" style="11" customWidth="1"/>
    <col min="12301" max="12303" width="7.453125" style="11" customWidth="1"/>
    <col min="12304" max="12304" width="8.453125" style="11" bestFit="1" customWidth="1"/>
    <col min="12305" max="12305" width="6.453125" style="11" customWidth="1"/>
    <col min="12306" max="12307" width="8.54296875" style="11"/>
    <col min="12308" max="12308" width="15" style="11" bestFit="1" customWidth="1"/>
    <col min="12309" max="12309" width="11.453125" style="11" customWidth="1"/>
    <col min="12310" max="12310" width="15.453125" style="11" bestFit="1" customWidth="1"/>
    <col min="12311" max="12311" width="20" style="11" customWidth="1"/>
    <col min="12312" max="12317" width="8.54296875" style="11"/>
    <col min="12318" max="12318" width="11.453125" style="11" customWidth="1"/>
    <col min="12319" max="12545" width="8.54296875" style="11"/>
    <col min="12546" max="12546" width="11.453125" style="11" bestFit="1" customWidth="1"/>
    <col min="12547" max="12547" width="11.453125" style="11" customWidth="1"/>
    <col min="12548" max="12555" width="8.54296875" style="11"/>
    <col min="12556" max="12556" width="6.453125" style="11" customWidth="1"/>
    <col min="12557" max="12559" width="7.453125" style="11" customWidth="1"/>
    <col min="12560" max="12560" width="8.453125" style="11" bestFit="1" customWidth="1"/>
    <col min="12561" max="12561" width="6.453125" style="11" customWidth="1"/>
    <col min="12562" max="12563" width="8.54296875" style="11"/>
    <col min="12564" max="12564" width="15" style="11" bestFit="1" customWidth="1"/>
    <col min="12565" max="12565" width="11.453125" style="11" customWidth="1"/>
    <col min="12566" max="12566" width="15.453125" style="11" bestFit="1" customWidth="1"/>
    <col min="12567" max="12567" width="20" style="11" customWidth="1"/>
    <col min="12568" max="12573" width="8.54296875" style="11"/>
    <col min="12574" max="12574" width="11.453125" style="11" customWidth="1"/>
    <col min="12575" max="12801" width="8.54296875" style="11"/>
    <col min="12802" max="12802" width="11.453125" style="11" bestFit="1" customWidth="1"/>
    <col min="12803" max="12803" width="11.453125" style="11" customWidth="1"/>
    <col min="12804" max="12811" width="8.54296875" style="11"/>
    <col min="12812" max="12812" width="6.453125" style="11" customWidth="1"/>
    <col min="12813" max="12815" width="7.453125" style="11" customWidth="1"/>
    <col min="12816" max="12816" width="8.453125" style="11" bestFit="1" customWidth="1"/>
    <col min="12817" max="12817" width="6.453125" style="11" customWidth="1"/>
    <col min="12818" max="12819" width="8.54296875" style="11"/>
    <col min="12820" max="12820" width="15" style="11" bestFit="1" customWidth="1"/>
    <col min="12821" max="12821" width="11.453125" style="11" customWidth="1"/>
    <col min="12822" max="12822" width="15.453125" style="11" bestFit="1" customWidth="1"/>
    <col min="12823" max="12823" width="20" style="11" customWidth="1"/>
    <col min="12824" max="12829" width="8.54296875" style="11"/>
    <col min="12830" max="12830" width="11.453125" style="11" customWidth="1"/>
    <col min="12831" max="13057" width="8.54296875" style="11"/>
    <col min="13058" max="13058" width="11.453125" style="11" bestFit="1" customWidth="1"/>
    <col min="13059" max="13059" width="11.453125" style="11" customWidth="1"/>
    <col min="13060" max="13067" width="8.54296875" style="11"/>
    <col min="13068" max="13068" width="6.453125" style="11" customWidth="1"/>
    <col min="13069" max="13071" width="7.453125" style="11" customWidth="1"/>
    <col min="13072" max="13072" width="8.453125" style="11" bestFit="1" customWidth="1"/>
    <col min="13073" max="13073" width="6.453125" style="11" customWidth="1"/>
    <col min="13074" max="13075" width="8.54296875" style="11"/>
    <col min="13076" max="13076" width="15" style="11" bestFit="1" customWidth="1"/>
    <col min="13077" max="13077" width="11.453125" style="11" customWidth="1"/>
    <col min="13078" max="13078" width="15.453125" style="11" bestFit="1" customWidth="1"/>
    <col min="13079" max="13079" width="20" style="11" customWidth="1"/>
    <col min="13080" max="13085" width="8.54296875" style="11"/>
    <col min="13086" max="13086" width="11.453125" style="11" customWidth="1"/>
    <col min="13087" max="13313" width="8.54296875" style="11"/>
    <col min="13314" max="13314" width="11.453125" style="11" bestFit="1" customWidth="1"/>
    <col min="13315" max="13315" width="11.453125" style="11" customWidth="1"/>
    <col min="13316" max="13323" width="8.54296875" style="11"/>
    <col min="13324" max="13324" width="6.453125" style="11" customWidth="1"/>
    <col min="13325" max="13327" width="7.453125" style="11" customWidth="1"/>
    <col min="13328" max="13328" width="8.453125" style="11" bestFit="1" customWidth="1"/>
    <col min="13329" max="13329" width="6.453125" style="11" customWidth="1"/>
    <col min="13330" max="13331" width="8.54296875" style="11"/>
    <col min="13332" max="13332" width="15" style="11" bestFit="1" customWidth="1"/>
    <col min="13333" max="13333" width="11.453125" style="11" customWidth="1"/>
    <col min="13334" max="13334" width="15.453125" style="11" bestFit="1" customWidth="1"/>
    <col min="13335" max="13335" width="20" style="11" customWidth="1"/>
    <col min="13336" max="13341" width="8.54296875" style="11"/>
    <col min="13342" max="13342" width="11.453125" style="11" customWidth="1"/>
    <col min="13343" max="13569" width="8.54296875" style="11"/>
    <col min="13570" max="13570" width="11.453125" style="11" bestFit="1" customWidth="1"/>
    <col min="13571" max="13571" width="11.453125" style="11" customWidth="1"/>
    <col min="13572" max="13579" width="8.54296875" style="11"/>
    <col min="13580" max="13580" width="6.453125" style="11" customWidth="1"/>
    <col min="13581" max="13583" width="7.453125" style="11" customWidth="1"/>
    <col min="13584" max="13584" width="8.453125" style="11" bestFit="1" customWidth="1"/>
    <col min="13585" max="13585" width="6.453125" style="11" customWidth="1"/>
    <col min="13586" max="13587" width="8.54296875" style="11"/>
    <col min="13588" max="13588" width="15" style="11" bestFit="1" customWidth="1"/>
    <col min="13589" max="13589" width="11.453125" style="11" customWidth="1"/>
    <col min="13590" max="13590" width="15.453125" style="11" bestFit="1" customWidth="1"/>
    <col min="13591" max="13591" width="20" style="11" customWidth="1"/>
    <col min="13592" max="13597" width="8.54296875" style="11"/>
    <col min="13598" max="13598" width="11.453125" style="11" customWidth="1"/>
    <col min="13599" max="13825" width="8.54296875" style="11"/>
    <col min="13826" max="13826" width="11.453125" style="11" bestFit="1" customWidth="1"/>
    <col min="13827" max="13827" width="11.453125" style="11" customWidth="1"/>
    <col min="13828" max="13835" width="8.54296875" style="11"/>
    <col min="13836" max="13836" width="6.453125" style="11" customWidth="1"/>
    <col min="13837" max="13839" width="7.453125" style="11" customWidth="1"/>
    <col min="13840" max="13840" width="8.453125" style="11" bestFit="1" customWidth="1"/>
    <col min="13841" max="13841" width="6.453125" style="11" customWidth="1"/>
    <col min="13842" max="13843" width="8.54296875" style="11"/>
    <col min="13844" max="13844" width="15" style="11" bestFit="1" customWidth="1"/>
    <col min="13845" max="13845" width="11.453125" style="11" customWidth="1"/>
    <col min="13846" max="13846" width="15.453125" style="11" bestFit="1" customWidth="1"/>
    <col min="13847" max="13847" width="20" style="11" customWidth="1"/>
    <col min="13848" max="13853" width="8.54296875" style="11"/>
    <col min="13854" max="13854" width="11.453125" style="11" customWidth="1"/>
    <col min="13855" max="14081" width="8.54296875" style="11"/>
    <col min="14082" max="14082" width="11.453125" style="11" bestFit="1" customWidth="1"/>
    <col min="14083" max="14083" width="11.453125" style="11" customWidth="1"/>
    <col min="14084" max="14091" width="8.54296875" style="11"/>
    <col min="14092" max="14092" width="6.453125" style="11" customWidth="1"/>
    <col min="14093" max="14095" width="7.453125" style="11" customWidth="1"/>
    <col min="14096" max="14096" width="8.453125" style="11" bestFit="1" customWidth="1"/>
    <col min="14097" max="14097" width="6.453125" style="11" customWidth="1"/>
    <col min="14098" max="14099" width="8.54296875" style="11"/>
    <col min="14100" max="14100" width="15" style="11" bestFit="1" customWidth="1"/>
    <col min="14101" max="14101" width="11.453125" style="11" customWidth="1"/>
    <col min="14102" max="14102" width="15.453125" style="11" bestFit="1" customWidth="1"/>
    <col min="14103" max="14103" width="20" style="11" customWidth="1"/>
    <col min="14104" max="14109" width="8.54296875" style="11"/>
    <col min="14110" max="14110" width="11.453125" style="11" customWidth="1"/>
    <col min="14111" max="14337" width="8.54296875" style="11"/>
    <col min="14338" max="14338" width="11.453125" style="11" bestFit="1" customWidth="1"/>
    <col min="14339" max="14339" width="11.453125" style="11" customWidth="1"/>
    <col min="14340" max="14347" width="8.54296875" style="11"/>
    <col min="14348" max="14348" width="6.453125" style="11" customWidth="1"/>
    <col min="14349" max="14351" width="7.453125" style="11" customWidth="1"/>
    <col min="14352" max="14352" width="8.453125" style="11" bestFit="1" customWidth="1"/>
    <col min="14353" max="14353" width="6.453125" style="11" customWidth="1"/>
    <col min="14354" max="14355" width="8.54296875" style="11"/>
    <col min="14356" max="14356" width="15" style="11" bestFit="1" customWidth="1"/>
    <col min="14357" max="14357" width="11.453125" style="11" customWidth="1"/>
    <col min="14358" max="14358" width="15.453125" style="11" bestFit="1" customWidth="1"/>
    <col min="14359" max="14359" width="20" style="11" customWidth="1"/>
    <col min="14360" max="14365" width="8.54296875" style="11"/>
    <col min="14366" max="14366" width="11.453125" style="11" customWidth="1"/>
    <col min="14367" max="14593" width="8.54296875" style="11"/>
    <col min="14594" max="14594" width="11.453125" style="11" bestFit="1" customWidth="1"/>
    <col min="14595" max="14595" width="11.453125" style="11" customWidth="1"/>
    <col min="14596" max="14603" width="8.54296875" style="11"/>
    <col min="14604" max="14604" width="6.453125" style="11" customWidth="1"/>
    <col min="14605" max="14607" width="7.453125" style="11" customWidth="1"/>
    <col min="14608" max="14608" width="8.453125" style="11" bestFit="1" customWidth="1"/>
    <col min="14609" max="14609" width="6.453125" style="11" customWidth="1"/>
    <col min="14610" max="14611" width="8.54296875" style="11"/>
    <col min="14612" max="14612" width="15" style="11" bestFit="1" customWidth="1"/>
    <col min="14613" max="14613" width="11.453125" style="11" customWidth="1"/>
    <col min="14614" max="14614" width="15.453125" style="11" bestFit="1" customWidth="1"/>
    <col min="14615" max="14615" width="20" style="11" customWidth="1"/>
    <col min="14616" max="14621" width="8.54296875" style="11"/>
    <col min="14622" max="14622" width="11.453125" style="11" customWidth="1"/>
    <col min="14623" max="14849" width="8.54296875" style="11"/>
    <col min="14850" max="14850" width="11.453125" style="11" bestFit="1" customWidth="1"/>
    <col min="14851" max="14851" width="11.453125" style="11" customWidth="1"/>
    <col min="14852" max="14859" width="8.54296875" style="11"/>
    <col min="14860" max="14860" width="6.453125" style="11" customWidth="1"/>
    <col min="14861" max="14863" width="7.453125" style="11" customWidth="1"/>
    <col min="14864" max="14864" width="8.453125" style="11" bestFit="1" customWidth="1"/>
    <col min="14865" max="14865" width="6.453125" style="11" customWidth="1"/>
    <col min="14866" max="14867" width="8.54296875" style="11"/>
    <col min="14868" max="14868" width="15" style="11" bestFit="1" customWidth="1"/>
    <col min="14869" max="14869" width="11.453125" style="11" customWidth="1"/>
    <col min="14870" max="14870" width="15.453125" style="11" bestFit="1" customWidth="1"/>
    <col min="14871" max="14871" width="20" style="11" customWidth="1"/>
    <col min="14872" max="14877" width="8.54296875" style="11"/>
    <col min="14878" max="14878" width="11.453125" style="11" customWidth="1"/>
    <col min="14879" max="15105" width="8.54296875" style="11"/>
    <col min="15106" max="15106" width="11.453125" style="11" bestFit="1" customWidth="1"/>
    <col min="15107" max="15107" width="11.453125" style="11" customWidth="1"/>
    <col min="15108" max="15115" width="8.54296875" style="11"/>
    <col min="15116" max="15116" width="6.453125" style="11" customWidth="1"/>
    <col min="15117" max="15119" width="7.453125" style="11" customWidth="1"/>
    <col min="15120" max="15120" width="8.453125" style="11" bestFit="1" customWidth="1"/>
    <col min="15121" max="15121" width="6.453125" style="11" customWidth="1"/>
    <col min="15122" max="15123" width="8.54296875" style="11"/>
    <col min="15124" max="15124" width="15" style="11" bestFit="1" customWidth="1"/>
    <col min="15125" max="15125" width="11.453125" style="11" customWidth="1"/>
    <col min="15126" max="15126" width="15.453125" style="11" bestFit="1" customWidth="1"/>
    <col min="15127" max="15127" width="20" style="11" customWidth="1"/>
    <col min="15128" max="15133" width="8.54296875" style="11"/>
    <col min="15134" max="15134" width="11.453125" style="11" customWidth="1"/>
    <col min="15135" max="15361" width="8.54296875" style="11"/>
    <col min="15362" max="15362" width="11.453125" style="11" bestFit="1" customWidth="1"/>
    <col min="15363" max="15363" width="11.453125" style="11" customWidth="1"/>
    <col min="15364" max="15371" width="8.54296875" style="11"/>
    <col min="15372" max="15372" width="6.453125" style="11" customWidth="1"/>
    <col min="15373" max="15375" width="7.453125" style="11" customWidth="1"/>
    <col min="15376" max="15376" width="8.453125" style="11" bestFit="1" customWidth="1"/>
    <col min="15377" max="15377" width="6.453125" style="11" customWidth="1"/>
    <col min="15378" max="15379" width="8.54296875" style="11"/>
    <col min="15380" max="15380" width="15" style="11" bestFit="1" customWidth="1"/>
    <col min="15381" max="15381" width="11.453125" style="11" customWidth="1"/>
    <col min="15382" max="15382" width="15.453125" style="11" bestFit="1" customWidth="1"/>
    <col min="15383" max="15383" width="20" style="11" customWidth="1"/>
    <col min="15384" max="15389" width="8.54296875" style="11"/>
    <col min="15390" max="15390" width="11.453125" style="11" customWidth="1"/>
    <col min="15391" max="15617" width="8.54296875" style="11"/>
    <col min="15618" max="15618" width="11.453125" style="11" bestFit="1" customWidth="1"/>
    <col min="15619" max="15619" width="11.453125" style="11" customWidth="1"/>
    <col min="15620" max="15627" width="8.54296875" style="11"/>
    <col min="15628" max="15628" width="6.453125" style="11" customWidth="1"/>
    <col min="15629" max="15631" width="7.453125" style="11" customWidth="1"/>
    <col min="15632" max="15632" width="8.453125" style="11" bestFit="1" customWidth="1"/>
    <col min="15633" max="15633" width="6.453125" style="11" customWidth="1"/>
    <col min="15634" max="15635" width="8.54296875" style="11"/>
    <col min="15636" max="15636" width="15" style="11" bestFit="1" customWidth="1"/>
    <col min="15637" max="15637" width="11.453125" style="11" customWidth="1"/>
    <col min="15638" max="15638" width="15.453125" style="11" bestFit="1" customWidth="1"/>
    <col min="15639" max="15639" width="20" style="11" customWidth="1"/>
    <col min="15640" max="15645" width="8.54296875" style="11"/>
    <col min="15646" max="15646" width="11.453125" style="11" customWidth="1"/>
    <col min="15647" max="15873" width="8.54296875" style="11"/>
    <col min="15874" max="15874" width="11.453125" style="11" bestFit="1" customWidth="1"/>
    <col min="15875" max="15875" width="11.453125" style="11" customWidth="1"/>
    <col min="15876" max="15883" width="8.54296875" style="11"/>
    <col min="15884" max="15884" width="6.453125" style="11" customWidth="1"/>
    <col min="15885" max="15887" width="7.453125" style="11" customWidth="1"/>
    <col min="15888" max="15888" width="8.453125" style="11" bestFit="1" customWidth="1"/>
    <col min="15889" max="15889" width="6.453125" style="11" customWidth="1"/>
    <col min="15890" max="15891" width="8.54296875" style="11"/>
    <col min="15892" max="15892" width="15" style="11" bestFit="1" customWidth="1"/>
    <col min="15893" max="15893" width="11.453125" style="11" customWidth="1"/>
    <col min="15894" max="15894" width="15.453125" style="11" bestFit="1" customWidth="1"/>
    <col min="15895" max="15895" width="20" style="11" customWidth="1"/>
    <col min="15896" max="15901" width="8.54296875" style="11"/>
    <col min="15902" max="15902" width="11.453125" style="11" customWidth="1"/>
    <col min="15903" max="16129" width="8.54296875" style="11"/>
    <col min="16130" max="16130" width="11.453125" style="11" bestFit="1" customWidth="1"/>
    <col min="16131" max="16131" width="11.453125" style="11" customWidth="1"/>
    <col min="16132" max="16139" width="8.54296875" style="11"/>
    <col min="16140" max="16140" width="6.453125" style="11" customWidth="1"/>
    <col min="16141" max="16143" width="7.453125" style="11" customWidth="1"/>
    <col min="16144" max="16144" width="8.453125" style="11" bestFit="1" customWidth="1"/>
    <col min="16145" max="16145" width="6.453125" style="11" customWidth="1"/>
    <col min="16146" max="16147" width="8.54296875" style="11"/>
    <col min="16148" max="16148" width="15" style="11" bestFit="1" customWidth="1"/>
    <col min="16149" max="16149" width="11.453125" style="11" customWidth="1"/>
    <col min="16150" max="16150" width="15.453125" style="11" bestFit="1" customWidth="1"/>
    <col min="16151" max="16151" width="20" style="11" customWidth="1"/>
    <col min="16152" max="16157" width="8.54296875" style="11"/>
    <col min="16158" max="16158" width="11.453125" style="11" customWidth="1"/>
    <col min="16159" max="16384" width="8.54296875" style="11"/>
  </cols>
  <sheetData>
    <row r="4" spans="1:35" ht="13.5" thickBot="1" x14ac:dyDescent="0.35">
      <c r="D4" s="12" t="s">
        <v>51</v>
      </c>
      <c r="E4" s="12"/>
      <c r="F4" s="13" t="s">
        <v>52</v>
      </c>
      <c r="G4" s="12" t="s">
        <v>25</v>
      </c>
      <c r="H4" s="12"/>
      <c r="I4" s="13"/>
      <c r="J4" s="13"/>
      <c r="K4" s="12" t="s">
        <v>26</v>
      </c>
      <c r="L4" s="12"/>
      <c r="M4" s="13"/>
      <c r="N4" s="13"/>
      <c r="O4" s="13"/>
      <c r="P4" s="13"/>
      <c r="Q4" s="13"/>
    </row>
    <row r="5" spans="1:35" x14ac:dyDescent="0.3">
      <c r="A5" s="14" t="s">
        <v>53</v>
      </c>
      <c r="C5" s="13" t="s">
        <v>54</v>
      </c>
      <c r="D5" s="13"/>
      <c r="E5" s="13"/>
      <c r="F5" s="13" t="s">
        <v>55</v>
      </c>
      <c r="G5" s="13" t="s">
        <v>56</v>
      </c>
      <c r="H5" s="13" t="s">
        <v>57</v>
      </c>
      <c r="I5" s="13"/>
      <c r="J5" s="13"/>
      <c r="K5" s="13" t="s">
        <v>58</v>
      </c>
      <c r="L5" s="13"/>
      <c r="M5" s="13"/>
      <c r="N5" s="13"/>
      <c r="O5" s="13"/>
      <c r="P5" s="13"/>
      <c r="Q5" s="13"/>
      <c r="S5" s="15" t="s">
        <v>59</v>
      </c>
      <c r="T5" s="16">
        <v>2025</v>
      </c>
      <c r="V5" s="11" t="s">
        <v>60</v>
      </c>
    </row>
    <row r="6" spans="1:35" ht="13.5" thickBot="1" x14ac:dyDescent="0.35">
      <c r="C6" s="13" t="s">
        <v>61</v>
      </c>
      <c r="D6" s="13" t="s">
        <v>28</v>
      </c>
      <c r="E6" s="13" t="s">
        <v>62</v>
      </c>
      <c r="F6" s="13" t="s">
        <v>63</v>
      </c>
      <c r="G6" s="13" t="s">
        <v>64</v>
      </c>
      <c r="H6" s="13" t="s">
        <v>65</v>
      </c>
      <c r="I6" s="13" t="s">
        <v>66</v>
      </c>
      <c r="J6" s="13" t="s">
        <v>67</v>
      </c>
      <c r="K6" s="13" t="s">
        <v>68</v>
      </c>
      <c r="L6" s="13" t="s">
        <v>69</v>
      </c>
      <c r="M6" s="13" t="s">
        <v>70</v>
      </c>
      <c r="N6" s="13"/>
      <c r="O6" s="13" t="s">
        <v>28</v>
      </c>
      <c r="P6" s="13" t="s">
        <v>71</v>
      </c>
      <c r="Q6" s="13" t="s">
        <v>37</v>
      </c>
      <c r="S6" s="17" t="s">
        <v>72</v>
      </c>
      <c r="T6" s="18">
        <v>11</v>
      </c>
      <c r="V6" s="11" t="s">
        <v>73</v>
      </c>
      <c r="W6" s="11" t="s">
        <v>74</v>
      </c>
    </row>
    <row r="7" spans="1:35" x14ac:dyDescent="0.3">
      <c r="A7" s="19" t="s">
        <v>75</v>
      </c>
      <c r="B7" s="19" t="s">
        <v>76</v>
      </c>
      <c r="C7" s="20" t="s">
        <v>77</v>
      </c>
      <c r="D7" s="21"/>
      <c r="E7" s="21" t="s">
        <v>78</v>
      </c>
      <c r="F7" s="21" t="s">
        <v>79</v>
      </c>
      <c r="G7" s="21" t="s">
        <v>80</v>
      </c>
      <c r="H7" s="21" t="s">
        <v>81</v>
      </c>
      <c r="I7" s="21" t="s">
        <v>82</v>
      </c>
      <c r="J7" s="21" t="s">
        <v>83</v>
      </c>
      <c r="K7" s="21" t="s">
        <v>84</v>
      </c>
      <c r="L7" s="21" t="s">
        <v>85</v>
      </c>
      <c r="M7" s="21" t="s">
        <v>86</v>
      </c>
      <c r="N7" s="21" t="s">
        <v>87</v>
      </c>
      <c r="O7" s="21" t="s">
        <v>85</v>
      </c>
      <c r="P7" s="21" t="s">
        <v>88</v>
      </c>
      <c r="Q7" s="22"/>
    </row>
    <row r="8" spans="1:35" x14ac:dyDescent="0.3">
      <c r="A8" s="11">
        <v>1995</v>
      </c>
      <c r="B8" s="11" t="s">
        <v>38</v>
      </c>
      <c r="C8" s="23">
        <f>+Month!B7</f>
        <v>7729</v>
      </c>
      <c r="D8" s="23">
        <f>+Month!C7</f>
        <v>572</v>
      </c>
      <c r="E8" s="23">
        <f>+Month!D7</f>
        <v>6</v>
      </c>
      <c r="F8" s="23">
        <f>+Month!E7</f>
        <v>7150</v>
      </c>
      <c r="G8" s="23">
        <f>+Month!F7</f>
        <v>157</v>
      </c>
      <c r="H8" s="23">
        <f>+Month!G7</f>
        <v>12</v>
      </c>
      <c r="I8" s="23">
        <f>+Month!H7</f>
        <v>277</v>
      </c>
      <c r="J8" s="23">
        <f>+Month!I7</f>
        <v>2202</v>
      </c>
      <c r="K8" s="23">
        <f>+Month!J7</f>
        <v>606</v>
      </c>
      <c r="L8" s="23">
        <f>+Month!K7</f>
        <v>347</v>
      </c>
      <c r="M8" s="23">
        <f>+Month!L7</f>
        <v>915.73</v>
      </c>
      <c r="N8" s="23">
        <f>+Month!M7</f>
        <v>1431.27</v>
      </c>
      <c r="O8" s="23">
        <f>+Month!N7</f>
        <v>854</v>
      </c>
      <c r="P8" s="23">
        <f>+Month!O7</f>
        <v>108</v>
      </c>
      <c r="Q8" s="23">
        <f>+Month!P7</f>
        <v>119</v>
      </c>
      <c r="T8" s="11" t="s">
        <v>89</v>
      </c>
      <c r="U8" s="11" t="s">
        <v>90</v>
      </c>
      <c r="V8" s="11" t="s">
        <v>91</v>
      </c>
      <c r="W8" s="11" t="s">
        <v>92</v>
      </c>
      <c r="X8" s="11" t="s">
        <v>93</v>
      </c>
      <c r="Y8" s="11" t="s">
        <v>94</v>
      </c>
      <c r="Z8" s="11" t="s">
        <v>95</v>
      </c>
      <c r="AA8" s="11" t="s">
        <v>96</v>
      </c>
      <c r="AB8" s="11" t="s">
        <v>97</v>
      </c>
      <c r="AC8" s="11" t="s">
        <v>98</v>
      </c>
      <c r="AD8" s="11" t="s">
        <v>99</v>
      </c>
      <c r="AE8" s="11" t="s">
        <v>100</v>
      </c>
      <c r="AF8" s="11" t="s">
        <v>101</v>
      </c>
      <c r="AG8" s="11" t="s">
        <v>102</v>
      </c>
      <c r="AH8" s="11" t="s">
        <v>103</v>
      </c>
      <c r="AI8" s="24" t="s">
        <v>104</v>
      </c>
    </row>
    <row r="9" spans="1:35" ht="13.5" thickBot="1" x14ac:dyDescent="0.35">
      <c r="A9" s="11">
        <v>1995</v>
      </c>
      <c r="B9" s="11" t="s">
        <v>39</v>
      </c>
      <c r="C9" s="23">
        <f>+Month!B8+C8</f>
        <v>14320</v>
      </c>
      <c r="D9" s="23">
        <f>+Month!C8+D8</f>
        <v>1051</v>
      </c>
      <c r="E9" s="23">
        <f>+Month!D8+E8</f>
        <v>6</v>
      </c>
      <c r="F9" s="23">
        <f>+Month!E8+F8</f>
        <v>13262</v>
      </c>
      <c r="G9" s="23">
        <f>+Month!F8+G8</f>
        <v>281</v>
      </c>
      <c r="H9" s="23">
        <f>+Month!G8+H8</f>
        <v>24</v>
      </c>
      <c r="I9" s="23">
        <f>+Month!H8+I8</f>
        <v>511</v>
      </c>
      <c r="J9" s="23">
        <f>+Month!I8+J8</f>
        <v>4099</v>
      </c>
      <c r="K9" s="23">
        <f>+Month!J8+K8</f>
        <v>1092</v>
      </c>
      <c r="L9" s="23">
        <f>+Month!K8+L8</f>
        <v>595</v>
      </c>
      <c r="M9" s="23">
        <f>+Month!L8+M8</f>
        <v>1749.85</v>
      </c>
      <c r="N9" s="23">
        <f>+Month!M8+N8</f>
        <v>2603.15</v>
      </c>
      <c r="O9" s="23">
        <f>+Month!N8+O8</f>
        <v>1578</v>
      </c>
      <c r="P9" s="23">
        <f>+Month!O8+P8</f>
        <v>212</v>
      </c>
      <c r="Q9" s="23">
        <f>+Month!P8+Q8</f>
        <v>288</v>
      </c>
      <c r="S9" s="18">
        <v>32</v>
      </c>
      <c r="T9" s="25" t="str">
        <f t="shared" ref="T9:AI13" si="0">$V$6&amp;T$8&amp;$S9</f>
        <v>annual!A32</v>
      </c>
      <c r="U9" s="25" t="str">
        <f t="shared" si="0"/>
        <v>annual!B32</v>
      </c>
      <c r="V9" s="25" t="str">
        <f t="shared" si="0"/>
        <v>annual!C32</v>
      </c>
      <c r="W9" s="25" t="str">
        <f t="shared" si="0"/>
        <v>annual!D32</v>
      </c>
      <c r="X9" s="25" t="str">
        <f t="shared" si="0"/>
        <v>annual!E32</v>
      </c>
      <c r="Y9" s="25" t="str">
        <f t="shared" si="0"/>
        <v>annual!F32</v>
      </c>
      <c r="Z9" s="25" t="str">
        <f t="shared" si="0"/>
        <v>annual!G32</v>
      </c>
      <c r="AA9" s="25" t="str">
        <f t="shared" si="0"/>
        <v>annual!H32</v>
      </c>
      <c r="AB9" s="25" t="str">
        <f t="shared" si="0"/>
        <v>annual!I32</v>
      </c>
      <c r="AC9" s="25" t="str">
        <f t="shared" si="0"/>
        <v>annual!J32</v>
      </c>
      <c r="AD9" s="25" t="str">
        <f t="shared" si="0"/>
        <v>annual!K32</v>
      </c>
      <c r="AE9" s="25" t="str">
        <f t="shared" si="0"/>
        <v>annual!L32</v>
      </c>
      <c r="AF9" s="25" t="str">
        <f t="shared" si="0"/>
        <v>annual!M32</v>
      </c>
      <c r="AG9" s="25" t="str">
        <f t="shared" si="0"/>
        <v>annual!N32</v>
      </c>
      <c r="AH9" s="25" t="str">
        <f t="shared" si="0"/>
        <v>annual!O32</v>
      </c>
      <c r="AI9" s="25" t="str">
        <f t="shared" si="0"/>
        <v>annual!P32</v>
      </c>
    </row>
    <row r="10" spans="1:35" ht="12" customHeight="1" x14ac:dyDescent="0.3">
      <c r="A10" s="11">
        <v>1995</v>
      </c>
      <c r="B10" s="11" t="s">
        <v>40</v>
      </c>
      <c r="C10" s="23">
        <f>+Month!B9+C9</f>
        <v>22172</v>
      </c>
      <c r="D10" s="23">
        <f>+Month!C9+D9</f>
        <v>1602</v>
      </c>
      <c r="E10" s="23">
        <f>+Month!D9+E9</f>
        <v>37</v>
      </c>
      <c r="F10" s="23">
        <f>+Month!E9+F9</f>
        <v>20532</v>
      </c>
      <c r="G10" s="23">
        <f>+Month!F9+G9</f>
        <v>436</v>
      </c>
      <c r="H10" s="23">
        <f>+Month!G9+H9</f>
        <v>36</v>
      </c>
      <c r="I10" s="23">
        <f>+Month!H9+I9</f>
        <v>749</v>
      </c>
      <c r="J10" s="23">
        <f>+Month!I9+J9</f>
        <v>6373</v>
      </c>
      <c r="K10" s="23">
        <f>+Month!J9+K9</f>
        <v>1689</v>
      </c>
      <c r="L10" s="23">
        <f>+Month!K9+L9</f>
        <v>933</v>
      </c>
      <c r="M10" s="23">
        <f>+Month!L9+M9</f>
        <v>2709.98</v>
      </c>
      <c r="N10" s="23">
        <f>+Month!M9+N9</f>
        <v>3939.02</v>
      </c>
      <c r="O10" s="23">
        <f>+Month!N9+O9</f>
        <v>2445</v>
      </c>
      <c r="P10" s="23">
        <f>+Month!O9+P9</f>
        <v>331</v>
      </c>
      <c r="Q10" s="23">
        <f>+Month!P9+Q9</f>
        <v>528</v>
      </c>
      <c r="S10" s="11">
        <f>S9+1</f>
        <v>33</v>
      </c>
      <c r="T10" s="25" t="str">
        <f t="shared" si="0"/>
        <v>annual!A33</v>
      </c>
      <c r="U10" s="25" t="str">
        <f t="shared" si="0"/>
        <v>annual!B33</v>
      </c>
      <c r="V10" s="25" t="str">
        <f t="shared" si="0"/>
        <v>annual!C33</v>
      </c>
      <c r="W10" s="25" t="str">
        <f t="shared" si="0"/>
        <v>annual!D33</v>
      </c>
      <c r="X10" s="25" t="str">
        <f t="shared" si="0"/>
        <v>annual!E33</v>
      </c>
      <c r="Y10" s="25" t="str">
        <f t="shared" si="0"/>
        <v>annual!F33</v>
      </c>
      <c r="Z10" s="25" t="str">
        <f t="shared" si="0"/>
        <v>annual!G33</v>
      </c>
      <c r="AA10" s="25" t="str">
        <f t="shared" si="0"/>
        <v>annual!H33</v>
      </c>
      <c r="AB10" s="25" t="str">
        <f t="shared" si="0"/>
        <v>annual!I33</v>
      </c>
      <c r="AC10" s="25" t="str">
        <f t="shared" si="0"/>
        <v>annual!J33</v>
      </c>
      <c r="AD10" s="25" t="str">
        <f t="shared" si="0"/>
        <v>annual!K33</v>
      </c>
      <c r="AE10" s="25" t="str">
        <f t="shared" si="0"/>
        <v>annual!L33</v>
      </c>
      <c r="AF10" s="25" t="str">
        <f t="shared" si="0"/>
        <v>annual!M33</v>
      </c>
      <c r="AG10" s="25" t="str">
        <f t="shared" si="0"/>
        <v>annual!N33</v>
      </c>
      <c r="AH10" s="25" t="str">
        <f t="shared" si="0"/>
        <v>annual!O33</v>
      </c>
      <c r="AI10" s="25" t="str">
        <f t="shared" si="0"/>
        <v>annual!P33</v>
      </c>
    </row>
    <row r="11" spans="1:35" x14ac:dyDescent="0.3">
      <c r="A11" s="11">
        <v>1995</v>
      </c>
      <c r="B11" s="11" t="s">
        <v>41</v>
      </c>
      <c r="C11" s="23">
        <f>+Month!B10+C10</f>
        <v>29014</v>
      </c>
      <c r="D11" s="23">
        <f>+Month!C10+D10</f>
        <v>2094</v>
      </c>
      <c r="E11" s="23">
        <f>+Month!D10+E10</f>
        <v>14</v>
      </c>
      <c r="F11" s="23">
        <f>+Month!E10+F10</f>
        <v>26906</v>
      </c>
      <c r="G11" s="23">
        <f>+Month!F10+G10</f>
        <v>594</v>
      </c>
      <c r="H11" s="23">
        <f>+Month!G10+H10</f>
        <v>49</v>
      </c>
      <c r="I11" s="23">
        <f>+Month!H10+I10</f>
        <v>977</v>
      </c>
      <c r="J11" s="23">
        <f>+Month!I10+J10</f>
        <v>8357</v>
      </c>
      <c r="K11" s="23">
        <f>+Month!J10+K10</f>
        <v>2304</v>
      </c>
      <c r="L11" s="23">
        <f>+Month!K10+L10</f>
        <v>1147</v>
      </c>
      <c r="M11" s="23">
        <f>+Month!L10+M10</f>
        <v>3456.15</v>
      </c>
      <c r="N11" s="23">
        <f>+Month!M10+N10</f>
        <v>5148.8500000000004</v>
      </c>
      <c r="O11" s="23">
        <f>+Month!N10+O10</f>
        <v>3198</v>
      </c>
      <c r="P11" s="23">
        <f>+Month!O10+P10</f>
        <v>451</v>
      </c>
      <c r="Q11" s="23">
        <f>+Month!P10+Q10</f>
        <v>729</v>
      </c>
      <c r="S11" s="11">
        <f>S10+1</f>
        <v>34</v>
      </c>
      <c r="T11" s="25" t="str">
        <f t="shared" si="0"/>
        <v>annual!A34</v>
      </c>
      <c r="U11" s="25" t="str">
        <f t="shared" si="0"/>
        <v>annual!B34</v>
      </c>
      <c r="V11" s="25" t="str">
        <f t="shared" si="0"/>
        <v>annual!C34</v>
      </c>
      <c r="W11" s="25" t="str">
        <f t="shared" si="0"/>
        <v>annual!D34</v>
      </c>
      <c r="X11" s="25" t="str">
        <f t="shared" si="0"/>
        <v>annual!E34</v>
      </c>
      <c r="Y11" s="25" t="str">
        <f t="shared" si="0"/>
        <v>annual!F34</v>
      </c>
      <c r="Z11" s="25" t="str">
        <f t="shared" si="0"/>
        <v>annual!G34</v>
      </c>
      <c r="AA11" s="25" t="str">
        <f t="shared" si="0"/>
        <v>annual!H34</v>
      </c>
      <c r="AB11" s="25" t="str">
        <f t="shared" si="0"/>
        <v>annual!I34</v>
      </c>
      <c r="AC11" s="25" t="str">
        <f t="shared" si="0"/>
        <v>annual!J34</v>
      </c>
      <c r="AD11" s="25" t="str">
        <f t="shared" si="0"/>
        <v>annual!K34</v>
      </c>
      <c r="AE11" s="25" t="str">
        <f t="shared" si="0"/>
        <v>annual!L34</v>
      </c>
      <c r="AF11" s="25" t="str">
        <f t="shared" si="0"/>
        <v>annual!M34</v>
      </c>
      <c r="AG11" s="25" t="str">
        <f t="shared" si="0"/>
        <v>annual!N34</v>
      </c>
      <c r="AH11" s="25" t="str">
        <f t="shared" si="0"/>
        <v>annual!O34</v>
      </c>
      <c r="AI11" s="25" t="str">
        <f t="shared" si="0"/>
        <v>annual!P34</v>
      </c>
    </row>
    <row r="12" spans="1:35" ht="13.5" customHeight="1" x14ac:dyDescent="0.3">
      <c r="A12" s="11">
        <v>1995</v>
      </c>
      <c r="B12" s="11" t="s">
        <v>42</v>
      </c>
      <c r="C12" s="23">
        <f>+Month!B11+C11</f>
        <v>36357</v>
      </c>
      <c r="D12" s="23">
        <f>+Month!C11+D11</f>
        <v>2591</v>
      </c>
      <c r="E12" s="23">
        <f>+Month!D11+E11</f>
        <v>13</v>
      </c>
      <c r="F12" s="23">
        <f>+Month!E11+F11</f>
        <v>33754</v>
      </c>
      <c r="G12" s="23">
        <f>+Month!F11+G11</f>
        <v>761</v>
      </c>
      <c r="H12" s="23">
        <f>+Month!G11+H11</f>
        <v>58</v>
      </c>
      <c r="I12" s="23">
        <f>+Month!H11+I11</f>
        <v>1187</v>
      </c>
      <c r="J12" s="23">
        <f>+Month!I11+J11</f>
        <v>10470</v>
      </c>
      <c r="K12" s="23">
        <f>+Month!J11+K11</f>
        <v>2940</v>
      </c>
      <c r="L12" s="23">
        <f>+Month!K11+L11</f>
        <v>1335</v>
      </c>
      <c r="M12" s="23">
        <f>+Month!L11+M11</f>
        <v>4230.71</v>
      </c>
      <c r="N12" s="23">
        <f>+Month!M11+N11</f>
        <v>6483.2900000000009</v>
      </c>
      <c r="O12" s="23">
        <f>+Month!N11+O11</f>
        <v>4168</v>
      </c>
      <c r="P12" s="23">
        <f>+Month!O11+P11</f>
        <v>544</v>
      </c>
      <c r="Q12" s="23">
        <f>+Month!P11+Q11</f>
        <v>948</v>
      </c>
      <c r="S12" s="11">
        <f>S11+1</f>
        <v>35</v>
      </c>
      <c r="T12" s="25" t="str">
        <f t="shared" si="0"/>
        <v>annual!A35</v>
      </c>
      <c r="U12" s="25" t="str">
        <f t="shared" si="0"/>
        <v>annual!B35</v>
      </c>
      <c r="V12" s="25" t="str">
        <f t="shared" si="0"/>
        <v>annual!C35</v>
      </c>
      <c r="W12" s="25" t="str">
        <f t="shared" si="0"/>
        <v>annual!D35</v>
      </c>
      <c r="X12" s="25" t="str">
        <f t="shared" si="0"/>
        <v>annual!E35</v>
      </c>
      <c r="Y12" s="25" t="str">
        <f t="shared" si="0"/>
        <v>annual!F35</v>
      </c>
      <c r="Z12" s="25" t="str">
        <f t="shared" si="0"/>
        <v>annual!G35</v>
      </c>
      <c r="AA12" s="25" t="str">
        <f t="shared" si="0"/>
        <v>annual!H35</v>
      </c>
      <c r="AB12" s="25" t="str">
        <f t="shared" si="0"/>
        <v>annual!I35</v>
      </c>
      <c r="AC12" s="25" t="str">
        <f t="shared" si="0"/>
        <v>annual!J35</v>
      </c>
      <c r="AD12" s="25" t="str">
        <f t="shared" si="0"/>
        <v>annual!K35</v>
      </c>
      <c r="AE12" s="25" t="str">
        <f t="shared" si="0"/>
        <v>annual!L35</v>
      </c>
      <c r="AF12" s="25" t="str">
        <f t="shared" si="0"/>
        <v>annual!M35</v>
      </c>
      <c r="AG12" s="25" t="str">
        <f t="shared" si="0"/>
        <v>annual!N35</v>
      </c>
      <c r="AH12" s="25" t="str">
        <f t="shared" si="0"/>
        <v>annual!O35</v>
      </c>
      <c r="AI12" s="25" t="str">
        <f t="shared" si="0"/>
        <v>annual!P35</v>
      </c>
    </row>
    <row r="13" spans="1:35" x14ac:dyDescent="0.3">
      <c r="A13" s="11">
        <v>1995</v>
      </c>
      <c r="B13" s="11" t="s">
        <v>43</v>
      </c>
      <c r="C13" s="23">
        <f>+Month!B12+C12</f>
        <v>43856</v>
      </c>
      <c r="D13" s="23">
        <f>+Month!C12+D12</f>
        <v>3125</v>
      </c>
      <c r="E13" s="23">
        <f>+Month!D12+E12</f>
        <v>31</v>
      </c>
      <c r="F13" s="23">
        <f>+Month!E12+F12</f>
        <v>40701</v>
      </c>
      <c r="G13" s="23">
        <f>+Month!F12+G12</f>
        <v>921</v>
      </c>
      <c r="H13" s="23">
        <f>+Month!G12+H12</f>
        <v>69</v>
      </c>
      <c r="I13" s="23">
        <f>+Month!H12+I12</f>
        <v>1424</v>
      </c>
      <c r="J13" s="23">
        <f>+Month!I12+J12</f>
        <v>12635</v>
      </c>
      <c r="K13" s="23">
        <f>+Month!J12+K12</f>
        <v>3619</v>
      </c>
      <c r="L13" s="23">
        <f>+Month!K12+L12</f>
        <v>1484</v>
      </c>
      <c r="M13" s="23">
        <f>+Month!L12+M12</f>
        <v>5029.3</v>
      </c>
      <c r="N13" s="23">
        <f>+Month!M12+N12</f>
        <v>7911.7000000000007</v>
      </c>
      <c r="O13" s="23">
        <f>+Month!N12+O12</f>
        <v>5051</v>
      </c>
      <c r="P13" s="23">
        <f>+Month!O12+P12</f>
        <v>613</v>
      </c>
      <c r="Q13" s="23">
        <f>+Month!P12+Q12</f>
        <v>1181</v>
      </c>
      <c r="S13" s="11">
        <f>S12+1</f>
        <v>36</v>
      </c>
      <c r="T13" s="25" t="str">
        <f>$V$6&amp;T$8&amp;$S13</f>
        <v>annual!A36</v>
      </c>
      <c r="U13" s="25" t="str">
        <f t="shared" si="0"/>
        <v>annual!B36</v>
      </c>
      <c r="V13" s="25" t="str">
        <f t="shared" si="0"/>
        <v>annual!C36</v>
      </c>
      <c r="W13" s="25" t="str">
        <f t="shared" si="0"/>
        <v>annual!D36</v>
      </c>
      <c r="X13" s="25" t="str">
        <f t="shared" si="0"/>
        <v>annual!E36</v>
      </c>
      <c r="Y13" s="25" t="str">
        <f t="shared" si="0"/>
        <v>annual!F36</v>
      </c>
      <c r="Z13" s="25" t="str">
        <f t="shared" si="0"/>
        <v>annual!G36</v>
      </c>
      <c r="AA13" s="25" t="str">
        <f t="shared" si="0"/>
        <v>annual!H36</v>
      </c>
      <c r="AB13" s="25" t="str">
        <f t="shared" si="0"/>
        <v>annual!I36</v>
      </c>
      <c r="AC13" s="25" t="str">
        <f t="shared" si="0"/>
        <v>annual!J36</v>
      </c>
      <c r="AD13" s="25" t="str">
        <f t="shared" si="0"/>
        <v>annual!K36</v>
      </c>
      <c r="AE13" s="25" t="str">
        <f t="shared" si="0"/>
        <v>annual!L36</v>
      </c>
      <c r="AF13" s="25" t="str">
        <f t="shared" si="0"/>
        <v>annual!M36</v>
      </c>
      <c r="AG13" s="25" t="str">
        <f t="shared" si="0"/>
        <v>annual!N36</v>
      </c>
      <c r="AH13" s="25" t="str">
        <f t="shared" si="0"/>
        <v>annual!O36</v>
      </c>
      <c r="AI13" s="25" t="str">
        <f t="shared" si="0"/>
        <v>annual!P36</v>
      </c>
    </row>
    <row r="14" spans="1:35" s="26" customFormat="1" ht="13.5" customHeight="1" x14ac:dyDescent="0.3">
      <c r="A14" s="11">
        <v>1995</v>
      </c>
      <c r="B14" s="11" t="s">
        <v>44</v>
      </c>
      <c r="C14" s="23">
        <f>+Month!B13+C13</f>
        <v>51557</v>
      </c>
      <c r="D14" s="23">
        <f>+Month!C13+D13</f>
        <v>3671</v>
      </c>
      <c r="E14" s="23">
        <f>+Month!D13+E13</f>
        <v>110</v>
      </c>
      <c r="F14" s="23">
        <f>+Month!E13+F13</f>
        <v>47776</v>
      </c>
      <c r="G14" s="23">
        <f>+Month!F13+G13</f>
        <v>1092</v>
      </c>
      <c r="H14" s="23">
        <f>+Month!G13+H13</f>
        <v>79</v>
      </c>
      <c r="I14" s="23">
        <f>+Month!H13+I13</f>
        <v>1551</v>
      </c>
      <c r="J14" s="23">
        <f>+Month!I13+J13</f>
        <v>14993</v>
      </c>
      <c r="K14" s="23">
        <f>+Month!J13+K13</f>
        <v>4311</v>
      </c>
      <c r="L14" s="23">
        <f>+Month!K13+L13</f>
        <v>1663</v>
      </c>
      <c r="M14" s="23">
        <f>+Month!L13+M13</f>
        <v>5811.08</v>
      </c>
      <c r="N14" s="23">
        <f>+Month!M13+N13</f>
        <v>9274.92</v>
      </c>
      <c r="O14" s="23">
        <f>+Month!N13+O13</f>
        <v>5956</v>
      </c>
      <c r="P14" s="23">
        <f>+Month!O13+P13</f>
        <v>707</v>
      </c>
      <c r="Q14" s="23">
        <f>+Month!P13+Q13</f>
        <v>1433</v>
      </c>
      <c r="R14" s="11"/>
    </row>
    <row r="15" spans="1:35" x14ac:dyDescent="0.3">
      <c r="A15" s="11">
        <v>1995</v>
      </c>
      <c r="B15" s="11" t="s">
        <v>45</v>
      </c>
      <c r="C15" s="23">
        <f>+Month!B14+C14</f>
        <v>59654</v>
      </c>
      <c r="D15" s="23">
        <f>+Month!C14+D14</f>
        <v>4215</v>
      </c>
      <c r="E15" s="23">
        <f>+Month!D14+E14</f>
        <v>141</v>
      </c>
      <c r="F15" s="23">
        <f>+Month!E14+F14</f>
        <v>55298</v>
      </c>
      <c r="G15" s="23">
        <f>+Month!F14+G14</f>
        <v>1240</v>
      </c>
      <c r="H15" s="23">
        <f>+Month!G14+H14</f>
        <v>89</v>
      </c>
      <c r="I15" s="23">
        <f>+Month!H14+I14</f>
        <v>1745</v>
      </c>
      <c r="J15" s="23">
        <f>+Month!I14+J14</f>
        <v>17410</v>
      </c>
      <c r="K15" s="23">
        <f>+Month!J14+K14</f>
        <v>5091</v>
      </c>
      <c r="L15" s="23">
        <f>+Month!K14+L14</f>
        <v>1811</v>
      </c>
      <c r="M15" s="23">
        <f>+Month!L14+M14</f>
        <v>6699.46</v>
      </c>
      <c r="N15" s="23">
        <f>+Month!M14+N14</f>
        <v>10747.54</v>
      </c>
      <c r="O15" s="23">
        <f>+Month!N14+O14</f>
        <v>6963</v>
      </c>
      <c r="P15" s="23">
        <f>+Month!O14+P14</f>
        <v>817</v>
      </c>
      <c r="Q15" s="23">
        <f>+Month!P14+Q14</f>
        <v>1652</v>
      </c>
    </row>
    <row r="16" spans="1:35" x14ac:dyDescent="0.3">
      <c r="A16" s="11">
        <v>1995</v>
      </c>
      <c r="B16" s="11" t="s">
        <v>46</v>
      </c>
      <c r="C16" s="23">
        <f>+Month!B15+C15</f>
        <v>67765</v>
      </c>
      <c r="D16" s="23">
        <f>+Month!C15+D15</f>
        <v>4771</v>
      </c>
      <c r="E16" s="23">
        <f>+Month!D15+E15</f>
        <v>86</v>
      </c>
      <c r="F16" s="23">
        <f>+Month!E15+F15</f>
        <v>62908</v>
      </c>
      <c r="G16" s="23">
        <f>+Month!F15+G15</f>
        <v>1382</v>
      </c>
      <c r="H16" s="23">
        <f>+Month!G15+H15</f>
        <v>100</v>
      </c>
      <c r="I16" s="23">
        <f>+Month!H15+I15</f>
        <v>1980</v>
      </c>
      <c r="J16" s="23">
        <f>+Month!I15+J15</f>
        <v>19854</v>
      </c>
      <c r="K16" s="23">
        <f>+Month!J15+K15</f>
        <v>5770</v>
      </c>
      <c r="L16" s="23">
        <f>+Month!K15+L15</f>
        <v>2044</v>
      </c>
      <c r="M16" s="23">
        <f>+Month!L15+M15</f>
        <v>7593.74</v>
      </c>
      <c r="N16" s="23">
        <f>+Month!M15+N15</f>
        <v>12226.26</v>
      </c>
      <c r="O16" s="23">
        <f>+Month!N15+O15</f>
        <v>7973</v>
      </c>
      <c r="P16" s="23">
        <f>+Month!O15+P15</f>
        <v>936</v>
      </c>
      <c r="Q16" s="23">
        <f>+Month!P15+Q15</f>
        <v>1872</v>
      </c>
    </row>
    <row r="17" spans="1:35" x14ac:dyDescent="0.3">
      <c r="A17" s="11">
        <v>1995</v>
      </c>
      <c r="B17" s="11" t="s">
        <v>47</v>
      </c>
      <c r="C17" s="23">
        <f>+Month!B16+C16</f>
        <v>76145.11</v>
      </c>
      <c r="D17" s="23">
        <f>+Month!C16+D16</f>
        <v>5333.17</v>
      </c>
      <c r="E17" s="23">
        <f>+Month!D16+E16</f>
        <v>123.42</v>
      </c>
      <c r="F17" s="23">
        <f>+Month!E16+F16</f>
        <v>70688.53</v>
      </c>
      <c r="G17" s="23">
        <f>+Month!F16+G16</f>
        <v>1528.63</v>
      </c>
      <c r="H17" s="23">
        <f>+Month!G16+H16</f>
        <v>110.88</v>
      </c>
      <c r="I17" s="23">
        <f>+Month!H16+I16</f>
        <v>2225.37</v>
      </c>
      <c r="J17" s="23">
        <f>+Month!I16+J16</f>
        <v>22362.7</v>
      </c>
      <c r="K17" s="23">
        <f>+Month!J16+K16</f>
        <v>6467.03</v>
      </c>
      <c r="L17" s="23">
        <f>+Month!K16+L16</f>
        <v>2324.02</v>
      </c>
      <c r="M17" s="23">
        <f>+Month!L16+M16</f>
        <v>8553.74</v>
      </c>
      <c r="N17" s="23">
        <f>+Month!M16+N16</f>
        <v>13740.81</v>
      </c>
      <c r="O17" s="23">
        <f>+Month!N16+O16</f>
        <v>8962.4599999999991</v>
      </c>
      <c r="P17" s="23">
        <f>+Month!O16+P16</f>
        <v>1039.76</v>
      </c>
      <c r="Q17" s="23">
        <f>+Month!P16+Q16</f>
        <v>2070.1999999999998</v>
      </c>
    </row>
    <row r="18" spans="1:35" x14ac:dyDescent="0.3">
      <c r="A18" s="11">
        <v>1995</v>
      </c>
      <c r="B18" s="11" t="s">
        <v>48</v>
      </c>
      <c r="C18" s="23">
        <f>+Month!B17+C17</f>
        <v>84431.92</v>
      </c>
      <c r="D18" s="23">
        <f>+Month!C17+D17</f>
        <v>5889.04</v>
      </c>
      <c r="E18" s="23">
        <f>+Month!D17+E17</f>
        <v>119.15</v>
      </c>
      <c r="F18" s="23">
        <f>+Month!E17+F17</f>
        <v>78423.740000000005</v>
      </c>
      <c r="G18" s="23">
        <f>+Month!F17+G17</f>
        <v>1660.8500000000001</v>
      </c>
      <c r="H18" s="23">
        <f>+Month!G17+H17</f>
        <v>122.11</v>
      </c>
      <c r="I18" s="23">
        <f>+Month!H17+I17</f>
        <v>2457.19</v>
      </c>
      <c r="J18" s="23">
        <f>+Month!I17+J17</f>
        <v>24881.38</v>
      </c>
      <c r="K18" s="23">
        <f>+Month!J17+K17</f>
        <v>7148.3899999999994</v>
      </c>
      <c r="L18" s="23">
        <f>+Month!K17+L17</f>
        <v>2592.9699999999998</v>
      </c>
      <c r="M18" s="23">
        <f>+Month!L17+M17</f>
        <v>9550.39</v>
      </c>
      <c r="N18" s="23">
        <f>+Month!M17+N17</f>
        <v>15209.96</v>
      </c>
      <c r="O18" s="23">
        <f>+Month!N17+O17</f>
        <v>9943.4399999999987</v>
      </c>
      <c r="P18" s="23">
        <f>+Month!O17+P17</f>
        <v>1137.8699999999999</v>
      </c>
      <c r="Q18" s="23">
        <f>+Month!P17+Q17</f>
        <v>2271.0299999999997</v>
      </c>
    </row>
    <row r="19" spans="1:35" x14ac:dyDescent="0.3">
      <c r="A19" s="11">
        <v>1995</v>
      </c>
      <c r="B19" s="11" t="s">
        <v>49</v>
      </c>
      <c r="C19" s="23">
        <f>+Month!B18+C18</f>
        <v>92742.93</v>
      </c>
      <c r="D19" s="23">
        <f>+Month!C18+D18</f>
        <v>6480.21</v>
      </c>
      <c r="E19" s="23">
        <f>+Month!D18+E18</f>
        <v>131.30000000000001</v>
      </c>
      <c r="F19" s="23">
        <f>+Month!E18+F18</f>
        <v>86131.430000000008</v>
      </c>
      <c r="G19" s="23">
        <f>+Month!F18+G18</f>
        <v>1816.41</v>
      </c>
      <c r="H19" s="23">
        <f>+Month!G18+H18</f>
        <v>133.15</v>
      </c>
      <c r="I19" s="23">
        <f>+Month!H18+I18</f>
        <v>2710.53</v>
      </c>
      <c r="J19" s="23">
        <f>+Month!I18+J18</f>
        <v>27254.79</v>
      </c>
      <c r="K19" s="23">
        <f>+Month!J18+K18</f>
        <v>7835.7599999999993</v>
      </c>
      <c r="L19" s="23">
        <f>+Month!K18+L18</f>
        <v>2923.0499999999997</v>
      </c>
      <c r="M19" s="23">
        <f>+Month!L18+M18</f>
        <v>10507.67</v>
      </c>
      <c r="N19" s="23">
        <f>+Month!M18+N18</f>
        <v>16662.219999999998</v>
      </c>
      <c r="O19" s="23">
        <f>+Month!N18+O18</f>
        <v>10968.32</v>
      </c>
      <c r="P19" s="23">
        <f>+Month!O18+P18</f>
        <v>1259.9699999999998</v>
      </c>
      <c r="Q19" s="23">
        <f>+Month!P18+Q18</f>
        <v>2458.4199999999996</v>
      </c>
      <c r="T19" s="11" t="s">
        <v>89</v>
      </c>
      <c r="U19" s="11" t="s">
        <v>90</v>
      </c>
      <c r="V19" s="11" t="s">
        <v>91</v>
      </c>
      <c r="W19" s="11" t="s">
        <v>92</v>
      </c>
      <c r="X19" s="11" t="s">
        <v>93</v>
      </c>
      <c r="Y19" s="11" t="s">
        <v>94</v>
      </c>
      <c r="Z19" s="11" t="s">
        <v>95</v>
      </c>
      <c r="AA19" s="11" t="s">
        <v>96</v>
      </c>
      <c r="AB19" s="11" t="s">
        <v>97</v>
      </c>
      <c r="AC19" s="11" t="s">
        <v>98</v>
      </c>
      <c r="AD19" s="11" t="s">
        <v>99</v>
      </c>
      <c r="AE19" s="11" t="s">
        <v>100</v>
      </c>
      <c r="AF19" s="11" t="s">
        <v>101</v>
      </c>
      <c r="AG19" s="11" t="s">
        <v>102</v>
      </c>
      <c r="AH19" s="11" t="s">
        <v>103</v>
      </c>
      <c r="AI19" s="11" t="s">
        <v>104</v>
      </c>
    </row>
    <row r="20" spans="1:35" ht="13.5" thickBot="1" x14ac:dyDescent="0.35">
      <c r="A20" s="11">
        <v>1996</v>
      </c>
      <c r="B20" s="11" t="s">
        <v>38</v>
      </c>
      <c r="C20" s="23">
        <f>+Month!B19</f>
        <v>7783</v>
      </c>
      <c r="D20" s="23">
        <f>+Month!C19</f>
        <v>573</v>
      </c>
      <c r="E20" s="23">
        <f>+Month!D19</f>
        <v>16</v>
      </c>
      <c r="F20" s="23">
        <f>+Month!E19</f>
        <v>7194</v>
      </c>
      <c r="G20" s="23">
        <f>+Month!F19</f>
        <v>145</v>
      </c>
      <c r="H20" s="23">
        <f>+Month!G19</f>
        <v>11</v>
      </c>
      <c r="I20" s="23">
        <f>+Month!H19</f>
        <v>234</v>
      </c>
      <c r="J20" s="23">
        <f>+Month!I19</f>
        <v>2336</v>
      </c>
      <c r="K20" s="23">
        <f>+Month!J19</f>
        <v>639</v>
      </c>
      <c r="L20" s="23">
        <f>+Month!K19</f>
        <v>356</v>
      </c>
      <c r="M20" s="23">
        <f>+Month!L19</f>
        <v>873.59</v>
      </c>
      <c r="N20" s="23">
        <f>+Month!M19</f>
        <v>1365.41</v>
      </c>
      <c r="O20" s="23">
        <f>+Month!N19</f>
        <v>897</v>
      </c>
      <c r="P20" s="23">
        <f>+Month!O19</f>
        <v>102</v>
      </c>
      <c r="Q20" s="23">
        <f>+Month!P19</f>
        <v>94</v>
      </c>
      <c r="S20" s="18">
        <v>363</v>
      </c>
      <c r="T20" s="25" t="str">
        <f>$W$6&amp;T$19&amp;$S20</f>
        <v>Month!A363</v>
      </c>
      <c r="U20" s="25" t="str">
        <f t="shared" ref="T20:AI34" si="1">$W$6&amp;U$19&amp;$S20</f>
        <v>Month!B363</v>
      </c>
      <c r="V20" s="25" t="str">
        <f t="shared" si="1"/>
        <v>Month!C363</v>
      </c>
      <c r="W20" s="25" t="str">
        <f t="shared" si="1"/>
        <v>Month!D363</v>
      </c>
      <c r="X20" s="25" t="str">
        <f t="shared" si="1"/>
        <v>Month!E363</v>
      </c>
      <c r="Y20" s="25" t="str">
        <f t="shared" si="1"/>
        <v>Month!F363</v>
      </c>
      <c r="Z20" s="25" t="str">
        <f t="shared" si="1"/>
        <v>Month!G363</v>
      </c>
      <c r="AA20" s="25" t="str">
        <f t="shared" si="1"/>
        <v>Month!H363</v>
      </c>
      <c r="AB20" s="25" t="str">
        <f t="shared" si="1"/>
        <v>Month!I363</v>
      </c>
      <c r="AC20" s="25" t="str">
        <f t="shared" si="1"/>
        <v>Month!J363</v>
      </c>
      <c r="AD20" s="25" t="str">
        <f t="shared" si="1"/>
        <v>Month!K363</v>
      </c>
      <c r="AE20" s="25" t="str">
        <f t="shared" si="1"/>
        <v>Month!L363</v>
      </c>
      <c r="AF20" s="25" t="str">
        <f t="shared" si="1"/>
        <v>Month!M363</v>
      </c>
      <c r="AG20" s="25" t="str">
        <f t="shared" si="1"/>
        <v>Month!N363</v>
      </c>
      <c r="AH20" s="25" t="str">
        <f t="shared" si="1"/>
        <v>Month!O363</v>
      </c>
      <c r="AI20" s="25" t="str">
        <f t="shared" si="1"/>
        <v>Month!P363</v>
      </c>
    </row>
    <row r="21" spans="1:35" x14ac:dyDescent="0.3">
      <c r="A21" s="11">
        <v>1996</v>
      </c>
      <c r="B21" s="11" t="s">
        <v>39</v>
      </c>
      <c r="C21" s="23">
        <f>+Month!B20+C20</f>
        <v>14856</v>
      </c>
      <c r="D21" s="23">
        <f>+Month!C20+D20</f>
        <v>1083</v>
      </c>
      <c r="E21" s="23">
        <f>+Month!D20+E20</f>
        <v>101</v>
      </c>
      <c r="F21" s="23">
        <f>+Month!E20+F20</f>
        <v>13672</v>
      </c>
      <c r="G21" s="23">
        <f>+Month!F20+G20</f>
        <v>260</v>
      </c>
      <c r="H21" s="23">
        <f>+Month!G20+H20</f>
        <v>20</v>
      </c>
      <c r="I21" s="23">
        <f>+Month!H20+I20</f>
        <v>480</v>
      </c>
      <c r="J21" s="23">
        <f>+Month!I20+J20</f>
        <v>4188</v>
      </c>
      <c r="K21" s="23">
        <f>+Month!J20+K20</f>
        <v>1168</v>
      </c>
      <c r="L21" s="23">
        <f>+Month!K20+L20</f>
        <v>725</v>
      </c>
      <c r="M21" s="23">
        <f>+Month!L20+M20</f>
        <v>1770.08</v>
      </c>
      <c r="N21" s="23">
        <f>+Month!M20+N20</f>
        <v>2624.92</v>
      </c>
      <c r="O21" s="23">
        <f>+Month!N20+O20</f>
        <v>1743</v>
      </c>
      <c r="P21" s="23">
        <f>+Month!O20+P20</f>
        <v>185</v>
      </c>
      <c r="Q21" s="23">
        <f>+Month!P20+Q20</f>
        <v>232</v>
      </c>
      <c r="S21" s="11">
        <f>S20+1</f>
        <v>364</v>
      </c>
      <c r="T21" s="25" t="str">
        <f t="shared" si="1"/>
        <v>Month!A364</v>
      </c>
      <c r="U21" s="25" t="str">
        <f t="shared" si="1"/>
        <v>Month!B364</v>
      </c>
      <c r="V21" s="25" t="str">
        <f t="shared" si="1"/>
        <v>Month!C364</v>
      </c>
      <c r="W21" s="25" t="str">
        <f t="shared" si="1"/>
        <v>Month!D364</v>
      </c>
      <c r="X21" s="25" t="str">
        <f t="shared" si="1"/>
        <v>Month!E364</v>
      </c>
      <c r="Y21" s="25" t="str">
        <f t="shared" si="1"/>
        <v>Month!F364</v>
      </c>
      <c r="Z21" s="25" t="str">
        <f t="shared" si="1"/>
        <v>Month!G364</v>
      </c>
      <c r="AA21" s="25" t="str">
        <f t="shared" si="1"/>
        <v>Month!H364</v>
      </c>
      <c r="AB21" s="25" t="str">
        <f t="shared" si="1"/>
        <v>Month!I364</v>
      </c>
      <c r="AC21" s="25" t="str">
        <f t="shared" si="1"/>
        <v>Month!J364</v>
      </c>
      <c r="AD21" s="25" t="str">
        <f t="shared" si="1"/>
        <v>Month!K364</v>
      </c>
      <c r="AE21" s="25" t="str">
        <f t="shared" si="1"/>
        <v>Month!L364</v>
      </c>
      <c r="AF21" s="25" t="str">
        <f t="shared" si="1"/>
        <v>Month!M364</v>
      </c>
      <c r="AG21" s="25" t="str">
        <f t="shared" si="1"/>
        <v>Month!N364</v>
      </c>
      <c r="AH21" s="25" t="str">
        <f t="shared" si="1"/>
        <v>Month!O364</v>
      </c>
      <c r="AI21" s="25" t="str">
        <f t="shared" si="1"/>
        <v>Month!P364</v>
      </c>
    </row>
    <row r="22" spans="1:35" x14ac:dyDescent="0.3">
      <c r="A22" s="11">
        <v>1996</v>
      </c>
      <c r="B22" s="11" t="s">
        <v>40</v>
      </c>
      <c r="C22" s="23">
        <f>+Month!B21+C21</f>
        <v>22788</v>
      </c>
      <c r="D22" s="23">
        <f>+Month!C21+D21</f>
        <v>1635</v>
      </c>
      <c r="E22" s="23">
        <f>+Month!D21+E21</f>
        <v>75</v>
      </c>
      <c r="F22" s="23">
        <f>+Month!E21+F21</f>
        <v>21078</v>
      </c>
      <c r="G22" s="23">
        <f>+Month!F21+G21</f>
        <v>406</v>
      </c>
      <c r="H22" s="23">
        <f>+Month!G21+H21</f>
        <v>32</v>
      </c>
      <c r="I22" s="23">
        <f>+Month!H21+I21</f>
        <v>691</v>
      </c>
      <c r="J22" s="23">
        <f>+Month!I21+J21</f>
        <v>6477</v>
      </c>
      <c r="K22" s="23">
        <f>+Month!J21+K21</f>
        <v>1824</v>
      </c>
      <c r="L22" s="23">
        <f>+Month!K21+L21</f>
        <v>1087</v>
      </c>
      <c r="M22" s="23">
        <f>+Month!L21+M21</f>
        <v>2722.68</v>
      </c>
      <c r="N22" s="23">
        <f>+Month!M21+N21</f>
        <v>3950.32</v>
      </c>
      <c r="O22" s="23">
        <f>+Month!N21+O21</f>
        <v>2724</v>
      </c>
      <c r="P22" s="23">
        <f>+Month!O21+P21</f>
        <v>295</v>
      </c>
      <c r="Q22" s="23">
        <f>+Month!P21+Q21</f>
        <v>455</v>
      </c>
      <c r="S22" s="11">
        <f t="shared" ref="S22:S34" si="2">S21+1</f>
        <v>365</v>
      </c>
      <c r="T22" s="25" t="str">
        <f t="shared" si="1"/>
        <v>Month!A365</v>
      </c>
      <c r="U22" s="25" t="str">
        <f t="shared" si="1"/>
        <v>Month!B365</v>
      </c>
      <c r="V22" s="25" t="str">
        <f t="shared" si="1"/>
        <v>Month!C365</v>
      </c>
      <c r="W22" s="25" t="str">
        <f t="shared" si="1"/>
        <v>Month!D365</v>
      </c>
      <c r="X22" s="25" t="str">
        <f t="shared" si="1"/>
        <v>Month!E365</v>
      </c>
      <c r="Y22" s="25" t="str">
        <f t="shared" si="1"/>
        <v>Month!F365</v>
      </c>
      <c r="Z22" s="25" t="str">
        <f t="shared" si="1"/>
        <v>Month!G365</v>
      </c>
      <c r="AA22" s="25" t="str">
        <f t="shared" si="1"/>
        <v>Month!H365</v>
      </c>
      <c r="AB22" s="25" t="str">
        <f t="shared" si="1"/>
        <v>Month!I365</v>
      </c>
      <c r="AC22" s="25" t="str">
        <f t="shared" si="1"/>
        <v>Month!J365</v>
      </c>
      <c r="AD22" s="25" t="str">
        <f t="shared" si="1"/>
        <v>Month!K365</v>
      </c>
      <c r="AE22" s="25" t="str">
        <f t="shared" si="1"/>
        <v>Month!L365</v>
      </c>
      <c r="AF22" s="25" t="str">
        <f t="shared" si="1"/>
        <v>Month!M365</v>
      </c>
      <c r="AG22" s="25" t="str">
        <f t="shared" si="1"/>
        <v>Month!N365</v>
      </c>
      <c r="AH22" s="25" t="str">
        <f t="shared" si="1"/>
        <v>Month!O365</v>
      </c>
      <c r="AI22" s="25" t="str">
        <f t="shared" si="1"/>
        <v>Month!P365</v>
      </c>
    </row>
    <row r="23" spans="1:35" x14ac:dyDescent="0.3">
      <c r="A23" s="11">
        <v>1996</v>
      </c>
      <c r="B23" s="11" t="s">
        <v>41</v>
      </c>
      <c r="C23" s="23">
        <f>+Month!B22+C22</f>
        <v>30662</v>
      </c>
      <c r="D23" s="23">
        <f>+Month!C22+D22</f>
        <v>2171</v>
      </c>
      <c r="E23" s="23">
        <f>+Month!D22+E22</f>
        <v>101</v>
      </c>
      <c r="F23" s="23">
        <f>+Month!E22+F22</f>
        <v>28390</v>
      </c>
      <c r="G23" s="23">
        <f>+Month!F22+G22</f>
        <v>574</v>
      </c>
      <c r="H23" s="23">
        <f>+Month!G22+H22</f>
        <v>44</v>
      </c>
      <c r="I23" s="23">
        <f>+Month!H22+I22</f>
        <v>940</v>
      </c>
      <c r="J23" s="23">
        <f>+Month!I22+J22</f>
        <v>8613</v>
      </c>
      <c r="K23" s="23">
        <f>+Month!J22+K22</f>
        <v>2495</v>
      </c>
      <c r="L23" s="23">
        <f>+Month!K22+L22</f>
        <v>1397</v>
      </c>
      <c r="M23" s="23">
        <f>+Month!L22+M22</f>
        <v>3616.8599999999997</v>
      </c>
      <c r="N23" s="23">
        <f>+Month!M22+N22</f>
        <v>5400.14</v>
      </c>
      <c r="O23" s="23">
        <f>+Month!N22+O22</f>
        <v>3754</v>
      </c>
      <c r="P23" s="23">
        <f>+Month!O22+P22</f>
        <v>402</v>
      </c>
      <c r="Q23" s="23">
        <f>+Month!P22+Q22</f>
        <v>613</v>
      </c>
      <c r="S23" s="11">
        <f t="shared" si="2"/>
        <v>366</v>
      </c>
      <c r="T23" s="25" t="str">
        <f t="shared" si="1"/>
        <v>Month!A366</v>
      </c>
      <c r="U23" s="25" t="str">
        <f t="shared" si="1"/>
        <v>Month!B366</v>
      </c>
      <c r="V23" s="25" t="str">
        <f t="shared" si="1"/>
        <v>Month!C366</v>
      </c>
      <c r="W23" s="25" t="str">
        <f t="shared" si="1"/>
        <v>Month!D366</v>
      </c>
      <c r="X23" s="25" t="str">
        <f t="shared" si="1"/>
        <v>Month!E366</v>
      </c>
      <c r="Y23" s="25" t="str">
        <f t="shared" si="1"/>
        <v>Month!F366</v>
      </c>
      <c r="Z23" s="25" t="str">
        <f t="shared" si="1"/>
        <v>Month!G366</v>
      </c>
      <c r="AA23" s="25" t="str">
        <f t="shared" si="1"/>
        <v>Month!H366</v>
      </c>
      <c r="AB23" s="25" t="str">
        <f t="shared" si="1"/>
        <v>Month!I366</v>
      </c>
      <c r="AC23" s="25" t="str">
        <f t="shared" si="1"/>
        <v>Month!J366</v>
      </c>
      <c r="AD23" s="25" t="str">
        <f t="shared" si="1"/>
        <v>Month!K366</v>
      </c>
      <c r="AE23" s="25" t="str">
        <f t="shared" si="1"/>
        <v>Month!L366</v>
      </c>
      <c r="AF23" s="25" t="str">
        <f t="shared" si="1"/>
        <v>Month!M366</v>
      </c>
      <c r="AG23" s="25" t="str">
        <f t="shared" si="1"/>
        <v>Month!N366</v>
      </c>
      <c r="AH23" s="25" t="str">
        <f t="shared" si="1"/>
        <v>Month!O366</v>
      </c>
      <c r="AI23" s="25" t="str">
        <f t="shared" si="1"/>
        <v>Month!P366</v>
      </c>
    </row>
    <row r="24" spans="1:35" x14ac:dyDescent="0.3">
      <c r="A24" s="11">
        <v>1996</v>
      </c>
      <c r="B24" s="11" t="s">
        <v>42</v>
      </c>
      <c r="C24" s="23">
        <f>+Month!B23+C23</f>
        <v>38862</v>
      </c>
      <c r="D24" s="23">
        <f>+Month!C23+D23</f>
        <v>2716</v>
      </c>
      <c r="E24" s="23">
        <f>+Month!D23+E23</f>
        <v>130</v>
      </c>
      <c r="F24" s="23">
        <f>+Month!E23+F23</f>
        <v>36016</v>
      </c>
      <c r="G24" s="23">
        <f>+Month!F23+G23</f>
        <v>744</v>
      </c>
      <c r="H24" s="23">
        <f>+Month!G23+H23</f>
        <v>54</v>
      </c>
      <c r="I24" s="23">
        <f>+Month!H23+I23</f>
        <v>1181</v>
      </c>
      <c r="J24" s="23">
        <f>+Month!I23+J23</f>
        <v>10973</v>
      </c>
      <c r="K24" s="23">
        <f>+Month!J23+K23</f>
        <v>3284</v>
      </c>
      <c r="L24" s="23">
        <f>+Month!K23+L23</f>
        <v>1654</v>
      </c>
      <c r="M24" s="23">
        <f>+Month!L23+M23</f>
        <v>4505.2699999999995</v>
      </c>
      <c r="N24" s="23">
        <f>+Month!M23+N23</f>
        <v>6930.7300000000005</v>
      </c>
      <c r="O24" s="23">
        <f>+Month!N23+O23</f>
        <v>4715</v>
      </c>
      <c r="P24" s="23">
        <f>+Month!O23+P23</f>
        <v>498</v>
      </c>
      <c r="Q24" s="23">
        <f>+Month!P23+Q23</f>
        <v>815</v>
      </c>
      <c r="S24" s="11">
        <f t="shared" si="2"/>
        <v>367</v>
      </c>
      <c r="T24" s="25" t="str">
        <f t="shared" si="1"/>
        <v>Month!A367</v>
      </c>
      <c r="U24" s="25" t="str">
        <f t="shared" si="1"/>
        <v>Month!B367</v>
      </c>
      <c r="V24" s="25" t="str">
        <f t="shared" si="1"/>
        <v>Month!C367</v>
      </c>
      <c r="W24" s="25" t="str">
        <f t="shared" si="1"/>
        <v>Month!D367</v>
      </c>
      <c r="X24" s="25" t="str">
        <f t="shared" si="1"/>
        <v>Month!E367</v>
      </c>
      <c r="Y24" s="25" t="str">
        <f t="shared" si="1"/>
        <v>Month!F367</v>
      </c>
      <c r="Z24" s="25" t="str">
        <f t="shared" si="1"/>
        <v>Month!G367</v>
      </c>
      <c r="AA24" s="25" t="str">
        <f t="shared" si="1"/>
        <v>Month!H367</v>
      </c>
      <c r="AB24" s="25" t="str">
        <f t="shared" si="1"/>
        <v>Month!I367</v>
      </c>
      <c r="AC24" s="25" t="str">
        <f t="shared" si="1"/>
        <v>Month!J367</v>
      </c>
      <c r="AD24" s="25" t="str">
        <f t="shared" si="1"/>
        <v>Month!K367</v>
      </c>
      <c r="AE24" s="25" t="str">
        <f t="shared" si="1"/>
        <v>Month!L367</v>
      </c>
      <c r="AF24" s="25" t="str">
        <f t="shared" si="1"/>
        <v>Month!M367</v>
      </c>
      <c r="AG24" s="25" t="str">
        <f t="shared" si="1"/>
        <v>Month!N367</v>
      </c>
      <c r="AH24" s="25" t="str">
        <f t="shared" si="1"/>
        <v>Month!O367</v>
      </c>
      <c r="AI24" s="25" t="str">
        <f t="shared" si="1"/>
        <v>Month!P367</v>
      </c>
    </row>
    <row r="25" spans="1:35" x14ac:dyDescent="0.3">
      <c r="A25" s="11">
        <v>1996</v>
      </c>
      <c r="B25" s="11" t="s">
        <v>43</v>
      </c>
      <c r="C25" s="23">
        <f>+Month!B24+C24</f>
        <v>46966</v>
      </c>
      <c r="D25" s="23">
        <f>+Month!C24+D24</f>
        <v>3255</v>
      </c>
      <c r="E25" s="23">
        <f>+Month!D24+E24</f>
        <v>127</v>
      </c>
      <c r="F25" s="23">
        <f>+Month!E24+F24</f>
        <v>43584</v>
      </c>
      <c r="G25" s="23">
        <f>+Month!F24+G24</f>
        <v>919</v>
      </c>
      <c r="H25" s="23">
        <f>+Month!G24+H24</f>
        <v>65</v>
      </c>
      <c r="I25" s="23">
        <f>+Month!H24+I24</f>
        <v>1417</v>
      </c>
      <c r="J25" s="23">
        <f>+Month!I24+J24</f>
        <v>13361</v>
      </c>
      <c r="K25" s="23">
        <f>+Month!J24+K24</f>
        <v>4018</v>
      </c>
      <c r="L25" s="23">
        <f>+Month!K24+L24</f>
        <v>1886</v>
      </c>
      <c r="M25" s="23">
        <f>+Month!L24+M24</f>
        <v>5351.2</v>
      </c>
      <c r="N25" s="23">
        <f>+Month!M24+N24</f>
        <v>8443.8000000000011</v>
      </c>
      <c r="O25" s="23">
        <f>+Month!N24+O24</f>
        <v>5747</v>
      </c>
      <c r="P25" s="23">
        <f>+Month!O24+P24</f>
        <v>579</v>
      </c>
      <c r="Q25" s="23">
        <f>+Month!P24+Q24</f>
        <v>1015</v>
      </c>
      <c r="S25" s="11">
        <f t="shared" si="2"/>
        <v>368</v>
      </c>
      <c r="T25" s="25" t="str">
        <f t="shared" si="1"/>
        <v>Month!A368</v>
      </c>
      <c r="U25" s="25" t="str">
        <f t="shared" si="1"/>
        <v>Month!B368</v>
      </c>
      <c r="V25" s="25" t="str">
        <f t="shared" si="1"/>
        <v>Month!C368</v>
      </c>
      <c r="W25" s="25" t="str">
        <f t="shared" si="1"/>
        <v>Month!D368</v>
      </c>
      <c r="X25" s="25" t="str">
        <f t="shared" si="1"/>
        <v>Month!E368</v>
      </c>
      <c r="Y25" s="25" t="str">
        <f t="shared" si="1"/>
        <v>Month!F368</v>
      </c>
      <c r="Z25" s="25" t="str">
        <f t="shared" si="1"/>
        <v>Month!G368</v>
      </c>
      <c r="AA25" s="25" t="str">
        <f t="shared" si="1"/>
        <v>Month!H368</v>
      </c>
      <c r="AB25" s="25" t="str">
        <f t="shared" si="1"/>
        <v>Month!I368</v>
      </c>
      <c r="AC25" s="25" t="str">
        <f t="shared" si="1"/>
        <v>Month!J368</v>
      </c>
      <c r="AD25" s="25" t="str">
        <f t="shared" si="1"/>
        <v>Month!K368</v>
      </c>
      <c r="AE25" s="25" t="str">
        <f t="shared" si="1"/>
        <v>Month!L368</v>
      </c>
      <c r="AF25" s="25" t="str">
        <f t="shared" si="1"/>
        <v>Month!M368</v>
      </c>
      <c r="AG25" s="25" t="str">
        <f t="shared" si="1"/>
        <v>Month!N368</v>
      </c>
      <c r="AH25" s="25" t="str">
        <f t="shared" si="1"/>
        <v>Month!O368</v>
      </c>
      <c r="AI25" s="25" t="str">
        <f t="shared" si="1"/>
        <v>Month!P368</v>
      </c>
    </row>
    <row r="26" spans="1:35" x14ac:dyDescent="0.3">
      <c r="A26" s="11">
        <v>1996</v>
      </c>
      <c r="B26" s="11" t="s">
        <v>44</v>
      </c>
      <c r="C26" s="23">
        <f>+Month!B25+C25</f>
        <v>55491</v>
      </c>
      <c r="D26" s="23">
        <f>+Month!C25+D25</f>
        <v>3811</v>
      </c>
      <c r="E26" s="23">
        <f>+Month!D25+E25</f>
        <v>160</v>
      </c>
      <c r="F26" s="23">
        <f>+Month!E25+F25</f>
        <v>51520</v>
      </c>
      <c r="G26" s="23">
        <f>+Month!F25+G25</f>
        <v>1095</v>
      </c>
      <c r="H26" s="23">
        <f>+Month!G25+H25</f>
        <v>79</v>
      </c>
      <c r="I26" s="23">
        <f>+Month!H25+I25</f>
        <v>1655</v>
      </c>
      <c r="J26" s="23">
        <f>+Month!I25+J25</f>
        <v>15922</v>
      </c>
      <c r="K26" s="23">
        <f>+Month!J25+K25</f>
        <v>4848</v>
      </c>
      <c r="L26" s="23">
        <f>+Month!K25+L25</f>
        <v>2078</v>
      </c>
      <c r="M26" s="23">
        <f>+Month!L25+M25</f>
        <v>6247.05</v>
      </c>
      <c r="N26" s="23">
        <f>+Month!M25+N25</f>
        <v>10005.950000000001</v>
      </c>
      <c r="O26" s="23">
        <f>+Month!N25+O25</f>
        <v>6790</v>
      </c>
      <c r="P26" s="23">
        <f>+Month!O25+P25</f>
        <v>639</v>
      </c>
      <c r="Q26" s="23">
        <f>+Month!P25+Q25</f>
        <v>1249</v>
      </c>
      <c r="S26" s="11">
        <f t="shared" si="2"/>
        <v>369</v>
      </c>
      <c r="T26" s="25" t="str">
        <f t="shared" si="1"/>
        <v>Month!A369</v>
      </c>
      <c r="U26" s="25" t="str">
        <f t="shared" si="1"/>
        <v>Month!B369</v>
      </c>
      <c r="V26" s="25" t="str">
        <f t="shared" si="1"/>
        <v>Month!C369</v>
      </c>
      <c r="W26" s="25" t="str">
        <f t="shared" si="1"/>
        <v>Month!D369</v>
      </c>
      <c r="X26" s="25" t="str">
        <f t="shared" si="1"/>
        <v>Month!E369</v>
      </c>
      <c r="Y26" s="25" t="str">
        <f t="shared" si="1"/>
        <v>Month!F369</v>
      </c>
      <c r="Z26" s="25" t="str">
        <f t="shared" si="1"/>
        <v>Month!G369</v>
      </c>
      <c r="AA26" s="25" t="str">
        <f t="shared" si="1"/>
        <v>Month!H369</v>
      </c>
      <c r="AB26" s="25" t="str">
        <f t="shared" si="1"/>
        <v>Month!I369</v>
      </c>
      <c r="AC26" s="25" t="str">
        <f t="shared" si="1"/>
        <v>Month!J369</v>
      </c>
      <c r="AD26" s="25" t="str">
        <f t="shared" si="1"/>
        <v>Month!K369</v>
      </c>
      <c r="AE26" s="25" t="str">
        <f t="shared" si="1"/>
        <v>Month!L369</v>
      </c>
      <c r="AF26" s="25" t="str">
        <f t="shared" si="1"/>
        <v>Month!M369</v>
      </c>
      <c r="AG26" s="25" t="str">
        <f t="shared" si="1"/>
        <v>Month!N369</v>
      </c>
      <c r="AH26" s="25" t="str">
        <f t="shared" si="1"/>
        <v>Month!O369</v>
      </c>
      <c r="AI26" s="25" t="str">
        <f t="shared" si="1"/>
        <v>Month!P369</v>
      </c>
    </row>
    <row r="27" spans="1:35" x14ac:dyDescent="0.3">
      <c r="A27" s="11">
        <v>1996</v>
      </c>
      <c r="B27" s="11" t="s">
        <v>45</v>
      </c>
      <c r="C27" s="23">
        <f>+Month!B26+C26</f>
        <v>63711</v>
      </c>
      <c r="D27" s="23">
        <f>+Month!C26+D26</f>
        <v>4364</v>
      </c>
      <c r="E27" s="23">
        <f>+Month!D26+E26</f>
        <v>181</v>
      </c>
      <c r="F27" s="23">
        <f>+Month!E26+F26</f>
        <v>59166</v>
      </c>
      <c r="G27" s="23">
        <f>+Month!F26+G26</f>
        <v>1256</v>
      </c>
      <c r="H27" s="23">
        <f>+Month!G26+H26</f>
        <v>92</v>
      </c>
      <c r="I27" s="23">
        <f>+Month!H26+I26</f>
        <v>1876</v>
      </c>
      <c r="J27" s="23">
        <f>+Month!I26+J26</f>
        <v>18328</v>
      </c>
      <c r="K27" s="23">
        <f>+Month!J26+K26</f>
        <v>5633</v>
      </c>
      <c r="L27" s="23">
        <f>+Month!K26+L26</f>
        <v>2303</v>
      </c>
      <c r="M27" s="23">
        <f>+Month!L26+M26</f>
        <v>7162.1500000000005</v>
      </c>
      <c r="N27" s="23">
        <f>+Month!M26+N26</f>
        <v>11522.85</v>
      </c>
      <c r="O27" s="23">
        <f>+Month!N26+O26</f>
        <v>7764</v>
      </c>
      <c r="P27" s="23">
        <f>+Month!O26+P26</f>
        <v>742</v>
      </c>
      <c r="Q27" s="23">
        <f>+Month!P26+Q26</f>
        <v>1448</v>
      </c>
      <c r="S27" s="11">
        <f t="shared" si="2"/>
        <v>370</v>
      </c>
      <c r="T27" s="25" t="str">
        <f t="shared" si="1"/>
        <v>Month!A370</v>
      </c>
      <c r="U27" s="25" t="str">
        <f t="shared" si="1"/>
        <v>Month!B370</v>
      </c>
      <c r="V27" s="25" t="str">
        <f t="shared" si="1"/>
        <v>Month!C370</v>
      </c>
      <c r="W27" s="25" t="str">
        <f t="shared" si="1"/>
        <v>Month!D370</v>
      </c>
      <c r="X27" s="25" t="str">
        <f t="shared" si="1"/>
        <v>Month!E370</v>
      </c>
      <c r="Y27" s="25" t="str">
        <f t="shared" si="1"/>
        <v>Month!F370</v>
      </c>
      <c r="Z27" s="25" t="str">
        <f t="shared" si="1"/>
        <v>Month!G370</v>
      </c>
      <c r="AA27" s="25" t="str">
        <f t="shared" si="1"/>
        <v>Month!H370</v>
      </c>
      <c r="AB27" s="25" t="str">
        <f t="shared" si="1"/>
        <v>Month!I370</v>
      </c>
      <c r="AC27" s="25" t="str">
        <f t="shared" si="1"/>
        <v>Month!J370</v>
      </c>
      <c r="AD27" s="25" t="str">
        <f t="shared" si="1"/>
        <v>Month!K370</v>
      </c>
      <c r="AE27" s="25" t="str">
        <f t="shared" si="1"/>
        <v>Month!L370</v>
      </c>
      <c r="AF27" s="25" t="str">
        <f t="shared" si="1"/>
        <v>Month!M370</v>
      </c>
      <c r="AG27" s="25" t="str">
        <f t="shared" si="1"/>
        <v>Month!N370</v>
      </c>
      <c r="AH27" s="25" t="str">
        <f t="shared" si="1"/>
        <v>Month!O370</v>
      </c>
      <c r="AI27" s="25" t="str">
        <f t="shared" si="1"/>
        <v>Month!P370</v>
      </c>
    </row>
    <row r="28" spans="1:35" x14ac:dyDescent="0.3">
      <c r="A28" s="11">
        <v>1996</v>
      </c>
      <c r="B28" s="11" t="s">
        <v>46</v>
      </c>
      <c r="C28" s="23">
        <f>+Month!B27+C27</f>
        <v>71738</v>
      </c>
      <c r="D28" s="23">
        <f>+Month!C27+D27</f>
        <v>4900</v>
      </c>
      <c r="E28" s="23">
        <f>+Month!D27+E27</f>
        <v>189</v>
      </c>
      <c r="F28" s="23">
        <f>+Month!E27+F27</f>
        <v>66649</v>
      </c>
      <c r="G28" s="23">
        <f>+Month!F27+G27</f>
        <v>1392</v>
      </c>
      <c r="H28" s="23">
        <f>+Month!G27+H27</f>
        <v>105</v>
      </c>
      <c r="I28" s="23">
        <f>+Month!H27+I27</f>
        <v>2092</v>
      </c>
      <c r="J28" s="23">
        <f>+Month!I27+J27</f>
        <v>20714</v>
      </c>
      <c r="K28" s="23">
        <f>+Month!J27+K27</f>
        <v>6341</v>
      </c>
      <c r="L28" s="23">
        <f>+Month!K27+L27</f>
        <v>2543</v>
      </c>
      <c r="M28" s="23">
        <f>+Month!L27+M27</f>
        <v>8099.77</v>
      </c>
      <c r="N28" s="23">
        <f>+Month!M27+N27</f>
        <v>13073.23</v>
      </c>
      <c r="O28" s="23">
        <f>+Month!N27+O27</f>
        <v>8650</v>
      </c>
      <c r="P28" s="23">
        <f>+Month!O27+P27</f>
        <v>821</v>
      </c>
      <c r="Q28" s="23">
        <f>+Month!P27+Q27</f>
        <v>1648</v>
      </c>
      <c r="S28" s="11">
        <f t="shared" si="2"/>
        <v>371</v>
      </c>
      <c r="T28" s="25" t="str">
        <f t="shared" si="1"/>
        <v>Month!A371</v>
      </c>
      <c r="U28" s="25" t="str">
        <f t="shared" si="1"/>
        <v>Month!B371</v>
      </c>
      <c r="V28" s="25" t="str">
        <f t="shared" si="1"/>
        <v>Month!C371</v>
      </c>
      <c r="W28" s="25" t="str">
        <f t="shared" si="1"/>
        <v>Month!D371</v>
      </c>
      <c r="X28" s="25" t="str">
        <f t="shared" si="1"/>
        <v>Month!E371</v>
      </c>
      <c r="Y28" s="25" t="str">
        <f t="shared" si="1"/>
        <v>Month!F371</v>
      </c>
      <c r="Z28" s="25" t="str">
        <f t="shared" si="1"/>
        <v>Month!G371</v>
      </c>
      <c r="AA28" s="25" t="str">
        <f t="shared" si="1"/>
        <v>Month!H371</v>
      </c>
      <c r="AB28" s="25" t="str">
        <f t="shared" si="1"/>
        <v>Month!I371</v>
      </c>
      <c r="AC28" s="25" t="str">
        <f t="shared" si="1"/>
        <v>Month!J371</v>
      </c>
      <c r="AD28" s="25" t="str">
        <f t="shared" si="1"/>
        <v>Month!K371</v>
      </c>
      <c r="AE28" s="25" t="str">
        <f t="shared" si="1"/>
        <v>Month!L371</v>
      </c>
      <c r="AF28" s="25" t="str">
        <f t="shared" si="1"/>
        <v>Month!M371</v>
      </c>
      <c r="AG28" s="25" t="str">
        <f t="shared" si="1"/>
        <v>Month!N371</v>
      </c>
      <c r="AH28" s="25" t="str">
        <f t="shared" si="1"/>
        <v>Month!O371</v>
      </c>
      <c r="AI28" s="25" t="str">
        <f t="shared" si="1"/>
        <v>Month!P371</v>
      </c>
    </row>
    <row r="29" spans="1:35" x14ac:dyDescent="0.3">
      <c r="A29" s="11">
        <v>1996</v>
      </c>
      <c r="B29" s="11" t="s">
        <v>47</v>
      </c>
      <c r="C29" s="23">
        <f>+Month!B28+C28</f>
        <v>80103</v>
      </c>
      <c r="D29" s="23">
        <f>+Month!C28+D28</f>
        <v>5457</v>
      </c>
      <c r="E29" s="23">
        <f>+Month!D28+E28</f>
        <v>172</v>
      </c>
      <c r="F29" s="23">
        <f>+Month!E28+F28</f>
        <v>74473</v>
      </c>
      <c r="G29" s="23">
        <f>+Month!F28+G28</f>
        <v>1517</v>
      </c>
      <c r="H29" s="23">
        <f>+Month!G28+H28</f>
        <v>119</v>
      </c>
      <c r="I29" s="23">
        <f>+Month!H28+I28</f>
        <v>2331</v>
      </c>
      <c r="J29" s="23">
        <f>+Month!I28+J28</f>
        <v>23241</v>
      </c>
      <c r="K29" s="23">
        <f>+Month!J28+K28</f>
        <v>7014</v>
      </c>
      <c r="L29" s="23">
        <f>+Month!K28+L28</f>
        <v>2835</v>
      </c>
      <c r="M29" s="23">
        <f>+Month!L28+M28</f>
        <v>9131.33</v>
      </c>
      <c r="N29" s="23">
        <f>+Month!M28+N28</f>
        <v>14700.67</v>
      </c>
      <c r="O29" s="23">
        <f>+Month!N28+O28</f>
        <v>9512</v>
      </c>
      <c r="P29" s="23">
        <f>+Month!O28+P28</f>
        <v>914</v>
      </c>
      <c r="Q29" s="23">
        <f>+Month!P28+Q28</f>
        <v>1856</v>
      </c>
      <c r="S29" s="11">
        <f t="shared" si="2"/>
        <v>372</v>
      </c>
      <c r="T29" s="25" t="str">
        <f t="shared" si="1"/>
        <v>Month!A372</v>
      </c>
      <c r="U29" s="25" t="str">
        <f t="shared" si="1"/>
        <v>Month!B372</v>
      </c>
      <c r="V29" s="25" t="str">
        <f t="shared" si="1"/>
        <v>Month!C372</v>
      </c>
      <c r="W29" s="25" t="str">
        <f t="shared" si="1"/>
        <v>Month!D372</v>
      </c>
      <c r="X29" s="25" t="str">
        <f t="shared" si="1"/>
        <v>Month!E372</v>
      </c>
      <c r="Y29" s="25" t="str">
        <f t="shared" si="1"/>
        <v>Month!F372</v>
      </c>
      <c r="Z29" s="25" t="str">
        <f t="shared" si="1"/>
        <v>Month!G372</v>
      </c>
      <c r="AA29" s="25" t="str">
        <f t="shared" si="1"/>
        <v>Month!H372</v>
      </c>
      <c r="AB29" s="25" t="str">
        <f t="shared" si="1"/>
        <v>Month!I372</v>
      </c>
      <c r="AC29" s="25" t="str">
        <f t="shared" si="1"/>
        <v>Month!J372</v>
      </c>
      <c r="AD29" s="25" t="str">
        <f t="shared" si="1"/>
        <v>Month!K372</v>
      </c>
      <c r="AE29" s="25" t="str">
        <f t="shared" si="1"/>
        <v>Month!L372</v>
      </c>
      <c r="AF29" s="25" t="str">
        <f t="shared" si="1"/>
        <v>Month!M372</v>
      </c>
      <c r="AG29" s="25" t="str">
        <f t="shared" si="1"/>
        <v>Month!N372</v>
      </c>
      <c r="AH29" s="25" t="str">
        <f t="shared" si="1"/>
        <v>Month!O372</v>
      </c>
      <c r="AI29" s="25" t="str">
        <f t="shared" si="1"/>
        <v>Month!P372</v>
      </c>
    </row>
    <row r="30" spans="1:35" x14ac:dyDescent="0.3">
      <c r="A30" s="11">
        <v>1996</v>
      </c>
      <c r="B30" s="11" t="s">
        <v>48</v>
      </c>
      <c r="C30" s="23">
        <f>+Month!B29+C29</f>
        <v>88297</v>
      </c>
      <c r="D30" s="23">
        <f>+Month!C29+D29</f>
        <v>6028</v>
      </c>
      <c r="E30" s="23">
        <f>+Month!D29+E29</f>
        <v>169</v>
      </c>
      <c r="F30" s="23">
        <f>+Month!E29+F29</f>
        <v>82099</v>
      </c>
      <c r="G30" s="23">
        <f>+Month!F29+G29</f>
        <v>1659</v>
      </c>
      <c r="H30" s="23">
        <f>+Month!G29+H29</f>
        <v>131</v>
      </c>
      <c r="I30" s="23">
        <f>+Month!H29+I29</f>
        <v>2571</v>
      </c>
      <c r="J30" s="23">
        <f>+Month!I29+J29</f>
        <v>25734</v>
      </c>
      <c r="K30" s="23">
        <f>+Month!J29+K29</f>
        <v>7662</v>
      </c>
      <c r="L30" s="23">
        <f>+Month!K29+L29</f>
        <v>3123</v>
      </c>
      <c r="M30" s="23">
        <f>+Month!L29+M29</f>
        <v>10143.01</v>
      </c>
      <c r="N30" s="23">
        <f>+Month!M29+N29</f>
        <v>16191.99</v>
      </c>
      <c r="O30" s="23">
        <f>+Month!N29+O29</f>
        <v>10404</v>
      </c>
      <c r="P30" s="23">
        <f>+Month!O29+P29</f>
        <v>1012</v>
      </c>
      <c r="Q30" s="23">
        <f>+Month!P29+Q29</f>
        <v>2054</v>
      </c>
      <c r="S30" s="11">
        <f t="shared" si="2"/>
        <v>373</v>
      </c>
      <c r="T30" s="25" t="str">
        <f t="shared" si="1"/>
        <v>Month!A373</v>
      </c>
      <c r="U30" s="25" t="str">
        <f t="shared" si="1"/>
        <v>Month!B373</v>
      </c>
      <c r="V30" s="25" t="str">
        <f t="shared" si="1"/>
        <v>Month!C373</v>
      </c>
      <c r="W30" s="25" t="str">
        <f t="shared" si="1"/>
        <v>Month!D373</v>
      </c>
      <c r="X30" s="25" t="str">
        <f t="shared" si="1"/>
        <v>Month!E373</v>
      </c>
      <c r="Y30" s="25" t="str">
        <f t="shared" si="1"/>
        <v>Month!F373</v>
      </c>
      <c r="Z30" s="25" t="str">
        <f t="shared" si="1"/>
        <v>Month!G373</v>
      </c>
      <c r="AA30" s="25" t="str">
        <f t="shared" si="1"/>
        <v>Month!H373</v>
      </c>
      <c r="AB30" s="25" t="str">
        <f t="shared" si="1"/>
        <v>Month!I373</v>
      </c>
      <c r="AC30" s="25" t="str">
        <f t="shared" si="1"/>
        <v>Month!J373</v>
      </c>
      <c r="AD30" s="25" t="str">
        <f t="shared" si="1"/>
        <v>Month!K373</v>
      </c>
      <c r="AE30" s="25" t="str">
        <f t="shared" si="1"/>
        <v>Month!L373</v>
      </c>
      <c r="AF30" s="25" t="str">
        <f t="shared" si="1"/>
        <v>Month!M373</v>
      </c>
      <c r="AG30" s="25" t="str">
        <f t="shared" si="1"/>
        <v>Month!N373</v>
      </c>
      <c r="AH30" s="25" t="str">
        <f t="shared" si="1"/>
        <v>Month!O373</v>
      </c>
      <c r="AI30" s="25" t="str">
        <f t="shared" si="1"/>
        <v>Month!P373</v>
      </c>
    </row>
    <row r="31" spans="1:35" x14ac:dyDescent="0.3">
      <c r="A31" s="11">
        <v>1996</v>
      </c>
      <c r="B31" s="11" t="s">
        <v>49</v>
      </c>
      <c r="C31" s="23">
        <f>+Month!B30+C30</f>
        <v>96661</v>
      </c>
      <c r="D31" s="23">
        <f>+Month!C30+D30</f>
        <v>6623</v>
      </c>
      <c r="E31" s="23">
        <f>+Month!D30+E30</f>
        <v>152</v>
      </c>
      <c r="F31" s="23">
        <f>+Month!E30+F30</f>
        <v>89885</v>
      </c>
      <c r="G31" s="23">
        <f>+Month!F30+G30</f>
        <v>1828</v>
      </c>
      <c r="H31" s="23">
        <f>+Month!G30+H30</f>
        <v>144</v>
      </c>
      <c r="I31" s="23">
        <f>+Month!H30+I30</f>
        <v>2825</v>
      </c>
      <c r="J31" s="23">
        <f>+Month!I30+J30</f>
        <v>28048</v>
      </c>
      <c r="K31" s="23">
        <f>+Month!J30+K30</f>
        <v>8305</v>
      </c>
      <c r="L31" s="23">
        <f>+Month!K30+L30</f>
        <v>3510</v>
      </c>
      <c r="M31" s="23">
        <f>+Month!L30+M30</f>
        <v>11162.45</v>
      </c>
      <c r="N31" s="23">
        <f>+Month!M30+N30</f>
        <v>17738.55</v>
      </c>
      <c r="O31" s="23">
        <f>+Month!N30+O30</f>
        <v>11478</v>
      </c>
      <c r="P31" s="23">
        <f>+Month!O30+P30</f>
        <v>1111</v>
      </c>
      <c r="Q31" s="23">
        <f>+Month!P30+Q30</f>
        <v>2188</v>
      </c>
      <c r="S31" s="11">
        <f t="shared" si="2"/>
        <v>374</v>
      </c>
      <c r="T31" s="25" t="str">
        <f t="shared" si="1"/>
        <v>Month!A374</v>
      </c>
      <c r="U31" s="25" t="str">
        <f t="shared" si="1"/>
        <v>Month!B374</v>
      </c>
      <c r="V31" s="25" t="str">
        <f t="shared" si="1"/>
        <v>Month!C374</v>
      </c>
      <c r="W31" s="25" t="str">
        <f t="shared" si="1"/>
        <v>Month!D374</v>
      </c>
      <c r="X31" s="25" t="str">
        <f t="shared" si="1"/>
        <v>Month!E374</v>
      </c>
      <c r="Y31" s="25" t="str">
        <f t="shared" si="1"/>
        <v>Month!F374</v>
      </c>
      <c r="Z31" s="25" t="str">
        <f t="shared" si="1"/>
        <v>Month!G374</v>
      </c>
      <c r="AA31" s="25" t="str">
        <f t="shared" si="1"/>
        <v>Month!H374</v>
      </c>
      <c r="AB31" s="25" t="str">
        <f t="shared" si="1"/>
        <v>Month!I374</v>
      </c>
      <c r="AC31" s="25" t="str">
        <f t="shared" si="1"/>
        <v>Month!J374</v>
      </c>
      <c r="AD31" s="25" t="str">
        <f t="shared" si="1"/>
        <v>Month!K374</v>
      </c>
      <c r="AE31" s="25" t="str">
        <f t="shared" si="1"/>
        <v>Month!L374</v>
      </c>
      <c r="AF31" s="25" t="str">
        <f t="shared" si="1"/>
        <v>Month!M374</v>
      </c>
      <c r="AG31" s="25" t="str">
        <f t="shared" si="1"/>
        <v>Month!N374</v>
      </c>
      <c r="AH31" s="25" t="str">
        <f t="shared" si="1"/>
        <v>Month!O374</v>
      </c>
      <c r="AI31" s="25" t="str">
        <f t="shared" si="1"/>
        <v>Month!P374</v>
      </c>
    </row>
    <row r="32" spans="1:35" x14ac:dyDescent="0.3">
      <c r="A32" s="11">
        <v>1997</v>
      </c>
      <c r="B32" s="11" t="s">
        <v>38</v>
      </c>
      <c r="C32" s="23">
        <f>+Month!B31</f>
        <v>7972.81</v>
      </c>
      <c r="D32" s="23">
        <f>+Month!C31</f>
        <v>565.64</v>
      </c>
      <c r="E32" s="23">
        <f>+Month!D31</f>
        <v>9.0500000000000007</v>
      </c>
      <c r="F32" s="23">
        <f>+Month!E31</f>
        <v>7398.15</v>
      </c>
      <c r="G32" s="23">
        <f>+Month!F31</f>
        <v>173.26</v>
      </c>
      <c r="H32" s="23">
        <f>+Month!G31</f>
        <v>13.53</v>
      </c>
      <c r="I32" s="23">
        <f>+Month!H31</f>
        <v>251.28</v>
      </c>
      <c r="J32" s="23">
        <f>+Month!I31</f>
        <v>2323.14</v>
      </c>
      <c r="K32" s="23">
        <f>+Month!J31</f>
        <v>650.48</v>
      </c>
      <c r="L32" s="23">
        <f>+Month!K31</f>
        <v>399.44</v>
      </c>
      <c r="M32" s="23">
        <f>+Month!L31</f>
        <v>914.66</v>
      </c>
      <c r="N32" s="23">
        <f>+Month!M31</f>
        <v>1429.6</v>
      </c>
      <c r="O32" s="23">
        <f>+Month!N31</f>
        <v>940.68</v>
      </c>
      <c r="P32" s="23">
        <f>+Month!O31</f>
        <v>78.06</v>
      </c>
      <c r="Q32" s="23">
        <f>+Month!P31</f>
        <v>86.43</v>
      </c>
      <c r="S32" s="11">
        <f t="shared" si="2"/>
        <v>375</v>
      </c>
      <c r="T32" s="25" t="str">
        <f t="shared" si="1"/>
        <v>Month!A375</v>
      </c>
      <c r="U32" s="25" t="str">
        <f t="shared" si="1"/>
        <v>Month!B375</v>
      </c>
      <c r="V32" s="25" t="str">
        <f t="shared" si="1"/>
        <v>Month!C375</v>
      </c>
      <c r="W32" s="25" t="str">
        <f t="shared" si="1"/>
        <v>Month!D375</v>
      </c>
      <c r="X32" s="25" t="str">
        <f t="shared" si="1"/>
        <v>Month!E375</v>
      </c>
      <c r="Y32" s="25" t="str">
        <f t="shared" si="1"/>
        <v>Month!F375</v>
      </c>
      <c r="Z32" s="25" t="str">
        <f t="shared" si="1"/>
        <v>Month!G375</v>
      </c>
      <c r="AA32" s="25" t="str">
        <f t="shared" si="1"/>
        <v>Month!H375</v>
      </c>
      <c r="AB32" s="25" t="str">
        <f t="shared" si="1"/>
        <v>Month!I375</v>
      </c>
      <c r="AC32" s="25" t="str">
        <f t="shared" si="1"/>
        <v>Month!J375</v>
      </c>
      <c r="AD32" s="25" t="str">
        <f t="shared" si="1"/>
        <v>Month!K375</v>
      </c>
      <c r="AE32" s="25" t="str">
        <f t="shared" si="1"/>
        <v>Month!L375</v>
      </c>
      <c r="AF32" s="25" t="str">
        <f t="shared" si="1"/>
        <v>Month!M375</v>
      </c>
      <c r="AG32" s="25" t="str">
        <f t="shared" si="1"/>
        <v>Month!N375</v>
      </c>
      <c r="AH32" s="25" t="str">
        <f t="shared" si="1"/>
        <v>Month!O375</v>
      </c>
      <c r="AI32" s="25" t="str">
        <f t="shared" si="1"/>
        <v>Month!P375</v>
      </c>
    </row>
    <row r="33" spans="1:35" x14ac:dyDescent="0.3">
      <c r="A33" s="11">
        <v>1997</v>
      </c>
      <c r="B33" s="11" t="s">
        <v>39</v>
      </c>
      <c r="C33" s="23">
        <f>+Month!B32+C32</f>
        <v>15342.720000000001</v>
      </c>
      <c r="D33" s="23">
        <f>+Month!C32+D32</f>
        <v>1087.25</v>
      </c>
      <c r="E33" s="23">
        <f>+Month!D32+E32</f>
        <v>-12.029999999999998</v>
      </c>
      <c r="F33" s="23">
        <f>+Month!E32+F32</f>
        <v>14267.56</v>
      </c>
      <c r="G33" s="23">
        <f>+Month!F32+G32</f>
        <v>327.86</v>
      </c>
      <c r="H33" s="23">
        <f>+Month!G32+H32</f>
        <v>24.34</v>
      </c>
      <c r="I33" s="23">
        <f>+Month!H32+I32</f>
        <v>475.03</v>
      </c>
      <c r="J33" s="23">
        <f>+Month!I32+J32</f>
        <v>4448.93</v>
      </c>
      <c r="K33" s="23">
        <f>+Month!J32+K32</f>
        <v>1312.6100000000001</v>
      </c>
      <c r="L33" s="23">
        <f>+Month!K32+L32</f>
        <v>701.63</v>
      </c>
      <c r="M33" s="23">
        <f>+Month!L32+M32</f>
        <v>1816.23</v>
      </c>
      <c r="N33" s="23">
        <f>+Month!M32+N32</f>
        <v>2696.25</v>
      </c>
      <c r="O33" s="23">
        <f>+Month!N32+O32</f>
        <v>1783.32</v>
      </c>
      <c r="P33" s="23">
        <f>+Month!O32+P32</f>
        <v>177.39</v>
      </c>
      <c r="Q33" s="23">
        <f>+Month!P32+Q32</f>
        <v>252.05</v>
      </c>
      <c r="S33" s="11">
        <f t="shared" si="2"/>
        <v>376</v>
      </c>
      <c r="T33" s="25" t="str">
        <f t="shared" si="1"/>
        <v>Month!A376</v>
      </c>
      <c r="U33" s="25" t="str">
        <f t="shared" si="1"/>
        <v>Month!B376</v>
      </c>
      <c r="V33" s="25" t="str">
        <f t="shared" si="1"/>
        <v>Month!C376</v>
      </c>
      <c r="W33" s="25" t="str">
        <f t="shared" si="1"/>
        <v>Month!D376</v>
      </c>
      <c r="X33" s="25" t="str">
        <f t="shared" si="1"/>
        <v>Month!E376</v>
      </c>
      <c r="Y33" s="25" t="str">
        <f t="shared" si="1"/>
        <v>Month!F376</v>
      </c>
      <c r="Z33" s="25" t="str">
        <f t="shared" si="1"/>
        <v>Month!G376</v>
      </c>
      <c r="AA33" s="25" t="str">
        <f t="shared" si="1"/>
        <v>Month!H376</v>
      </c>
      <c r="AB33" s="25" t="str">
        <f t="shared" si="1"/>
        <v>Month!I376</v>
      </c>
      <c r="AC33" s="25" t="str">
        <f t="shared" si="1"/>
        <v>Month!J376</v>
      </c>
      <c r="AD33" s="25" t="str">
        <f t="shared" si="1"/>
        <v>Month!K376</v>
      </c>
      <c r="AE33" s="25" t="str">
        <f t="shared" si="1"/>
        <v>Month!L376</v>
      </c>
      <c r="AF33" s="25" t="str">
        <f t="shared" si="1"/>
        <v>Month!M376</v>
      </c>
      <c r="AG33" s="25" t="str">
        <f t="shared" si="1"/>
        <v>Month!N376</v>
      </c>
      <c r="AH33" s="25" t="str">
        <f t="shared" si="1"/>
        <v>Month!O376</v>
      </c>
      <c r="AI33" s="25" t="str">
        <f t="shared" si="1"/>
        <v>Month!P376</v>
      </c>
    </row>
    <row r="34" spans="1:35" x14ac:dyDescent="0.3">
      <c r="A34" s="11">
        <v>1997</v>
      </c>
      <c r="B34" s="11" t="s">
        <v>40</v>
      </c>
      <c r="C34" s="23">
        <f>+Month!B33+C33</f>
        <v>23352.010000000002</v>
      </c>
      <c r="D34" s="23">
        <f>+Month!C33+D33</f>
        <v>1650.52</v>
      </c>
      <c r="E34" s="23">
        <f>+Month!D33+E33</f>
        <v>-34.319999999999993</v>
      </c>
      <c r="F34" s="23">
        <f>+Month!E33+F33</f>
        <v>21735.9</v>
      </c>
      <c r="G34" s="23">
        <f>+Month!F33+G33</f>
        <v>484.22</v>
      </c>
      <c r="H34" s="23">
        <f>+Month!G33+H33</f>
        <v>34.17</v>
      </c>
      <c r="I34" s="23">
        <f>+Month!H33+I33</f>
        <v>732.86999999999989</v>
      </c>
      <c r="J34" s="23">
        <f>+Month!I33+J33</f>
        <v>6754.39</v>
      </c>
      <c r="K34" s="23">
        <f>+Month!J33+K33</f>
        <v>2038.8600000000001</v>
      </c>
      <c r="L34" s="23">
        <f>+Month!K33+L33</f>
        <v>986.48</v>
      </c>
      <c r="M34" s="23">
        <f>+Month!L33+M33</f>
        <v>2806.36</v>
      </c>
      <c r="N34" s="23">
        <f>+Month!M33+N33</f>
        <v>4073.87</v>
      </c>
      <c r="O34" s="23">
        <f>+Month!N33+O33</f>
        <v>2712.8199999999997</v>
      </c>
      <c r="P34" s="23">
        <f>+Month!O33+P33</f>
        <v>274.20999999999998</v>
      </c>
      <c r="Q34" s="23">
        <f>+Month!P33+Q33</f>
        <v>446.52</v>
      </c>
      <c r="S34" s="11">
        <f t="shared" si="2"/>
        <v>377</v>
      </c>
      <c r="T34" s="25" t="str">
        <f t="shared" si="1"/>
        <v>Month!A377</v>
      </c>
      <c r="U34" s="25" t="str">
        <f t="shared" si="1"/>
        <v>Month!B377</v>
      </c>
      <c r="V34" s="25" t="str">
        <f t="shared" si="1"/>
        <v>Month!C377</v>
      </c>
      <c r="W34" s="25" t="str">
        <f t="shared" si="1"/>
        <v>Month!D377</v>
      </c>
      <c r="X34" s="25" t="str">
        <f t="shared" si="1"/>
        <v>Month!E377</v>
      </c>
      <c r="Y34" s="25" t="str">
        <f t="shared" si="1"/>
        <v>Month!F377</v>
      </c>
      <c r="Z34" s="25" t="str">
        <f t="shared" si="1"/>
        <v>Month!G377</v>
      </c>
      <c r="AA34" s="25" t="str">
        <f t="shared" si="1"/>
        <v>Month!H377</v>
      </c>
      <c r="AB34" s="25" t="str">
        <f t="shared" si="1"/>
        <v>Month!I377</v>
      </c>
      <c r="AC34" s="25" t="str">
        <f t="shared" si="1"/>
        <v>Month!J377</v>
      </c>
      <c r="AD34" s="25" t="str">
        <f t="shared" si="1"/>
        <v>Month!K377</v>
      </c>
      <c r="AE34" s="25" t="str">
        <f t="shared" si="1"/>
        <v>Month!L377</v>
      </c>
      <c r="AF34" s="25" t="str">
        <f t="shared" si="1"/>
        <v>Month!M377</v>
      </c>
      <c r="AG34" s="25" t="str">
        <f t="shared" si="1"/>
        <v>Month!N377</v>
      </c>
      <c r="AH34" s="25" t="str">
        <f t="shared" si="1"/>
        <v>Month!O377</v>
      </c>
      <c r="AI34" s="25" t="str">
        <f t="shared" si="1"/>
        <v>Month!P377</v>
      </c>
    </row>
    <row r="35" spans="1:35" x14ac:dyDescent="0.3">
      <c r="A35" s="11">
        <v>1997</v>
      </c>
      <c r="B35" s="11" t="s">
        <v>41</v>
      </c>
      <c r="C35" s="23">
        <f>+Month!B34+C34</f>
        <v>31397.270000000004</v>
      </c>
      <c r="D35" s="23">
        <f>+Month!C34+D34</f>
        <v>2168.9299999999998</v>
      </c>
      <c r="E35" s="23">
        <f>+Month!D34+E34</f>
        <v>-11.129999999999992</v>
      </c>
      <c r="F35" s="23">
        <f>+Month!E34+F34</f>
        <v>29239.370000000003</v>
      </c>
      <c r="G35" s="23">
        <f>+Month!F34+G34</f>
        <v>636.79</v>
      </c>
      <c r="H35" s="23">
        <f>+Month!G34+H34</f>
        <v>43.36</v>
      </c>
      <c r="I35" s="23">
        <f>+Month!H34+I34</f>
        <v>982.78999999999985</v>
      </c>
      <c r="J35" s="23">
        <f>+Month!I34+J34</f>
        <v>9072.36</v>
      </c>
      <c r="K35" s="23">
        <f>+Month!J34+K34</f>
        <v>2703.1800000000003</v>
      </c>
      <c r="L35" s="23">
        <f>+Month!K34+L34</f>
        <v>1222.07</v>
      </c>
      <c r="M35" s="23">
        <f>+Month!L34+M34</f>
        <v>3759.8900000000003</v>
      </c>
      <c r="N35" s="23">
        <f>+Month!M34+N34</f>
        <v>5619.9</v>
      </c>
      <c r="O35" s="23">
        <f>+Month!N34+O34</f>
        <v>3665.9399999999996</v>
      </c>
      <c r="P35" s="23">
        <f>+Month!O34+P34</f>
        <v>383.71</v>
      </c>
      <c r="Q35" s="23">
        <f>+Month!P34+Q34</f>
        <v>646.47</v>
      </c>
    </row>
    <row r="36" spans="1:35" x14ac:dyDescent="0.3">
      <c r="A36" s="11">
        <v>1997</v>
      </c>
      <c r="B36" s="11" t="s">
        <v>42</v>
      </c>
      <c r="C36" s="23">
        <f>+Month!B35+C35</f>
        <v>39288.030000000006</v>
      </c>
      <c r="D36" s="23">
        <f>+Month!C35+D35</f>
        <v>2680.6899999999996</v>
      </c>
      <c r="E36" s="23">
        <f>+Month!D35+E35</f>
        <v>3.4800000000000075</v>
      </c>
      <c r="F36" s="23">
        <f>+Month!E35+F35</f>
        <v>36603.57</v>
      </c>
      <c r="G36" s="23">
        <f>+Month!F35+G35</f>
        <v>801.34999999999991</v>
      </c>
      <c r="H36" s="23">
        <f>+Month!G35+H35</f>
        <v>50.9</v>
      </c>
      <c r="I36" s="23">
        <f>+Month!H35+I35</f>
        <v>1262.2099999999998</v>
      </c>
      <c r="J36" s="23">
        <f>+Month!I35+J35</f>
        <v>11315.18</v>
      </c>
      <c r="K36" s="23">
        <f>+Month!J35+K35</f>
        <v>3381.11</v>
      </c>
      <c r="L36" s="23">
        <f>+Month!K35+L35</f>
        <v>1473.9499999999998</v>
      </c>
      <c r="M36" s="23">
        <f>+Month!L35+M35</f>
        <v>4606.0600000000004</v>
      </c>
      <c r="N36" s="23">
        <f>+Month!M35+N35</f>
        <v>7077.7099999999991</v>
      </c>
      <c r="O36" s="23">
        <f>+Month!N35+O35</f>
        <v>4698.8499999999995</v>
      </c>
      <c r="P36" s="23">
        <f>+Month!O35+P35</f>
        <v>495.13</v>
      </c>
      <c r="Q36" s="23">
        <f>+Month!P35+Q35</f>
        <v>850.56000000000006</v>
      </c>
    </row>
    <row r="37" spans="1:35" x14ac:dyDescent="0.3">
      <c r="A37" s="11">
        <v>1997</v>
      </c>
      <c r="B37" s="11" t="s">
        <v>43</v>
      </c>
      <c r="C37" s="23">
        <f>+Month!B36+C36</f>
        <v>47019.010000000009</v>
      </c>
      <c r="D37" s="23">
        <f>+Month!C36+D36</f>
        <v>3195.74</v>
      </c>
      <c r="E37" s="23">
        <f>+Month!D36+E36</f>
        <v>48.63000000000001</v>
      </c>
      <c r="F37" s="23">
        <f>+Month!E36+F36</f>
        <v>43774.16</v>
      </c>
      <c r="G37" s="23">
        <f>+Month!F36+G36</f>
        <v>967.78</v>
      </c>
      <c r="H37" s="23">
        <f>+Month!G36+H36</f>
        <v>60.56</v>
      </c>
      <c r="I37" s="23">
        <f>+Month!H36+I36</f>
        <v>1484.9799999999998</v>
      </c>
      <c r="J37" s="23">
        <f>+Month!I36+J36</f>
        <v>13556.02</v>
      </c>
      <c r="K37" s="23">
        <f>+Month!J36+K36</f>
        <v>4120.74</v>
      </c>
      <c r="L37" s="23">
        <f>+Month!K36+L36</f>
        <v>1659.36</v>
      </c>
      <c r="M37" s="23">
        <f>+Month!L36+M36</f>
        <v>5421.92</v>
      </c>
      <c r="N37" s="23">
        <f>+Month!M36+N36</f>
        <v>8537</v>
      </c>
      <c r="O37" s="23">
        <f>+Month!N36+O36</f>
        <v>5625.0999999999995</v>
      </c>
      <c r="P37" s="23">
        <f>+Month!O36+P36</f>
        <v>586.65</v>
      </c>
      <c r="Q37" s="23">
        <f>+Month!P36+Q36</f>
        <v>1082.3000000000002</v>
      </c>
      <c r="S37" s="11" t="s">
        <v>571</v>
      </c>
      <c r="T37" s="11" t="s">
        <v>584</v>
      </c>
      <c r="U37" s="11" t="s">
        <v>105</v>
      </c>
      <c r="V37" s="11" t="s">
        <v>106</v>
      </c>
      <c r="W37" s="11" t="s">
        <v>107</v>
      </c>
      <c r="X37" s="11" t="s">
        <v>108</v>
      </c>
      <c r="Y37" s="11" t="s">
        <v>109</v>
      </c>
      <c r="Z37" s="11" t="s">
        <v>110</v>
      </c>
      <c r="AA37" s="11" t="s">
        <v>97</v>
      </c>
      <c r="AB37" s="11" t="s">
        <v>111</v>
      </c>
      <c r="AC37" s="11" t="s">
        <v>112</v>
      </c>
      <c r="AD37" s="11" t="s">
        <v>113</v>
      </c>
      <c r="AE37" s="11" t="s">
        <v>114</v>
      </c>
      <c r="AF37" s="11" t="s">
        <v>115</v>
      </c>
      <c r="AG37" s="11" t="s">
        <v>116</v>
      </c>
      <c r="AH37" s="11" t="s">
        <v>117</v>
      </c>
      <c r="AI37" s="24" t="s">
        <v>118</v>
      </c>
    </row>
    <row r="38" spans="1:35" x14ac:dyDescent="0.3">
      <c r="A38" s="11">
        <v>1997</v>
      </c>
      <c r="B38" s="11" t="s">
        <v>44</v>
      </c>
      <c r="C38" s="23">
        <f>+Month!B37+C37</f>
        <v>55683.080000000009</v>
      </c>
      <c r="D38" s="23">
        <f>+Month!C37+D37</f>
        <v>3757.1899999999996</v>
      </c>
      <c r="E38" s="23">
        <f>+Month!D37+E37</f>
        <v>37.780000000000008</v>
      </c>
      <c r="F38" s="23">
        <f>+Month!E37+F37</f>
        <v>51887.740000000005</v>
      </c>
      <c r="G38" s="23">
        <f>+Month!F37+G37</f>
        <v>1158.5</v>
      </c>
      <c r="H38" s="23">
        <f>+Month!G37+H37</f>
        <v>70.41</v>
      </c>
      <c r="I38" s="23">
        <f>+Month!H37+I37</f>
        <v>1730.7099999999998</v>
      </c>
      <c r="J38" s="23">
        <f>+Month!I37+J37</f>
        <v>15915.34</v>
      </c>
      <c r="K38" s="23">
        <f>+Month!J37+K37</f>
        <v>4902.3999999999996</v>
      </c>
      <c r="L38" s="23">
        <f>+Month!K37+L37</f>
        <v>1902.75</v>
      </c>
      <c r="M38" s="23">
        <f>+Month!L37+M37</f>
        <v>6399.12</v>
      </c>
      <c r="N38" s="23">
        <f>+Month!M37+N37</f>
        <v>10240.99</v>
      </c>
      <c r="O38" s="23">
        <f>+Month!N37+O37</f>
        <v>6753.8499999999995</v>
      </c>
      <c r="P38" s="23">
        <f>+Month!O37+P37</f>
        <v>696.44999999999993</v>
      </c>
      <c r="Q38" s="23">
        <f>+Month!P37+Q37</f>
        <v>1311.5000000000002</v>
      </c>
      <c r="S38" s="11">
        <f>S20+3</f>
        <v>366</v>
      </c>
      <c r="T38" s="25" t="str">
        <f>$S$37&amp;T$37&amp;$S38</f>
        <v>calculation_hide!b366</v>
      </c>
      <c r="U38" s="25" t="str">
        <f>$S$37&amp;U$37&amp;$S38</f>
        <v>calculation_hide!c366</v>
      </c>
      <c r="V38" s="25" t="str">
        <f t="shared" ref="V38:AI39" si="3">$S$37&amp;V$37&amp;$S38</f>
        <v>calculation_hide!d366</v>
      </c>
      <c r="W38" s="25" t="str">
        <f t="shared" si="3"/>
        <v>calculation_hide!e366</v>
      </c>
      <c r="X38" s="25" t="str">
        <f t="shared" si="3"/>
        <v>calculation_hide!f366</v>
      </c>
      <c r="Y38" s="25" t="str">
        <f t="shared" si="3"/>
        <v>calculation_hide!g366</v>
      </c>
      <c r="Z38" s="25" t="str">
        <f t="shared" si="3"/>
        <v>calculation_hide!h366</v>
      </c>
      <c r="AA38" s="25" t="str">
        <f t="shared" si="3"/>
        <v>calculation_hide!I366</v>
      </c>
      <c r="AB38" s="25" t="str">
        <f t="shared" si="3"/>
        <v>calculation_hide!j366</v>
      </c>
      <c r="AC38" s="25" t="str">
        <f t="shared" si="3"/>
        <v>calculation_hide!k366</v>
      </c>
      <c r="AD38" s="25" t="str">
        <f t="shared" si="3"/>
        <v>calculation_hide!l366</v>
      </c>
      <c r="AE38" s="25" t="str">
        <f t="shared" si="3"/>
        <v>calculation_hide!m366</v>
      </c>
      <c r="AF38" s="25" t="str">
        <f t="shared" si="3"/>
        <v>calculation_hide!n366</v>
      </c>
      <c r="AG38" s="25" t="str">
        <f t="shared" si="3"/>
        <v>calculation_hide!o366</v>
      </c>
      <c r="AH38" s="25" t="str">
        <f t="shared" si="3"/>
        <v>calculation_hide!p366</v>
      </c>
      <c r="AI38" s="25" t="str">
        <f t="shared" si="3"/>
        <v>calculation_hide!q366</v>
      </c>
    </row>
    <row r="39" spans="1:35" x14ac:dyDescent="0.3">
      <c r="A39" s="11">
        <v>1997</v>
      </c>
      <c r="B39" s="11" t="s">
        <v>45</v>
      </c>
      <c r="C39" s="23">
        <f>+Month!B38+C38</f>
        <v>64112.94000000001</v>
      </c>
      <c r="D39" s="23">
        <f>+Month!C38+D38</f>
        <v>4307.66</v>
      </c>
      <c r="E39" s="23">
        <f>+Month!D38+E38</f>
        <v>39.63000000000001</v>
      </c>
      <c r="F39" s="23">
        <f>+Month!E38+F38</f>
        <v>59765.390000000007</v>
      </c>
      <c r="G39" s="23">
        <f>+Month!F38+G38</f>
        <v>1336.59</v>
      </c>
      <c r="H39" s="23">
        <f>+Month!G38+H38</f>
        <v>80.709999999999994</v>
      </c>
      <c r="I39" s="23">
        <f>+Month!H38+I38</f>
        <v>1956.4399999999998</v>
      </c>
      <c r="J39" s="23">
        <f>+Month!I38+J38</f>
        <v>18343.810000000001</v>
      </c>
      <c r="K39" s="23">
        <f>+Month!J38+K38</f>
        <v>5695.0499999999993</v>
      </c>
      <c r="L39" s="23">
        <f>+Month!K38+L38</f>
        <v>2119.9</v>
      </c>
      <c r="M39" s="23">
        <f>+Month!L38+M38</f>
        <v>7361.7</v>
      </c>
      <c r="N39" s="23">
        <f>+Month!M38+N38</f>
        <v>11836.6</v>
      </c>
      <c r="O39" s="23">
        <f>+Month!N38+O38</f>
        <v>7772.8099999999995</v>
      </c>
      <c r="P39" s="23">
        <f>+Month!O38+P38</f>
        <v>791.04</v>
      </c>
      <c r="Q39" s="23">
        <f>+Month!P38+Q38</f>
        <v>1529.1900000000003</v>
      </c>
      <c r="S39" s="11">
        <f>S38+12</f>
        <v>378</v>
      </c>
      <c r="T39" s="25" t="str">
        <f>$S$37&amp;T$37&amp;$S39</f>
        <v>calculation_hide!b378</v>
      </c>
      <c r="U39" s="25" t="str">
        <f>$S$37&amp;U$37&amp;$S39</f>
        <v>calculation_hide!c378</v>
      </c>
      <c r="V39" s="25" t="str">
        <f t="shared" si="3"/>
        <v>calculation_hide!d378</v>
      </c>
      <c r="W39" s="25" t="str">
        <f t="shared" si="3"/>
        <v>calculation_hide!e378</v>
      </c>
      <c r="X39" s="25" t="str">
        <f t="shared" si="3"/>
        <v>calculation_hide!f378</v>
      </c>
      <c r="Y39" s="25" t="str">
        <f t="shared" si="3"/>
        <v>calculation_hide!g378</v>
      </c>
      <c r="Z39" s="25" t="str">
        <f t="shared" si="3"/>
        <v>calculation_hide!h378</v>
      </c>
      <c r="AA39" s="25" t="str">
        <f t="shared" si="3"/>
        <v>calculation_hide!I378</v>
      </c>
      <c r="AB39" s="25" t="str">
        <f t="shared" si="3"/>
        <v>calculation_hide!j378</v>
      </c>
      <c r="AC39" s="25" t="str">
        <f t="shared" si="3"/>
        <v>calculation_hide!k378</v>
      </c>
      <c r="AD39" s="25" t="str">
        <f t="shared" si="3"/>
        <v>calculation_hide!l378</v>
      </c>
      <c r="AE39" s="25" t="str">
        <f t="shared" si="3"/>
        <v>calculation_hide!m378</v>
      </c>
      <c r="AF39" s="25" t="str">
        <f t="shared" si="3"/>
        <v>calculation_hide!n378</v>
      </c>
      <c r="AG39" s="25" t="str">
        <f t="shared" si="3"/>
        <v>calculation_hide!o378</v>
      </c>
      <c r="AH39" s="25" t="str">
        <f t="shared" si="3"/>
        <v>calculation_hide!p378</v>
      </c>
      <c r="AI39" s="25" t="str">
        <f t="shared" si="3"/>
        <v>calculation_hide!q378</v>
      </c>
    </row>
    <row r="40" spans="1:35" x14ac:dyDescent="0.3">
      <c r="A40" s="11">
        <v>1997</v>
      </c>
      <c r="B40" s="11" t="s">
        <v>46</v>
      </c>
      <c r="C40" s="23">
        <f>+Month!B39+C39</f>
        <v>72426.010000000009</v>
      </c>
      <c r="D40" s="23">
        <f>+Month!C39+D39</f>
        <v>4857.5</v>
      </c>
      <c r="E40" s="23">
        <f>+Month!D39+E39</f>
        <v>64.680000000000007</v>
      </c>
      <c r="F40" s="23">
        <f>+Month!E39+F39</f>
        <v>67503.670000000013</v>
      </c>
      <c r="G40" s="23">
        <f>+Month!F39+G39</f>
        <v>1470.26</v>
      </c>
      <c r="H40" s="23">
        <f>+Month!G39+H39</f>
        <v>92.03</v>
      </c>
      <c r="I40" s="23">
        <f>+Month!H39+I39</f>
        <v>2181.9499999999998</v>
      </c>
      <c r="J40" s="23">
        <f>+Month!I39+J39</f>
        <v>20803.940000000002</v>
      </c>
      <c r="K40" s="23">
        <f>+Month!J39+K39</f>
        <v>6388.07</v>
      </c>
      <c r="L40" s="23">
        <f>+Month!K39+L39</f>
        <v>2394.83</v>
      </c>
      <c r="M40" s="23">
        <f>+Month!L39+M39</f>
        <v>8269.8799999999992</v>
      </c>
      <c r="N40" s="23">
        <f>+Month!M39+N39</f>
        <v>13338.29</v>
      </c>
      <c r="O40" s="23">
        <f>+Month!N39+O39</f>
        <v>8837.4699999999993</v>
      </c>
      <c r="P40" s="23">
        <f>+Month!O39+P39</f>
        <v>924.34999999999991</v>
      </c>
      <c r="Q40" s="23">
        <f>+Month!P39+Q39</f>
        <v>1735.2700000000002</v>
      </c>
    </row>
    <row r="41" spans="1:35" x14ac:dyDescent="0.3">
      <c r="A41" s="11">
        <v>1997</v>
      </c>
      <c r="B41" s="11" t="s">
        <v>47</v>
      </c>
      <c r="C41" s="23">
        <f>+Month!B40+C40</f>
        <v>80534.220000000016</v>
      </c>
      <c r="D41" s="23">
        <f>+Month!C40+D40</f>
        <v>5423.4400000000005</v>
      </c>
      <c r="E41" s="23">
        <f>+Month!D40+E40</f>
        <v>82.160000000000011</v>
      </c>
      <c r="F41" s="23">
        <f>+Month!E40+F40</f>
        <v>75028.410000000018</v>
      </c>
      <c r="G41" s="23">
        <f>+Month!F40+G40</f>
        <v>1616.47</v>
      </c>
      <c r="H41" s="23">
        <f>+Month!G40+H40</f>
        <v>104.93</v>
      </c>
      <c r="I41" s="23">
        <f>+Month!H40+I40</f>
        <v>2362.46</v>
      </c>
      <c r="J41" s="23">
        <f>+Month!I40+J40</f>
        <v>23315.22</v>
      </c>
      <c r="K41" s="23">
        <f>+Month!J40+K40</f>
        <v>7077.3799999999992</v>
      </c>
      <c r="L41" s="23">
        <f>+Month!K40+L40</f>
        <v>2637.68</v>
      </c>
      <c r="M41" s="23">
        <f>+Month!L40+M40</f>
        <v>9179.57</v>
      </c>
      <c r="N41" s="23">
        <f>+Month!M40+N40</f>
        <v>14773.45</v>
      </c>
      <c r="O41" s="23">
        <f>+Month!N40+O40</f>
        <v>9826.33</v>
      </c>
      <c r="P41" s="23">
        <f>+Month!O40+P40</f>
        <v>1004.7599999999999</v>
      </c>
      <c r="Q41" s="23">
        <f>+Month!P40+Q40</f>
        <v>1921.3300000000002</v>
      </c>
    </row>
    <row r="42" spans="1:35" x14ac:dyDescent="0.3">
      <c r="A42" s="11">
        <v>1997</v>
      </c>
      <c r="B42" s="11" t="s">
        <v>48</v>
      </c>
      <c r="C42" s="23">
        <f>+Month!B41+C41</f>
        <v>88791.470000000016</v>
      </c>
      <c r="D42" s="23">
        <f>+Month!C41+D41</f>
        <v>5994.5700000000006</v>
      </c>
      <c r="E42" s="23">
        <f>+Month!D41+E41</f>
        <v>53.790000000000006</v>
      </c>
      <c r="F42" s="23">
        <f>+Month!E41+F41</f>
        <v>82742.85000000002</v>
      </c>
      <c r="G42" s="23">
        <f>+Month!F41+G41</f>
        <v>1780.98</v>
      </c>
      <c r="H42" s="23">
        <f>+Month!G41+H41</f>
        <v>119.01</v>
      </c>
      <c r="I42" s="23">
        <f>+Month!H41+I41</f>
        <v>2604.6999999999998</v>
      </c>
      <c r="J42" s="23">
        <f>+Month!I41+J41</f>
        <v>25780.83</v>
      </c>
      <c r="K42" s="23">
        <f>+Month!J41+K41</f>
        <v>7742.7199999999993</v>
      </c>
      <c r="L42" s="23">
        <f>+Month!K41+L41</f>
        <v>2986.85</v>
      </c>
      <c r="M42" s="23">
        <f>+Month!L41+M41</f>
        <v>10124.549999999999</v>
      </c>
      <c r="N42" s="23">
        <f>+Month!M41+N41</f>
        <v>16166.44</v>
      </c>
      <c r="O42" s="23">
        <f>+Month!N41+O41</f>
        <v>10855.13</v>
      </c>
      <c r="P42" s="23">
        <f>+Month!O41+P41</f>
        <v>1126.4299999999998</v>
      </c>
      <c r="Q42" s="23">
        <f>+Month!P41+Q41</f>
        <v>2116.4500000000003</v>
      </c>
    </row>
    <row r="43" spans="1:35" x14ac:dyDescent="0.3">
      <c r="A43" s="11">
        <v>1997</v>
      </c>
      <c r="B43" s="11" t="s">
        <v>49</v>
      </c>
      <c r="C43" s="23">
        <f>+Month!B42+C42</f>
        <v>97024.010000000009</v>
      </c>
      <c r="D43" s="23">
        <f>+Month!C42+D42</f>
        <v>6571.52</v>
      </c>
      <c r="E43" s="23">
        <f>+Month!D42+E42</f>
        <v>86.51</v>
      </c>
      <c r="F43" s="23">
        <f>+Month!E42+F42</f>
        <v>90365.670000000013</v>
      </c>
      <c r="G43" s="23">
        <f>+Month!F42+G42</f>
        <v>1950.0900000000001</v>
      </c>
      <c r="H43" s="23">
        <f>+Month!G42+H42</f>
        <v>138.52000000000001</v>
      </c>
      <c r="I43" s="23">
        <f>+Month!H42+I42</f>
        <v>2853.77</v>
      </c>
      <c r="J43" s="23">
        <f>+Month!I42+J42</f>
        <v>28260.240000000002</v>
      </c>
      <c r="K43" s="23">
        <f>+Month!J42+K42</f>
        <v>8342.33</v>
      </c>
      <c r="L43" s="23">
        <f>+Month!K42+L42</f>
        <v>3335.93</v>
      </c>
      <c r="M43" s="23">
        <f>+Month!L42+M42</f>
        <v>11112.449999999999</v>
      </c>
      <c r="N43" s="23">
        <f>+Month!M42+N42</f>
        <v>17665.16</v>
      </c>
      <c r="O43" s="23">
        <f>+Month!N42+O42</f>
        <v>11746.99</v>
      </c>
      <c r="P43" s="23">
        <f>+Month!O42+P42</f>
        <v>1231.4599999999998</v>
      </c>
      <c r="Q43" s="23">
        <f>+Month!P42+Q42</f>
        <v>2258.4500000000003</v>
      </c>
    </row>
    <row r="44" spans="1:35" x14ac:dyDescent="0.3">
      <c r="A44" s="11">
        <v>1998</v>
      </c>
      <c r="B44" s="11" t="s">
        <v>38</v>
      </c>
      <c r="C44" s="23">
        <f>+Month!B43</f>
        <v>7611.84</v>
      </c>
      <c r="D44" s="23">
        <f>+Month!C43</f>
        <v>544.63</v>
      </c>
      <c r="E44" s="23">
        <f>+Month!D43</f>
        <v>52.72</v>
      </c>
      <c r="F44" s="23">
        <f>+Month!E43</f>
        <v>7014.48</v>
      </c>
      <c r="G44" s="23">
        <f>+Month!F43</f>
        <v>160.59</v>
      </c>
      <c r="H44" s="23">
        <f>+Month!G43</f>
        <v>25.81</v>
      </c>
      <c r="I44" s="23">
        <f>+Month!H43</f>
        <v>187.45</v>
      </c>
      <c r="J44" s="23">
        <f>+Month!I43</f>
        <v>2368.6999999999998</v>
      </c>
      <c r="K44" s="23">
        <f>+Month!J43</f>
        <v>574.69000000000005</v>
      </c>
      <c r="L44" s="23">
        <f>+Month!K43</f>
        <v>339.03</v>
      </c>
      <c r="M44" s="23">
        <f>+Month!L43</f>
        <v>861.57</v>
      </c>
      <c r="N44" s="23">
        <f>+Month!M43</f>
        <v>1346.63</v>
      </c>
      <c r="O44" s="23">
        <f>+Month!N43</f>
        <v>824.2</v>
      </c>
      <c r="P44" s="23">
        <f>+Month!O43</f>
        <v>79.040000000000006</v>
      </c>
      <c r="Q44" s="23">
        <f>+Month!P43</f>
        <v>106.8</v>
      </c>
    </row>
    <row r="45" spans="1:35" x14ac:dyDescent="0.3">
      <c r="A45" s="11">
        <v>1998</v>
      </c>
      <c r="B45" s="11" t="s">
        <v>39</v>
      </c>
      <c r="C45" s="23">
        <f>+Month!B44+C44</f>
        <v>14410.86</v>
      </c>
      <c r="D45" s="23">
        <f>+Month!C44+D44</f>
        <v>983.19</v>
      </c>
      <c r="E45" s="23">
        <f>+Month!D44+E44</f>
        <v>202.52</v>
      </c>
      <c r="F45" s="23">
        <f>+Month!E44+F44</f>
        <v>13225.14</v>
      </c>
      <c r="G45" s="23">
        <f>+Month!F44+G44</f>
        <v>283.61</v>
      </c>
      <c r="H45" s="23">
        <f>+Month!G44+H44</f>
        <v>33.69</v>
      </c>
      <c r="I45" s="23">
        <f>+Month!H44+I44</f>
        <v>373.57</v>
      </c>
      <c r="J45" s="23">
        <f>+Month!I44+J44</f>
        <v>4313.53</v>
      </c>
      <c r="K45" s="23">
        <f>+Month!J44+K44</f>
        <v>1041.3600000000001</v>
      </c>
      <c r="L45" s="23">
        <f>+Month!K44+L44</f>
        <v>640.14</v>
      </c>
      <c r="M45" s="23">
        <f>+Month!L44+M44</f>
        <v>1673.24</v>
      </c>
      <c r="N45" s="23">
        <f>+Month!M44+N44</f>
        <v>2486.98</v>
      </c>
      <c r="O45" s="23">
        <f>+Month!N44+O44</f>
        <v>1694.98</v>
      </c>
      <c r="P45" s="23">
        <f>+Month!O44+P44</f>
        <v>177.35000000000002</v>
      </c>
      <c r="Q45" s="23">
        <f>+Month!P44+Q44</f>
        <v>235.01999999999998</v>
      </c>
    </row>
    <row r="46" spans="1:35" x14ac:dyDescent="0.3">
      <c r="A46" s="11">
        <v>1998</v>
      </c>
      <c r="B46" s="11" t="s">
        <v>40</v>
      </c>
      <c r="C46" s="23">
        <f>+Month!B45+C45</f>
        <v>22559.14</v>
      </c>
      <c r="D46" s="23">
        <f>+Month!C45+D45</f>
        <v>1499.92</v>
      </c>
      <c r="E46" s="23">
        <f>+Month!D45+E45</f>
        <v>256.38</v>
      </c>
      <c r="F46" s="23">
        <f>+Month!E45+F45</f>
        <v>20802.829999999998</v>
      </c>
      <c r="G46" s="23">
        <f>+Month!F45+G45</f>
        <v>445.43</v>
      </c>
      <c r="H46" s="23">
        <f>+Month!G45+H45</f>
        <v>61.67</v>
      </c>
      <c r="I46" s="23">
        <f>+Month!H45+I45</f>
        <v>589.12</v>
      </c>
      <c r="J46" s="23">
        <f>+Month!I45+J45</f>
        <v>6664.5599999999995</v>
      </c>
      <c r="K46" s="23">
        <f>+Month!J45+K45</f>
        <v>1693.29</v>
      </c>
      <c r="L46" s="23">
        <f>+Month!K45+L45</f>
        <v>962.5</v>
      </c>
      <c r="M46" s="23">
        <f>+Month!L45+M45</f>
        <v>2709.1800000000003</v>
      </c>
      <c r="N46" s="23">
        <f>+Month!M45+N45</f>
        <v>3928.33</v>
      </c>
      <c r="O46" s="23">
        <f>+Month!N45+O45</f>
        <v>2644.5</v>
      </c>
      <c r="P46" s="23">
        <f>+Month!O45+P45</f>
        <v>283.87</v>
      </c>
      <c r="Q46" s="23">
        <f>+Month!P45+Q45</f>
        <v>425.91999999999996</v>
      </c>
    </row>
    <row r="47" spans="1:35" x14ac:dyDescent="0.3">
      <c r="A47" s="11">
        <v>1998</v>
      </c>
      <c r="B47" s="11" t="s">
        <v>41</v>
      </c>
      <c r="C47" s="23">
        <f>+Month!B46+C46</f>
        <v>30755.72</v>
      </c>
      <c r="D47" s="23">
        <f>+Month!C46+D46</f>
        <v>2027.52</v>
      </c>
      <c r="E47" s="23">
        <f>+Month!D46+E46</f>
        <v>328.28999999999996</v>
      </c>
      <c r="F47" s="23">
        <f>+Month!E46+F46</f>
        <v>28399.899999999998</v>
      </c>
      <c r="G47" s="23">
        <f>+Month!F46+G46</f>
        <v>613.36</v>
      </c>
      <c r="H47" s="23">
        <f>+Month!G46+H46</f>
        <v>96.16</v>
      </c>
      <c r="I47" s="23">
        <f>+Month!H46+I46</f>
        <v>827.38</v>
      </c>
      <c r="J47" s="23">
        <f>+Month!I46+J46</f>
        <v>8948.9499999999989</v>
      </c>
      <c r="K47" s="23">
        <f>+Month!J46+K46</f>
        <v>2386.7199999999998</v>
      </c>
      <c r="L47" s="23">
        <f>+Month!K46+L46</f>
        <v>1317.88</v>
      </c>
      <c r="M47" s="23">
        <f>+Month!L46+M46</f>
        <v>3620.5600000000004</v>
      </c>
      <c r="N47" s="23">
        <f>+Month!M46+N46</f>
        <v>5406.04</v>
      </c>
      <c r="O47" s="23">
        <f>+Month!N46+O46</f>
        <v>3662.86</v>
      </c>
      <c r="P47" s="23">
        <f>+Month!O46+P46</f>
        <v>387.99</v>
      </c>
      <c r="Q47" s="23">
        <f>+Month!P46+Q46</f>
        <v>615.41</v>
      </c>
    </row>
    <row r="48" spans="1:35" x14ac:dyDescent="0.3">
      <c r="A48" s="11">
        <v>1998</v>
      </c>
      <c r="B48" s="11" t="s">
        <v>42</v>
      </c>
      <c r="C48" s="23">
        <f>+Month!B47+C47</f>
        <v>39005.31</v>
      </c>
      <c r="D48" s="23">
        <f>+Month!C47+D47</f>
        <v>2562.19</v>
      </c>
      <c r="E48" s="23">
        <f>+Month!D47+E47</f>
        <v>379.4</v>
      </c>
      <c r="F48" s="23">
        <f>+Month!E47+F47</f>
        <v>36063.699999999997</v>
      </c>
      <c r="G48" s="23">
        <f>+Month!F47+G47</f>
        <v>795.26</v>
      </c>
      <c r="H48" s="23">
        <f>+Month!G47+H47</f>
        <v>136.01999999999998</v>
      </c>
      <c r="I48" s="23">
        <f>+Month!H47+I47</f>
        <v>1037.44</v>
      </c>
      <c r="J48" s="23">
        <f>+Month!I47+J47</f>
        <v>11331.539999999999</v>
      </c>
      <c r="K48" s="23">
        <f>+Month!J47+K47</f>
        <v>3153.3799999999997</v>
      </c>
      <c r="L48" s="23">
        <f>+Month!K47+L47</f>
        <v>1546.4900000000002</v>
      </c>
      <c r="M48" s="23">
        <f>+Month!L47+M47</f>
        <v>4529.1600000000008</v>
      </c>
      <c r="N48" s="23">
        <f>+Month!M47+N47</f>
        <v>6971.41</v>
      </c>
      <c r="O48" s="23">
        <f>+Month!N47+O47</f>
        <v>4600.3900000000003</v>
      </c>
      <c r="P48" s="23">
        <f>+Month!O47+P47</f>
        <v>485.78000000000003</v>
      </c>
      <c r="Q48" s="23">
        <f>+Month!P47+Q47</f>
        <v>840.84999999999991</v>
      </c>
    </row>
    <row r="49" spans="1:17" x14ac:dyDescent="0.3">
      <c r="A49" s="11">
        <v>1998</v>
      </c>
      <c r="B49" s="11" t="s">
        <v>43</v>
      </c>
      <c r="C49" s="23">
        <f>+Month!B48+C48</f>
        <v>47193.7</v>
      </c>
      <c r="D49" s="23">
        <f>+Month!C48+D48</f>
        <v>3092.17</v>
      </c>
      <c r="E49" s="23">
        <f>+Month!D48+E48</f>
        <v>472.4</v>
      </c>
      <c r="F49" s="23">
        <f>+Month!E48+F48</f>
        <v>43629.11</v>
      </c>
      <c r="G49" s="23">
        <f>+Month!F48+G48</f>
        <v>972</v>
      </c>
      <c r="H49" s="23">
        <f>+Month!G48+H48</f>
        <v>154.41999999999999</v>
      </c>
      <c r="I49" s="23">
        <f>+Month!H48+I48</f>
        <v>1251.6500000000001</v>
      </c>
      <c r="J49" s="23">
        <f>+Month!I48+J48</f>
        <v>13658.57</v>
      </c>
      <c r="K49" s="23">
        <f>+Month!J48+K48</f>
        <v>3903.47</v>
      </c>
      <c r="L49" s="23">
        <f>+Month!K48+L48</f>
        <v>1762.4400000000003</v>
      </c>
      <c r="M49" s="23">
        <f>+Month!L48+M48</f>
        <v>5413.9100000000008</v>
      </c>
      <c r="N49" s="23">
        <f>+Month!M48+N48</f>
        <v>8553.93</v>
      </c>
      <c r="O49" s="23">
        <f>+Month!N48+O48</f>
        <v>5551.33</v>
      </c>
      <c r="P49" s="23">
        <f>+Month!O48+P48</f>
        <v>579.01</v>
      </c>
      <c r="Q49" s="23">
        <f>+Month!P48+Q48</f>
        <v>1054.06</v>
      </c>
    </row>
    <row r="50" spans="1:17" x14ac:dyDescent="0.3">
      <c r="A50" s="11">
        <v>1998</v>
      </c>
      <c r="B50" s="11" t="s">
        <v>44</v>
      </c>
      <c r="C50" s="23">
        <f>+Month!B49+C49</f>
        <v>55359.5</v>
      </c>
      <c r="D50" s="23">
        <f>+Month!C49+D49</f>
        <v>3624.87</v>
      </c>
      <c r="E50" s="23">
        <f>+Month!D49+E49</f>
        <v>492.53</v>
      </c>
      <c r="F50" s="23">
        <f>+Month!E49+F49</f>
        <v>51242.080000000002</v>
      </c>
      <c r="G50" s="23">
        <f>+Month!F49+G49</f>
        <v>1158.1600000000001</v>
      </c>
      <c r="H50" s="23">
        <f>+Month!G49+H49</f>
        <v>216.69</v>
      </c>
      <c r="I50" s="23">
        <f>+Month!H49+I49</f>
        <v>1420.8300000000002</v>
      </c>
      <c r="J50" s="23">
        <f>+Month!I49+J49</f>
        <v>15986.22</v>
      </c>
      <c r="K50" s="23">
        <f>+Month!J49+K49</f>
        <v>4722.9799999999996</v>
      </c>
      <c r="L50" s="23">
        <f>+Month!K49+L49</f>
        <v>1928.5000000000002</v>
      </c>
      <c r="M50" s="23">
        <f>+Month!L49+M49</f>
        <v>6306.7400000000007</v>
      </c>
      <c r="N50" s="23">
        <f>+Month!M49+N49</f>
        <v>10110.790000000001</v>
      </c>
      <c r="O50" s="23">
        <f>+Month!N49+O49</f>
        <v>6515.6</v>
      </c>
      <c r="P50" s="23">
        <f>+Month!O49+P49</f>
        <v>691.91</v>
      </c>
      <c r="Q50" s="23">
        <f>+Month!P49+Q49</f>
        <v>1286.44</v>
      </c>
    </row>
    <row r="51" spans="1:17" x14ac:dyDescent="0.3">
      <c r="A51" s="11">
        <v>1998</v>
      </c>
      <c r="B51" s="11" t="s">
        <v>45</v>
      </c>
      <c r="C51" s="23">
        <f>+Month!B50+C50</f>
        <v>62805.15</v>
      </c>
      <c r="D51" s="23">
        <f>+Month!C50+D50</f>
        <v>4151.3599999999997</v>
      </c>
      <c r="E51" s="23">
        <f>+Month!D50+E50</f>
        <v>598.76</v>
      </c>
      <c r="F51" s="23">
        <f>+Month!E50+F50</f>
        <v>58055.01</v>
      </c>
      <c r="G51" s="23">
        <f>+Month!F50+G50</f>
        <v>1333.68</v>
      </c>
      <c r="H51" s="23">
        <f>+Month!G50+H50</f>
        <v>251.17</v>
      </c>
      <c r="I51" s="23">
        <f>+Month!H50+I50</f>
        <v>1512.7200000000003</v>
      </c>
      <c r="J51" s="23">
        <f>+Month!I50+J50</f>
        <v>18212.11</v>
      </c>
      <c r="K51" s="23">
        <f>+Month!J50+K50</f>
        <v>5452.99</v>
      </c>
      <c r="L51" s="23">
        <f>+Month!K50+L50</f>
        <v>2119.4900000000002</v>
      </c>
      <c r="M51" s="23">
        <f>+Month!L50+M50</f>
        <v>7101.3400000000011</v>
      </c>
      <c r="N51" s="23">
        <f>+Month!M50+N50</f>
        <v>11427.95</v>
      </c>
      <c r="O51" s="23">
        <f>+Month!N50+O50</f>
        <v>7363.14</v>
      </c>
      <c r="P51" s="23">
        <f>+Month!O50+P50</f>
        <v>760.81</v>
      </c>
      <c r="Q51" s="23">
        <f>+Month!P50+Q50</f>
        <v>1496.71</v>
      </c>
    </row>
    <row r="52" spans="1:17" x14ac:dyDescent="0.3">
      <c r="A52" s="11">
        <v>1998</v>
      </c>
      <c r="B52" s="11" t="s">
        <v>46</v>
      </c>
      <c r="C52" s="23">
        <f>+Month!B51+C51</f>
        <v>69962.73</v>
      </c>
      <c r="D52" s="23">
        <f>+Month!C51+D51</f>
        <v>4633.9799999999996</v>
      </c>
      <c r="E52" s="23">
        <f>+Month!D51+E51</f>
        <v>667.28</v>
      </c>
      <c r="F52" s="23">
        <f>+Month!E51+F51</f>
        <v>64661.450000000004</v>
      </c>
      <c r="G52" s="23">
        <f>+Month!F51+G51</f>
        <v>1459.23</v>
      </c>
      <c r="H52" s="23">
        <f>+Month!G51+H51</f>
        <v>282.99</v>
      </c>
      <c r="I52" s="23">
        <f>+Month!H51+I51</f>
        <v>1698.2600000000002</v>
      </c>
      <c r="J52" s="23">
        <f>+Month!I51+J51</f>
        <v>20330.580000000002</v>
      </c>
      <c r="K52" s="23">
        <f>+Month!J51+K51</f>
        <v>6025.18</v>
      </c>
      <c r="L52" s="23">
        <f>+Month!K51+L51</f>
        <v>2356.7000000000003</v>
      </c>
      <c r="M52" s="23">
        <f>+Month!L51+M51</f>
        <v>7879.5000000000009</v>
      </c>
      <c r="N52" s="23">
        <f>+Month!M51+N51</f>
        <v>12714.650000000001</v>
      </c>
      <c r="O52" s="23">
        <f>+Month!N51+O51</f>
        <v>8225.9700000000012</v>
      </c>
      <c r="P52" s="23">
        <f>+Month!O51+P51</f>
        <v>862.09999999999991</v>
      </c>
      <c r="Q52" s="23">
        <f>+Month!P51+Q51</f>
        <v>1695.2</v>
      </c>
    </row>
    <row r="53" spans="1:17" x14ac:dyDescent="0.3">
      <c r="A53" s="11">
        <v>1998</v>
      </c>
      <c r="B53" s="11" t="s">
        <v>47</v>
      </c>
      <c r="C53" s="23">
        <f>+Month!B52+C52</f>
        <v>78055.19</v>
      </c>
      <c r="D53" s="23">
        <f>+Month!C52+D52</f>
        <v>5175.74</v>
      </c>
      <c r="E53" s="23">
        <f>+Month!D52+E52</f>
        <v>773.99</v>
      </c>
      <c r="F53" s="23">
        <f>+Month!E52+F52</f>
        <v>72105.450000000012</v>
      </c>
      <c r="G53" s="23">
        <f>+Month!F52+G52</f>
        <v>1615.0900000000001</v>
      </c>
      <c r="H53" s="23">
        <f>+Month!G52+H52</f>
        <v>313.87</v>
      </c>
      <c r="I53" s="23">
        <f>+Month!H52+I52</f>
        <v>1903.7100000000003</v>
      </c>
      <c r="J53" s="23">
        <f>+Month!I52+J52</f>
        <v>22712.54</v>
      </c>
      <c r="K53" s="23">
        <f>+Month!J52+K52</f>
        <v>6710.16</v>
      </c>
      <c r="L53" s="23">
        <f>+Month!K52+L52</f>
        <v>2679.84</v>
      </c>
      <c r="M53" s="23">
        <f>+Month!L52+M52</f>
        <v>8779.5400000000009</v>
      </c>
      <c r="N53" s="23">
        <f>+Month!M52+N52</f>
        <v>14134.600000000002</v>
      </c>
      <c r="O53" s="23">
        <f>+Month!N52+O52</f>
        <v>9171.52</v>
      </c>
      <c r="P53" s="23">
        <f>+Month!O52+P52</f>
        <v>948.88999999999987</v>
      </c>
      <c r="Q53" s="23">
        <f>+Month!P52+Q52</f>
        <v>1881.69</v>
      </c>
    </row>
    <row r="54" spans="1:17" x14ac:dyDescent="0.3">
      <c r="A54" s="11">
        <v>1998</v>
      </c>
      <c r="B54" s="11" t="s">
        <v>48</v>
      </c>
      <c r="C54" s="23">
        <f>+Month!B53+C53</f>
        <v>85743.39</v>
      </c>
      <c r="D54" s="23">
        <f>+Month!C53+D53</f>
        <v>5652.3499999999995</v>
      </c>
      <c r="E54" s="23">
        <f>+Month!D53+E53</f>
        <v>835.85</v>
      </c>
      <c r="F54" s="23">
        <f>+Month!E53+F53</f>
        <v>79255.190000000017</v>
      </c>
      <c r="G54" s="23">
        <f>+Month!F53+G53</f>
        <v>1778.48</v>
      </c>
      <c r="H54" s="23">
        <f>+Month!G53+H53</f>
        <v>362.47</v>
      </c>
      <c r="I54" s="23">
        <f>+Month!H53+I53</f>
        <v>2110.3300000000004</v>
      </c>
      <c r="J54" s="23">
        <f>+Month!I53+J53</f>
        <v>24887.190000000002</v>
      </c>
      <c r="K54" s="23">
        <f>+Month!J53+K53</f>
        <v>7348.46</v>
      </c>
      <c r="L54" s="23">
        <f>+Month!K53+L53</f>
        <v>2997.1000000000004</v>
      </c>
      <c r="M54" s="23">
        <f>+Month!L53+M53</f>
        <v>9684.7300000000014</v>
      </c>
      <c r="N54" s="23">
        <f>+Month!M53+N53</f>
        <v>15468.930000000002</v>
      </c>
      <c r="O54" s="23">
        <f>+Month!N53+O53</f>
        <v>10152.130000000001</v>
      </c>
      <c r="P54" s="23">
        <f>+Month!O53+P53</f>
        <v>1041.2399999999998</v>
      </c>
      <c r="Q54" s="23">
        <f>+Month!P53+Q53</f>
        <v>2055.39</v>
      </c>
    </row>
    <row r="55" spans="1:17" x14ac:dyDescent="0.3">
      <c r="A55" s="11">
        <v>1998</v>
      </c>
      <c r="B55" s="11" t="s">
        <v>49</v>
      </c>
      <c r="C55" s="23">
        <f>+Month!B54+C54</f>
        <v>93797.02</v>
      </c>
      <c r="D55" s="23">
        <f>+Month!C54+D54</f>
        <v>6176.99</v>
      </c>
      <c r="E55" s="23">
        <f>+Month!D54+E54</f>
        <v>1005.02</v>
      </c>
      <c r="F55" s="23">
        <f>+Month!E54+F54</f>
        <v>86615.010000000009</v>
      </c>
      <c r="G55" s="23">
        <f>+Month!F54+G54</f>
        <v>1962</v>
      </c>
      <c r="H55" s="23">
        <f>+Month!G54+H54</f>
        <v>394</v>
      </c>
      <c r="I55" s="23">
        <f>+Month!H54+I54</f>
        <v>2316.0100000000002</v>
      </c>
      <c r="J55" s="23">
        <f>+Month!I54+J54</f>
        <v>27165.99</v>
      </c>
      <c r="K55" s="23">
        <f>+Month!J54+K54</f>
        <v>7875.99</v>
      </c>
      <c r="L55" s="23">
        <f>+Month!K54+L54</f>
        <v>3442.01</v>
      </c>
      <c r="M55" s="23">
        <f>+Month!L54+M54</f>
        <v>10629.62</v>
      </c>
      <c r="N55" s="23">
        <f>+Month!M54+N54</f>
        <v>16902.390000000003</v>
      </c>
      <c r="O55" s="23">
        <f>+Month!N54+O54</f>
        <v>11124.980000000001</v>
      </c>
      <c r="P55" s="23">
        <f>+Month!O54+P54</f>
        <v>1124.9899999999998</v>
      </c>
      <c r="Q55" s="23">
        <f>+Month!P54+Q54</f>
        <v>2171.9899999999998</v>
      </c>
    </row>
    <row r="56" spans="1:17" x14ac:dyDescent="0.3">
      <c r="A56" s="11">
        <v>1999</v>
      </c>
      <c r="B56" s="11" t="s">
        <v>38</v>
      </c>
      <c r="C56" s="23">
        <f>+Month!B55</f>
        <v>7888.44</v>
      </c>
      <c r="D56" s="23">
        <f>+Month!C55</f>
        <v>501.24</v>
      </c>
      <c r="E56" s="23">
        <f>+Month!D55</f>
        <v>115.9</v>
      </c>
      <c r="F56" s="23">
        <f>+Month!E55</f>
        <v>7271.29</v>
      </c>
      <c r="G56" s="23">
        <f>+Month!F55</f>
        <v>188.88</v>
      </c>
      <c r="H56" s="23">
        <f>+Month!G55</f>
        <v>35.44</v>
      </c>
      <c r="I56" s="23">
        <f>+Month!H55</f>
        <v>205.47</v>
      </c>
      <c r="J56" s="23">
        <f>+Month!I55</f>
        <v>2274.6</v>
      </c>
      <c r="K56" s="23">
        <f>+Month!J55</f>
        <v>559.88</v>
      </c>
      <c r="L56" s="23">
        <f>+Month!K55</f>
        <v>434.34</v>
      </c>
      <c r="M56" s="23">
        <f>+Month!L55</f>
        <v>905.86</v>
      </c>
      <c r="N56" s="23">
        <f>+Month!M55</f>
        <v>1415.85</v>
      </c>
      <c r="O56" s="23">
        <f>+Month!N55</f>
        <v>942.95</v>
      </c>
      <c r="P56" s="23">
        <f>+Month!O55</f>
        <v>77.3</v>
      </c>
      <c r="Q56" s="23">
        <f>+Month!P55</f>
        <v>96.14</v>
      </c>
    </row>
    <row r="57" spans="1:17" x14ac:dyDescent="0.3">
      <c r="A57" s="11">
        <v>1999</v>
      </c>
      <c r="B57" s="11" t="s">
        <v>39</v>
      </c>
      <c r="C57" s="23">
        <f>+Month!B56+C56</f>
        <v>14806</v>
      </c>
      <c r="D57" s="23">
        <f>+Month!C56+D56</f>
        <v>950.91000000000008</v>
      </c>
      <c r="E57" s="23">
        <f>+Month!D56+E56</f>
        <v>192.39</v>
      </c>
      <c r="F57" s="23">
        <f>+Month!E56+F56</f>
        <v>13662.689999999999</v>
      </c>
      <c r="G57" s="23">
        <f>+Month!F56+G56</f>
        <v>328.85</v>
      </c>
      <c r="H57" s="23">
        <f>+Month!G56+H56</f>
        <v>65.77</v>
      </c>
      <c r="I57" s="23">
        <f>+Month!H56+I56</f>
        <v>365.62</v>
      </c>
      <c r="J57" s="23">
        <f>+Month!I56+J56</f>
        <v>4176.8599999999997</v>
      </c>
      <c r="K57" s="23">
        <f>+Month!J56+K56</f>
        <v>1062.1300000000001</v>
      </c>
      <c r="L57" s="23">
        <f>+Month!K56+L56</f>
        <v>824.23</v>
      </c>
      <c r="M57" s="23">
        <f>+Month!L56+M56</f>
        <v>1827.8200000000002</v>
      </c>
      <c r="N57" s="23">
        <f>+Month!M56+N56</f>
        <v>2711.14</v>
      </c>
      <c r="O57" s="23">
        <f>+Month!N56+O56</f>
        <v>1670.9</v>
      </c>
      <c r="P57" s="23">
        <f>+Month!O56+P56</f>
        <v>153.68</v>
      </c>
      <c r="Q57" s="23">
        <f>+Month!P56+Q56</f>
        <v>239.23000000000002</v>
      </c>
    </row>
    <row r="58" spans="1:17" x14ac:dyDescent="0.3">
      <c r="A58" s="11">
        <v>1999</v>
      </c>
      <c r="B58" s="11" t="s">
        <v>40</v>
      </c>
      <c r="C58" s="23">
        <f>+Month!B57+C57</f>
        <v>22666.66</v>
      </c>
      <c r="D58" s="23">
        <f>+Month!C57+D57</f>
        <v>1424.8600000000001</v>
      </c>
      <c r="E58" s="23">
        <f>+Month!D57+E57</f>
        <v>341.04999999999995</v>
      </c>
      <c r="F58" s="23">
        <f>+Month!E57+F57</f>
        <v>20900.739999999998</v>
      </c>
      <c r="G58" s="23">
        <f>+Month!F57+G57</f>
        <v>496.91</v>
      </c>
      <c r="H58" s="23">
        <f>+Month!G57+H57</f>
        <v>98.05</v>
      </c>
      <c r="I58" s="23">
        <f>+Month!H57+I57</f>
        <v>583.52</v>
      </c>
      <c r="J58" s="23">
        <f>+Month!I57+J57</f>
        <v>6464.7999999999993</v>
      </c>
      <c r="K58" s="23">
        <f>+Month!J57+K57</f>
        <v>1625.18</v>
      </c>
      <c r="L58" s="23">
        <f>+Month!K57+L57</f>
        <v>1218.29</v>
      </c>
      <c r="M58" s="23">
        <f>+Month!L57+M57</f>
        <v>2778.28</v>
      </c>
      <c r="N58" s="23">
        <f>+Month!M57+N57</f>
        <v>4033.56</v>
      </c>
      <c r="O58" s="23">
        <f>+Month!N57+O57</f>
        <v>2547.13</v>
      </c>
      <c r="P58" s="23">
        <f>+Month!O57+P57</f>
        <v>272.26</v>
      </c>
      <c r="Q58" s="23">
        <f>+Month!P57+Q57</f>
        <v>418.79</v>
      </c>
    </row>
    <row r="59" spans="1:17" x14ac:dyDescent="0.3">
      <c r="A59" s="11">
        <v>1999</v>
      </c>
      <c r="B59" s="11" t="s">
        <v>41</v>
      </c>
      <c r="C59" s="23">
        <f>+Month!B58+C58</f>
        <v>29968.89</v>
      </c>
      <c r="D59" s="23">
        <f>+Month!C58+D58</f>
        <v>1900.5100000000002</v>
      </c>
      <c r="E59" s="23">
        <f>+Month!D58+E58</f>
        <v>461.67999999999995</v>
      </c>
      <c r="F59" s="23">
        <f>+Month!E58+F58</f>
        <v>27606.69</v>
      </c>
      <c r="G59" s="23">
        <f>+Month!F58+G58</f>
        <v>658.27</v>
      </c>
      <c r="H59" s="23">
        <f>+Month!G58+H58</f>
        <v>123.44999999999999</v>
      </c>
      <c r="I59" s="23">
        <f>+Month!H58+I58</f>
        <v>877.13</v>
      </c>
      <c r="J59" s="23">
        <f>+Month!I58+J58</f>
        <v>8666.0499999999993</v>
      </c>
      <c r="K59" s="23">
        <f>+Month!J58+K58</f>
        <v>2187.27</v>
      </c>
      <c r="L59" s="23">
        <f>+Month!K58+L58</f>
        <v>1546.27</v>
      </c>
      <c r="M59" s="23">
        <f>+Month!L58+M58</f>
        <v>3548.1800000000003</v>
      </c>
      <c r="N59" s="23">
        <f>+Month!M58+N58</f>
        <v>5281.86</v>
      </c>
      <c r="O59" s="23">
        <f>+Month!N58+O58</f>
        <v>3377.46</v>
      </c>
      <c r="P59" s="23">
        <f>+Month!O58+P58</f>
        <v>316.02999999999997</v>
      </c>
      <c r="Q59" s="23">
        <f>+Month!P58+Q58</f>
        <v>521.14</v>
      </c>
    </row>
    <row r="60" spans="1:17" x14ac:dyDescent="0.3">
      <c r="A60" s="11">
        <v>1999</v>
      </c>
      <c r="B60" s="11" t="s">
        <v>42</v>
      </c>
      <c r="C60" s="23">
        <f>+Month!B59+C59</f>
        <v>37426.54</v>
      </c>
      <c r="D60" s="23">
        <f>+Month!C59+D59</f>
        <v>2378.69</v>
      </c>
      <c r="E60" s="23">
        <f>+Month!D59+E59</f>
        <v>600.11999999999989</v>
      </c>
      <c r="F60" s="23">
        <f>+Month!E59+F59</f>
        <v>34447.72</v>
      </c>
      <c r="G60" s="23">
        <f>+Month!F59+G59</f>
        <v>826.33999999999992</v>
      </c>
      <c r="H60" s="23">
        <f>+Month!G59+H59</f>
        <v>150.39999999999998</v>
      </c>
      <c r="I60" s="23">
        <f>+Month!H59+I59</f>
        <v>1075.77</v>
      </c>
      <c r="J60" s="23">
        <f>+Month!I59+J59</f>
        <v>10896.48</v>
      </c>
      <c r="K60" s="23">
        <f>+Month!J59+K59</f>
        <v>2812.86</v>
      </c>
      <c r="L60" s="23">
        <f>+Month!K59+L59</f>
        <v>1793.02</v>
      </c>
      <c r="M60" s="23">
        <f>+Month!L59+M59</f>
        <v>4299.4800000000005</v>
      </c>
      <c r="N60" s="23">
        <f>+Month!M59+N59</f>
        <v>6576.23</v>
      </c>
      <c r="O60" s="23">
        <f>+Month!N59+O59</f>
        <v>4287.17</v>
      </c>
      <c r="P60" s="23">
        <f>+Month!O59+P59</f>
        <v>388.09999999999997</v>
      </c>
      <c r="Q60" s="23">
        <f>+Month!P59+Q59</f>
        <v>672.83999999999992</v>
      </c>
    </row>
    <row r="61" spans="1:17" x14ac:dyDescent="0.3">
      <c r="A61" s="11">
        <v>1999</v>
      </c>
      <c r="B61" s="11" t="s">
        <v>43</v>
      </c>
      <c r="C61" s="23">
        <f>+Month!B60+C60</f>
        <v>44686.94</v>
      </c>
      <c r="D61" s="23">
        <f>+Month!C60+D60</f>
        <v>2829.25</v>
      </c>
      <c r="E61" s="23">
        <f>+Month!D60+E60</f>
        <v>718.28999999999985</v>
      </c>
      <c r="F61" s="23">
        <f>+Month!E60+F60</f>
        <v>41139.4</v>
      </c>
      <c r="G61" s="23">
        <f>+Month!F60+G60</f>
        <v>987.81</v>
      </c>
      <c r="H61" s="23">
        <f>+Month!G60+H60</f>
        <v>176.93999999999997</v>
      </c>
      <c r="I61" s="23">
        <f>+Month!H60+I60</f>
        <v>1265.3599999999999</v>
      </c>
      <c r="J61" s="23">
        <f>+Month!I60+J60</f>
        <v>12880.82</v>
      </c>
      <c r="K61" s="23">
        <f>+Month!J60+K60</f>
        <v>3533.34</v>
      </c>
      <c r="L61" s="23">
        <f>+Month!K60+L60</f>
        <v>1978.69</v>
      </c>
      <c r="M61" s="23">
        <f>+Month!L60+M60</f>
        <v>5053.6600000000008</v>
      </c>
      <c r="N61" s="23">
        <f>+Month!M60+N60</f>
        <v>7925.2</v>
      </c>
      <c r="O61" s="23">
        <f>+Month!N60+O60</f>
        <v>5205.1000000000004</v>
      </c>
      <c r="P61" s="23">
        <f>+Month!O60+P60</f>
        <v>479.22999999999996</v>
      </c>
      <c r="Q61" s="23">
        <f>+Month!P60+Q60</f>
        <v>833.17</v>
      </c>
    </row>
    <row r="62" spans="1:17" x14ac:dyDescent="0.3">
      <c r="A62" s="11">
        <v>1999</v>
      </c>
      <c r="B62" s="11" t="s">
        <v>44</v>
      </c>
      <c r="C62" s="23">
        <f>+Month!B61+C61</f>
        <v>52078.93</v>
      </c>
      <c r="D62" s="23">
        <f>+Month!C61+D61</f>
        <v>3282.62</v>
      </c>
      <c r="E62" s="23">
        <f>+Month!D61+E61</f>
        <v>867.40999999999985</v>
      </c>
      <c r="F62" s="23">
        <f>+Month!E61+F61</f>
        <v>47928.9</v>
      </c>
      <c r="G62" s="23">
        <f>+Month!F61+G61</f>
        <v>1170.25</v>
      </c>
      <c r="H62" s="23">
        <f>+Month!G61+H61</f>
        <v>212.09999999999997</v>
      </c>
      <c r="I62" s="23">
        <f>+Month!H61+I61</f>
        <v>1480.04</v>
      </c>
      <c r="J62" s="23">
        <f>+Month!I61+J61</f>
        <v>15030.689999999999</v>
      </c>
      <c r="K62" s="23">
        <f>+Month!J61+K61</f>
        <v>4222.96</v>
      </c>
      <c r="L62" s="23">
        <f>+Month!K61+L61</f>
        <v>2137.35</v>
      </c>
      <c r="M62" s="23">
        <f>+Month!L61+M61</f>
        <v>5840.93</v>
      </c>
      <c r="N62" s="23">
        <f>+Month!M61+N61</f>
        <v>9298.01</v>
      </c>
      <c r="O62" s="23">
        <f>+Month!N61+O61</f>
        <v>5994.1100000000006</v>
      </c>
      <c r="P62" s="23">
        <f>+Month!O61+P61</f>
        <v>567.44999999999993</v>
      </c>
      <c r="Q62" s="23">
        <f>+Month!P61+Q61</f>
        <v>1015.7099999999999</v>
      </c>
    </row>
    <row r="63" spans="1:17" x14ac:dyDescent="0.3">
      <c r="A63" s="11">
        <v>1999</v>
      </c>
      <c r="B63" s="11" t="s">
        <v>45</v>
      </c>
      <c r="C63" s="23">
        <f>+Month!B62+C62</f>
        <v>59389.520000000004</v>
      </c>
      <c r="D63" s="23">
        <f>+Month!C62+D62</f>
        <v>3763.62</v>
      </c>
      <c r="E63" s="23">
        <f>+Month!D62+E62</f>
        <v>978.6099999999999</v>
      </c>
      <c r="F63" s="23">
        <f>+Month!E62+F62</f>
        <v>54647.3</v>
      </c>
      <c r="G63" s="23">
        <f>+Month!F62+G62</f>
        <v>1352.82</v>
      </c>
      <c r="H63" s="23">
        <f>+Month!G62+H62</f>
        <v>243.60999999999996</v>
      </c>
      <c r="I63" s="23">
        <f>+Month!H62+I62</f>
        <v>1643.1299999999999</v>
      </c>
      <c r="J63" s="23">
        <f>+Month!I62+J62</f>
        <v>17212.25</v>
      </c>
      <c r="K63" s="23">
        <f>+Month!J62+K62</f>
        <v>4894.8999999999996</v>
      </c>
      <c r="L63" s="23">
        <f>+Month!K62+L62</f>
        <v>2344.2199999999998</v>
      </c>
      <c r="M63" s="23">
        <f>+Month!L62+M62</f>
        <v>6637.3</v>
      </c>
      <c r="N63" s="23">
        <f>+Month!M62+N62</f>
        <v>10618.11</v>
      </c>
      <c r="O63" s="23">
        <f>+Month!N62+O62</f>
        <v>6779.1600000000008</v>
      </c>
      <c r="P63" s="23">
        <f>+Month!O62+P62</f>
        <v>643.81999999999994</v>
      </c>
      <c r="Q63" s="23">
        <f>+Month!P62+Q62</f>
        <v>1162.99</v>
      </c>
    </row>
    <row r="64" spans="1:17" x14ac:dyDescent="0.3">
      <c r="A64" s="11">
        <v>1999</v>
      </c>
      <c r="B64" s="11" t="s">
        <v>46</v>
      </c>
      <c r="C64" s="23">
        <f>+Month!B63+C63</f>
        <v>66161.56</v>
      </c>
      <c r="D64" s="23">
        <f>+Month!C63+D63</f>
        <v>4186.63</v>
      </c>
      <c r="E64" s="23">
        <f>+Month!D63+E63</f>
        <v>1076.6899999999998</v>
      </c>
      <c r="F64" s="23">
        <f>+Month!E63+F63</f>
        <v>60898.240000000005</v>
      </c>
      <c r="G64" s="23">
        <f>+Month!F63+G63</f>
        <v>1471.1399999999999</v>
      </c>
      <c r="H64" s="23">
        <f>+Month!G63+H63</f>
        <v>276.15999999999997</v>
      </c>
      <c r="I64" s="23">
        <f>+Month!H63+I63</f>
        <v>1848.9499999999998</v>
      </c>
      <c r="J64" s="23">
        <f>+Month!I63+J63</f>
        <v>19004.13</v>
      </c>
      <c r="K64" s="23">
        <f>+Month!J63+K63</f>
        <v>5478.75</v>
      </c>
      <c r="L64" s="23">
        <f>+Month!K63+L63</f>
        <v>2597.1299999999997</v>
      </c>
      <c r="M64" s="23">
        <f>+Month!L63+M63</f>
        <v>7363.58</v>
      </c>
      <c r="N64" s="23">
        <f>+Month!M63+N63</f>
        <v>11819.04</v>
      </c>
      <c r="O64" s="23">
        <f>+Month!N63+O63</f>
        <v>7699.0300000000007</v>
      </c>
      <c r="P64" s="23">
        <f>+Month!O63+P63</f>
        <v>750.4</v>
      </c>
      <c r="Q64" s="23">
        <f>+Month!P63+Q63</f>
        <v>1304.4000000000001</v>
      </c>
    </row>
    <row r="65" spans="1:17" x14ac:dyDescent="0.3">
      <c r="A65" s="11">
        <v>1999</v>
      </c>
      <c r="B65" s="11" t="s">
        <v>47</v>
      </c>
      <c r="C65" s="23">
        <f>+Month!B64+C64</f>
        <v>73243.789999999994</v>
      </c>
      <c r="D65" s="23">
        <f>+Month!C64+D64</f>
        <v>4634.58</v>
      </c>
      <c r="E65" s="23">
        <f>+Month!D64+E64</f>
        <v>1231.8799999999999</v>
      </c>
      <c r="F65" s="23">
        <f>+Month!E64+F64</f>
        <v>67377.33</v>
      </c>
      <c r="G65" s="23">
        <f>+Month!F64+G64</f>
        <v>1592.4399999999998</v>
      </c>
      <c r="H65" s="23">
        <f>+Month!G64+H64</f>
        <v>304.2</v>
      </c>
      <c r="I65" s="23">
        <f>+Month!H64+I64</f>
        <v>2072.04</v>
      </c>
      <c r="J65" s="23">
        <f>+Month!I64+J64</f>
        <v>20911.95</v>
      </c>
      <c r="K65" s="23">
        <f>+Month!J64+K64</f>
        <v>6147.34</v>
      </c>
      <c r="L65" s="23">
        <f>+Month!K64+L64</f>
        <v>2838.1099999999997</v>
      </c>
      <c r="M65" s="23">
        <f>+Month!L64+M64</f>
        <v>8210.83</v>
      </c>
      <c r="N65" s="23">
        <f>+Month!M64+N64</f>
        <v>13155.69</v>
      </c>
      <c r="O65" s="23">
        <f>+Month!N64+O64</f>
        <v>8512.2200000000012</v>
      </c>
      <c r="P65" s="23">
        <f>+Month!O64+P64</f>
        <v>812.06</v>
      </c>
      <c r="Q65" s="23">
        <f>+Month!P64+Q64</f>
        <v>1416.8300000000002</v>
      </c>
    </row>
    <row r="66" spans="1:17" x14ac:dyDescent="0.3">
      <c r="A66" s="11">
        <v>1999</v>
      </c>
      <c r="B66" s="11" t="s">
        <v>48</v>
      </c>
      <c r="C66" s="23">
        <f>+Month!B65+C65</f>
        <v>80907.34</v>
      </c>
      <c r="D66" s="23">
        <f>+Month!C65+D65</f>
        <v>5100.49</v>
      </c>
      <c r="E66" s="23">
        <f>+Month!D65+E65</f>
        <v>1345.3799999999999</v>
      </c>
      <c r="F66" s="23">
        <f>+Month!E65+F65</f>
        <v>74461.47</v>
      </c>
      <c r="G66" s="23">
        <f>+Month!F65+G65</f>
        <v>1832.7099999999998</v>
      </c>
      <c r="H66" s="23">
        <f>+Month!G65+H65</f>
        <v>334.73</v>
      </c>
      <c r="I66" s="23">
        <f>+Month!H65+I65</f>
        <v>2193.89</v>
      </c>
      <c r="J66" s="23">
        <f>+Month!I65+J65</f>
        <v>23219.98</v>
      </c>
      <c r="K66" s="23">
        <f>+Month!J65+K65</f>
        <v>6743.38</v>
      </c>
      <c r="L66" s="23">
        <f>+Month!K65+L65</f>
        <v>3199.47</v>
      </c>
      <c r="M66" s="23">
        <f>+Month!L65+M65</f>
        <v>9077.52</v>
      </c>
      <c r="N66" s="23">
        <f>+Month!M65+N65</f>
        <v>14433.27</v>
      </c>
      <c r="O66" s="23">
        <f>+Month!N65+O65</f>
        <v>9510.0500000000011</v>
      </c>
      <c r="P66" s="23">
        <f>+Month!O65+P65</f>
        <v>872.6099999999999</v>
      </c>
      <c r="Q66" s="23">
        <f>+Month!P65+Q65</f>
        <v>1546.92</v>
      </c>
    </row>
    <row r="67" spans="1:17" x14ac:dyDescent="0.3">
      <c r="A67" s="11">
        <v>1999</v>
      </c>
      <c r="B67" s="11" t="s">
        <v>49</v>
      </c>
      <c r="C67" s="23">
        <f>+Month!B66+C66</f>
        <v>88285.989999999991</v>
      </c>
      <c r="D67" s="23">
        <f>+Month!C66+D66</f>
        <v>5538</v>
      </c>
      <c r="E67" s="23">
        <f>+Month!D66+E66</f>
        <v>1553</v>
      </c>
      <c r="F67" s="23">
        <f>+Month!E66+F66</f>
        <v>81195</v>
      </c>
      <c r="G67" s="23">
        <f>+Month!F66+G66</f>
        <v>1975.9899999999998</v>
      </c>
      <c r="H67" s="23">
        <f>+Month!G66+H66</f>
        <v>361.02000000000004</v>
      </c>
      <c r="I67" s="23">
        <f>+Month!H66+I66</f>
        <v>2429.9899999999998</v>
      </c>
      <c r="J67" s="23">
        <f>+Month!I66+J66</f>
        <v>25230</v>
      </c>
      <c r="K67" s="23">
        <f>+Month!J66+K66</f>
        <v>7249.02</v>
      </c>
      <c r="L67" s="23">
        <f>+Month!K66+L66</f>
        <v>3553</v>
      </c>
      <c r="M67" s="23">
        <f>+Month!L66+M66</f>
        <v>9967.130000000001</v>
      </c>
      <c r="N67" s="23">
        <f>+Month!M66+N66</f>
        <v>15782.86</v>
      </c>
      <c r="O67" s="23">
        <f>+Month!N66+O66</f>
        <v>10446.010000000002</v>
      </c>
      <c r="P67" s="23">
        <f>+Month!O66+P66</f>
        <v>906.99999999999989</v>
      </c>
      <c r="Q67" s="23">
        <f>+Month!P66+Q66</f>
        <v>1643.99</v>
      </c>
    </row>
    <row r="68" spans="1:17" x14ac:dyDescent="0.3">
      <c r="A68" s="11">
        <v>2000</v>
      </c>
      <c r="B68" s="11" t="s">
        <v>38</v>
      </c>
      <c r="C68" s="23">
        <f>+Month!B67</f>
        <v>7408.39</v>
      </c>
      <c r="D68" s="23">
        <f>+Month!C67</f>
        <v>423.64</v>
      </c>
      <c r="E68" s="23">
        <f>+Month!D67</f>
        <v>278.31</v>
      </c>
      <c r="F68" s="23">
        <f>+Month!E67</f>
        <v>6706.44</v>
      </c>
      <c r="G68" s="23">
        <f>+Month!F67</f>
        <v>151.16999999999999</v>
      </c>
      <c r="H68" s="23">
        <f>+Month!G67</f>
        <v>25.56</v>
      </c>
      <c r="I68" s="23">
        <f>+Month!H67</f>
        <v>258.56</v>
      </c>
      <c r="J68" s="23">
        <f>+Month!I67</f>
        <v>1970.38</v>
      </c>
      <c r="K68" s="23">
        <f>+Month!J67</f>
        <v>480</v>
      </c>
      <c r="L68" s="23">
        <f>+Month!K67</f>
        <v>270.61</v>
      </c>
      <c r="M68" s="23">
        <f>+Month!L67</f>
        <v>944.77</v>
      </c>
      <c r="N68" s="23">
        <f>+Month!M67</f>
        <v>1476.67</v>
      </c>
      <c r="O68" s="23">
        <f>+Month!N67</f>
        <v>946.23</v>
      </c>
      <c r="P68" s="23">
        <f>+Month!O67</f>
        <v>17.09</v>
      </c>
      <c r="Q68" s="23">
        <f>+Month!P67</f>
        <v>57.83</v>
      </c>
    </row>
    <row r="69" spans="1:17" x14ac:dyDescent="0.3">
      <c r="A69" s="11">
        <v>2000</v>
      </c>
      <c r="B69" s="11" t="s">
        <v>39</v>
      </c>
      <c r="C69" s="23">
        <f>+Month!B68+C68</f>
        <v>14816.78</v>
      </c>
      <c r="D69" s="23">
        <f>+Month!C68+D68</f>
        <v>843.59999999999991</v>
      </c>
      <c r="E69" s="23">
        <f>+Month!D68+E68</f>
        <v>640.21</v>
      </c>
      <c r="F69" s="23">
        <f>+Month!E68+F68</f>
        <v>13332.97</v>
      </c>
      <c r="G69" s="23">
        <f>+Month!F68+G68</f>
        <v>300.78999999999996</v>
      </c>
      <c r="H69" s="23">
        <f>+Month!G68+H68</f>
        <v>49.42</v>
      </c>
      <c r="I69" s="23">
        <f>+Month!H68+I68</f>
        <v>540.49</v>
      </c>
      <c r="J69" s="23">
        <f>+Month!I68+J68</f>
        <v>3949.4700000000003</v>
      </c>
      <c r="K69" s="23">
        <f>+Month!J68+K68</f>
        <v>977</v>
      </c>
      <c r="L69" s="23">
        <f>+Month!K68+L68</f>
        <v>631.53</v>
      </c>
      <c r="M69" s="23">
        <f>+Month!L68+M68</f>
        <v>1878.75</v>
      </c>
      <c r="N69" s="23">
        <f>+Month!M68+N68</f>
        <v>2788.8500000000004</v>
      </c>
      <c r="O69" s="23">
        <f>+Month!N68+O68</f>
        <v>1757.54</v>
      </c>
      <c r="P69" s="23">
        <f>+Month!O68+P68</f>
        <v>80.14</v>
      </c>
      <c r="Q69" s="23">
        <f>+Month!P68+Q68</f>
        <v>183.31</v>
      </c>
    </row>
    <row r="70" spans="1:17" x14ac:dyDescent="0.3">
      <c r="A70" s="11">
        <v>2000</v>
      </c>
      <c r="B70" s="11" t="s">
        <v>40</v>
      </c>
      <c r="C70" s="23">
        <f>+Month!B69+C69</f>
        <v>22225.170000000002</v>
      </c>
      <c r="D70" s="23">
        <f>+Month!C69+D69</f>
        <v>1273.1399999999999</v>
      </c>
      <c r="E70" s="23">
        <f>+Month!D69+E69</f>
        <v>649.5</v>
      </c>
      <c r="F70" s="23">
        <f>+Month!E69+F69</f>
        <v>20302.53</v>
      </c>
      <c r="G70" s="23">
        <f>+Month!F69+G69</f>
        <v>460.32999999999993</v>
      </c>
      <c r="H70" s="23">
        <f>+Month!G69+H69</f>
        <v>74.98</v>
      </c>
      <c r="I70" s="23">
        <f>+Month!H69+I69</f>
        <v>806.85</v>
      </c>
      <c r="J70" s="23">
        <f>+Month!I69+J69</f>
        <v>6075.25</v>
      </c>
      <c r="K70" s="23">
        <f>+Month!J69+K69</f>
        <v>1492</v>
      </c>
      <c r="L70" s="23">
        <f>+Month!K69+L69</f>
        <v>944.28</v>
      </c>
      <c r="M70" s="23">
        <f>+Month!L69+M69</f>
        <v>2870.69</v>
      </c>
      <c r="N70" s="23">
        <f>+Month!M69+N69</f>
        <v>4168.9800000000005</v>
      </c>
      <c r="O70" s="23">
        <f>+Month!N69+O69</f>
        <v>2594.77</v>
      </c>
      <c r="P70" s="23">
        <f>+Month!O69+P69</f>
        <v>114.25999999999999</v>
      </c>
      <c r="Q70" s="23">
        <f>+Month!P69+Q69</f>
        <v>321.5</v>
      </c>
    </row>
    <row r="71" spans="1:17" x14ac:dyDescent="0.3">
      <c r="A71" s="11">
        <v>2000</v>
      </c>
      <c r="B71" s="11" t="s">
        <v>41</v>
      </c>
      <c r="C71" s="23">
        <f>+Month!B70+C70</f>
        <v>29399.45</v>
      </c>
      <c r="D71" s="23">
        <f>+Month!C70+D70</f>
        <v>1703.58</v>
      </c>
      <c r="E71" s="23">
        <f>+Month!D70+E70</f>
        <v>535.48</v>
      </c>
      <c r="F71" s="23">
        <f>+Month!E70+F70</f>
        <v>27160.399999999998</v>
      </c>
      <c r="G71" s="23">
        <f>+Month!F70+G70</f>
        <v>651.38999999999987</v>
      </c>
      <c r="H71" s="23">
        <f>+Month!G70+H70</f>
        <v>102.25</v>
      </c>
      <c r="I71" s="23">
        <f>+Month!H70+I70</f>
        <v>1086.67</v>
      </c>
      <c r="J71" s="23">
        <f>+Month!I70+J70</f>
        <v>8127.1399999999994</v>
      </c>
      <c r="K71" s="23">
        <f>+Month!J70+K70</f>
        <v>2053</v>
      </c>
      <c r="L71" s="23">
        <f>+Month!K70+L70</f>
        <v>1254.07</v>
      </c>
      <c r="M71" s="23">
        <f>+Month!L70+M70</f>
        <v>3724.26</v>
      </c>
      <c r="N71" s="23">
        <f>+Month!M70+N70</f>
        <v>5552.9500000000007</v>
      </c>
      <c r="O71" s="23">
        <f>+Month!N70+O70</f>
        <v>3512.41</v>
      </c>
      <c r="P71" s="23">
        <f>+Month!O70+P70</f>
        <v>163.63</v>
      </c>
      <c r="Q71" s="23">
        <f>+Month!P70+Q70</f>
        <v>417.87</v>
      </c>
    </row>
    <row r="72" spans="1:17" x14ac:dyDescent="0.3">
      <c r="A72" s="11">
        <v>2000</v>
      </c>
      <c r="B72" s="11" t="s">
        <v>42</v>
      </c>
      <c r="C72" s="23">
        <f>+Month!B71+C71</f>
        <v>36573.730000000003</v>
      </c>
      <c r="D72" s="23">
        <f>+Month!C71+D71</f>
        <v>2140.83</v>
      </c>
      <c r="E72" s="23">
        <f>+Month!D71+E71</f>
        <v>467.33000000000004</v>
      </c>
      <c r="F72" s="23">
        <f>+Month!E71+F71</f>
        <v>33965.58</v>
      </c>
      <c r="G72" s="23">
        <f>+Month!F71+G71</f>
        <v>824.38999999999987</v>
      </c>
      <c r="H72" s="23">
        <f>+Month!G71+H71</f>
        <v>124.4</v>
      </c>
      <c r="I72" s="23">
        <f>+Month!H71+I71</f>
        <v>1391.17</v>
      </c>
      <c r="J72" s="23">
        <f>+Month!I71+J71</f>
        <v>10103.98</v>
      </c>
      <c r="K72" s="23">
        <f>+Month!J71+K71</f>
        <v>2649</v>
      </c>
      <c r="L72" s="23">
        <f>+Month!K71+L71</f>
        <v>1429.8</v>
      </c>
      <c r="M72" s="23">
        <f>+Month!L71+M71</f>
        <v>4577.6000000000004</v>
      </c>
      <c r="N72" s="23">
        <f>+Month!M71+N71</f>
        <v>7023.1100000000006</v>
      </c>
      <c r="O72" s="23">
        <f>+Month!N71+O71</f>
        <v>4370.1899999999996</v>
      </c>
      <c r="P72" s="23">
        <f>+Month!O71+P71</f>
        <v>231.63</v>
      </c>
      <c r="Q72" s="23">
        <f>+Month!P71+Q71</f>
        <v>553.67000000000007</v>
      </c>
    </row>
    <row r="73" spans="1:17" x14ac:dyDescent="0.3">
      <c r="A73" s="11">
        <v>2000</v>
      </c>
      <c r="B73" s="11" t="s">
        <v>43</v>
      </c>
      <c r="C73" s="23">
        <f>+Month!B72+C72</f>
        <v>43748.01</v>
      </c>
      <c r="D73" s="23">
        <f>+Month!C72+D72</f>
        <v>2567.5699999999997</v>
      </c>
      <c r="E73" s="23">
        <f>+Month!D72+E72</f>
        <v>1072.1600000000001</v>
      </c>
      <c r="F73" s="23">
        <f>+Month!E72+F72</f>
        <v>40108.300000000003</v>
      </c>
      <c r="G73" s="23">
        <f>+Month!F72+G72</f>
        <v>990.67999999999984</v>
      </c>
      <c r="H73" s="23">
        <f>+Month!G72+H72</f>
        <v>148.26</v>
      </c>
      <c r="I73" s="23">
        <f>+Month!H72+I72</f>
        <v>1603.8200000000002</v>
      </c>
      <c r="J73" s="23">
        <f>+Month!I72+J72</f>
        <v>11993.689999999999</v>
      </c>
      <c r="K73" s="23">
        <f>+Month!J72+K72</f>
        <v>3168</v>
      </c>
      <c r="L73" s="23">
        <f>+Month!K72+L72</f>
        <v>1553.5</v>
      </c>
      <c r="M73" s="23">
        <f>+Month!L72+M72</f>
        <v>5357.1900000000005</v>
      </c>
      <c r="N73" s="23">
        <f>+Month!M72+N72</f>
        <v>8417.52</v>
      </c>
      <c r="O73" s="23">
        <f>+Month!N72+O72</f>
        <v>5108.24</v>
      </c>
      <c r="P73" s="23">
        <f>+Month!O72+P72</f>
        <v>297.63</v>
      </c>
      <c r="Q73" s="23">
        <f>+Month!P72+Q72</f>
        <v>685.34</v>
      </c>
    </row>
    <row r="74" spans="1:17" x14ac:dyDescent="0.3">
      <c r="A74" s="11">
        <v>2000</v>
      </c>
      <c r="B74" s="11" t="s">
        <v>44</v>
      </c>
      <c r="C74" s="23">
        <f>+Month!B73+C73</f>
        <v>51029.75</v>
      </c>
      <c r="D74" s="23">
        <f>+Month!C73+D73</f>
        <v>3008.3799999999997</v>
      </c>
      <c r="E74" s="23">
        <f>+Month!D73+E73</f>
        <v>1453.17</v>
      </c>
      <c r="F74" s="23">
        <f>+Month!E73+F73</f>
        <v>46568.210000000006</v>
      </c>
      <c r="G74" s="23">
        <f>+Month!F73+G73</f>
        <v>1158.8799999999999</v>
      </c>
      <c r="H74" s="23">
        <f>+Month!G73+H73</f>
        <v>171.22</v>
      </c>
      <c r="I74" s="23">
        <f>+Month!H73+I73</f>
        <v>1801.8700000000001</v>
      </c>
      <c r="J74" s="23">
        <f>+Month!I73+J73</f>
        <v>13843.399999999998</v>
      </c>
      <c r="K74" s="23">
        <f>+Month!J73+K73</f>
        <v>3757</v>
      </c>
      <c r="L74" s="23">
        <f>+Month!K73+L73</f>
        <v>1738.29</v>
      </c>
      <c r="M74" s="23">
        <f>+Month!L73+M73</f>
        <v>6207.3300000000008</v>
      </c>
      <c r="N74" s="23">
        <f>+Month!M73+N73</f>
        <v>9899.9500000000007</v>
      </c>
      <c r="O74" s="23">
        <f>+Month!N73+O73</f>
        <v>5914.19</v>
      </c>
      <c r="P74" s="23">
        <f>+Month!O73+P73</f>
        <v>355.96</v>
      </c>
      <c r="Q74" s="23">
        <f>+Month!P73+Q73</f>
        <v>843.09</v>
      </c>
    </row>
    <row r="75" spans="1:17" x14ac:dyDescent="0.3">
      <c r="A75" s="27">
        <v>2000</v>
      </c>
      <c r="B75" s="27" t="s">
        <v>45</v>
      </c>
      <c r="C75" s="23">
        <f>+Month!B74+C74</f>
        <v>58311.49</v>
      </c>
      <c r="D75" s="23">
        <f>+Month!C74+D74</f>
        <v>3459.7599999999998</v>
      </c>
      <c r="E75" s="23">
        <f>+Month!D74+E74</f>
        <v>1218.54</v>
      </c>
      <c r="F75" s="23">
        <f>+Month!E74+F74</f>
        <v>53633.200000000004</v>
      </c>
      <c r="G75" s="23">
        <f>+Month!F74+G74</f>
        <v>1344.04</v>
      </c>
      <c r="H75" s="23">
        <f>+Month!G74+H74</f>
        <v>188.26</v>
      </c>
      <c r="I75" s="23">
        <f>+Month!H74+I74</f>
        <v>2067.5</v>
      </c>
      <c r="J75" s="23">
        <f>+Month!I74+J74</f>
        <v>15850.579999999998</v>
      </c>
      <c r="K75" s="23">
        <f>+Month!J74+K74</f>
        <v>4408</v>
      </c>
      <c r="L75" s="23">
        <f>+Month!K74+L74</f>
        <v>1922.45</v>
      </c>
      <c r="M75" s="23">
        <f>+Month!L74+M74</f>
        <v>7130.2200000000012</v>
      </c>
      <c r="N75" s="23">
        <f>+Month!M74+N74</f>
        <v>11429.78</v>
      </c>
      <c r="O75" s="23">
        <f>+Month!N74+O74</f>
        <v>6826.4699999999993</v>
      </c>
      <c r="P75" s="23">
        <f>+Month!O74+P74</f>
        <v>432.13</v>
      </c>
      <c r="Q75" s="23">
        <f>+Month!P74+Q74</f>
        <v>982.97</v>
      </c>
    </row>
    <row r="76" spans="1:17" x14ac:dyDescent="0.3">
      <c r="A76" s="11">
        <v>2000</v>
      </c>
      <c r="B76" s="11" t="s">
        <v>46</v>
      </c>
      <c r="C76" s="23">
        <f>+Month!B75+C75</f>
        <v>65593.23</v>
      </c>
      <c r="D76" s="23">
        <f>+Month!C75+D75</f>
        <v>3877.58</v>
      </c>
      <c r="E76" s="23">
        <f>+Month!D75+E75</f>
        <v>1421.26</v>
      </c>
      <c r="F76" s="23">
        <f>+Month!E75+F75</f>
        <v>60294.400000000001</v>
      </c>
      <c r="G76" s="23">
        <f>+Month!F75+G75</f>
        <v>1479.24</v>
      </c>
      <c r="H76" s="23">
        <f>+Month!G75+H75</f>
        <v>207.01</v>
      </c>
      <c r="I76" s="23">
        <f>+Month!H75+I75</f>
        <v>2281.71</v>
      </c>
      <c r="J76" s="23">
        <f>+Month!I75+J75</f>
        <v>17750.39</v>
      </c>
      <c r="K76" s="23">
        <f>+Month!J75+K75</f>
        <v>4966</v>
      </c>
      <c r="L76" s="23">
        <f>+Month!K75+L75</f>
        <v>2160.89</v>
      </c>
      <c r="M76" s="23">
        <f>+Month!L75+M75</f>
        <v>8043.4600000000009</v>
      </c>
      <c r="N76" s="23">
        <f>+Month!M75+N75</f>
        <v>12939.84</v>
      </c>
      <c r="O76" s="23">
        <f>+Month!N75+O75</f>
        <v>7621.6999999999989</v>
      </c>
      <c r="P76" s="23">
        <f>+Month!O75+P75</f>
        <v>506.45</v>
      </c>
      <c r="Q76" s="23">
        <f>+Month!P75+Q75</f>
        <v>1105.6400000000001</v>
      </c>
    </row>
    <row r="77" spans="1:17" x14ac:dyDescent="0.3">
      <c r="A77" s="11">
        <v>2000</v>
      </c>
      <c r="B77" s="11" t="s">
        <v>47</v>
      </c>
      <c r="C77" s="23">
        <f>+Month!B76+C76</f>
        <v>73066.569999999992</v>
      </c>
      <c r="D77" s="23">
        <f>+Month!C76+D76</f>
        <v>4321.46</v>
      </c>
      <c r="E77" s="23">
        <f>+Month!D76+E76</f>
        <v>1519.17</v>
      </c>
      <c r="F77" s="23">
        <f>+Month!E76+F76</f>
        <v>67225.95</v>
      </c>
      <c r="G77" s="23">
        <f>+Month!F76+G76</f>
        <v>1610.71</v>
      </c>
      <c r="H77" s="23">
        <f>+Month!G76+H76</f>
        <v>232.57</v>
      </c>
      <c r="I77" s="23">
        <f>+Month!H76+I76</f>
        <v>2530.04</v>
      </c>
      <c r="J77" s="23">
        <f>+Month!I76+J76</f>
        <v>19732.04</v>
      </c>
      <c r="K77" s="23">
        <f>+Month!J76+K76</f>
        <v>5479</v>
      </c>
      <c r="L77" s="23">
        <f>+Month!K76+L76</f>
        <v>2468.89</v>
      </c>
      <c r="M77" s="23">
        <f>+Month!L76+M76</f>
        <v>8974.01</v>
      </c>
      <c r="N77" s="23">
        <f>+Month!M76+N76</f>
        <v>14407.92</v>
      </c>
      <c r="O77" s="23">
        <f>+Month!N76+O76</f>
        <v>8400.8499999999985</v>
      </c>
      <c r="P77" s="23">
        <f>+Month!O76+P76</f>
        <v>556.93999999999994</v>
      </c>
      <c r="Q77" s="23">
        <f>+Month!P76+Q76</f>
        <v>1242.1000000000001</v>
      </c>
    </row>
    <row r="78" spans="1:17" x14ac:dyDescent="0.3">
      <c r="A78" s="11">
        <v>2000</v>
      </c>
      <c r="B78" s="27" t="s">
        <v>48</v>
      </c>
      <c r="C78" s="23">
        <f>+Month!B77+C77</f>
        <v>80539.909999999989</v>
      </c>
      <c r="D78" s="23">
        <f>+Month!C77+D77</f>
        <v>4800.76</v>
      </c>
      <c r="E78" s="23">
        <f>+Month!D77+E77</f>
        <v>1678.0700000000002</v>
      </c>
      <c r="F78" s="23">
        <f>+Month!E77+F77</f>
        <v>74061.09</v>
      </c>
      <c r="G78" s="23">
        <f>+Month!F77+G77</f>
        <v>1750.52</v>
      </c>
      <c r="H78" s="23">
        <f>+Month!G77+H77</f>
        <v>259.83999999999997</v>
      </c>
      <c r="I78" s="23">
        <f>+Month!H77+I77</f>
        <v>2785.04</v>
      </c>
      <c r="J78" s="23">
        <f>+Month!I77+J77</f>
        <v>21582.86</v>
      </c>
      <c r="K78" s="23">
        <f>+Month!J77+K77</f>
        <v>5968</v>
      </c>
      <c r="L78" s="23">
        <f>+Month!K77+L77</f>
        <v>2794.89</v>
      </c>
      <c r="M78" s="23">
        <f>+Month!L77+M77</f>
        <v>9977.26</v>
      </c>
      <c r="N78" s="23">
        <f>+Month!M77+N77</f>
        <v>15886.81</v>
      </c>
      <c r="O78" s="23">
        <f>+Month!N77+O77</f>
        <v>9319.39</v>
      </c>
      <c r="P78" s="23">
        <f>+Month!O77+P77</f>
        <v>631.78</v>
      </c>
      <c r="Q78" s="23">
        <f>+Month!P77+Q77</f>
        <v>1352.67</v>
      </c>
    </row>
    <row r="79" spans="1:17" x14ac:dyDescent="0.3">
      <c r="A79" s="22">
        <v>2000</v>
      </c>
      <c r="B79" s="22" t="s">
        <v>49</v>
      </c>
      <c r="C79" s="28">
        <f>+Month!B78+C78</f>
        <v>88013.249999999985</v>
      </c>
      <c r="D79" s="28">
        <f>+Month!C78+D78</f>
        <v>5252.38</v>
      </c>
      <c r="E79" s="28">
        <f>+Month!D78+E78</f>
        <v>1631.7900000000002</v>
      </c>
      <c r="F79" s="28">
        <f>+Month!E78+F78</f>
        <v>81129.09</v>
      </c>
      <c r="G79" s="28">
        <f>+Month!F78+G78</f>
        <v>1918.74</v>
      </c>
      <c r="H79" s="28">
        <f>+Month!G78+H78</f>
        <v>288.01</v>
      </c>
      <c r="I79" s="28">
        <f>+Month!H78+I78</f>
        <v>3081.36</v>
      </c>
      <c r="J79" s="28">
        <f>+Month!I78+J78</f>
        <v>23445</v>
      </c>
      <c r="K79" s="28">
        <f>+Month!J78+K78</f>
        <v>6484</v>
      </c>
      <c r="L79" s="28">
        <f>+Month!K78+L78</f>
        <v>3077.89</v>
      </c>
      <c r="M79" s="28">
        <f>+Month!L78+M78</f>
        <v>10914.41</v>
      </c>
      <c r="N79" s="23">
        <f>+Month!M78+N78</f>
        <v>17308.53</v>
      </c>
      <c r="O79" s="28">
        <f>+Month!N78+O78</f>
        <v>10296</v>
      </c>
      <c r="P79" s="28">
        <f>+Month!O78+P78</f>
        <v>702.06</v>
      </c>
      <c r="Q79" s="28">
        <f>+Month!P78+Q78</f>
        <v>1438.01</v>
      </c>
    </row>
    <row r="80" spans="1:17" x14ac:dyDescent="0.3">
      <c r="A80" s="11">
        <v>2001</v>
      </c>
      <c r="B80" s="11" t="s">
        <v>38</v>
      </c>
      <c r="C80" s="23">
        <f>+Month!B79</f>
        <v>7726.05</v>
      </c>
      <c r="D80" s="23">
        <f>+Month!C79</f>
        <v>458.97</v>
      </c>
      <c r="E80" s="23">
        <f>+Month!D79</f>
        <v>133.72</v>
      </c>
      <c r="F80" s="23">
        <f>+Month!E79</f>
        <v>7133.36</v>
      </c>
      <c r="G80" s="23">
        <f>+Month!F79</f>
        <v>161.09</v>
      </c>
      <c r="H80" s="23">
        <f>+Month!G79</f>
        <v>50.23</v>
      </c>
      <c r="I80" s="23">
        <f>+Month!H79</f>
        <v>250.8</v>
      </c>
      <c r="J80" s="23">
        <f>+Month!I79</f>
        <v>1820.47</v>
      </c>
      <c r="K80" s="23">
        <f>+Month!J79</f>
        <v>472.04</v>
      </c>
      <c r="L80" s="23">
        <f>+Month!K79</f>
        <v>430.32</v>
      </c>
      <c r="M80" s="23">
        <f>+Month!L79</f>
        <v>969.5</v>
      </c>
      <c r="N80" s="23">
        <f>+Month!M79</f>
        <v>1515.33</v>
      </c>
      <c r="O80" s="23">
        <f>+Month!N79</f>
        <v>1066.55</v>
      </c>
      <c r="P80" s="23">
        <f>+Month!O79</f>
        <v>72.930000000000007</v>
      </c>
      <c r="Q80" s="23">
        <f>+Month!P79</f>
        <v>49.17</v>
      </c>
    </row>
    <row r="81" spans="1:17" x14ac:dyDescent="0.3">
      <c r="A81" s="11">
        <v>2001</v>
      </c>
      <c r="B81" s="11" t="s">
        <v>39</v>
      </c>
      <c r="C81" s="23">
        <f>+Month!B80+C80</f>
        <v>13894.51</v>
      </c>
      <c r="D81" s="23">
        <f>+Month!C80+D80</f>
        <v>805.69</v>
      </c>
      <c r="E81" s="23">
        <f>+Month!D80+E80</f>
        <v>426.32000000000005</v>
      </c>
      <c r="F81" s="23">
        <f>+Month!E80+F80</f>
        <v>12662.509999999998</v>
      </c>
      <c r="G81" s="23">
        <f>+Month!F80+G80</f>
        <v>287.97000000000003</v>
      </c>
      <c r="H81" s="23">
        <f>+Month!G80+H80</f>
        <v>97.21</v>
      </c>
      <c r="I81" s="23">
        <f>+Month!H80+I80</f>
        <v>569.5</v>
      </c>
      <c r="J81" s="23">
        <f>+Month!I80+J80</f>
        <v>3110.09</v>
      </c>
      <c r="K81" s="23">
        <f>+Month!J80+K80</f>
        <v>779.45</v>
      </c>
      <c r="L81" s="23">
        <f>+Month!K80+L80</f>
        <v>839.39</v>
      </c>
      <c r="M81" s="23">
        <f>+Month!L80+M80</f>
        <v>1791.24</v>
      </c>
      <c r="N81" s="23">
        <f>+Month!M80+N80</f>
        <v>2669.8199999999997</v>
      </c>
      <c r="O81" s="23">
        <f>+Month!N80+O80</f>
        <v>1808.76</v>
      </c>
      <c r="P81" s="23">
        <f>+Month!O80+P80</f>
        <v>142.16000000000003</v>
      </c>
      <c r="Q81" s="23">
        <f>+Month!P80+Q80</f>
        <v>170.01999999999998</v>
      </c>
    </row>
    <row r="82" spans="1:17" x14ac:dyDescent="0.3">
      <c r="A82" s="11">
        <v>2001</v>
      </c>
      <c r="B82" s="11" t="s">
        <v>40</v>
      </c>
      <c r="C82" s="23">
        <f>+Month!B81+C81</f>
        <v>20676.91</v>
      </c>
      <c r="D82" s="23">
        <f>+Month!C81+D81</f>
        <v>1215.22</v>
      </c>
      <c r="E82" s="23">
        <f>+Month!D81+E81</f>
        <v>637.49</v>
      </c>
      <c r="F82" s="23">
        <f>+Month!E81+F81</f>
        <v>18824.219999999998</v>
      </c>
      <c r="G82" s="23">
        <f>+Month!F81+G81</f>
        <v>431.12</v>
      </c>
      <c r="H82" s="23">
        <f>+Month!G81+H81</f>
        <v>144.5</v>
      </c>
      <c r="I82" s="23">
        <f>+Month!H81+I81</f>
        <v>842.42000000000007</v>
      </c>
      <c r="J82" s="23">
        <f>+Month!I81+J81</f>
        <v>4720.57</v>
      </c>
      <c r="K82" s="23">
        <f>+Month!J81+K81</f>
        <v>1212.76</v>
      </c>
      <c r="L82" s="23">
        <f>+Month!K81+L81</f>
        <v>1165.6399999999999</v>
      </c>
      <c r="M82" s="23">
        <f>+Month!L81+M81</f>
        <v>2686.84</v>
      </c>
      <c r="N82" s="23">
        <f>+Month!M81+N81</f>
        <v>3915.9199999999996</v>
      </c>
      <c r="O82" s="23">
        <f>+Month!N81+O81</f>
        <v>2712.2799999999997</v>
      </c>
      <c r="P82" s="23">
        <f>+Month!O81+P81</f>
        <v>191.00000000000003</v>
      </c>
      <c r="Q82" s="23">
        <f>+Month!P81+Q81</f>
        <v>300.64999999999998</v>
      </c>
    </row>
    <row r="83" spans="1:17" x14ac:dyDescent="0.3">
      <c r="A83" s="11">
        <v>2001</v>
      </c>
      <c r="B83" s="11" t="s">
        <v>41</v>
      </c>
      <c r="C83" s="23">
        <f>+Month!B82+C82</f>
        <v>26685.07</v>
      </c>
      <c r="D83" s="23">
        <f>+Month!C82+D82</f>
        <v>1606.52</v>
      </c>
      <c r="E83" s="23">
        <f>+Month!D82+E82</f>
        <v>519.57000000000005</v>
      </c>
      <c r="F83" s="23">
        <f>+Month!E82+F82</f>
        <v>24558.999999999996</v>
      </c>
      <c r="G83" s="23">
        <f>+Month!F82+G82</f>
        <v>600.76</v>
      </c>
      <c r="H83" s="23">
        <f>+Month!G82+H82</f>
        <v>179.94</v>
      </c>
      <c r="I83" s="23">
        <f>+Month!H82+I82</f>
        <v>1112.6600000000001</v>
      </c>
      <c r="J83" s="23">
        <f>+Month!I82+J82</f>
        <v>6287.0199999999995</v>
      </c>
      <c r="K83" s="23">
        <f>+Month!J82+K82</f>
        <v>1673.3600000000001</v>
      </c>
      <c r="L83" s="23">
        <f>+Month!K82+L82</f>
        <v>1383.9899999999998</v>
      </c>
      <c r="M83" s="23">
        <f>+Month!L82+M82</f>
        <v>3438.44</v>
      </c>
      <c r="N83" s="23">
        <f>+Month!M82+N82</f>
        <v>5134.5599999999995</v>
      </c>
      <c r="O83" s="23">
        <f>+Month!N82+O82</f>
        <v>3511.9799999999996</v>
      </c>
      <c r="P83" s="23">
        <f>+Month!O82+P82</f>
        <v>258.08000000000004</v>
      </c>
      <c r="Q83" s="23">
        <f>+Month!P82+Q82</f>
        <v>408.25</v>
      </c>
    </row>
    <row r="84" spans="1:17" x14ac:dyDescent="0.3">
      <c r="A84" s="11">
        <v>2001</v>
      </c>
      <c r="B84" s="11" t="s">
        <v>42</v>
      </c>
      <c r="C84" s="23">
        <f>+Month!B83+C83</f>
        <v>33019.78</v>
      </c>
      <c r="D84" s="23">
        <f>+Month!C83+D83</f>
        <v>1987.38</v>
      </c>
      <c r="E84" s="23">
        <f>+Month!D83+E83</f>
        <v>530.03000000000009</v>
      </c>
      <c r="F84" s="23">
        <f>+Month!E83+F83</f>
        <v>30502.389999999996</v>
      </c>
      <c r="G84" s="23">
        <f>+Month!F83+G83</f>
        <v>766.38</v>
      </c>
      <c r="H84" s="23">
        <f>+Month!G83+H83</f>
        <v>197.66</v>
      </c>
      <c r="I84" s="23">
        <f>+Month!H83+I83</f>
        <v>1347.45</v>
      </c>
      <c r="J84" s="23">
        <f>+Month!I83+J83</f>
        <v>7887.5199999999995</v>
      </c>
      <c r="K84" s="23">
        <f>+Month!J83+K83</f>
        <v>2166.7600000000002</v>
      </c>
      <c r="L84" s="23">
        <f>+Month!K83+L83</f>
        <v>1574.0099999999998</v>
      </c>
      <c r="M84" s="23">
        <f>+Month!L83+M83</f>
        <v>4125.62</v>
      </c>
      <c r="N84" s="23">
        <f>+Month!M83+N83</f>
        <v>6318.4599999999991</v>
      </c>
      <c r="O84" s="23">
        <f>+Month!N83+O83</f>
        <v>4498.7299999999996</v>
      </c>
      <c r="P84" s="23">
        <f>+Month!O83+P83</f>
        <v>312.23</v>
      </c>
      <c r="Q84" s="23">
        <f>+Month!P83+Q83</f>
        <v>532.33000000000004</v>
      </c>
    </row>
    <row r="85" spans="1:17" x14ac:dyDescent="0.3">
      <c r="A85" s="11">
        <v>2001</v>
      </c>
      <c r="B85" s="11" t="s">
        <v>43</v>
      </c>
      <c r="C85" s="23">
        <f>+Month!B84+C84</f>
        <v>38739.14</v>
      </c>
      <c r="D85" s="23">
        <f>+Month!C84+D84</f>
        <v>2347.48</v>
      </c>
      <c r="E85" s="23">
        <f>+Month!D84+E84</f>
        <v>642.73000000000013</v>
      </c>
      <c r="F85" s="23">
        <f>+Month!E84+F84</f>
        <v>35748.939999999995</v>
      </c>
      <c r="G85" s="23">
        <f>+Month!F84+G84</f>
        <v>900.65</v>
      </c>
      <c r="H85" s="23">
        <f>+Month!G84+H84</f>
        <v>224.29</v>
      </c>
      <c r="I85" s="23">
        <f>+Month!H84+I84</f>
        <v>1624.6200000000001</v>
      </c>
      <c r="J85" s="23">
        <f>+Month!I84+J84</f>
        <v>9281.83</v>
      </c>
      <c r="K85" s="23">
        <f>+Month!J84+K84</f>
        <v>2633.9500000000003</v>
      </c>
      <c r="L85" s="23">
        <f>+Month!K84+L84</f>
        <v>1707.0299999999997</v>
      </c>
      <c r="M85" s="23">
        <f>+Month!L84+M84</f>
        <v>4768.78</v>
      </c>
      <c r="N85" s="23">
        <f>+Month!M84+N84</f>
        <v>7468.8499999999995</v>
      </c>
      <c r="O85" s="23">
        <f>+Month!N84+O84</f>
        <v>5235.7899999999991</v>
      </c>
      <c r="P85" s="23">
        <f>+Month!O84+P84</f>
        <v>364.83000000000004</v>
      </c>
      <c r="Q85" s="23">
        <f>+Month!P84+Q84</f>
        <v>699.26</v>
      </c>
    </row>
    <row r="86" spans="1:17" x14ac:dyDescent="0.3">
      <c r="A86" s="11">
        <v>2001</v>
      </c>
      <c r="B86" s="11" t="s">
        <v>44</v>
      </c>
      <c r="C86" s="23">
        <f>+Month!B85+C85</f>
        <v>45937.9</v>
      </c>
      <c r="D86" s="23">
        <f>+Month!C85+D85</f>
        <v>2771.9700000000003</v>
      </c>
      <c r="E86" s="23">
        <f>+Month!D85+E85</f>
        <v>832.0200000000001</v>
      </c>
      <c r="F86" s="23">
        <f>+Month!E85+F85</f>
        <v>42333.919999999998</v>
      </c>
      <c r="G86" s="23">
        <f>+Month!F85+G85</f>
        <v>1075.3</v>
      </c>
      <c r="H86" s="23">
        <f>+Month!G85+H85</f>
        <v>257.32</v>
      </c>
      <c r="I86" s="23">
        <f>+Month!H85+I85</f>
        <v>1987.6000000000001</v>
      </c>
      <c r="J86" s="23">
        <f>+Month!I85+J85</f>
        <v>11078.03</v>
      </c>
      <c r="K86" s="23">
        <f>+Month!J85+K85</f>
        <v>3276.6900000000005</v>
      </c>
      <c r="L86" s="23">
        <f>+Month!K85+L85</f>
        <v>1853.6299999999997</v>
      </c>
      <c r="M86" s="23">
        <f>+Month!L85+M85</f>
        <v>5576.34</v>
      </c>
      <c r="N86" s="23">
        <f>+Month!M85+N85</f>
        <v>8877.0399999999991</v>
      </c>
      <c r="O86" s="23">
        <f>+Month!N85+O85</f>
        <v>6055.2199999999993</v>
      </c>
      <c r="P86" s="23">
        <f>+Month!O85+P85</f>
        <v>408.32000000000005</v>
      </c>
      <c r="Q86" s="23">
        <f>+Month!P85+Q85</f>
        <v>878.02</v>
      </c>
    </row>
    <row r="87" spans="1:17" x14ac:dyDescent="0.3">
      <c r="A87" s="11">
        <v>2001</v>
      </c>
      <c r="B87" s="27" t="s">
        <v>45</v>
      </c>
      <c r="C87" s="23">
        <f>+Month!B86+C86</f>
        <v>53375.42</v>
      </c>
      <c r="D87" s="23">
        <f>+Month!C86+D86</f>
        <v>3256.63</v>
      </c>
      <c r="E87" s="23">
        <f>+Month!D86+E86</f>
        <v>871.29000000000008</v>
      </c>
      <c r="F87" s="23">
        <f>+Month!E86+F86</f>
        <v>49247.509999999995</v>
      </c>
      <c r="G87" s="23">
        <f>+Month!F86+G86</f>
        <v>1275.04</v>
      </c>
      <c r="H87" s="23">
        <f>+Month!G86+H86</f>
        <v>263.19</v>
      </c>
      <c r="I87" s="23">
        <f>+Month!H86+I86</f>
        <v>2300.0700000000002</v>
      </c>
      <c r="J87" s="23">
        <f>+Month!I86+J86</f>
        <v>13092.210000000001</v>
      </c>
      <c r="K87" s="23">
        <f>+Month!J86+K86</f>
        <v>3897.1600000000008</v>
      </c>
      <c r="L87" s="23">
        <f>+Month!K86+L86</f>
        <v>2052.9199999999996</v>
      </c>
      <c r="M87" s="23">
        <f>+Month!L86+M86</f>
        <v>6487.49</v>
      </c>
      <c r="N87" s="23">
        <f>+Month!M86+N86</f>
        <v>10387.4</v>
      </c>
      <c r="O87" s="23">
        <f>+Month!N86+O86</f>
        <v>6860.9299999999994</v>
      </c>
      <c r="P87" s="23">
        <f>+Month!O86+P86</f>
        <v>443.27000000000004</v>
      </c>
      <c r="Q87" s="23">
        <f>+Month!P86+Q86</f>
        <v>1041.53</v>
      </c>
    </row>
    <row r="88" spans="1:17" x14ac:dyDescent="0.3">
      <c r="A88" s="11">
        <v>2001</v>
      </c>
      <c r="B88" s="11" t="s">
        <v>46</v>
      </c>
      <c r="C88" s="23">
        <f>+Month!B87+C87</f>
        <v>60812.75</v>
      </c>
      <c r="D88" s="23">
        <f>+Month!C87+D87</f>
        <v>3712.52</v>
      </c>
      <c r="E88" s="23">
        <f>+Month!D87+E87</f>
        <v>828.5100000000001</v>
      </c>
      <c r="F88" s="23">
        <f>+Month!E87+F87</f>
        <v>56271.729999999996</v>
      </c>
      <c r="G88" s="23">
        <f>+Month!F87+G87</f>
        <v>1414.49</v>
      </c>
      <c r="H88" s="23">
        <f>+Month!G87+H87</f>
        <v>263.24</v>
      </c>
      <c r="I88" s="23">
        <f>+Month!H87+I87</f>
        <v>2575.48</v>
      </c>
      <c r="J88" s="23">
        <f>+Month!I87+J87</f>
        <v>15231.230000000001</v>
      </c>
      <c r="K88" s="23">
        <f>+Month!J87+K87</f>
        <v>4483.5300000000007</v>
      </c>
      <c r="L88" s="23">
        <f>+Month!K87+L87</f>
        <v>2291.0299999999997</v>
      </c>
      <c r="M88" s="23">
        <f>+Month!L87+M87</f>
        <v>7398.0999999999995</v>
      </c>
      <c r="N88" s="23">
        <f>+Month!M87+N87</f>
        <v>11893.11</v>
      </c>
      <c r="O88" s="23">
        <f>+Month!N87+O87</f>
        <v>7683.7999999999993</v>
      </c>
      <c r="P88" s="23">
        <f>+Month!O87+P87</f>
        <v>494.91</v>
      </c>
      <c r="Q88" s="23">
        <f>+Month!P87+Q87</f>
        <v>1212.47</v>
      </c>
    </row>
    <row r="89" spans="1:17" x14ac:dyDescent="0.3">
      <c r="A89" s="11">
        <v>2001</v>
      </c>
      <c r="B89" s="11" t="s">
        <v>47</v>
      </c>
      <c r="C89" s="23">
        <f>+Month!B88+C88</f>
        <v>68345.289999999994</v>
      </c>
      <c r="D89" s="23">
        <f>+Month!C88+D88</f>
        <v>4158.53</v>
      </c>
      <c r="E89" s="23">
        <f>+Month!D88+E88</f>
        <v>930.68000000000006</v>
      </c>
      <c r="F89" s="23">
        <f>+Month!E88+F88</f>
        <v>63256.09</v>
      </c>
      <c r="G89" s="23">
        <f>+Month!F88+G88</f>
        <v>1515.09</v>
      </c>
      <c r="H89" s="23">
        <f>+Month!G88+H88</f>
        <v>266.18</v>
      </c>
      <c r="I89" s="23">
        <f>+Month!H88+I88</f>
        <v>2892.53</v>
      </c>
      <c r="J89" s="23">
        <f>+Month!I88+J88</f>
        <v>17270.88</v>
      </c>
      <c r="K89" s="23">
        <f>+Month!J88+K88</f>
        <v>4974.4000000000005</v>
      </c>
      <c r="L89" s="23">
        <f>+Month!K88+L88</f>
        <v>2522.37</v>
      </c>
      <c r="M89" s="23">
        <f>+Month!L88+M88</f>
        <v>8385.49</v>
      </c>
      <c r="N89" s="23">
        <f>+Month!M88+N88</f>
        <v>13450.87</v>
      </c>
      <c r="O89" s="23">
        <f>+Month!N88+O88</f>
        <v>8546.14</v>
      </c>
      <c r="P89" s="23">
        <f>+Month!O88+P88</f>
        <v>544.20000000000005</v>
      </c>
      <c r="Q89" s="23">
        <f>+Month!P88+Q88</f>
        <v>1381.14</v>
      </c>
    </row>
    <row r="90" spans="1:17" x14ac:dyDescent="0.3">
      <c r="A90" s="11">
        <v>2001</v>
      </c>
      <c r="B90" s="11" t="s">
        <v>48</v>
      </c>
      <c r="C90" s="23">
        <f>+Month!B89+C89</f>
        <v>75850.489999999991</v>
      </c>
      <c r="D90" s="23">
        <f>+Month!C89+D89</f>
        <v>4601.78</v>
      </c>
      <c r="E90" s="23">
        <f>+Month!D89+E89</f>
        <v>1148.04</v>
      </c>
      <c r="F90" s="23">
        <f>+Month!E89+F89</f>
        <v>70100.67</v>
      </c>
      <c r="G90" s="23">
        <f>+Month!F89+G89</f>
        <v>1637.6299999999999</v>
      </c>
      <c r="H90" s="23">
        <f>+Month!G89+H89</f>
        <v>272.05</v>
      </c>
      <c r="I90" s="23">
        <f>+Month!H89+I89</f>
        <v>3141.44</v>
      </c>
      <c r="J90" s="23">
        <f>+Month!I89+J89</f>
        <v>19384.560000000001</v>
      </c>
      <c r="K90" s="23">
        <f>+Month!J89+K89</f>
        <v>5458.56</v>
      </c>
      <c r="L90" s="23">
        <f>+Month!K89+L89</f>
        <v>2765.41</v>
      </c>
      <c r="M90" s="23">
        <f>+Month!L89+M89</f>
        <v>9349.2000000000007</v>
      </c>
      <c r="N90" s="23">
        <f>+Month!M89+N89</f>
        <v>14871.460000000001</v>
      </c>
      <c r="O90" s="23">
        <f>+Month!N89+O89</f>
        <v>9379.2999999999993</v>
      </c>
      <c r="P90" s="23">
        <f>+Month!O89+P89</f>
        <v>599.83000000000004</v>
      </c>
      <c r="Q90" s="23">
        <f>+Month!P89+Q89</f>
        <v>1555.47</v>
      </c>
    </row>
    <row r="91" spans="1:17" x14ac:dyDescent="0.3">
      <c r="A91" s="22">
        <v>2001</v>
      </c>
      <c r="B91" s="22" t="s">
        <v>49</v>
      </c>
      <c r="C91" s="28">
        <f>+Month!B90+C90</f>
        <v>83342.819999999992</v>
      </c>
      <c r="D91" s="28">
        <f>+Month!C90+D90</f>
        <v>5059.3099999999995</v>
      </c>
      <c r="E91" s="28">
        <f>+Month!D90+E90</f>
        <v>1233.3899999999999</v>
      </c>
      <c r="F91" s="28">
        <f>+Month!E90+F90</f>
        <v>77050.13</v>
      </c>
      <c r="G91" s="28">
        <f>+Month!F90+G90</f>
        <v>1763.4499999999998</v>
      </c>
      <c r="H91" s="28">
        <f>+Month!G90+H90</f>
        <v>272.05</v>
      </c>
      <c r="I91" s="28">
        <f>+Month!H90+I90</f>
        <v>3427.52</v>
      </c>
      <c r="J91" s="28">
        <f>+Month!I90+J90</f>
        <v>21455.43</v>
      </c>
      <c r="K91" s="28">
        <f>+Month!J90+K90</f>
        <v>5909.88</v>
      </c>
      <c r="L91" s="28">
        <f>+Month!K90+L90</f>
        <v>3087.6899999999996</v>
      </c>
      <c r="M91" s="28">
        <f>+Month!L90+M90</f>
        <v>10353.33</v>
      </c>
      <c r="N91" s="23">
        <f>+Month!M90+N90</f>
        <v>16394.79</v>
      </c>
      <c r="O91" s="28">
        <f>+Month!N90+O90</f>
        <v>10179</v>
      </c>
      <c r="P91" s="28">
        <f>+Month!O90+P90</f>
        <v>656.32</v>
      </c>
      <c r="Q91" s="28">
        <f>+Month!P90+Q90</f>
        <v>1706.55</v>
      </c>
    </row>
    <row r="92" spans="1:17" x14ac:dyDescent="0.3">
      <c r="A92" s="11">
        <v>2002</v>
      </c>
      <c r="B92" s="11" t="s">
        <v>38</v>
      </c>
      <c r="C92" s="23">
        <f>+Month!B91</f>
        <v>7263.16</v>
      </c>
      <c r="D92" s="23">
        <f>+Month!C91</f>
        <v>481.04</v>
      </c>
      <c r="E92" s="23">
        <f>+Month!D91</f>
        <v>72.25</v>
      </c>
      <c r="F92" s="23">
        <f>+Month!E91</f>
        <v>6709.86</v>
      </c>
      <c r="G92" s="23">
        <f>+Month!F91</f>
        <v>168.85</v>
      </c>
      <c r="H92" s="23">
        <f>+Month!G91</f>
        <v>49.68</v>
      </c>
      <c r="I92" s="23">
        <f>+Month!H91</f>
        <v>259.99</v>
      </c>
      <c r="J92" s="23">
        <f>+Month!I91</f>
        <v>1982.64</v>
      </c>
      <c r="K92" s="23">
        <f>+Month!J91</f>
        <v>363.15</v>
      </c>
      <c r="L92" s="23">
        <f>+Month!K91</f>
        <v>420.8</v>
      </c>
      <c r="M92" s="23">
        <f>+Month!L91</f>
        <v>942.92</v>
      </c>
      <c r="N92" s="23">
        <f>+Month!M91</f>
        <v>1473.77</v>
      </c>
      <c r="O92" s="23">
        <f>+Month!N91</f>
        <v>793.28</v>
      </c>
      <c r="P92" s="23">
        <f>+Month!O91</f>
        <v>40.659999999999997</v>
      </c>
      <c r="Q92" s="23">
        <f>+Month!P91</f>
        <v>46.86</v>
      </c>
    </row>
    <row r="93" spans="1:17" x14ac:dyDescent="0.3">
      <c r="A93" s="11">
        <v>2002</v>
      </c>
      <c r="B93" s="11" t="s">
        <v>39</v>
      </c>
      <c r="C93" s="23">
        <f>+Month!B92+C92</f>
        <v>13920.189999999999</v>
      </c>
      <c r="D93" s="23">
        <f>+Month!C92+D92</f>
        <v>939.8900000000001</v>
      </c>
      <c r="E93" s="23">
        <f>+Month!D92+E92</f>
        <v>175.11</v>
      </c>
      <c r="F93" s="23">
        <f>+Month!E92+F92</f>
        <v>12805.17</v>
      </c>
      <c r="G93" s="23">
        <f>+Month!F92+G92</f>
        <v>314.10000000000002</v>
      </c>
      <c r="H93" s="23">
        <f>+Month!G92+H92</f>
        <v>76.599999999999994</v>
      </c>
      <c r="I93" s="23">
        <f>+Month!H92+I92</f>
        <v>523.18000000000006</v>
      </c>
      <c r="J93" s="23">
        <f>+Month!I92+J92</f>
        <v>3761.46</v>
      </c>
      <c r="K93" s="23">
        <f>+Month!J92+K92</f>
        <v>746.79</v>
      </c>
      <c r="L93" s="23">
        <f>+Month!K92+L92</f>
        <v>777.98</v>
      </c>
      <c r="M93" s="23">
        <f>+Month!L92+M92</f>
        <v>1836.9299999999998</v>
      </c>
      <c r="N93" s="23">
        <f>+Month!M92+N92</f>
        <v>2729.8</v>
      </c>
      <c r="O93" s="23">
        <f>+Month!N92+O92</f>
        <v>1493.85</v>
      </c>
      <c r="P93" s="23">
        <f>+Month!O92+P92</f>
        <v>76.009999999999991</v>
      </c>
      <c r="Q93" s="23">
        <f>+Month!P92+Q92</f>
        <v>219.48000000000002</v>
      </c>
    </row>
    <row r="94" spans="1:17" x14ac:dyDescent="0.3">
      <c r="A94" s="11">
        <v>2002</v>
      </c>
      <c r="B94" s="11" t="s">
        <v>40</v>
      </c>
      <c r="C94" s="23">
        <f>+Month!B93+C93</f>
        <v>21135.61</v>
      </c>
      <c r="D94" s="23">
        <f>+Month!C93+D93</f>
        <v>1457.38</v>
      </c>
      <c r="E94" s="23">
        <f>+Month!D93+E93</f>
        <v>151.75</v>
      </c>
      <c r="F94" s="23">
        <f>+Month!E93+F93</f>
        <v>19526.46</v>
      </c>
      <c r="G94" s="23">
        <f>+Month!F93+G93</f>
        <v>492.07000000000005</v>
      </c>
      <c r="H94" s="23">
        <f>+Month!G93+H93</f>
        <v>122.31</v>
      </c>
      <c r="I94" s="23">
        <f>+Month!H93+I93</f>
        <v>764.13000000000011</v>
      </c>
      <c r="J94" s="23">
        <f>+Month!I93+J93</f>
        <v>5776.63</v>
      </c>
      <c r="K94" s="23">
        <f>+Month!J93+K93</f>
        <v>1158.6199999999999</v>
      </c>
      <c r="L94" s="23">
        <f>+Month!K93+L93</f>
        <v>1185.45</v>
      </c>
      <c r="M94" s="23">
        <f>+Month!L93+M93</f>
        <v>2838.66</v>
      </c>
      <c r="N94" s="23">
        <f>+Month!M93+N93</f>
        <v>4123.55</v>
      </c>
      <c r="O94" s="23">
        <f>+Month!N93+O93</f>
        <v>2204.09</v>
      </c>
      <c r="P94" s="23">
        <f>+Month!O93+P93</f>
        <v>128.83999999999997</v>
      </c>
      <c r="Q94" s="23">
        <f>+Month!P93+Q93</f>
        <v>376.93</v>
      </c>
    </row>
    <row r="95" spans="1:17" x14ac:dyDescent="0.3">
      <c r="A95" s="11">
        <v>2002</v>
      </c>
      <c r="B95" s="11" t="s">
        <v>41</v>
      </c>
      <c r="C95" s="23">
        <f>+Month!B94+C94</f>
        <v>28285.1</v>
      </c>
      <c r="D95" s="23">
        <f>+Month!C94+D94</f>
        <v>1898.8400000000001</v>
      </c>
      <c r="E95" s="23">
        <f>+Month!D94+E94</f>
        <v>343.84000000000003</v>
      </c>
      <c r="F95" s="23">
        <f>+Month!E94+F94</f>
        <v>26042.41</v>
      </c>
      <c r="G95" s="23">
        <f>+Month!F94+G94</f>
        <v>678.6400000000001</v>
      </c>
      <c r="H95" s="23">
        <f>+Month!G94+H94</f>
        <v>155.19</v>
      </c>
      <c r="I95" s="23">
        <f>+Month!H94+I94</f>
        <v>1006.7200000000001</v>
      </c>
      <c r="J95" s="23">
        <f>+Month!I94+J94</f>
        <v>7676.02</v>
      </c>
      <c r="K95" s="23">
        <f>+Month!J94+K94</f>
        <v>1549.03</v>
      </c>
      <c r="L95" s="23">
        <f>+Month!K94+L94</f>
        <v>1442.3000000000002</v>
      </c>
      <c r="M95" s="23">
        <f>+Month!L94+M94</f>
        <v>3763.5099999999998</v>
      </c>
      <c r="N95" s="23">
        <f>+Month!M94+N94</f>
        <v>5623.09</v>
      </c>
      <c r="O95" s="23">
        <f>+Month!N94+O94</f>
        <v>2878.86</v>
      </c>
      <c r="P95" s="23">
        <f>+Month!O94+P94</f>
        <v>174.18999999999997</v>
      </c>
      <c r="Q95" s="23">
        <f>+Month!P94+Q94</f>
        <v>546.42000000000007</v>
      </c>
    </row>
    <row r="96" spans="1:17" x14ac:dyDescent="0.3">
      <c r="A96" s="11">
        <v>2002</v>
      </c>
      <c r="B96" s="11" t="s">
        <v>42</v>
      </c>
      <c r="C96" s="23">
        <f>+Month!B95+C95</f>
        <v>35312.509999999995</v>
      </c>
      <c r="D96" s="23">
        <f>+Month!C95+D95</f>
        <v>2380.25</v>
      </c>
      <c r="E96" s="23">
        <f>+Month!D95+E95</f>
        <v>315.66000000000003</v>
      </c>
      <c r="F96" s="23">
        <f>+Month!E95+F95</f>
        <v>32616.59</v>
      </c>
      <c r="G96" s="23">
        <f>+Month!F95+G95</f>
        <v>876.88000000000011</v>
      </c>
      <c r="H96" s="23">
        <f>+Month!G95+H95</f>
        <v>210.82999999999998</v>
      </c>
      <c r="I96" s="23">
        <f>+Month!H95+I95</f>
        <v>1232.9100000000001</v>
      </c>
      <c r="J96" s="23">
        <f>+Month!I95+J95</f>
        <v>9647.94</v>
      </c>
      <c r="K96" s="23">
        <f>+Month!J95+K95</f>
        <v>2025.84</v>
      </c>
      <c r="L96" s="23">
        <f>+Month!K95+L95</f>
        <v>1682.8100000000002</v>
      </c>
      <c r="M96" s="23">
        <f>+Month!L95+M95</f>
        <v>4623.6099999999997</v>
      </c>
      <c r="N96" s="23">
        <f>+Month!M95+N95</f>
        <v>7104.91</v>
      </c>
      <c r="O96" s="23">
        <f>+Month!N95+O95</f>
        <v>3668.92</v>
      </c>
      <c r="P96" s="23">
        <f>+Month!O95+P95</f>
        <v>208.00999999999996</v>
      </c>
      <c r="Q96" s="23">
        <f>+Month!P95+Q95</f>
        <v>703.61000000000013</v>
      </c>
    </row>
    <row r="97" spans="1:17" x14ac:dyDescent="0.3">
      <c r="A97" s="11">
        <v>2002</v>
      </c>
      <c r="B97" s="11" t="s">
        <v>43</v>
      </c>
      <c r="C97" s="23">
        <f>+Month!B96+C96</f>
        <v>42045.479999999996</v>
      </c>
      <c r="D97" s="23">
        <f>+Month!C96+D96</f>
        <v>2818.16</v>
      </c>
      <c r="E97" s="23">
        <f>+Month!D96+E96</f>
        <v>399.97</v>
      </c>
      <c r="F97" s="23">
        <f>+Month!E96+F96</f>
        <v>38827.33</v>
      </c>
      <c r="G97" s="23">
        <f>+Month!F96+G96</f>
        <v>1072.23</v>
      </c>
      <c r="H97" s="23">
        <f>+Month!G96+H96</f>
        <v>265.57</v>
      </c>
      <c r="I97" s="23">
        <f>+Month!H96+I96</f>
        <v>1437.63</v>
      </c>
      <c r="J97" s="23">
        <f>+Month!I96+J96</f>
        <v>11500.640000000001</v>
      </c>
      <c r="K97" s="23">
        <f>+Month!J96+K96</f>
        <v>2564.3599999999997</v>
      </c>
      <c r="L97" s="23">
        <f>+Month!K96+L96</f>
        <v>1883.0100000000002</v>
      </c>
      <c r="M97" s="23">
        <f>+Month!L96+M96</f>
        <v>5450.5499999999993</v>
      </c>
      <c r="N97" s="23">
        <f>+Month!M96+N96</f>
        <v>8584.02</v>
      </c>
      <c r="O97" s="23">
        <f>+Month!N96+O96</f>
        <v>4205.84</v>
      </c>
      <c r="P97" s="23">
        <f>+Month!O96+P96</f>
        <v>264.76</v>
      </c>
      <c r="Q97" s="23">
        <f>+Month!P96+Q96</f>
        <v>875.63000000000011</v>
      </c>
    </row>
    <row r="98" spans="1:17" x14ac:dyDescent="0.3">
      <c r="A98" s="11">
        <v>2002</v>
      </c>
      <c r="B98" s="11" t="s">
        <v>44</v>
      </c>
      <c r="C98" s="23">
        <f>+Month!B97+C97</f>
        <v>49448.689999999995</v>
      </c>
      <c r="D98" s="23">
        <f>+Month!C97+D97</f>
        <v>3229.6099999999997</v>
      </c>
      <c r="E98" s="23">
        <f>+Month!D97+E97</f>
        <v>394.59000000000003</v>
      </c>
      <c r="F98" s="23">
        <f>+Month!E97+F97</f>
        <v>45824.47</v>
      </c>
      <c r="G98" s="23">
        <f>+Month!F97+G97</f>
        <v>1284.19</v>
      </c>
      <c r="H98" s="23">
        <f>+Month!G97+H97</f>
        <v>322.3</v>
      </c>
      <c r="I98" s="23">
        <f>+Month!H97+I97</f>
        <v>1697.4900000000002</v>
      </c>
      <c r="J98" s="23">
        <f>+Month!I97+J97</f>
        <v>13476.890000000001</v>
      </c>
      <c r="K98" s="23">
        <f>+Month!J97+K97</f>
        <v>3119.37</v>
      </c>
      <c r="L98" s="23">
        <f>+Month!K97+L97</f>
        <v>2045.9400000000003</v>
      </c>
      <c r="M98" s="23">
        <f>+Month!L97+M97</f>
        <v>6384.49</v>
      </c>
      <c r="N98" s="23">
        <f>+Month!M97+N97</f>
        <v>10212.58</v>
      </c>
      <c r="O98" s="23">
        <f>+Month!N97+O97</f>
        <v>4945.91</v>
      </c>
      <c r="P98" s="23">
        <f>+Month!O97+P97</f>
        <v>314.58999999999997</v>
      </c>
      <c r="Q98" s="23">
        <f>+Month!P97+Q97</f>
        <v>1080.17</v>
      </c>
    </row>
    <row r="99" spans="1:17" x14ac:dyDescent="0.3">
      <c r="A99" s="11">
        <v>2002</v>
      </c>
      <c r="B99" s="27" t="s">
        <v>45</v>
      </c>
      <c r="C99" s="23">
        <f>+Month!B98+C98</f>
        <v>56670.729999999996</v>
      </c>
      <c r="D99" s="23">
        <f>+Month!C98+D98</f>
        <v>3746.5599999999995</v>
      </c>
      <c r="E99" s="23">
        <f>+Month!D98+E98</f>
        <v>523.13</v>
      </c>
      <c r="F99" s="23">
        <f>+Month!E98+F98</f>
        <v>52401.01</v>
      </c>
      <c r="G99" s="23">
        <f>+Month!F98+G98</f>
        <v>1483.89</v>
      </c>
      <c r="H99" s="23">
        <f>+Month!G98+H98</f>
        <v>366.02</v>
      </c>
      <c r="I99" s="23">
        <f>+Month!H98+I98</f>
        <v>2007.8300000000002</v>
      </c>
      <c r="J99" s="23">
        <f>+Month!I98+J98</f>
        <v>15417.580000000002</v>
      </c>
      <c r="K99" s="23">
        <f>+Month!J98+K98</f>
        <v>3578.71</v>
      </c>
      <c r="L99" s="23">
        <f>+Month!K98+L98</f>
        <v>2250.3300000000004</v>
      </c>
      <c r="M99" s="23">
        <f>+Month!L98+M98</f>
        <v>7294.6399999999994</v>
      </c>
      <c r="N99" s="23">
        <f>+Month!M98+N98</f>
        <v>11721.28</v>
      </c>
      <c r="O99" s="23">
        <f>+Month!N98+O98</f>
        <v>5598.11</v>
      </c>
      <c r="P99" s="23">
        <f>+Month!O98+P98</f>
        <v>378.67999999999995</v>
      </c>
      <c r="Q99" s="23">
        <f>+Month!P98+Q98</f>
        <v>1274.75</v>
      </c>
    </row>
    <row r="100" spans="1:17" x14ac:dyDescent="0.3">
      <c r="A100" s="11">
        <v>2002</v>
      </c>
      <c r="B100" s="11" t="s">
        <v>46</v>
      </c>
      <c r="C100" s="23">
        <f>+Month!B99+C99</f>
        <v>63857.689999999995</v>
      </c>
      <c r="D100" s="23">
        <f>+Month!C99+D99</f>
        <v>4267.41</v>
      </c>
      <c r="E100" s="23">
        <f>+Month!D99+E99</f>
        <v>630.56999999999994</v>
      </c>
      <c r="F100" s="23">
        <f>+Month!E99+F99</f>
        <v>58959.67</v>
      </c>
      <c r="G100" s="23">
        <f>+Month!F99+G99</f>
        <v>1636.3200000000002</v>
      </c>
      <c r="H100" s="23">
        <f>+Month!G99+H99</f>
        <v>409.74</v>
      </c>
      <c r="I100" s="23">
        <f>+Month!H99+I99</f>
        <v>2244.09</v>
      </c>
      <c r="J100" s="23">
        <f>+Month!I99+J99</f>
        <v>17428.830000000002</v>
      </c>
      <c r="K100" s="23">
        <f>+Month!J99+K99</f>
        <v>4011.24</v>
      </c>
      <c r="L100" s="23">
        <f>+Month!K99+L99</f>
        <v>2575.5100000000002</v>
      </c>
      <c r="M100" s="23">
        <f>+Month!L99+M99</f>
        <v>8199.0499999999993</v>
      </c>
      <c r="N100" s="23">
        <f>+Month!M99+N99</f>
        <v>13216.740000000002</v>
      </c>
      <c r="O100" s="23">
        <f>+Month!N99+O99</f>
        <v>6285.78</v>
      </c>
      <c r="P100" s="23">
        <f>+Month!O99+P99</f>
        <v>395.84999999999997</v>
      </c>
      <c r="Q100" s="23">
        <f>+Month!P99+Q99</f>
        <v>1452.6</v>
      </c>
    </row>
    <row r="101" spans="1:17" x14ac:dyDescent="0.3">
      <c r="A101" s="11">
        <v>2002</v>
      </c>
      <c r="B101" s="11" t="s">
        <v>47</v>
      </c>
      <c r="C101" s="23">
        <f>+Month!B100+C100</f>
        <v>70322.549999999988</v>
      </c>
      <c r="D101" s="23">
        <f>+Month!C100+D100</f>
        <v>4774.4399999999996</v>
      </c>
      <c r="E101" s="23">
        <f>+Month!D100+E100</f>
        <v>631.7299999999999</v>
      </c>
      <c r="F101" s="23">
        <f>+Month!E100+F100</f>
        <v>64916.34</v>
      </c>
      <c r="G101" s="23">
        <f>+Month!F100+G100</f>
        <v>1775.0800000000002</v>
      </c>
      <c r="H101" s="23">
        <f>+Month!G100+H100</f>
        <v>445.51</v>
      </c>
      <c r="I101" s="23">
        <f>+Month!H100+I100</f>
        <v>2533.11</v>
      </c>
      <c r="J101" s="23">
        <f>+Month!I100+J100</f>
        <v>19244.800000000003</v>
      </c>
      <c r="K101" s="23">
        <f>+Month!J100+K100</f>
        <v>4511.26</v>
      </c>
      <c r="L101" s="23">
        <f>+Month!K100+L100</f>
        <v>2822.55</v>
      </c>
      <c r="M101" s="23">
        <f>+Month!L100+M100</f>
        <v>9004.89</v>
      </c>
      <c r="N101" s="23">
        <f>+Month!M100+N100</f>
        <v>14488.070000000002</v>
      </c>
      <c r="O101" s="23">
        <f>+Month!N100+O100</f>
        <v>6927.5</v>
      </c>
      <c r="P101" s="23">
        <f>+Month!O100+P100</f>
        <v>414.38</v>
      </c>
      <c r="Q101" s="23">
        <f>+Month!P100+Q100</f>
        <v>1643.78</v>
      </c>
    </row>
    <row r="102" spans="1:17" x14ac:dyDescent="0.3">
      <c r="A102" s="11">
        <v>2002</v>
      </c>
      <c r="B102" s="11" t="s">
        <v>48</v>
      </c>
      <c r="C102" s="23">
        <f>+Month!B101+C101</f>
        <v>77276.689999999988</v>
      </c>
      <c r="D102" s="23">
        <f>+Month!C101+D101</f>
        <v>5195.95</v>
      </c>
      <c r="E102" s="23">
        <f>+Month!D101+E101</f>
        <v>722.6099999999999</v>
      </c>
      <c r="F102" s="23">
        <f>+Month!E101+F101</f>
        <v>71358.099999999991</v>
      </c>
      <c r="G102" s="23">
        <f>+Month!F101+G101</f>
        <v>1931.5000000000002</v>
      </c>
      <c r="H102" s="23">
        <f>+Month!G101+H101</f>
        <v>493.2</v>
      </c>
      <c r="I102" s="23">
        <f>+Month!H101+I101</f>
        <v>2825.75</v>
      </c>
      <c r="J102" s="23">
        <f>+Month!I101+J101</f>
        <v>20972.780000000002</v>
      </c>
      <c r="K102" s="23">
        <f>+Month!J101+K101</f>
        <v>4949.91</v>
      </c>
      <c r="L102" s="23">
        <f>+Month!K101+L101</f>
        <v>3120.6400000000003</v>
      </c>
      <c r="M102" s="23">
        <f>+Month!L101+M101</f>
        <v>9928.5999999999985</v>
      </c>
      <c r="N102" s="23">
        <f>+Month!M101+N101</f>
        <v>15849.7</v>
      </c>
      <c r="O102" s="23">
        <f>+Month!N101+O101</f>
        <v>7757.0599999999995</v>
      </c>
      <c r="P102" s="23">
        <f>+Month!O101+P101</f>
        <v>457.77</v>
      </c>
      <c r="Q102" s="23">
        <f>+Month!P101+Q101</f>
        <v>1795.8899999999999</v>
      </c>
    </row>
    <row r="103" spans="1:17" x14ac:dyDescent="0.3">
      <c r="A103" s="22">
        <v>2002</v>
      </c>
      <c r="B103" s="22" t="s">
        <v>49</v>
      </c>
      <c r="C103" s="28">
        <f>+Month!B102+C102</f>
        <v>84783.93</v>
      </c>
      <c r="D103" s="28">
        <f>+Month!C102+D102</f>
        <v>5677</v>
      </c>
      <c r="E103" s="28">
        <f>+Month!D102+E102</f>
        <v>788.25999999999988</v>
      </c>
      <c r="F103" s="28">
        <f>+Month!E102+F102</f>
        <v>78318.62999999999</v>
      </c>
      <c r="G103" s="28">
        <f>+Month!F102+G102</f>
        <v>2138.5500000000002</v>
      </c>
      <c r="H103" s="28">
        <f>+Month!G102+H102</f>
        <v>538</v>
      </c>
      <c r="I103" s="28">
        <f>+Month!H102+I102</f>
        <v>3153.68</v>
      </c>
      <c r="J103" s="28">
        <f>+Month!I102+J102</f>
        <v>22944.04</v>
      </c>
      <c r="K103" s="28">
        <f>+Month!J102+K102</f>
        <v>5364.59</v>
      </c>
      <c r="L103" s="28">
        <f>+Month!K102+L102</f>
        <v>3505.9000000000005</v>
      </c>
      <c r="M103" s="28">
        <f>+Month!L102+M102</f>
        <v>10947.789999999999</v>
      </c>
      <c r="N103" s="28">
        <f>+Month!M102+N102</f>
        <v>17395.870000000003</v>
      </c>
      <c r="O103" s="28">
        <f>+Month!N102+O102</f>
        <v>8506</v>
      </c>
      <c r="P103" s="28">
        <f>+Month!O102+P102</f>
        <v>509.03999999999996</v>
      </c>
      <c r="Q103" s="28">
        <f>+Month!P102+Q102</f>
        <v>1918.03</v>
      </c>
    </row>
    <row r="104" spans="1:17" x14ac:dyDescent="0.3">
      <c r="A104" s="11">
        <v>2003</v>
      </c>
      <c r="B104" s="11" t="s">
        <v>38</v>
      </c>
      <c r="C104" s="23">
        <f>+Month!B103</f>
        <v>7160.97</v>
      </c>
      <c r="D104" s="23">
        <f>+Month!C103</f>
        <v>522.09</v>
      </c>
      <c r="E104" s="23">
        <f>+Month!D103</f>
        <v>-26.94</v>
      </c>
      <c r="F104" s="23">
        <f>+Month!E103</f>
        <v>6665.82</v>
      </c>
      <c r="G104" s="23">
        <f>+Month!F103</f>
        <v>206.47</v>
      </c>
      <c r="H104" s="23">
        <f>+Month!G103</f>
        <v>52.15</v>
      </c>
      <c r="I104" s="23">
        <f>+Month!H103</f>
        <v>338.62</v>
      </c>
      <c r="J104" s="23">
        <f>+Month!I103</f>
        <v>2005.83</v>
      </c>
      <c r="K104" s="23">
        <f>+Month!J103</f>
        <v>328</v>
      </c>
      <c r="L104" s="23">
        <f>+Month!K103</f>
        <v>469.67</v>
      </c>
      <c r="M104" s="23">
        <f>+Month!L103</f>
        <v>868.57</v>
      </c>
      <c r="N104" s="23">
        <f>+Month!M103</f>
        <v>1357.56</v>
      </c>
      <c r="O104" s="23">
        <f>+Month!N103</f>
        <v>764.5</v>
      </c>
      <c r="P104" s="23">
        <f>+Month!O103</f>
        <v>45.15</v>
      </c>
      <c r="Q104" s="23">
        <f>+Month!P103</f>
        <v>51</v>
      </c>
    </row>
    <row r="105" spans="1:17" x14ac:dyDescent="0.3">
      <c r="A105" s="11">
        <v>2003</v>
      </c>
      <c r="B105" s="11" t="s">
        <v>39</v>
      </c>
      <c r="C105" s="23">
        <f>+Month!B104+C104</f>
        <v>14059.34</v>
      </c>
      <c r="D105" s="23">
        <f>+Month!C104+D104</f>
        <v>1013.47</v>
      </c>
      <c r="E105" s="23">
        <f>+Month!D104+E104</f>
        <v>90.25</v>
      </c>
      <c r="F105" s="23">
        <f>+Month!E104+F104</f>
        <v>12955.61</v>
      </c>
      <c r="G105" s="23">
        <f>+Month!F104+G104</f>
        <v>373.7</v>
      </c>
      <c r="H105" s="23">
        <f>+Month!G104+H104</f>
        <v>101.09</v>
      </c>
      <c r="I105" s="23">
        <f>+Month!H104+I104</f>
        <v>622.69000000000005</v>
      </c>
      <c r="J105" s="23">
        <f>+Month!I104+J104</f>
        <v>3853.99</v>
      </c>
      <c r="K105" s="23">
        <f>+Month!J104+K104</f>
        <v>659.27</v>
      </c>
      <c r="L105" s="23">
        <f>+Month!K104+L104</f>
        <v>875.69</v>
      </c>
      <c r="M105" s="23">
        <f>+Month!L104+M104</f>
        <v>1745.0700000000002</v>
      </c>
      <c r="N105" s="23">
        <f>+Month!M104+N104</f>
        <v>2588.98</v>
      </c>
      <c r="O105" s="23">
        <f>+Month!N104+O104</f>
        <v>1547.92</v>
      </c>
      <c r="P105" s="23">
        <f>+Month!O104+P104</f>
        <v>103.71000000000001</v>
      </c>
      <c r="Q105" s="23">
        <f>+Month!P104+Q104</f>
        <v>195.35</v>
      </c>
    </row>
    <row r="106" spans="1:17" x14ac:dyDescent="0.3">
      <c r="A106" s="11">
        <v>2003</v>
      </c>
      <c r="B106" s="11" t="s">
        <v>40</v>
      </c>
      <c r="C106" s="23">
        <f>+Month!B105+C105</f>
        <v>21461.260000000002</v>
      </c>
      <c r="D106" s="23">
        <f>+Month!C105+D105</f>
        <v>1493.69</v>
      </c>
      <c r="E106" s="23">
        <f>+Month!D105+E105</f>
        <v>44.74</v>
      </c>
      <c r="F106" s="23">
        <f>+Month!E105+F105</f>
        <v>19922.810000000001</v>
      </c>
      <c r="G106" s="23">
        <f>+Month!F105+G105</f>
        <v>567.19000000000005</v>
      </c>
      <c r="H106" s="23">
        <f>+Month!G105+H105</f>
        <v>153.24</v>
      </c>
      <c r="I106" s="23">
        <f>+Month!H105+I105</f>
        <v>1013.53</v>
      </c>
      <c r="J106" s="23">
        <f>+Month!I105+J105</f>
        <v>5817.25</v>
      </c>
      <c r="K106" s="23">
        <f>+Month!J105+K105</f>
        <v>1112.96</v>
      </c>
      <c r="L106" s="23">
        <f>+Month!K105+L105</f>
        <v>1225.73</v>
      </c>
      <c r="M106" s="23">
        <f>+Month!L105+M105</f>
        <v>2771.7000000000003</v>
      </c>
      <c r="N106" s="23">
        <f>+Month!M105+N105</f>
        <v>4017.3900000000003</v>
      </c>
      <c r="O106" s="23">
        <f>+Month!N105+O105</f>
        <v>2321.7200000000003</v>
      </c>
      <c r="P106" s="23">
        <f>+Month!O105+P105</f>
        <v>133.41</v>
      </c>
      <c r="Q106" s="23">
        <f>+Month!P105+Q105</f>
        <v>352.78999999999996</v>
      </c>
    </row>
    <row r="107" spans="1:17" x14ac:dyDescent="0.3">
      <c r="A107" s="11">
        <v>2003</v>
      </c>
      <c r="B107" s="11" t="s">
        <v>41</v>
      </c>
      <c r="C107" s="23">
        <f>+Month!B106+C106</f>
        <v>28505.210000000003</v>
      </c>
      <c r="D107" s="23">
        <f>+Month!C106+D106</f>
        <v>1903.04</v>
      </c>
      <c r="E107" s="23">
        <f>+Month!D106+E106</f>
        <v>-3.3099999999999952</v>
      </c>
      <c r="F107" s="23">
        <f>+Month!E106+F106</f>
        <v>26605.46</v>
      </c>
      <c r="G107" s="23">
        <f>+Month!F106+G106</f>
        <v>771.66000000000008</v>
      </c>
      <c r="H107" s="23">
        <f>+Month!G106+H106</f>
        <v>253.65</v>
      </c>
      <c r="I107" s="23">
        <f>+Month!H106+I106</f>
        <v>1361.31</v>
      </c>
      <c r="J107" s="23">
        <f>+Month!I106+J106</f>
        <v>7713.93</v>
      </c>
      <c r="K107" s="23">
        <f>+Month!J106+K106</f>
        <v>1632.01</v>
      </c>
      <c r="L107" s="23">
        <f>+Month!K106+L106</f>
        <v>1460.33</v>
      </c>
      <c r="M107" s="23">
        <f>+Month!L106+M106</f>
        <v>3668.75</v>
      </c>
      <c r="N107" s="23">
        <f>+Month!M106+N106</f>
        <v>5471.85</v>
      </c>
      <c r="O107" s="23">
        <f>+Month!N106+O106</f>
        <v>3075.8</v>
      </c>
      <c r="P107" s="23">
        <f>+Month!O106+P106</f>
        <v>178.78</v>
      </c>
      <c r="Q107" s="23">
        <f>+Month!P106+Q106</f>
        <v>440.61999999999995</v>
      </c>
    </row>
    <row r="108" spans="1:17" x14ac:dyDescent="0.3">
      <c r="A108" s="11">
        <v>2003</v>
      </c>
      <c r="B108" s="11" t="s">
        <v>42</v>
      </c>
      <c r="C108" s="23">
        <f>+Month!B107+C107</f>
        <v>36112.28</v>
      </c>
      <c r="D108" s="23">
        <f>+Month!C107+D107</f>
        <v>2332.38</v>
      </c>
      <c r="E108" s="23">
        <f>+Month!D107+E107</f>
        <v>-99.710000000000008</v>
      </c>
      <c r="F108" s="23">
        <f>+Month!E107+F107</f>
        <v>33879.58</v>
      </c>
      <c r="G108" s="23">
        <f>+Month!F107+G107</f>
        <v>1010.7</v>
      </c>
      <c r="H108" s="23">
        <f>+Month!G107+H107</f>
        <v>303.74</v>
      </c>
      <c r="I108" s="23">
        <f>+Month!H107+I107</f>
        <v>1641.81</v>
      </c>
      <c r="J108" s="23">
        <f>+Month!I107+J107</f>
        <v>9721.0400000000009</v>
      </c>
      <c r="K108" s="23">
        <f>+Month!J107+K107</f>
        <v>2180.69</v>
      </c>
      <c r="L108" s="23">
        <f>+Month!K107+L107</f>
        <v>1689.69</v>
      </c>
      <c r="M108" s="23">
        <f>+Month!L107+M107</f>
        <v>4580.75</v>
      </c>
      <c r="N108" s="23">
        <f>+Month!M107+N107</f>
        <v>7043.08</v>
      </c>
      <c r="O108" s="23">
        <f>+Month!N107+O107</f>
        <v>3862.1600000000003</v>
      </c>
      <c r="P108" s="23">
        <f>+Month!O107+P107</f>
        <v>227.61</v>
      </c>
      <c r="Q108" s="23">
        <f>+Month!P107+Q107</f>
        <v>780.93</v>
      </c>
    </row>
    <row r="109" spans="1:17" x14ac:dyDescent="0.3">
      <c r="A109" s="11">
        <v>2003</v>
      </c>
      <c r="B109" s="11" t="s">
        <v>43</v>
      </c>
      <c r="C109" s="23">
        <f>+Month!B108+C108</f>
        <v>43193.27</v>
      </c>
      <c r="D109" s="23">
        <f>+Month!C108+D108</f>
        <v>2735.52</v>
      </c>
      <c r="E109" s="23">
        <f>+Month!D108+E108</f>
        <v>43.139999999999986</v>
      </c>
      <c r="F109" s="23">
        <f>+Month!E108+F108</f>
        <v>40414.58</v>
      </c>
      <c r="G109" s="23">
        <f>+Month!F108+G108</f>
        <v>1243.5700000000002</v>
      </c>
      <c r="H109" s="23">
        <f>+Month!G108+H108</f>
        <v>351.88</v>
      </c>
      <c r="I109" s="23">
        <f>+Month!H108+I108</f>
        <v>1899.33</v>
      </c>
      <c r="J109" s="23">
        <f>+Month!I108+J108</f>
        <v>11607.44</v>
      </c>
      <c r="K109" s="23">
        <f>+Month!J108+K108</f>
        <v>2646.12</v>
      </c>
      <c r="L109" s="23">
        <f>+Month!K108+L108</f>
        <v>1863.0900000000001</v>
      </c>
      <c r="M109" s="23">
        <f>+Month!L108+M108</f>
        <v>5420.02</v>
      </c>
      <c r="N109" s="23">
        <f>+Month!M108+N108</f>
        <v>8544.23</v>
      </c>
      <c r="O109" s="23">
        <f>+Month!N108+O108</f>
        <v>4656.71</v>
      </c>
      <c r="P109" s="23">
        <f>+Month!O108+P108</f>
        <v>270.02</v>
      </c>
      <c r="Q109" s="23">
        <f>+Month!P108+Q108</f>
        <v>914.43</v>
      </c>
    </row>
    <row r="110" spans="1:17" x14ac:dyDescent="0.3">
      <c r="A110" s="11">
        <v>2003</v>
      </c>
      <c r="B110" s="11" t="s">
        <v>44</v>
      </c>
      <c r="C110" s="23">
        <f>+Month!B109+C109</f>
        <v>49774.879999999997</v>
      </c>
      <c r="D110" s="23">
        <f>+Month!C109+D109</f>
        <v>3211.61</v>
      </c>
      <c r="E110" s="23">
        <f>+Month!D109+E109</f>
        <v>-14.620000000000012</v>
      </c>
      <c r="F110" s="23">
        <f>+Month!E109+F109</f>
        <v>46577.86</v>
      </c>
      <c r="G110" s="23">
        <f>+Month!F109+G109</f>
        <v>1468.64</v>
      </c>
      <c r="H110" s="23">
        <f>+Month!G109+H109</f>
        <v>395.1</v>
      </c>
      <c r="I110" s="23">
        <f>+Month!H109+I109</f>
        <v>2211.21</v>
      </c>
      <c r="J110" s="23">
        <f>+Month!I109+J109</f>
        <v>13374.16</v>
      </c>
      <c r="K110" s="23">
        <f>+Month!J109+K109</f>
        <v>3122.6</v>
      </c>
      <c r="L110" s="23">
        <f>+Month!K109+L109</f>
        <v>2040.5600000000002</v>
      </c>
      <c r="M110" s="23">
        <f>+Month!L109+M109</f>
        <v>6216.52</v>
      </c>
      <c r="N110" s="23">
        <f>+Month!M109+N109</f>
        <v>9933.119999999999</v>
      </c>
      <c r="O110" s="23">
        <f>+Month!N109+O109</f>
        <v>5321.91</v>
      </c>
      <c r="P110" s="23">
        <f>+Month!O109+P109</f>
        <v>323.03999999999996</v>
      </c>
      <c r="Q110" s="23">
        <f>+Month!P109+Q109</f>
        <v>1083.94</v>
      </c>
    </row>
    <row r="111" spans="1:17" x14ac:dyDescent="0.3">
      <c r="A111" s="11">
        <v>2003</v>
      </c>
      <c r="B111" s="27" t="s">
        <v>45</v>
      </c>
      <c r="C111" s="23">
        <f>+Month!B110+C110</f>
        <v>57265.119999999995</v>
      </c>
      <c r="D111" s="23">
        <f>+Month!C110+D110</f>
        <v>3686.4300000000003</v>
      </c>
      <c r="E111" s="23">
        <f>+Month!D110+E110</f>
        <v>87.109999999999985</v>
      </c>
      <c r="F111" s="23">
        <f>+Month!E110+F110</f>
        <v>53491.55</v>
      </c>
      <c r="G111" s="23">
        <f>+Month!F110+G110</f>
        <v>1659.8500000000001</v>
      </c>
      <c r="H111" s="23">
        <f>+Month!G110+H110</f>
        <v>455.55</v>
      </c>
      <c r="I111" s="23">
        <f>+Month!H110+I110</f>
        <v>2423</v>
      </c>
      <c r="J111" s="23">
        <f>+Month!I110+J110</f>
        <v>15379.75</v>
      </c>
      <c r="K111" s="23">
        <f>+Month!J110+K110</f>
        <v>3672</v>
      </c>
      <c r="L111" s="23">
        <f>+Month!K110+L110</f>
        <v>2242.3300000000004</v>
      </c>
      <c r="M111" s="23">
        <f>+Month!L110+M110</f>
        <v>7145.6200000000008</v>
      </c>
      <c r="N111" s="23">
        <f>+Month!M110+N110</f>
        <v>11473.239999999998</v>
      </c>
      <c r="O111" s="23">
        <f>+Month!N110+O110</f>
        <v>6139.03</v>
      </c>
      <c r="P111" s="23">
        <f>+Month!O110+P110</f>
        <v>371.13</v>
      </c>
      <c r="Q111" s="23">
        <f>+Month!P110+Q110</f>
        <v>1249.54</v>
      </c>
    </row>
    <row r="112" spans="1:17" x14ac:dyDescent="0.3">
      <c r="A112" s="11">
        <v>2003</v>
      </c>
      <c r="B112" s="11" t="s">
        <v>46</v>
      </c>
      <c r="C112" s="23">
        <f>+Month!B111+C111</f>
        <v>63753.689999999995</v>
      </c>
      <c r="D112" s="23">
        <f>+Month!C111+D111</f>
        <v>4102.7000000000007</v>
      </c>
      <c r="E112" s="23">
        <f>+Month!D111+E111</f>
        <v>118.01999999999998</v>
      </c>
      <c r="F112" s="23">
        <f>+Month!E111+F111</f>
        <v>59532.94</v>
      </c>
      <c r="G112" s="23">
        <f>+Month!F111+G111</f>
        <v>1807.16</v>
      </c>
      <c r="H112" s="23">
        <f>+Month!G111+H111</f>
        <v>505.45</v>
      </c>
      <c r="I112" s="23">
        <f>+Month!H111+I111</f>
        <v>2685.45</v>
      </c>
      <c r="J112" s="23">
        <f>+Month!I111+J111</f>
        <v>17078.61</v>
      </c>
      <c r="K112" s="23">
        <f>+Month!J111+K111</f>
        <v>4115.1000000000004</v>
      </c>
      <c r="L112" s="23">
        <f>+Month!K111+L111</f>
        <v>2519.9500000000003</v>
      </c>
      <c r="M112" s="23">
        <f>+Month!L111+M111</f>
        <v>7896.7000000000007</v>
      </c>
      <c r="N112" s="23">
        <f>+Month!M111+N111</f>
        <v>12715.169999999998</v>
      </c>
      <c r="O112" s="23">
        <f>+Month!N111+O111</f>
        <v>6893.25</v>
      </c>
      <c r="P112" s="23">
        <f>+Month!O111+P111</f>
        <v>418.39</v>
      </c>
      <c r="Q112" s="23">
        <f>+Month!P111+Q111</f>
        <v>1474</v>
      </c>
    </row>
    <row r="113" spans="1:17" x14ac:dyDescent="0.3">
      <c r="A113" s="11">
        <v>2003</v>
      </c>
      <c r="B113" s="11" t="s">
        <v>47</v>
      </c>
      <c r="C113" s="23">
        <f>+Month!B112+C112</f>
        <v>70304.409999999989</v>
      </c>
      <c r="D113" s="23">
        <f>+Month!C112+D112</f>
        <v>4532.1600000000008</v>
      </c>
      <c r="E113" s="23">
        <f>+Month!D112+E112</f>
        <v>-2.2100000000000222</v>
      </c>
      <c r="F113" s="23">
        <f>+Month!E112+F112</f>
        <v>65774.430000000008</v>
      </c>
      <c r="G113" s="23">
        <f>+Month!F112+G112</f>
        <v>1975.72</v>
      </c>
      <c r="H113" s="23">
        <f>+Month!G112+H112</f>
        <v>579.46</v>
      </c>
      <c r="I113" s="23">
        <f>+Month!H112+I112</f>
        <v>2979.79</v>
      </c>
      <c r="J113" s="23">
        <f>+Month!I112+J112</f>
        <v>18887.46</v>
      </c>
      <c r="K113" s="23">
        <f>+Month!J112+K112</f>
        <v>4524.42</v>
      </c>
      <c r="L113" s="23">
        <f>+Month!K112+L112</f>
        <v>2787.4100000000003</v>
      </c>
      <c r="M113" s="23">
        <f>+Month!L112+M112</f>
        <v>8744.2200000000012</v>
      </c>
      <c r="N113" s="23">
        <f>+Month!M112+N112</f>
        <v>14052.249999999998</v>
      </c>
      <c r="O113" s="23">
        <f>+Month!N112+O112</f>
        <v>7620.96</v>
      </c>
      <c r="P113" s="23">
        <f>+Month!O112+P112</f>
        <v>469.65</v>
      </c>
      <c r="Q113" s="23">
        <f>+Month!P112+Q112</f>
        <v>1613.5</v>
      </c>
    </row>
    <row r="114" spans="1:17" x14ac:dyDescent="0.3">
      <c r="A114" s="11">
        <v>2003</v>
      </c>
      <c r="B114" s="11" t="s">
        <v>48</v>
      </c>
      <c r="C114" s="23">
        <f>+Month!B113+C113</f>
        <v>77178.209999999992</v>
      </c>
      <c r="D114" s="23">
        <f>+Month!C113+D113</f>
        <v>4982.3000000000011</v>
      </c>
      <c r="E114" s="23">
        <f>+Month!D113+E113</f>
        <v>-8.4800000000000217</v>
      </c>
      <c r="F114" s="23">
        <f>+Month!E113+F113</f>
        <v>72204.350000000006</v>
      </c>
      <c r="G114" s="23">
        <f>+Month!F113+G113</f>
        <v>2131.83</v>
      </c>
      <c r="H114" s="23">
        <f>+Month!G113+H113</f>
        <v>643.03000000000009</v>
      </c>
      <c r="I114" s="23">
        <f>+Month!H113+I113</f>
        <v>3233.89</v>
      </c>
      <c r="J114" s="23">
        <f>+Month!I113+J113</f>
        <v>20697.84</v>
      </c>
      <c r="K114" s="23">
        <f>+Month!J113+K113</f>
        <v>4887.0200000000004</v>
      </c>
      <c r="L114" s="23">
        <f>+Month!K113+L113</f>
        <v>3104.5800000000004</v>
      </c>
      <c r="M114" s="23">
        <f>+Month!L113+M113</f>
        <v>9625.4800000000014</v>
      </c>
      <c r="N114" s="23">
        <f>+Month!M113+N113</f>
        <v>15351.309999999998</v>
      </c>
      <c r="O114" s="23">
        <f>+Month!N113+O113</f>
        <v>8589.89</v>
      </c>
      <c r="P114" s="23">
        <f>+Month!O113+P113</f>
        <v>530.08999999999992</v>
      </c>
      <c r="Q114" s="23">
        <f>+Month!P113+Q113</f>
        <v>1760.9</v>
      </c>
    </row>
    <row r="115" spans="1:17" x14ac:dyDescent="0.3">
      <c r="A115" s="22">
        <v>2003</v>
      </c>
      <c r="B115" s="22" t="s">
        <v>49</v>
      </c>
      <c r="C115" s="28">
        <f>+Month!B114+C114</f>
        <v>84585.01999999999</v>
      </c>
      <c r="D115" s="28">
        <f>+Month!C114+D114</f>
        <v>5455.5900000000011</v>
      </c>
      <c r="E115" s="28">
        <f>+Month!D114+E114</f>
        <v>56.179999999999978</v>
      </c>
      <c r="F115" s="28">
        <f>+Month!E114+F114</f>
        <v>79073.22</v>
      </c>
      <c r="G115" s="28">
        <f>+Month!F114+G114</f>
        <v>2281.39</v>
      </c>
      <c r="H115" s="28">
        <f>+Month!G114+H114</f>
        <v>716.06000000000006</v>
      </c>
      <c r="I115" s="28">
        <f>+Month!H114+I114</f>
        <v>3503.56</v>
      </c>
      <c r="J115" s="28">
        <f>+Month!I114+J114</f>
        <v>22627.279999999999</v>
      </c>
      <c r="K115" s="28">
        <f>+Month!J114+K114</f>
        <v>5277.8200000000006</v>
      </c>
      <c r="L115" s="28">
        <f>+Month!K114+L114</f>
        <v>3522.0000000000005</v>
      </c>
      <c r="M115" s="28">
        <f>+Month!L114+M114</f>
        <v>10580.220000000001</v>
      </c>
      <c r="N115" s="28">
        <f>+Month!M114+N114</f>
        <v>16799.719999999998</v>
      </c>
      <c r="O115" s="28">
        <f>+Month!N114+O114</f>
        <v>9494.4</v>
      </c>
      <c r="P115" s="28">
        <f>+Month!O114+P114</f>
        <v>575.86999999999989</v>
      </c>
      <c r="Q115" s="28">
        <f>+Month!P114+Q114</f>
        <v>1924.27</v>
      </c>
    </row>
    <row r="116" spans="1:17" x14ac:dyDescent="0.3">
      <c r="A116" s="11">
        <v>2004</v>
      </c>
      <c r="B116" s="11" t="s">
        <v>38</v>
      </c>
      <c r="C116" s="23">
        <f>+Month!B115</f>
        <v>7216.96</v>
      </c>
      <c r="D116" s="23">
        <f>+Month!C115</f>
        <v>441.9</v>
      </c>
      <c r="E116" s="23">
        <f>+Month!D115</f>
        <v>32.79</v>
      </c>
      <c r="F116" s="23">
        <f>+Month!E115</f>
        <v>6742.27</v>
      </c>
      <c r="G116" s="23">
        <f>+Month!F115</f>
        <v>153.25</v>
      </c>
      <c r="H116" s="23">
        <f>+Month!G115</f>
        <v>52.73</v>
      </c>
      <c r="I116" s="23">
        <f>+Month!H115</f>
        <v>302.23</v>
      </c>
      <c r="J116" s="23">
        <f>+Month!I115</f>
        <v>1964.18</v>
      </c>
      <c r="K116" s="23">
        <f>+Month!J115</f>
        <v>373.88</v>
      </c>
      <c r="L116" s="23">
        <f>+Month!K115</f>
        <v>447.04</v>
      </c>
      <c r="M116" s="23">
        <f>+Month!L115</f>
        <v>910.78</v>
      </c>
      <c r="N116" s="23">
        <f>+Month!M115</f>
        <v>1423.54</v>
      </c>
      <c r="O116" s="23">
        <f>+Month!N115</f>
        <v>893.3</v>
      </c>
      <c r="P116" s="23">
        <f>+Month!O115</f>
        <v>99.37</v>
      </c>
      <c r="Q116" s="23">
        <f>+Month!P115</f>
        <v>70.040000000000006</v>
      </c>
    </row>
    <row r="117" spans="1:17" x14ac:dyDescent="0.3">
      <c r="A117" s="11">
        <v>2004</v>
      </c>
      <c r="B117" s="11" t="s">
        <v>39</v>
      </c>
      <c r="C117" s="23">
        <f>+Month!B116+C116</f>
        <v>13957.95</v>
      </c>
      <c r="D117" s="23">
        <f>+Month!C116+D116</f>
        <v>812.29</v>
      </c>
      <c r="E117" s="23">
        <f>+Month!D116+E116</f>
        <v>24.299999999999997</v>
      </c>
      <c r="F117" s="23">
        <f>+Month!E116+F116</f>
        <v>13121.37</v>
      </c>
      <c r="G117" s="23">
        <f>+Month!F116+G116</f>
        <v>271.61</v>
      </c>
      <c r="H117" s="23">
        <f>+Month!G116+H116</f>
        <v>76.650000000000006</v>
      </c>
      <c r="I117" s="23">
        <f>+Month!H116+I116</f>
        <v>485.37</v>
      </c>
      <c r="J117" s="23">
        <f>+Month!I116+J116</f>
        <v>3733.75</v>
      </c>
      <c r="K117" s="23">
        <f>+Month!J116+K116</f>
        <v>716.85</v>
      </c>
      <c r="L117" s="23">
        <f>+Month!K116+L116</f>
        <v>839.52</v>
      </c>
      <c r="M117" s="23">
        <f>+Month!L116+M116</f>
        <v>1805.78</v>
      </c>
      <c r="N117" s="23">
        <f>+Month!M116+N116</f>
        <v>2680.96</v>
      </c>
      <c r="O117" s="23">
        <f>+Month!N116+O116</f>
        <v>1911.73</v>
      </c>
      <c r="P117" s="23">
        <f>+Month!O116+P116</f>
        <v>169.72</v>
      </c>
      <c r="Q117" s="23">
        <f>+Month!P116+Q116</f>
        <v>262.74</v>
      </c>
    </row>
    <row r="118" spans="1:17" x14ac:dyDescent="0.3">
      <c r="A118" s="11">
        <v>2004</v>
      </c>
      <c r="B118" s="11" t="s">
        <v>40</v>
      </c>
      <c r="C118" s="23">
        <f>+Month!B117+C117</f>
        <v>21414.23</v>
      </c>
      <c r="D118" s="23">
        <f>+Month!C117+D117</f>
        <v>1252.8399999999999</v>
      </c>
      <c r="E118" s="23">
        <f>+Month!D117+E117</f>
        <v>72.789999999999992</v>
      </c>
      <c r="F118" s="23">
        <f>+Month!E117+F117</f>
        <v>20088.620000000003</v>
      </c>
      <c r="G118" s="23">
        <f>+Month!F117+G117</f>
        <v>421.15</v>
      </c>
      <c r="H118" s="23">
        <f>+Month!G117+H117</f>
        <v>125.47</v>
      </c>
      <c r="I118" s="23">
        <f>+Month!H117+I117</f>
        <v>754.71</v>
      </c>
      <c r="J118" s="23">
        <f>+Month!I117+J117</f>
        <v>5783.54</v>
      </c>
      <c r="K118" s="23">
        <f>+Month!J117+K117</f>
        <v>1143.75</v>
      </c>
      <c r="L118" s="23">
        <f>+Month!K117+L117</f>
        <v>1227.0899999999999</v>
      </c>
      <c r="M118" s="23">
        <f>+Month!L117+M117</f>
        <v>2827.94</v>
      </c>
      <c r="N118" s="23">
        <f>+Month!M117+N117</f>
        <v>4103.1400000000003</v>
      </c>
      <c r="O118" s="23">
        <f>+Month!N117+O117</f>
        <v>2784.74</v>
      </c>
      <c r="P118" s="23">
        <f>+Month!O117+P117</f>
        <v>257.17</v>
      </c>
      <c r="Q118" s="23">
        <f>+Month!P117+Q117</f>
        <v>400.89</v>
      </c>
    </row>
    <row r="119" spans="1:17" x14ac:dyDescent="0.3">
      <c r="A119" s="11">
        <v>2004</v>
      </c>
      <c r="B119" s="11" t="s">
        <v>41</v>
      </c>
      <c r="C119" s="23">
        <f>+Month!B118+C118</f>
        <v>28933.25</v>
      </c>
      <c r="D119" s="23">
        <f>+Month!C118+D118</f>
        <v>1724.4199999999998</v>
      </c>
      <c r="E119" s="23">
        <f>+Month!D118+E118</f>
        <v>71.33</v>
      </c>
      <c r="F119" s="23">
        <f>+Month!E118+F118</f>
        <v>27137.510000000002</v>
      </c>
      <c r="G119" s="23">
        <f>+Month!F118+G118</f>
        <v>648.29999999999995</v>
      </c>
      <c r="H119" s="23">
        <f>+Month!G118+H118</f>
        <v>184.09</v>
      </c>
      <c r="I119" s="23">
        <f>+Month!H118+I118</f>
        <v>1037.52</v>
      </c>
      <c r="J119" s="23">
        <f>+Month!I118+J118</f>
        <v>7814.9</v>
      </c>
      <c r="K119" s="23">
        <f>+Month!J118+K118</f>
        <v>1637.93</v>
      </c>
      <c r="L119" s="23">
        <f>+Month!K118+L118</f>
        <v>1565.51</v>
      </c>
      <c r="M119" s="23">
        <f>+Month!L118+M118</f>
        <v>3718.12</v>
      </c>
      <c r="N119" s="23">
        <f>+Month!M118+N118</f>
        <v>5546.46</v>
      </c>
      <c r="O119" s="23">
        <f>+Month!N118+O118</f>
        <v>3676.45</v>
      </c>
      <c r="P119" s="23">
        <f>+Month!O118+P118</f>
        <v>349.12</v>
      </c>
      <c r="Q119" s="23">
        <f>+Month!P118+Q118</f>
        <v>583.12</v>
      </c>
    </row>
    <row r="120" spans="1:17" x14ac:dyDescent="0.3">
      <c r="A120" s="11">
        <v>2004</v>
      </c>
      <c r="B120" s="11" t="s">
        <v>42</v>
      </c>
      <c r="C120" s="23">
        <f>+Month!B119+C119</f>
        <v>36544.53</v>
      </c>
      <c r="D120" s="23">
        <f>+Month!C119+D119</f>
        <v>2201.08</v>
      </c>
      <c r="E120" s="23">
        <f>+Month!D119+E119</f>
        <v>-24.489999999999995</v>
      </c>
      <c r="F120" s="23">
        <f>+Month!E119+F119</f>
        <v>34367.96</v>
      </c>
      <c r="G120" s="23">
        <f>+Month!F119+G119</f>
        <v>885.11999999999989</v>
      </c>
      <c r="H120" s="23">
        <f>+Month!G119+H119</f>
        <v>221.72</v>
      </c>
      <c r="I120" s="23">
        <f>+Month!H119+I119</f>
        <v>1303.73</v>
      </c>
      <c r="J120" s="23">
        <f>+Month!I119+J119</f>
        <v>10001.16</v>
      </c>
      <c r="K120" s="23">
        <f>+Month!J119+K119</f>
        <v>2194.8900000000003</v>
      </c>
      <c r="L120" s="23">
        <f>+Month!K119+L119</f>
        <v>1838.92</v>
      </c>
      <c r="M120" s="23">
        <f>+Month!L119+M119</f>
        <v>4562.4799999999996</v>
      </c>
      <c r="N120" s="23">
        <f>+Month!M119+N119</f>
        <v>7001.15</v>
      </c>
      <c r="O120" s="23">
        <f>+Month!N119+O119</f>
        <v>4615.5</v>
      </c>
      <c r="P120" s="23">
        <f>+Month!O119+P119</f>
        <v>442.03</v>
      </c>
      <c r="Q120" s="23">
        <f>+Month!P119+Q119</f>
        <v>779.69</v>
      </c>
    </row>
    <row r="121" spans="1:17" x14ac:dyDescent="0.3">
      <c r="A121" s="11">
        <v>2004</v>
      </c>
      <c r="B121" s="11" t="s">
        <v>43</v>
      </c>
      <c r="C121" s="23">
        <f>+Month!B120+C120</f>
        <v>43630.81</v>
      </c>
      <c r="D121" s="23">
        <f>+Month!C120+D120</f>
        <v>2666</v>
      </c>
      <c r="E121" s="23">
        <f>+Month!D120+E120</f>
        <v>-11.889999999999995</v>
      </c>
      <c r="F121" s="23">
        <f>+Month!E120+F120</f>
        <v>40976.71</v>
      </c>
      <c r="G121" s="23">
        <f>+Month!F120+G120</f>
        <v>1092.23</v>
      </c>
      <c r="H121" s="23">
        <f>+Month!G120+H120</f>
        <v>256.29000000000002</v>
      </c>
      <c r="I121" s="23">
        <f>+Month!H120+I120</f>
        <v>1460.1100000000001</v>
      </c>
      <c r="J121" s="23">
        <f>+Month!I120+J120</f>
        <v>12130.67</v>
      </c>
      <c r="K121" s="23">
        <f>+Month!J120+K120</f>
        <v>2776.8100000000004</v>
      </c>
      <c r="L121" s="23">
        <f>+Month!K120+L120</f>
        <v>2025.79</v>
      </c>
      <c r="M121" s="23">
        <f>+Month!L120+M120</f>
        <v>5310.66</v>
      </c>
      <c r="N121" s="23">
        <f>+Month!M120+N120</f>
        <v>8339.3799999999992</v>
      </c>
      <c r="O121" s="23">
        <f>+Month!N120+O120</f>
        <v>5461.97</v>
      </c>
      <c r="P121" s="23">
        <f>+Month!O120+P120</f>
        <v>523.29999999999995</v>
      </c>
      <c r="Q121" s="23">
        <f>+Month!P120+Q120</f>
        <v>986.38000000000011</v>
      </c>
    </row>
    <row r="122" spans="1:17" x14ac:dyDescent="0.3">
      <c r="A122" s="11">
        <v>2004</v>
      </c>
      <c r="B122" s="11" t="s">
        <v>44</v>
      </c>
      <c r="C122" s="23">
        <f>+Month!B121+C121</f>
        <v>51563.64</v>
      </c>
      <c r="D122" s="23">
        <f>+Month!C121+D121</f>
        <v>3123.66</v>
      </c>
      <c r="E122" s="23">
        <f>+Month!D121+E121</f>
        <v>5.1600000000000055</v>
      </c>
      <c r="F122" s="23">
        <f>+Month!E121+F121</f>
        <v>48434.83</v>
      </c>
      <c r="G122" s="23">
        <f>+Month!F121+G121</f>
        <v>1323.69</v>
      </c>
      <c r="H122" s="23">
        <f>+Month!G121+H121</f>
        <v>297.12</v>
      </c>
      <c r="I122" s="23">
        <f>+Month!H121+I121</f>
        <v>1723.0500000000002</v>
      </c>
      <c r="J122" s="23">
        <f>+Month!I121+J121</f>
        <v>14247.1</v>
      </c>
      <c r="K122" s="23">
        <f>+Month!J121+K121</f>
        <v>3416.7000000000003</v>
      </c>
      <c r="L122" s="23">
        <f>+Month!K121+L121</f>
        <v>2167.4499999999998</v>
      </c>
      <c r="M122" s="23">
        <f>+Month!L121+M121</f>
        <v>6198.07</v>
      </c>
      <c r="N122" s="23">
        <f>+Month!M121+N121</f>
        <v>9886.7999999999993</v>
      </c>
      <c r="O122" s="23">
        <f>+Month!N121+O121</f>
        <v>6554.82</v>
      </c>
      <c r="P122" s="23">
        <f>+Month!O121+P121</f>
        <v>625.77</v>
      </c>
      <c r="Q122" s="23">
        <f>+Month!P121+Q121</f>
        <v>1257.96</v>
      </c>
    </row>
    <row r="123" spans="1:17" x14ac:dyDescent="0.3">
      <c r="A123" s="11">
        <v>2004</v>
      </c>
      <c r="B123" s="27" t="s">
        <v>45</v>
      </c>
      <c r="C123" s="23">
        <f>+Month!B122+C122</f>
        <v>59341.51</v>
      </c>
      <c r="D123" s="23">
        <f>+Month!C122+D122</f>
        <v>3575.71</v>
      </c>
      <c r="E123" s="23">
        <f>+Month!D122+E122</f>
        <v>-61.65</v>
      </c>
      <c r="F123" s="23">
        <f>+Month!E122+F122</f>
        <v>55827.46</v>
      </c>
      <c r="G123" s="23">
        <f>+Month!F122+G122</f>
        <v>1512.65</v>
      </c>
      <c r="H123" s="23">
        <f>+Month!G122+H122</f>
        <v>337.22</v>
      </c>
      <c r="I123" s="23">
        <f>+Month!H122+I122</f>
        <v>1979.8200000000002</v>
      </c>
      <c r="J123" s="23">
        <f>+Month!I122+J122</f>
        <v>16349.400000000001</v>
      </c>
      <c r="K123" s="23">
        <f>+Month!J122+K122</f>
        <v>3975.9500000000003</v>
      </c>
      <c r="L123" s="23">
        <f>+Month!K122+L122</f>
        <v>2343.4899999999998</v>
      </c>
      <c r="M123" s="23">
        <f>+Month!L122+M122</f>
        <v>7167.2</v>
      </c>
      <c r="N123" s="23">
        <f>+Month!M122+N122</f>
        <v>11493.269999999999</v>
      </c>
      <c r="O123" s="23">
        <f>+Month!N122+O122</f>
        <v>7584.51</v>
      </c>
      <c r="P123" s="23">
        <f>+Month!O122+P122</f>
        <v>742.86</v>
      </c>
      <c r="Q123" s="23">
        <f>+Month!P122+Q122</f>
        <v>1490.24</v>
      </c>
    </row>
    <row r="124" spans="1:17" x14ac:dyDescent="0.3">
      <c r="A124" s="11">
        <v>2004</v>
      </c>
      <c r="B124" s="11" t="s">
        <v>46</v>
      </c>
      <c r="C124" s="23">
        <f>+Month!B123+C123</f>
        <v>66636.53</v>
      </c>
      <c r="D124" s="23">
        <f>+Month!C123+D123</f>
        <v>3981.38</v>
      </c>
      <c r="E124" s="23">
        <f>+Month!D123+E123</f>
        <v>-140.19999999999999</v>
      </c>
      <c r="F124" s="23">
        <f>+Month!E123+F123</f>
        <v>62795.35</v>
      </c>
      <c r="G124" s="23">
        <f>+Month!F123+G123</f>
        <v>1658.71</v>
      </c>
      <c r="H124" s="23">
        <f>+Month!G123+H123</f>
        <v>381.11</v>
      </c>
      <c r="I124" s="23">
        <f>+Month!H123+I123</f>
        <v>2222.54</v>
      </c>
      <c r="J124" s="23">
        <f>+Month!I123+J123</f>
        <v>18276.72</v>
      </c>
      <c r="K124" s="23">
        <f>+Month!J123+K123</f>
        <v>4421.51</v>
      </c>
      <c r="L124" s="23">
        <f>+Month!K123+L123</f>
        <v>2578.52</v>
      </c>
      <c r="M124" s="23">
        <f>+Month!L123+M123</f>
        <v>8062.96</v>
      </c>
      <c r="N124" s="23">
        <f>+Month!M123+N123</f>
        <v>12974.429999999998</v>
      </c>
      <c r="O124" s="23">
        <f>+Month!N123+O123</f>
        <v>8697.27</v>
      </c>
      <c r="P124" s="23">
        <f>+Month!O123+P123</f>
        <v>837.31000000000006</v>
      </c>
      <c r="Q124" s="23">
        <f>+Month!P123+Q123</f>
        <v>1688.96</v>
      </c>
    </row>
    <row r="125" spans="1:17" x14ac:dyDescent="0.3">
      <c r="A125" s="11">
        <v>2004</v>
      </c>
      <c r="B125" s="11" t="s">
        <v>47</v>
      </c>
      <c r="C125" s="23">
        <f>+Month!B124+C124</f>
        <v>74396.97</v>
      </c>
      <c r="D125" s="23">
        <f>+Month!C124+D124</f>
        <v>4435.01</v>
      </c>
      <c r="E125" s="23">
        <f>+Month!D124+E124</f>
        <v>-180.01</v>
      </c>
      <c r="F125" s="23">
        <f>+Month!E124+F124</f>
        <v>70141.98</v>
      </c>
      <c r="G125" s="23">
        <f>+Month!F124+G124</f>
        <v>1825.52</v>
      </c>
      <c r="H125" s="23">
        <f>+Month!G124+H124</f>
        <v>419.05</v>
      </c>
      <c r="I125" s="23">
        <f>+Month!H124+I124</f>
        <v>2503.2600000000002</v>
      </c>
      <c r="J125" s="23">
        <f>+Month!I124+J124</f>
        <v>20365.88</v>
      </c>
      <c r="K125" s="23">
        <f>+Month!J124+K124</f>
        <v>4873.51</v>
      </c>
      <c r="L125" s="23">
        <f>+Month!K124+L124</f>
        <v>2877.91</v>
      </c>
      <c r="M125" s="23">
        <f>+Month!L124+M124</f>
        <v>9051.81</v>
      </c>
      <c r="N125" s="23">
        <f>+Month!M124+N124</f>
        <v>14534.489999999998</v>
      </c>
      <c r="O125" s="23">
        <f>+Month!N124+O124</f>
        <v>9699.4500000000007</v>
      </c>
      <c r="P125" s="23">
        <f>+Month!O124+P124</f>
        <v>953.59</v>
      </c>
      <c r="Q125" s="23">
        <f>+Month!P124+Q124</f>
        <v>1862.5</v>
      </c>
    </row>
    <row r="126" spans="1:17" x14ac:dyDescent="0.3">
      <c r="A126" s="11">
        <v>2004</v>
      </c>
      <c r="B126" s="11" t="s">
        <v>48</v>
      </c>
      <c r="C126" s="23">
        <f>+Month!B125+C125</f>
        <v>82016.070000000007</v>
      </c>
      <c r="D126" s="23">
        <f>+Month!C125+D125</f>
        <v>4929.8</v>
      </c>
      <c r="E126" s="23">
        <f>+Month!D125+E125</f>
        <v>4.6599999999999966</v>
      </c>
      <c r="F126" s="23">
        <f>+Month!E125+F125</f>
        <v>77081.62</v>
      </c>
      <c r="G126" s="23">
        <f>+Month!F125+G125</f>
        <v>1979.51</v>
      </c>
      <c r="H126" s="23">
        <f>+Month!G125+H125</f>
        <v>459.88</v>
      </c>
      <c r="I126" s="23">
        <f>+Month!H125+I125</f>
        <v>2806.59</v>
      </c>
      <c r="J126" s="23">
        <f>+Month!I125+J125</f>
        <v>22422.15</v>
      </c>
      <c r="K126" s="23">
        <f>+Month!J125+K125</f>
        <v>5270.31</v>
      </c>
      <c r="L126" s="23">
        <f>+Month!K125+L125</f>
        <v>3215.7799999999997</v>
      </c>
      <c r="M126" s="23">
        <f>+Month!L125+M125</f>
        <v>10072.98</v>
      </c>
      <c r="N126" s="23">
        <f>+Month!M125+N125</f>
        <v>16039.789999999997</v>
      </c>
      <c r="O126" s="23">
        <f>+Month!N125+O125</f>
        <v>10401.93</v>
      </c>
      <c r="P126" s="23">
        <f>+Month!O125+P125</f>
        <v>1046.57</v>
      </c>
      <c r="Q126" s="23">
        <f>+Month!P125+Q125</f>
        <v>2062.7199999999998</v>
      </c>
    </row>
    <row r="127" spans="1:17" x14ac:dyDescent="0.3">
      <c r="A127" s="22">
        <v>2004</v>
      </c>
      <c r="B127" s="28" t="s">
        <v>49</v>
      </c>
      <c r="C127" s="28">
        <f>+Month!B126+C126</f>
        <v>89820.590000000011</v>
      </c>
      <c r="D127" s="28">
        <f>+Month!C126+D126</f>
        <v>5417.6900000000005</v>
      </c>
      <c r="E127" s="28">
        <f>+Month!D126+E126</f>
        <v>-8.1200000000000028</v>
      </c>
      <c r="F127" s="28">
        <f>+Month!E126+F126</f>
        <v>84411.03</v>
      </c>
      <c r="G127" s="28">
        <f>+Month!F126+G126</f>
        <v>2150.2600000000002</v>
      </c>
      <c r="H127" s="28">
        <f>+Month!G126+H126</f>
        <v>519.79999999999995</v>
      </c>
      <c r="I127" s="28">
        <f>+Month!H126+I126</f>
        <v>3168.32</v>
      </c>
      <c r="J127" s="28">
        <f>+Month!I126+J126</f>
        <v>24590.02</v>
      </c>
      <c r="K127" s="28">
        <f>+Month!J126+K126</f>
        <v>5614.5300000000007</v>
      </c>
      <c r="L127" s="28">
        <f>+Month!K126+L126</f>
        <v>3613.47</v>
      </c>
      <c r="M127" s="28">
        <f>+Month!L126+M126</f>
        <v>11079.52</v>
      </c>
      <c r="N127" s="28">
        <f>+Month!M126+N126</f>
        <v>17566.78</v>
      </c>
      <c r="O127" s="28">
        <f>+Month!N126+O126</f>
        <v>11308.59</v>
      </c>
      <c r="P127" s="28">
        <f>+Month!O126+P126</f>
        <v>1136.81</v>
      </c>
      <c r="Q127" s="28">
        <f>+Month!P126+Q126</f>
        <v>2196.8799999999997</v>
      </c>
    </row>
    <row r="128" spans="1:17" x14ac:dyDescent="0.3">
      <c r="A128" s="11">
        <v>2005</v>
      </c>
      <c r="B128" s="11" t="s">
        <v>38</v>
      </c>
      <c r="C128" s="23">
        <f>+Month!B127</f>
        <v>7437.54</v>
      </c>
      <c r="D128" s="23">
        <f>+Month!C127</f>
        <v>494.54</v>
      </c>
      <c r="E128" s="23">
        <f>+Month!D127</f>
        <v>109.34</v>
      </c>
      <c r="F128" s="23">
        <f>+Month!E127</f>
        <v>6833.65</v>
      </c>
      <c r="G128" s="23">
        <f>+Month!F127</f>
        <v>88.69</v>
      </c>
      <c r="H128" s="23">
        <f>+Month!G127</f>
        <v>43.34</v>
      </c>
      <c r="I128" s="23">
        <f>+Month!H127</f>
        <v>281.08999999999997</v>
      </c>
      <c r="J128" s="23">
        <f>+Month!I127</f>
        <v>1982.18</v>
      </c>
      <c r="K128" s="23">
        <f>+Month!J127</f>
        <v>362.74</v>
      </c>
      <c r="L128" s="23">
        <f>+Month!K127</f>
        <v>314.56</v>
      </c>
      <c r="M128" s="23">
        <f>+Month!L127</f>
        <v>849.92</v>
      </c>
      <c r="N128" s="23">
        <f>+Month!M127</f>
        <v>1592.36</v>
      </c>
      <c r="O128" s="23">
        <f>+Month!N127</f>
        <v>990.37</v>
      </c>
      <c r="P128" s="23">
        <f>+Month!O127</f>
        <v>85.15</v>
      </c>
      <c r="Q128" s="23">
        <f>+Month!P127</f>
        <v>69.86</v>
      </c>
    </row>
    <row r="129" spans="1:17" x14ac:dyDescent="0.3">
      <c r="A129" s="11">
        <v>2005</v>
      </c>
      <c r="B129" s="11" t="s">
        <v>39</v>
      </c>
      <c r="C129" s="23">
        <f>+Month!B128+C128</f>
        <v>13676.3</v>
      </c>
      <c r="D129" s="23">
        <f>+Month!C128+D128</f>
        <v>918.83</v>
      </c>
      <c r="E129" s="23">
        <f>+Month!D128+E128</f>
        <v>55.330000000000005</v>
      </c>
      <c r="F129" s="23">
        <f>+Month!E128+F128</f>
        <v>12702.13</v>
      </c>
      <c r="G129" s="23">
        <f>+Month!F128+G128</f>
        <v>231.57999999999998</v>
      </c>
      <c r="H129" s="23">
        <f>+Month!G128+H128</f>
        <v>66.89</v>
      </c>
      <c r="I129" s="23">
        <f>+Month!H128+I128</f>
        <v>503.40999999999997</v>
      </c>
      <c r="J129" s="23">
        <f>+Month!I128+J128</f>
        <v>3675.4700000000003</v>
      </c>
      <c r="K129" s="23">
        <f>+Month!J128+K128</f>
        <v>611.82000000000005</v>
      </c>
      <c r="L129" s="23">
        <f>+Month!K128+L128</f>
        <v>658.4</v>
      </c>
      <c r="M129" s="23">
        <f>+Month!L128+M128</f>
        <v>1601.6599999999999</v>
      </c>
      <c r="N129" s="23">
        <f>+Month!M128+N128</f>
        <v>2936.96</v>
      </c>
      <c r="O129" s="23">
        <f>+Month!N128+O128</f>
        <v>1727.12</v>
      </c>
      <c r="P129" s="23">
        <f>+Month!O128+P128</f>
        <v>166.85000000000002</v>
      </c>
      <c r="Q129" s="23">
        <f>+Month!P128+Q128</f>
        <v>200.64</v>
      </c>
    </row>
    <row r="130" spans="1:17" x14ac:dyDescent="0.3">
      <c r="A130" s="11">
        <v>2005</v>
      </c>
      <c r="B130" s="11" t="s">
        <v>40</v>
      </c>
      <c r="C130" s="23">
        <f>+Month!B129+C129</f>
        <v>20978.29</v>
      </c>
      <c r="D130" s="23">
        <f>+Month!C129+D129</f>
        <v>1379.0700000000002</v>
      </c>
      <c r="E130" s="23">
        <f>+Month!D129+E129</f>
        <v>154.52000000000001</v>
      </c>
      <c r="F130" s="23">
        <f>+Month!E129+F129</f>
        <v>19444.68</v>
      </c>
      <c r="G130" s="23">
        <f>+Month!F129+G129</f>
        <v>425.77</v>
      </c>
      <c r="H130" s="23">
        <f>+Month!G129+H129</f>
        <v>105.75</v>
      </c>
      <c r="I130" s="23">
        <f>+Month!H129+I129</f>
        <v>857.09999999999991</v>
      </c>
      <c r="J130" s="23">
        <f>+Month!I129+J129</f>
        <v>5446.27</v>
      </c>
      <c r="K130" s="23">
        <f>+Month!J129+K129</f>
        <v>959.59</v>
      </c>
      <c r="L130" s="23">
        <f>+Month!K129+L129</f>
        <v>1041.27</v>
      </c>
      <c r="M130" s="23">
        <f>+Month!L129+M129</f>
        <v>2480.8999999999996</v>
      </c>
      <c r="N130" s="23">
        <f>+Month!M129+N129</f>
        <v>4533.54</v>
      </c>
      <c r="O130" s="23">
        <f>+Month!N129+O129</f>
        <v>2473.3199999999997</v>
      </c>
      <c r="P130" s="23">
        <f>+Month!O129+P129</f>
        <v>260.39000000000004</v>
      </c>
      <c r="Q130" s="23">
        <f>+Month!P129+Q129</f>
        <v>367.6</v>
      </c>
    </row>
    <row r="131" spans="1:17" x14ac:dyDescent="0.3">
      <c r="A131" s="11">
        <v>2005</v>
      </c>
      <c r="B131" s="11" t="s">
        <v>41</v>
      </c>
      <c r="C131" s="23">
        <f>+Month!B130+C130</f>
        <v>27807.71</v>
      </c>
      <c r="D131" s="23">
        <f>+Month!C130+D130</f>
        <v>1823.5900000000001</v>
      </c>
      <c r="E131" s="23">
        <f>+Month!D130+E130</f>
        <v>207.84</v>
      </c>
      <c r="F131" s="23">
        <f>+Month!E130+F130</f>
        <v>25776.260000000002</v>
      </c>
      <c r="G131" s="23">
        <f>+Month!F130+G130</f>
        <v>641.61</v>
      </c>
      <c r="H131" s="23">
        <f>+Month!G130+H130</f>
        <v>139.16</v>
      </c>
      <c r="I131" s="23">
        <f>+Month!H130+I130</f>
        <v>1070.3399999999999</v>
      </c>
      <c r="J131" s="23">
        <f>+Month!I130+J130</f>
        <v>7205.8600000000006</v>
      </c>
      <c r="K131" s="23">
        <f>+Month!J130+K130</f>
        <v>1383.48</v>
      </c>
      <c r="L131" s="23">
        <f>+Month!K130+L130</f>
        <v>1296.67</v>
      </c>
      <c r="M131" s="23">
        <f>+Month!L130+M130</f>
        <v>3190.66</v>
      </c>
      <c r="N131" s="23">
        <f>+Month!M130+N130</f>
        <v>6087.25</v>
      </c>
      <c r="O131" s="23">
        <f>+Month!N130+O130</f>
        <v>3267.2299999999996</v>
      </c>
      <c r="P131" s="23">
        <f>+Month!O130+P130</f>
        <v>359.08000000000004</v>
      </c>
      <c r="Q131" s="23">
        <f>+Month!P130+Q130</f>
        <v>486.67</v>
      </c>
    </row>
    <row r="132" spans="1:17" x14ac:dyDescent="0.3">
      <c r="A132" s="11">
        <v>2005</v>
      </c>
      <c r="B132" s="11" t="s">
        <v>42</v>
      </c>
      <c r="C132" s="23">
        <f>+Month!B131+C131</f>
        <v>35003.379999999997</v>
      </c>
      <c r="D132" s="23">
        <f>+Month!C131+D131</f>
        <v>2287.5100000000002</v>
      </c>
      <c r="E132" s="23">
        <f>+Month!D131+E131</f>
        <v>276.3</v>
      </c>
      <c r="F132" s="23">
        <f>+Month!E131+F131</f>
        <v>32439.54</v>
      </c>
      <c r="G132" s="23">
        <f>+Month!F131+G131</f>
        <v>855.19</v>
      </c>
      <c r="H132" s="23">
        <f>+Month!G131+H131</f>
        <v>172.92</v>
      </c>
      <c r="I132" s="23">
        <f>+Month!H131+I131</f>
        <v>1358.78</v>
      </c>
      <c r="J132" s="23">
        <f>+Month!I131+J131</f>
        <v>9012.66</v>
      </c>
      <c r="K132" s="23">
        <f>+Month!J131+K131</f>
        <v>1891.93</v>
      </c>
      <c r="L132" s="23">
        <f>+Month!K131+L131</f>
        <v>1506.79</v>
      </c>
      <c r="M132" s="23">
        <f>+Month!L131+M131</f>
        <v>3870.5</v>
      </c>
      <c r="N132" s="23">
        <f>+Month!M131+N131</f>
        <v>7622.12</v>
      </c>
      <c r="O132" s="23">
        <f>+Month!N131+O131</f>
        <v>4159.3399999999992</v>
      </c>
      <c r="P132" s="23">
        <f>+Month!O131+P131</f>
        <v>455.37000000000006</v>
      </c>
      <c r="Q132" s="23">
        <f>+Month!P131+Q131</f>
        <v>709.78</v>
      </c>
    </row>
    <row r="133" spans="1:17" x14ac:dyDescent="0.3">
      <c r="A133" s="11">
        <v>2005</v>
      </c>
      <c r="B133" s="11" t="s">
        <v>43</v>
      </c>
      <c r="C133" s="23">
        <f>+Month!B132+C132</f>
        <v>41976.5</v>
      </c>
      <c r="D133" s="23">
        <f>+Month!C132+D132</f>
        <v>2792.7000000000003</v>
      </c>
      <c r="E133" s="23">
        <f>+Month!D132+E132</f>
        <v>282.79000000000002</v>
      </c>
      <c r="F133" s="23">
        <f>+Month!E132+F132</f>
        <v>38900.980000000003</v>
      </c>
      <c r="G133" s="23">
        <f>+Month!F132+G132</f>
        <v>1062.74</v>
      </c>
      <c r="H133" s="23">
        <f>+Month!G132+H132</f>
        <v>206.96999999999997</v>
      </c>
      <c r="I133" s="23">
        <f>+Month!H132+I132</f>
        <v>1588.48</v>
      </c>
      <c r="J133" s="23">
        <f>+Month!I132+J132</f>
        <v>10780.35</v>
      </c>
      <c r="K133" s="23">
        <f>+Month!J132+K132</f>
        <v>2397.9900000000002</v>
      </c>
      <c r="L133" s="23">
        <f>+Month!K132+L132</f>
        <v>1705.8899999999999</v>
      </c>
      <c r="M133" s="23">
        <f>+Month!L132+M132</f>
        <v>4457.84</v>
      </c>
      <c r="N133" s="23">
        <f>+Month!M132+N132</f>
        <v>9220.619999999999</v>
      </c>
      <c r="O133" s="23">
        <f>+Month!N132+O132</f>
        <v>5069.9799999999996</v>
      </c>
      <c r="P133" s="23">
        <f>+Month!O132+P132</f>
        <v>541.24</v>
      </c>
      <c r="Q133" s="23">
        <f>+Month!P132+Q132</f>
        <v>894.14</v>
      </c>
    </row>
    <row r="134" spans="1:17" x14ac:dyDescent="0.3">
      <c r="A134" s="11">
        <v>2005</v>
      </c>
      <c r="B134" s="11" t="s">
        <v>44</v>
      </c>
      <c r="C134" s="23">
        <f>+Month!B133+C133</f>
        <v>49727.82</v>
      </c>
      <c r="D134" s="23">
        <f>+Month!C133+D133</f>
        <v>3268.38</v>
      </c>
      <c r="E134" s="23">
        <f>+Month!D133+E133</f>
        <v>302.24</v>
      </c>
      <c r="F134" s="23">
        <f>+Month!E133+F133</f>
        <v>46157.18</v>
      </c>
      <c r="G134" s="23">
        <f>+Month!F133+G133</f>
        <v>1281.79</v>
      </c>
      <c r="H134" s="23">
        <f>+Month!G133+H133</f>
        <v>246.17999999999998</v>
      </c>
      <c r="I134" s="23">
        <f>+Month!H133+I133</f>
        <v>1846.4</v>
      </c>
      <c r="J134" s="23">
        <f>+Month!I133+J133</f>
        <v>12722.25</v>
      </c>
      <c r="K134" s="23">
        <f>+Month!J133+K133</f>
        <v>2966.32</v>
      </c>
      <c r="L134" s="23">
        <f>+Month!K133+L133</f>
        <v>1853.9699999999998</v>
      </c>
      <c r="M134" s="23">
        <f>+Month!L133+M133</f>
        <v>5325.17</v>
      </c>
      <c r="N134" s="23">
        <f>+Month!M133+N133</f>
        <v>11026.169999999998</v>
      </c>
      <c r="O134" s="23">
        <f>+Month!N133+O133</f>
        <v>6034.7699999999995</v>
      </c>
      <c r="P134" s="23">
        <f>+Month!O133+P133</f>
        <v>644.49</v>
      </c>
      <c r="Q134" s="23">
        <f>+Month!P133+Q133</f>
        <v>1074.27</v>
      </c>
    </row>
    <row r="135" spans="1:17" x14ac:dyDescent="0.3">
      <c r="A135" s="11">
        <v>2005</v>
      </c>
      <c r="B135" s="27" t="s">
        <v>45</v>
      </c>
      <c r="C135" s="23">
        <f>+Month!B134+C134</f>
        <v>57278.04</v>
      </c>
      <c r="D135" s="23">
        <f>+Month!C134+D134</f>
        <v>3755.67</v>
      </c>
      <c r="E135" s="23">
        <f>+Month!D134+E134</f>
        <v>189.37</v>
      </c>
      <c r="F135" s="23">
        <f>+Month!E134+F134</f>
        <v>53332.98</v>
      </c>
      <c r="G135" s="23">
        <f>+Month!F134+G134</f>
        <v>1570.07</v>
      </c>
      <c r="H135" s="23">
        <f>+Month!G134+H134</f>
        <v>283.92999999999995</v>
      </c>
      <c r="I135" s="23">
        <f>+Month!H134+I134</f>
        <v>2112.6800000000003</v>
      </c>
      <c r="J135" s="23">
        <f>+Month!I134+J134</f>
        <v>14688.14</v>
      </c>
      <c r="K135" s="23">
        <f>+Month!J134+K134</f>
        <v>3531.34</v>
      </c>
      <c r="L135" s="23">
        <f>+Month!K134+L134</f>
        <v>2045.1999999999998</v>
      </c>
      <c r="M135" s="23">
        <f>+Month!L134+M134</f>
        <v>6110</v>
      </c>
      <c r="N135" s="23">
        <f>+Month!M134+N134</f>
        <v>12726.079999999998</v>
      </c>
      <c r="O135" s="23">
        <f>+Month!N134+O134</f>
        <v>6973.8399999999992</v>
      </c>
      <c r="P135" s="23">
        <f>+Month!O134+P134</f>
        <v>729.46</v>
      </c>
      <c r="Q135" s="23">
        <f>+Month!P134+Q134</f>
        <v>1259.81</v>
      </c>
    </row>
    <row r="136" spans="1:17" x14ac:dyDescent="0.3">
      <c r="A136" s="11">
        <v>2005</v>
      </c>
      <c r="B136" s="11" t="s">
        <v>46</v>
      </c>
      <c r="C136" s="23">
        <f>+Month!B135+C135</f>
        <v>64587.42</v>
      </c>
      <c r="D136" s="23">
        <f>+Month!C135+D135</f>
        <v>4204.87</v>
      </c>
      <c r="E136" s="23">
        <f>+Month!D135+E135</f>
        <v>286.63</v>
      </c>
      <c r="F136" s="23">
        <f>+Month!E135+F135</f>
        <v>60095.89</v>
      </c>
      <c r="G136" s="23">
        <f>+Month!F135+G135</f>
        <v>1702.9099999999999</v>
      </c>
      <c r="H136" s="23">
        <f>+Month!G135+H135</f>
        <v>320.39999999999998</v>
      </c>
      <c r="I136" s="23">
        <f>+Month!H135+I135</f>
        <v>2321.11</v>
      </c>
      <c r="J136" s="23">
        <f>+Month!I135+J135</f>
        <v>16773.129999999997</v>
      </c>
      <c r="K136" s="23">
        <f>+Month!J135+K135</f>
        <v>3988.77</v>
      </c>
      <c r="L136" s="23">
        <f>+Month!K135+L135</f>
        <v>2303.2399999999998</v>
      </c>
      <c r="M136" s="23">
        <f>+Month!L135+M135</f>
        <v>6934.39</v>
      </c>
      <c r="N136" s="23">
        <f>+Month!M135+N135</f>
        <v>14319.779999999999</v>
      </c>
      <c r="O136" s="23">
        <f>+Month!N135+O135</f>
        <v>7733.7599999999993</v>
      </c>
      <c r="P136" s="23">
        <f>+Month!O135+P135</f>
        <v>815.94</v>
      </c>
      <c r="Q136" s="23">
        <f>+Month!P135+Q135</f>
        <v>1436.97</v>
      </c>
    </row>
    <row r="137" spans="1:17" x14ac:dyDescent="0.3">
      <c r="A137" s="11">
        <v>2005</v>
      </c>
      <c r="B137" s="11" t="s">
        <v>47</v>
      </c>
      <c r="C137" s="23">
        <f>+Month!B136+C136</f>
        <v>71896.84</v>
      </c>
      <c r="D137" s="23">
        <f>+Month!C136+D136</f>
        <v>4666.9799999999996</v>
      </c>
      <c r="E137" s="23">
        <f>+Month!D136+E136</f>
        <v>321.83999999999997</v>
      </c>
      <c r="F137" s="23">
        <f>+Month!E136+F136</f>
        <v>66907.990000000005</v>
      </c>
      <c r="G137" s="23">
        <f>+Month!F136+G136</f>
        <v>1845.9299999999998</v>
      </c>
      <c r="H137" s="23">
        <f>+Month!G136+H136</f>
        <v>357.27</v>
      </c>
      <c r="I137" s="23">
        <f>+Month!H136+I136</f>
        <v>2525.88</v>
      </c>
      <c r="J137" s="23">
        <f>+Month!I136+J136</f>
        <v>18818.12</v>
      </c>
      <c r="K137" s="23">
        <f>+Month!J136+K136</f>
        <v>4487.99</v>
      </c>
      <c r="L137" s="23">
        <f>+Month!K136+L136</f>
        <v>2528.7099999999996</v>
      </c>
      <c r="M137" s="23">
        <f>+Month!L136+M136</f>
        <v>7686.4400000000005</v>
      </c>
      <c r="N137" s="23">
        <f>+Month!M136+N136</f>
        <v>15971.419999999998</v>
      </c>
      <c r="O137" s="23">
        <f>+Month!N136+O136</f>
        <v>8587.0099999999984</v>
      </c>
      <c r="P137" s="23">
        <f>+Month!O136+P136</f>
        <v>864.21</v>
      </c>
      <c r="Q137" s="23">
        <f>+Month!P136+Q136</f>
        <v>1618.6100000000001</v>
      </c>
    </row>
    <row r="138" spans="1:17" x14ac:dyDescent="0.3">
      <c r="A138" s="11">
        <v>2005</v>
      </c>
      <c r="B138" s="11" t="s">
        <v>48</v>
      </c>
      <c r="C138" s="23">
        <f>+Month!B137+C137</f>
        <v>78789.33</v>
      </c>
      <c r="D138" s="23">
        <f>+Month!C137+D137</f>
        <v>5112.83</v>
      </c>
      <c r="E138" s="23">
        <f>+Month!D137+E137</f>
        <v>380.55999999999995</v>
      </c>
      <c r="F138" s="23">
        <f>+Month!E137+F137</f>
        <v>73295.91</v>
      </c>
      <c r="G138" s="23">
        <f>+Month!F137+G137</f>
        <v>2019.4299999999998</v>
      </c>
      <c r="H138" s="23">
        <f>+Month!G137+H137</f>
        <v>392.11</v>
      </c>
      <c r="I138" s="23">
        <f>+Month!H137+I137</f>
        <v>2752.1</v>
      </c>
      <c r="J138" s="23">
        <f>+Month!I137+J137</f>
        <v>20625.21</v>
      </c>
      <c r="K138" s="23">
        <f>+Month!J137+K137</f>
        <v>4887.82</v>
      </c>
      <c r="L138" s="23">
        <f>+Month!K137+L137</f>
        <v>2849.7599999999998</v>
      </c>
      <c r="M138" s="23">
        <f>+Month!L137+M137</f>
        <v>8502.7200000000012</v>
      </c>
      <c r="N138" s="23">
        <f>+Month!M137+N137</f>
        <v>17490.419999999998</v>
      </c>
      <c r="O138" s="23">
        <f>+Month!N137+O137</f>
        <v>9333.6799999999985</v>
      </c>
      <c r="P138" s="23">
        <f>+Month!O137+P137</f>
        <v>900.38</v>
      </c>
      <c r="Q138" s="23">
        <f>+Month!P137+Q137</f>
        <v>1770.73</v>
      </c>
    </row>
    <row r="139" spans="1:17" x14ac:dyDescent="0.3">
      <c r="A139" s="22">
        <v>2005</v>
      </c>
      <c r="B139" s="28" t="s">
        <v>49</v>
      </c>
      <c r="C139" s="28">
        <f>+Month!B138+C138</f>
        <v>86134.27</v>
      </c>
      <c r="D139" s="28">
        <f>+Month!C138+D138</f>
        <v>5601.3</v>
      </c>
      <c r="E139" s="28">
        <f>+Month!D138+E138</f>
        <v>387.47999999999996</v>
      </c>
      <c r="F139" s="28">
        <f>+Month!E138+F138</f>
        <v>80145.460000000006</v>
      </c>
      <c r="G139" s="28">
        <f>+Month!F138+G138</f>
        <v>2184.1899999999996</v>
      </c>
      <c r="H139" s="28">
        <f>+Month!G138+H138</f>
        <v>427.3</v>
      </c>
      <c r="I139" s="28">
        <f>+Month!H138+I138</f>
        <v>3019.41</v>
      </c>
      <c r="J139" s="28">
        <f>+Month!I138+J138</f>
        <v>22603.77</v>
      </c>
      <c r="K139" s="28">
        <f>+Month!J138+K138</f>
        <v>5167.0999999999995</v>
      </c>
      <c r="L139" s="28">
        <f>+Month!K138+L138</f>
        <v>3324.8799999999997</v>
      </c>
      <c r="M139" s="28">
        <f>+Month!L138+M138</f>
        <v>9429.85</v>
      </c>
      <c r="N139" s="28">
        <f>+Month!M138+N138</f>
        <v>19055.899999999998</v>
      </c>
      <c r="O139" s="28">
        <f>+Month!N138+O138</f>
        <v>10154.779999999999</v>
      </c>
      <c r="P139" s="28">
        <f>+Month!O138+P138</f>
        <v>936.3</v>
      </c>
      <c r="Q139" s="28">
        <f>+Month!P138+Q138</f>
        <v>1911.57</v>
      </c>
    </row>
    <row r="140" spans="1:17" x14ac:dyDescent="0.3">
      <c r="A140" s="11">
        <v>2006</v>
      </c>
      <c r="B140" s="11" t="s">
        <v>38</v>
      </c>
      <c r="C140" s="23">
        <f>+Month!B139</f>
        <v>7347.73</v>
      </c>
      <c r="D140" s="23">
        <f>+Month!C139</f>
        <v>400.2</v>
      </c>
      <c r="E140" s="23">
        <f>+Month!D139</f>
        <v>162.18</v>
      </c>
      <c r="F140" s="23">
        <f>+Month!E139</f>
        <v>6785.35</v>
      </c>
      <c r="G140" s="23">
        <f>+Month!F139</f>
        <v>231.02</v>
      </c>
      <c r="H140" s="23">
        <f>+Month!G139</f>
        <v>52.03</v>
      </c>
      <c r="I140" s="23">
        <f>+Month!H139</f>
        <v>303.16000000000003</v>
      </c>
      <c r="J140" s="23">
        <f>+Month!I139</f>
        <v>1838.7</v>
      </c>
      <c r="K140" s="23">
        <f>+Month!J139</f>
        <v>397.75</v>
      </c>
      <c r="L140" s="23">
        <f>+Month!K139</f>
        <v>401.93</v>
      </c>
      <c r="M140" s="23">
        <f>+Month!L139</f>
        <v>880.81</v>
      </c>
      <c r="N140" s="23">
        <f>+Month!M139</f>
        <v>1396.65</v>
      </c>
      <c r="O140" s="23">
        <f>+Month!N139</f>
        <v>1041.74</v>
      </c>
      <c r="P140" s="23">
        <f>+Month!O139</f>
        <v>62.4</v>
      </c>
      <c r="Q140" s="23">
        <f>+Month!P139</f>
        <v>62.08</v>
      </c>
    </row>
    <row r="141" spans="1:17" x14ac:dyDescent="0.3">
      <c r="A141" s="11">
        <v>2006</v>
      </c>
      <c r="B141" s="11" t="s">
        <v>39</v>
      </c>
      <c r="C141" s="23">
        <f>+Month!B140+C140</f>
        <v>13808.4</v>
      </c>
      <c r="D141" s="23">
        <f>+Month!C140+D140</f>
        <v>731.73</v>
      </c>
      <c r="E141" s="23">
        <f>+Month!D140+E140</f>
        <v>300.64999999999998</v>
      </c>
      <c r="F141" s="23">
        <f>+Month!E140+F140</f>
        <v>12776.03</v>
      </c>
      <c r="G141" s="23">
        <f>+Month!F140+G140</f>
        <v>431.98</v>
      </c>
      <c r="H141" s="23">
        <f>+Month!G140+H140</f>
        <v>100.21000000000001</v>
      </c>
      <c r="I141" s="23">
        <f>+Month!H140+I140</f>
        <v>602.57000000000005</v>
      </c>
      <c r="J141" s="23">
        <f>+Month!I140+J140</f>
        <v>3504.19</v>
      </c>
      <c r="K141" s="23">
        <f>+Month!J140+K140</f>
        <v>753.14</v>
      </c>
      <c r="L141" s="23">
        <f>+Month!K140+L140</f>
        <v>766.68000000000006</v>
      </c>
      <c r="M141" s="23">
        <f>+Month!L140+M140</f>
        <v>1553.1799999999998</v>
      </c>
      <c r="N141" s="23">
        <f>+Month!M140+N140</f>
        <v>2611.98</v>
      </c>
      <c r="O141" s="23">
        <f>+Month!N140+O140</f>
        <v>1933.6</v>
      </c>
      <c r="P141" s="23">
        <f>+Month!O140+P140</f>
        <v>110.87</v>
      </c>
      <c r="Q141" s="23">
        <f>+Month!P140+Q140</f>
        <v>190.57</v>
      </c>
    </row>
    <row r="142" spans="1:17" x14ac:dyDescent="0.3">
      <c r="A142" s="11">
        <v>2006</v>
      </c>
      <c r="B142" s="11" t="s">
        <v>40</v>
      </c>
      <c r="C142" s="23">
        <f>+Month!B141+C141</f>
        <v>20112.66</v>
      </c>
      <c r="D142" s="23">
        <f>+Month!C141+D141</f>
        <v>1113.02</v>
      </c>
      <c r="E142" s="23">
        <f>+Month!D141+E141</f>
        <v>146.89999999999998</v>
      </c>
      <c r="F142" s="23">
        <f>+Month!E141+F141</f>
        <v>18852.760000000002</v>
      </c>
      <c r="G142" s="23">
        <f>+Month!F141+G141</f>
        <v>626.69000000000005</v>
      </c>
      <c r="H142" s="23">
        <f>+Month!G141+H141</f>
        <v>145.54000000000002</v>
      </c>
      <c r="I142" s="23">
        <f>+Month!H141+I141</f>
        <v>878.05000000000007</v>
      </c>
      <c r="J142" s="23">
        <f>+Month!I141+J141</f>
        <v>5036.8999999999996</v>
      </c>
      <c r="K142" s="23">
        <f>+Month!J141+K141</f>
        <v>1274.1500000000001</v>
      </c>
      <c r="L142" s="23">
        <f>+Month!K141+L141</f>
        <v>1211.22</v>
      </c>
      <c r="M142" s="23">
        <f>+Month!L141+M141</f>
        <v>2388.08</v>
      </c>
      <c r="N142" s="23">
        <f>+Month!M141+N141</f>
        <v>3658.6400000000003</v>
      </c>
      <c r="O142" s="23">
        <f>+Month!N141+O141</f>
        <v>2755.87</v>
      </c>
      <c r="P142" s="23">
        <f>+Month!O141+P141</f>
        <v>159.01</v>
      </c>
      <c r="Q142" s="23">
        <f>+Month!P141+Q141</f>
        <v>344.7</v>
      </c>
    </row>
    <row r="143" spans="1:17" x14ac:dyDescent="0.3">
      <c r="A143" s="11">
        <v>2006</v>
      </c>
      <c r="B143" s="11" t="s">
        <v>41</v>
      </c>
      <c r="C143" s="23">
        <f>+Month!B142+C142</f>
        <v>26642.760000000002</v>
      </c>
      <c r="D143" s="23">
        <f>+Month!C142+D142</f>
        <v>1538.28</v>
      </c>
      <c r="E143" s="23">
        <f>+Month!D142+E142</f>
        <v>150.39999999999998</v>
      </c>
      <c r="F143" s="23">
        <f>+Month!E142+F142</f>
        <v>24954.11</v>
      </c>
      <c r="G143" s="23">
        <f>+Month!F142+G142</f>
        <v>858.75</v>
      </c>
      <c r="H143" s="23">
        <f>+Month!G142+H142</f>
        <v>197.95000000000002</v>
      </c>
      <c r="I143" s="23">
        <f>+Month!H142+I142</f>
        <v>1084.48</v>
      </c>
      <c r="J143" s="23">
        <f>+Month!I142+J142</f>
        <v>6661.12</v>
      </c>
      <c r="K143" s="23">
        <f>+Month!J142+K142</f>
        <v>1757.41</v>
      </c>
      <c r="L143" s="23">
        <f>+Month!K142+L142</f>
        <v>1488.39</v>
      </c>
      <c r="M143" s="23">
        <f>+Month!L142+M142</f>
        <v>3237.5699999999997</v>
      </c>
      <c r="N143" s="23">
        <f>+Month!M142+N142</f>
        <v>4924.1100000000006</v>
      </c>
      <c r="O143" s="23">
        <f>+Month!N142+O142</f>
        <v>3533.19</v>
      </c>
      <c r="P143" s="23">
        <f>+Month!O142+P142</f>
        <v>210.76999999999998</v>
      </c>
      <c r="Q143" s="23">
        <f>+Month!P142+Q142</f>
        <v>484.65</v>
      </c>
    </row>
    <row r="144" spans="1:17" x14ac:dyDescent="0.3">
      <c r="A144" s="11">
        <v>2006</v>
      </c>
      <c r="B144" s="11" t="s">
        <v>42</v>
      </c>
      <c r="C144" s="23">
        <f>+Month!B143+C143</f>
        <v>34014.39</v>
      </c>
      <c r="D144" s="23">
        <f>+Month!C143+D143</f>
        <v>1962.27</v>
      </c>
      <c r="E144" s="23">
        <f>+Month!D143+E143</f>
        <v>-10.190000000000026</v>
      </c>
      <c r="F144" s="23">
        <f>+Month!E143+F143</f>
        <v>32062.35</v>
      </c>
      <c r="G144" s="23">
        <f>+Month!F143+G143</f>
        <v>1133.03</v>
      </c>
      <c r="H144" s="23">
        <f>+Month!G143+H143</f>
        <v>255.82000000000002</v>
      </c>
      <c r="I144" s="23">
        <f>+Month!H143+I143</f>
        <v>1229.1500000000001</v>
      </c>
      <c r="J144" s="23">
        <f>+Month!I143+J143</f>
        <v>8642.19</v>
      </c>
      <c r="K144" s="23">
        <f>+Month!J143+K143</f>
        <v>2327.66</v>
      </c>
      <c r="L144" s="23">
        <f>+Month!K143+L143</f>
        <v>1888.3100000000002</v>
      </c>
      <c r="M144" s="23">
        <f>+Month!L143+M143</f>
        <v>4061.7699999999995</v>
      </c>
      <c r="N144" s="23">
        <f>+Month!M143+N143</f>
        <v>6387.93</v>
      </c>
      <c r="O144" s="23">
        <f>+Month!N143+O143</f>
        <v>4589.83</v>
      </c>
      <c r="P144" s="23">
        <f>+Month!O143+P143</f>
        <v>236.89</v>
      </c>
      <c r="Q144" s="23">
        <f>+Month!P143+Q143</f>
        <v>649.91</v>
      </c>
    </row>
    <row r="145" spans="1:18" x14ac:dyDescent="0.3">
      <c r="A145" s="11">
        <v>2006</v>
      </c>
      <c r="B145" s="11" t="s">
        <v>43</v>
      </c>
      <c r="C145" s="23">
        <f>+Month!B144+C144</f>
        <v>41094.92</v>
      </c>
      <c r="D145" s="23">
        <f>+Month!C144+D144</f>
        <v>2398.61</v>
      </c>
      <c r="E145" s="23">
        <f>+Month!D144+E144</f>
        <v>21.009999999999973</v>
      </c>
      <c r="F145" s="23">
        <f>+Month!E144+F144</f>
        <v>38675.339999999997</v>
      </c>
      <c r="G145" s="23">
        <f>+Month!F144+G144</f>
        <v>1408.22</v>
      </c>
      <c r="H145" s="23">
        <f>+Month!G144+H144</f>
        <v>297.95000000000005</v>
      </c>
      <c r="I145" s="23">
        <f>+Month!H144+I144</f>
        <v>1392.8700000000001</v>
      </c>
      <c r="J145" s="23">
        <f>+Month!I144+J144</f>
        <v>10446.400000000001</v>
      </c>
      <c r="K145" s="23">
        <f>+Month!J144+K144</f>
        <v>3027.25</v>
      </c>
      <c r="L145" s="23">
        <f>+Month!K144+L144</f>
        <v>2023.6200000000001</v>
      </c>
      <c r="M145" s="23">
        <f>+Month!L144+M144</f>
        <v>4923.2599999999993</v>
      </c>
      <c r="N145" s="23">
        <f>+Month!M144+N144</f>
        <v>7781.4400000000005</v>
      </c>
      <c r="O145" s="23">
        <f>+Month!N144+O144</f>
        <v>5485.03</v>
      </c>
      <c r="P145" s="23">
        <f>+Month!O144+P144</f>
        <v>293.79999999999995</v>
      </c>
      <c r="Q145" s="23">
        <f>+Month!P144+Q144</f>
        <v>826.99</v>
      </c>
    </row>
    <row r="146" spans="1:18" x14ac:dyDescent="0.3">
      <c r="A146" s="11">
        <v>2006</v>
      </c>
      <c r="B146" s="11" t="s">
        <v>44</v>
      </c>
      <c r="C146" s="23">
        <f>+Month!B145+C145</f>
        <v>48289.47</v>
      </c>
      <c r="D146" s="23">
        <f>+Month!C145+D145</f>
        <v>2834.81</v>
      </c>
      <c r="E146" s="23">
        <f>+Month!D145+E145</f>
        <v>77.839999999999975</v>
      </c>
      <c r="F146" s="23">
        <f>+Month!E145+F145</f>
        <v>45376.869999999995</v>
      </c>
      <c r="G146" s="23">
        <f>+Month!F145+G145</f>
        <v>1658.58</v>
      </c>
      <c r="H146" s="23">
        <f>+Month!G145+H145</f>
        <v>344.04000000000008</v>
      </c>
      <c r="I146" s="23">
        <f>+Month!H145+I145</f>
        <v>1567.7400000000002</v>
      </c>
      <c r="J146" s="23">
        <f>+Month!I145+J145</f>
        <v>12251.050000000001</v>
      </c>
      <c r="K146" s="23">
        <f>+Month!J145+K145</f>
        <v>3694.27</v>
      </c>
      <c r="L146" s="23">
        <f>+Month!K145+L145</f>
        <v>2137.02</v>
      </c>
      <c r="M146" s="23">
        <f>+Month!L145+M145</f>
        <v>5788.73</v>
      </c>
      <c r="N146" s="23">
        <f>+Month!M145+N145</f>
        <v>9258.01</v>
      </c>
      <c r="O146" s="23">
        <f>+Month!N145+O145</f>
        <v>6391.65</v>
      </c>
      <c r="P146" s="23">
        <f>+Month!O145+P145</f>
        <v>365.98999999999995</v>
      </c>
      <c r="Q146" s="23">
        <f>+Month!P145+Q145</f>
        <v>1003.24</v>
      </c>
    </row>
    <row r="147" spans="1:18" x14ac:dyDescent="0.3">
      <c r="A147" s="11">
        <v>2006</v>
      </c>
      <c r="B147" s="27" t="s">
        <v>45</v>
      </c>
      <c r="C147" s="23">
        <f>+Month!B146+C146</f>
        <v>55728.630000000005</v>
      </c>
      <c r="D147" s="23">
        <f>+Month!C146+D146</f>
        <v>3271.89</v>
      </c>
      <c r="E147" s="23">
        <f>+Month!D146+E146</f>
        <v>117.99999999999997</v>
      </c>
      <c r="F147" s="23">
        <f>+Month!E146+F146</f>
        <v>52338.78</v>
      </c>
      <c r="G147" s="23">
        <f>+Month!F146+G146</f>
        <v>1825.27</v>
      </c>
      <c r="H147" s="23">
        <f>+Month!G146+H146</f>
        <v>399.86000000000007</v>
      </c>
      <c r="I147" s="23">
        <f>+Month!H146+I146</f>
        <v>1824.9700000000003</v>
      </c>
      <c r="J147" s="23">
        <f>+Month!I146+J146</f>
        <v>14112.11</v>
      </c>
      <c r="K147" s="23">
        <f>+Month!J146+K146</f>
        <v>4421.28</v>
      </c>
      <c r="L147" s="23">
        <f>+Month!K146+L146</f>
        <v>2291.19</v>
      </c>
      <c r="M147" s="23">
        <f>+Month!L146+M146</f>
        <v>6701.7599999999993</v>
      </c>
      <c r="N147" s="23">
        <f>+Month!M146+N146</f>
        <v>10776.91</v>
      </c>
      <c r="O147" s="23">
        <f>+Month!N146+O146</f>
        <v>7335.5</v>
      </c>
      <c r="P147" s="23">
        <f>+Month!O146+P146</f>
        <v>414.50999999999993</v>
      </c>
      <c r="Q147" s="23">
        <f>+Month!P146+Q146</f>
        <v>1190.95</v>
      </c>
    </row>
    <row r="148" spans="1:18" s="27" customFormat="1" x14ac:dyDescent="0.3">
      <c r="A148" s="11">
        <v>2006</v>
      </c>
      <c r="B148" s="11" t="s">
        <v>46</v>
      </c>
      <c r="C148" s="23">
        <f>+Month!B147+C147</f>
        <v>62709.310000000005</v>
      </c>
      <c r="D148" s="23">
        <f>+Month!C147+D147</f>
        <v>3676.72</v>
      </c>
      <c r="E148" s="23">
        <f>+Month!D147+E147</f>
        <v>236.71999999999997</v>
      </c>
      <c r="F148" s="23">
        <f>+Month!E147+F147</f>
        <v>58795.909999999996</v>
      </c>
      <c r="G148" s="23">
        <f>+Month!F147+G147</f>
        <v>1878.35</v>
      </c>
      <c r="H148" s="23">
        <f>+Month!G147+H147</f>
        <v>463.2700000000001</v>
      </c>
      <c r="I148" s="23">
        <f>+Month!H147+I147</f>
        <v>2031.3000000000002</v>
      </c>
      <c r="J148" s="23">
        <f>+Month!I147+J147</f>
        <v>15959.1</v>
      </c>
      <c r="K148" s="23">
        <f>+Month!J147+K147</f>
        <v>5005.5199999999995</v>
      </c>
      <c r="L148" s="23">
        <f>+Month!K147+L147</f>
        <v>2450.79</v>
      </c>
      <c r="M148" s="23">
        <f>+Month!L147+M147</f>
        <v>7554.4</v>
      </c>
      <c r="N148" s="23">
        <f>+Month!M147+N147</f>
        <v>12066.82</v>
      </c>
      <c r="O148" s="23">
        <f>+Month!N147+O147</f>
        <v>8339.74</v>
      </c>
      <c r="P148" s="23">
        <f>+Month!O147+P147</f>
        <v>465.31999999999994</v>
      </c>
      <c r="Q148" s="23">
        <f>+Month!P147+Q147</f>
        <v>1359.31</v>
      </c>
      <c r="R148" s="11"/>
    </row>
    <row r="149" spans="1:18" x14ac:dyDescent="0.3">
      <c r="A149" s="11">
        <v>2006</v>
      </c>
      <c r="B149" s="11" t="s">
        <v>47</v>
      </c>
      <c r="C149" s="23">
        <f>+Month!B148+C148</f>
        <v>69061.200000000012</v>
      </c>
      <c r="D149" s="23">
        <f>+Month!C148+D148</f>
        <v>4025.39</v>
      </c>
      <c r="E149" s="23">
        <f>+Month!D148+E148</f>
        <v>217.58999999999997</v>
      </c>
      <c r="F149" s="23">
        <f>+Month!E148+F148</f>
        <v>64818.259999999995</v>
      </c>
      <c r="G149" s="23">
        <f>+Month!F148+G148</f>
        <v>1887.61</v>
      </c>
      <c r="H149" s="23">
        <f>+Month!G148+H148</f>
        <v>534.45000000000005</v>
      </c>
      <c r="I149" s="23">
        <f>+Month!H148+I148</f>
        <v>2180.3500000000004</v>
      </c>
      <c r="J149" s="23">
        <f>+Month!I148+J148</f>
        <v>17811.510000000002</v>
      </c>
      <c r="K149" s="23">
        <f>+Month!J148+K148</f>
        <v>5408.37</v>
      </c>
      <c r="L149" s="23">
        <f>+Month!K148+L148</f>
        <v>2709.31</v>
      </c>
      <c r="M149" s="23">
        <f>+Month!L148+M148</f>
        <v>8227.9699999999993</v>
      </c>
      <c r="N149" s="23">
        <f>+Month!M148+N148</f>
        <v>13250.24</v>
      </c>
      <c r="O149" s="23">
        <f>+Month!N148+O148</f>
        <v>9420.74</v>
      </c>
      <c r="P149" s="23">
        <f>+Month!O148+P148</f>
        <v>522.4</v>
      </c>
      <c r="Q149" s="23">
        <f>+Month!P148+Q148</f>
        <v>1479.3899999999999</v>
      </c>
    </row>
    <row r="150" spans="1:18" x14ac:dyDescent="0.3">
      <c r="A150" s="11">
        <v>2006</v>
      </c>
      <c r="B150" s="11" t="s">
        <v>48</v>
      </c>
      <c r="C150" s="23">
        <f>+Month!B149+C149</f>
        <v>75773.500000000015</v>
      </c>
      <c r="D150" s="23">
        <f>+Month!C149+D149</f>
        <v>4426.24</v>
      </c>
      <c r="E150" s="23">
        <f>+Month!D149+E149</f>
        <v>287.42999999999995</v>
      </c>
      <c r="F150" s="23">
        <f>+Month!E149+F149</f>
        <v>71059.87</v>
      </c>
      <c r="G150" s="23">
        <f>+Month!F149+G149</f>
        <v>1980.4899999999998</v>
      </c>
      <c r="H150" s="23">
        <f>+Month!G149+H149</f>
        <v>599.6400000000001</v>
      </c>
      <c r="I150" s="23">
        <f>+Month!H149+I149</f>
        <v>2461.6500000000005</v>
      </c>
      <c r="J150" s="23">
        <f>+Month!I149+J149</f>
        <v>19583.04</v>
      </c>
      <c r="K150" s="23">
        <f>+Month!J149+K149</f>
        <v>5781.04</v>
      </c>
      <c r="L150" s="23">
        <f>+Month!K149+L149</f>
        <v>3059.16</v>
      </c>
      <c r="M150" s="23">
        <f>+Month!L149+M149</f>
        <v>9094.9</v>
      </c>
      <c r="N150" s="23">
        <f>+Month!M149+N149</f>
        <v>14454.81</v>
      </c>
      <c r="O150" s="23">
        <f>+Month!N149+O149</f>
        <v>10321.15</v>
      </c>
      <c r="P150" s="23">
        <f>+Month!O149+P149</f>
        <v>558.96</v>
      </c>
      <c r="Q150" s="23">
        <f>+Month!P149+Q149</f>
        <v>1612.1399999999999</v>
      </c>
    </row>
    <row r="151" spans="1:18" x14ac:dyDescent="0.3">
      <c r="A151" s="22">
        <v>2006</v>
      </c>
      <c r="B151" s="28" t="s">
        <v>49</v>
      </c>
      <c r="C151" s="28">
        <f>+Month!B150+C150</f>
        <v>83213.10000000002</v>
      </c>
      <c r="D151" s="28">
        <f>+Month!C150+D150</f>
        <v>4877.91</v>
      </c>
      <c r="E151" s="28">
        <f>+Month!D150+E150</f>
        <v>374.40999999999997</v>
      </c>
      <c r="F151" s="28">
        <f>+Month!E150+F150</f>
        <v>77960.819999999992</v>
      </c>
      <c r="G151" s="28">
        <f>+Month!F150+G150</f>
        <v>2104.2999999999997</v>
      </c>
      <c r="H151" s="28">
        <f>+Month!G150+H150</f>
        <v>660.7600000000001</v>
      </c>
      <c r="I151" s="28">
        <f>+Month!H150+I150</f>
        <v>2733.8900000000003</v>
      </c>
      <c r="J151" s="28">
        <f>+Month!I150+J150</f>
        <v>21443.23</v>
      </c>
      <c r="K151" s="28">
        <f>+Month!J150+K150</f>
        <v>6260.94</v>
      </c>
      <c r="L151" s="28">
        <f>+Month!K150+L150</f>
        <v>3373.58</v>
      </c>
      <c r="M151" s="28">
        <f>+Month!L150+M150</f>
        <v>10215.36</v>
      </c>
      <c r="N151" s="28">
        <f>+Month!M150+N150</f>
        <v>15821.14</v>
      </c>
      <c r="O151" s="28">
        <f>+Month!N150+O150</f>
        <v>11279.68</v>
      </c>
      <c r="P151" s="28">
        <f>+Month!O150+P150</f>
        <v>617.03000000000009</v>
      </c>
      <c r="Q151" s="28">
        <f>+Month!P150+Q150</f>
        <v>1748.9399999999998</v>
      </c>
    </row>
    <row r="152" spans="1:18" x14ac:dyDescent="0.3">
      <c r="A152" s="11">
        <v>2007</v>
      </c>
      <c r="B152" s="11" t="s">
        <v>38</v>
      </c>
      <c r="C152" s="23">
        <f>Month!B151</f>
        <v>7059.46</v>
      </c>
      <c r="D152" s="23">
        <f>Month!C151</f>
        <v>414.35</v>
      </c>
      <c r="E152" s="23">
        <f>Month!D151</f>
        <v>41.16</v>
      </c>
      <c r="F152" s="23">
        <f>Month!E151</f>
        <v>6603.96</v>
      </c>
      <c r="G152" s="23">
        <f>Month!F151</f>
        <v>177.24</v>
      </c>
      <c r="H152" s="23">
        <f>Month!G151</f>
        <v>70.61</v>
      </c>
      <c r="I152" s="23">
        <f>Month!H151</f>
        <v>273.45</v>
      </c>
      <c r="J152" s="23">
        <f>Month!I151</f>
        <v>1863.1</v>
      </c>
      <c r="K152" s="23">
        <f>Month!J151</f>
        <v>434.57</v>
      </c>
      <c r="L152" s="23">
        <f>Month!K151</f>
        <v>356.76</v>
      </c>
      <c r="M152" s="23">
        <f>Month!L151</f>
        <v>1017.58</v>
      </c>
      <c r="N152" s="23">
        <f>Month!M151</f>
        <v>1251.75</v>
      </c>
      <c r="O152" s="23">
        <f>Month!N151</f>
        <v>867.04</v>
      </c>
      <c r="P152" s="23">
        <f>Month!O151</f>
        <v>51.12</v>
      </c>
      <c r="Q152" s="23">
        <f>Month!P151</f>
        <v>64.98</v>
      </c>
    </row>
    <row r="153" spans="1:18" x14ac:dyDescent="0.3">
      <c r="A153" s="11">
        <v>2007</v>
      </c>
      <c r="B153" s="11" t="s">
        <v>39</v>
      </c>
      <c r="C153" s="23">
        <f>C152+Month!B152</f>
        <v>12825.08</v>
      </c>
      <c r="D153" s="23">
        <f>D152+Month!C152</f>
        <v>714.09</v>
      </c>
      <c r="E153" s="23">
        <f>E152+Month!D152</f>
        <v>59.98</v>
      </c>
      <c r="F153" s="23">
        <f>F152+Month!E152</f>
        <v>12051.02</v>
      </c>
      <c r="G153" s="23">
        <f>G152+Month!F152</f>
        <v>309.96000000000004</v>
      </c>
      <c r="H153" s="23">
        <f>H152+Month!G152</f>
        <v>111.14</v>
      </c>
      <c r="I153" s="23">
        <f>I152+Month!H152</f>
        <v>590.53</v>
      </c>
      <c r="J153" s="23">
        <f>J152+Month!I152</f>
        <v>3305.7</v>
      </c>
      <c r="K153" s="23">
        <f>K152+Month!J152</f>
        <v>768.41</v>
      </c>
      <c r="L153" s="23">
        <f>L152+Month!K152</f>
        <v>691.33999999999992</v>
      </c>
      <c r="M153" s="23">
        <f>M152+Month!L152</f>
        <v>1837.04</v>
      </c>
      <c r="N153" s="23">
        <f>N152+Month!M152</f>
        <v>2148.29</v>
      </c>
      <c r="O153" s="23">
        <f>O152+Month!N152</f>
        <v>1711.94</v>
      </c>
      <c r="P153" s="23">
        <f>P152+Month!O152</f>
        <v>100.85</v>
      </c>
      <c r="Q153" s="23">
        <f>Q152+Month!P152</f>
        <v>183.52</v>
      </c>
    </row>
    <row r="154" spans="1:18" x14ac:dyDescent="0.3">
      <c r="A154" s="11">
        <v>2007</v>
      </c>
      <c r="B154" s="11" t="s">
        <v>40</v>
      </c>
      <c r="C154" s="23">
        <f>C153+Month!B153</f>
        <v>19272.04</v>
      </c>
      <c r="D154" s="23">
        <f>D153+Month!C153</f>
        <v>1077.8499999999999</v>
      </c>
      <c r="E154" s="23">
        <f>E153+Month!D153</f>
        <v>125.44</v>
      </c>
      <c r="F154" s="23">
        <f>F153+Month!E153</f>
        <v>18068.760000000002</v>
      </c>
      <c r="G154" s="23">
        <f>G153+Month!F153</f>
        <v>508.66</v>
      </c>
      <c r="H154" s="23">
        <f>H153+Month!G153</f>
        <v>160.24</v>
      </c>
      <c r="I154" s="23">
        <f>I153+Month!H153</f>
        <v>766.14</v>
      </c>
      <c r="J154" s="23">
        <f>J153+Month!I153</f>
        <v>4987.99</v>
      </c>
      <c r="K154" s="23">
        <f>K153+Month!J153</f>
        <v>1170.69</v>
      </c>
      <c r="L154" s="23">
        <f>L153+Month!K153</f>
        <v>1016.7199999999999</v>
      </c>
      <c r="M154" s="23">
        <f>M153+Month!L153</f>
        <v>2667.79</v>
      </c>
      <c r="N154" s="23">
        <f>N153+Month!M153</f>
        <v>3446.29</v>
      </c>
      <c r="O154" s="23">
        <f>O153+Month!N153</f>
        <v>2436.46</v>
      </c>
      <c r="P154" s="23">
        <f>P153+Month!O153</f>
        <v>133.38999999999999</v>
      </c>
      <c r="Q154" s="23">
        <f>Q153+Month!P153</f>
        <v>330.37</v>
      </c>
    </row>
    <row r="155" spans="1:18" x14ac:dyDescent="0.3">
      <c r="A155" s="11">
        <v>2007</v>
      </c>
      <c r="B155" s="11" t="s">
        <v>41</v>
      </c>
      <c r="C155" s="23">
        <f>C154+Month!B154</f>
        <v>26161.670000000002</v>
      </c>
      <c r="D155" s="23">
        <f>D154+Month!C154</f>
        <v>1466.21</v>
      </c>
      <c r="E155" s="23">
        <f>E154+Month!D154</f>
        <v>144.30000000000001</v>
      </c>
      <c r="F155" s="23">
        <f>F154+Month!E154</f>
        <v>24551.170000000002</v>
      </c>
      <c r="G155" s="23">
        <f>G154+Month!F154</f>
        <v>735.24</v>
      </c>
      <c r="H155" s="23">
        <f>H154+Month!G154</f>
        <v>208.66000000000003</v>
      </c>
      <c r="I155" s="23">
        <f>I154+Month!H154</f>
        <v>961.44</v>
      </c>
      <c r="J155" s="23">
        <f>J154+Month!I154</f>
        <v>6795.49</v>
      </c>
      <c r="K155" s="23">
        <f>K154+Month!J154</f>
        <v>1704.43</v>
      </c>
      <c r="L155" s="23">
        <f>L154+Month!K154</f>
        <v>1239.7199999999998</v>
      </c>
      <c r="M155" s="23">
        <f>M154+Month!L154</f>
        <v>3461.7799999999997</v>
      </c>
      <c r="N155" s="23">
        <f>N154+Month!M154</f>
        <v>4897.05</v>
      </c>
      <c r="O155" s="23">
        <f>O154+Month!N154</f>
        <v>3335.88</v>
      </c>
      <c r="P155" s="23">
        <f>P154+Month!O154</f>
        <v>149.54999999999998</v>
      </c>
      <c r="Q155" s="23">
        <f>Q154+Month!P154</f>
        <v>462.77</v>
      </c>
    </row>
    <row r="156" spans="1:18" x14ac:dyDescent="0.3">
      <c r="A156" s="11">
        <v>2007</v>
      </c>
      <c r="B156" s="11" t="s">
        <v>42</v>
      </c>
      <c r="C156" s="23">
        <f>C155+Month!B155</f>
        <v>33451.919999999998</v>
      </c>
      <c r="D156" s="23">
        <f>D155+Month!C155</f>
        <v>1877.6200000000001</v>
      </c>
      <c r="E156" s="23">
        <f>E155+Month!D155</f>
        <v>551.97</v>
      </c>
      <c r="F156" s="23">
        <f>F155+Month!E155</f>
        <v>31022.350000000002</v>
      </c>
      <c r="G156" s="23">
        <f>G155+Month!F155</f>
        <v>967.81</v>
      </c>
      <c r="H156" s="23">
        <f>H155+Month!G155</f>
        <v>263.68</v>
      </c>
      <c r="I156" s="23">
        <f>I155+Month!H155</f>
        <v>1139.9000000000001</v>
      </c>
      <c r="J156" s="23">
        <f>J155+Month!I155</f>
        <v>8628.99</v>
      </c>
      <c r="K156" s="23">
        <f>K155+Month!J155</f>
        <v>2257.9499999999998</v>
      </c>
      <c r="L156" s="23">
        <f>L155+Month!K155</f>
        <v>1472.8799999999999</v>
      </c>
      <c r="M156" s="23">
        <f>M155+Month!L155</f>
        <v>4217.46</v>
      </c>
      <c r="N156" s="23">
        <f>N155+Month!M155</f>
        <v>6319.32</v>
      </c>
      <c r="O156" s="23">
        <f>O155+Month!N155</f>
        <v>4279.33</v>
      </c>
      <c r="P156" s="23">
        <f>P155+Month!O155</f>
        <v>173.48</v>
      </c>
      <c r="Q156" s="23">
        <f>Q155+Month!P155</f>
        <v>550.25</v>
      </c>
    </row>
    <row r="157" spans="1:18" x14ac:dyDescent="0.3">
      <c r="A157" s="11">
        <v>2007</v>
      </c>
      <c r="B157" s="11" t="s">
        <v>43</v>
      </c>
      <c r="C157" s="23">
        <f>C156+Month!B156</f>
        <v>40378.369999999995</v>
      </c>
      <c r="D157" s="23">
        <f>D156+Month!C156</f>
        <v>2277.4500000000003</v>
      </c>
      <c r="E157" s="23">
        <f>E156+Month!D156</f>
        <v>444.11</v>
      </c>
      <c r="F157" s="23">
        <f>F156+Month!E156</f>
        <v>37656.83</v>
      </c>
      <c r="G157" s="23">
        <f>G156+Month!F156</f>
        <v>1207.8499999999999</v>
      </c>
      <c r="H157" s="23">
        <f>H156+Month!G156</f>
        <v>299.89</v>
      </c>
      <c r="I157" s="23">
        <f>I156+Month!H156</f>
        <v>1300.3600000000001</v>
      </c>
      <c r="J157" s="23">
        <f>J156+Month!I156</f>
        <v>10621.74</v>
      </c>
      <c r="K157" s="23">
        <f>K156+Month!J156</f>
        <v>2878.71</v>
      </c>
      <c r="L157" s="23">
        <f>L156+Month!K156</f>
        <v>1596.08</v>
      </c>
      <c r="M157" s="23">
        <f>M156+Month!L156</f>
        <v>5001.12</v>
      </c>
      <c r="N157" s="23">
        <f>N156+Month!M156</f>
        <v>7862.79</v>
      </c>
      <c r="O157" s="23">
        <f>O156+Month!N156</f>
        <v>5006.0599999999995</v>
      </c>
      <c r="P157" s="23">
        <f>P156+Month!O156</f>
        <v>235.04999999999998</v>
      </c>
      <c r="Q157" s="23">
        <f>Q156+Month!P156</f>
        <v>762.18000000000006</v>
      </c>
    </row>
    <row r="158" spans="1:18" x14ac:dyDescent="0.3">
      <c r="A158" s="11">
        <v>2007</v>
      </c>
      <c r="B158" s="11" t="s">
        <v>44</v>
      </c>
      <c r="C158" s="23">
        <f>C157+Month!B157</f>
        <v>47198.31</v>
      </c>
      <c r="D158" s="23">
        <f>D157+Month!C157</f>
        <v>2688.4700000000003</v>
      </c>
      <c r="E158" s="23">
        <f>E157+Month!D157</f>
        <v>282.96000000000004</v>
      </c>
      <c r="F158" s="23">
        <f>F157+Month!E157</f>
        <v>44226.91</v>
      </c>
      <c r="G158" s="23">
        <f>G157+Month!F157</f>
        <v>1420.6399999999999</v>
      </c>
      <c r="H158" s="23">
        <f>H157+Month!G157</f>
        <v>337.54999999999995</v>
      </c>
      <c r="I158" s="23">
        <f>I157+Month!H157</f>
        <v>1434.16</v>
      </c>
      <c r="J158" s="23">
        <f>J157+Month!I157</f>
        <v>12499.81</v>
      </c>
      <c r="K158" s="23">
        <f>K157+Month!J157</f>
        <v>3547.37</v>
      </c>
      <c r="L158" s="23">
        <f>L157+Month!K157</f>
        <v>1703.9499999999998</v>
      </c>
      <c r="M158" s="23">
        <f>M157+Month!L157</f>
        <v>5794.83</v>
      </c>
      <c r="N158" s="23">
        <f>N157+Month!M157</f>
        <v>9427.94</v>
      </c>
      <c r="O158" s="23">
        <f>O157+Month!N157</f>
        <v>5766.1299999999992</v>
      </c>
      <c r="P158" s="23">
        <f>P157+Month!O157</f>
        <v>337.31</v>
      </c>
      <c r="Q158" s="23">
        <f>Q157+Month!P157</f>
        <v>926.75</v>
      </c>
    </row>
    <row r="159" spans="1:18" x14ac:dyDescent="0.3">
      <c r="A159" s="11">
        <v>2007</v>
      </c>
      <c r="B159" s="11" t="s">
        <v>45</v>
      </c>
      <c r="C159" s="23">
        <f>C158+Month!B158</f>
        <v>54505.229999999996</v>
      </c>
      <c r="D159" s="23">
        <f>D158+Month!C158</f>
        <v>3105.7000000000003</v>
      </c>
      <c r="E159" s="23">
        <f>E158+Month!D158</f>
        <v>309.62000000000006</v>
      </c>
      <c r="F159" s="23">
        <f>F158+Month!E158</f>
        <v>51089.94</v>
      </c>
      <c r="G159" s="23">
        <f>G158+Month!F158</f>
        <v>1647.5299999999997</v>
      </c>
      <c r="H159" s="23">
        <f>H158+Month!G158</f>
        <v>378.66999999999996</v>
      </c>
      <c r="I159" s="23">
        <f>I158+Month!H158</f>
        <v>1663.64</v>
      </c>
      <c r="J159" s="23">
        <f>J158+Month!I158</f>
        <v>14390.31</v>
      </c>
      <c r="K159" s="23">
        <f>K158+Month!J158</f>
        <v>4226.88</v>
      </c>
      <c r="L159" s="23">
        <f>L158+Month!K158</f>
        <v>1875.0099999999998</v>
      </c>
      <c r="M159" s="23">
        <f>M158+Month!L158</f>
        <v>6696.54</v>
      </c>
      <c r="N159" s="23">
        <f>N158+Month!M158</f>
        <v>10906.27</v>
      </c>
      <c r="O159" s="23">
        <f>O158+Month!N158</f>
        <v>6603.4699999999993</v>
      </c>
      <c r="P159" s="23">
        <f>P158+Month!O158</f>
        <v>404.72</v>
      </c>
      <c r="Q159" s="23">
        <f>Q158+Month!P158</f>
        <v>1085.24</v>
      </c>
    </row>
    <row r="160" spans="1:18" x14ac:dyDescent="0.3">
      <c r="A160" s="11">
        <v>2007</v>
      </c>
      <c r="B160" s="11" t="s">
        <v>46</v>
      </c>
      <c r="C160" s="23">
        <f>C159+Month!B159</f>
        <v>61420.31</v>
      </c>
      <c r="D160" s="23">
        <f>D159+Month!C159</f>
        <v>3490.2500000000005</v>
      </c>
      <c r="E160" s="23">
        <f>E159+Month!D159</f>
        <v>313.89000000000004</v>
      </c>
      <c r="F160" s="23">
        <f>F159+Month!E159</f>
        <v>57616.210000000006</v>
      </c>
      <c r="G160" s="23">
        <f>G159+Month!F159</f>
        <v>1756.0999999999997</v>
      </c>
      <c r="H160" s="23">
        <f>H159+Month!G159</f>
        <v>404.86999999999995</v>
      </c>
      <c r="I160" s="23">
        <f>I159+Month!H159</f>
        <v>1873.0600000000002</v>
      </c>
      <c r="J160" s="23">
        <f>J159+Month!I159</f>
        <v>16276.17</v>
      </c>
      <c r="K160" s="23">
        <f>K159+Month!J159</f>
        <v>4794.3</v>
      </c>
      <c r="L160" s="23">
        <f>L159+Month!K159</f>
        <v>2016.0799999999997</v>
      </c>
      <c r="M160" s="23">
        <f>M159+Month!L159</f>
        <v>7522.34</v>
      </c>
      <c r="N160" s="23">
        <f>N159+Month!M159</f>
        <v>12371.960000000001</v>
      </c>
      <c r="O160" s="23">
        <f>O159+Month!N159</f>
        <v>7548.82</v>
      </c>
      <c r="P160" s="23">
        <f>P159+Month!O159</f>
        <v>440.05</v>
      </c>
      <c r="Q160" s="23">
        <f>Q159+Month!P159</f>
        <v>1248.49</v>
      </c>
    </row>
    <row r="161" spans="1:17" x14ac:dyDescent="0.3">
      <c r="A161" s="11">
        <v>2007</v>
      </c>
      <c r="B161" s="11" t="s">
        <v>47</v>
      </c>
      <c r="C161" s="23">
        <f>C160+Month!B160</f>
        <v>68385.56</v>
      </c>
      <c r="D161" s="23">
        <f>D160+Month!C160</f>
        <v>3891.4100000000003</v>
      </c>
      <c r="E161" s="23">
        <f>E160+Month!D160</f>
        <v>386.66</v>
      </c>
      <c r="F161" s="23">
        <f>F160+Month!E160</f>
        <v>64107.530000000006</v>
      </c>
      <c r="G161" s="23">
        <f>G160+Month!F160</f>
        <v>1885.1199999999997</v>
      </c>
      <c r="H161" s="23">
        <f>H160+Month!G160</f>
        <v>443.50999999999993</v>
      </c>
      <c r="I161" s="23">
        <f>I160+Month!H160</f>
        <v>2068.63</v>
      </c>
      <c r="J161" s="23">
        <f>J160+Month!I160</f>
        <v>18094.439999999999</v>
      </c>
      <c r="K161" s="23">
        <f>K160+Month!J160</f>
        <v>5360.56</v>
      </c>
      <c r="L161" s="23">
        <f>L160+Month!K160</f>
        <v>2297.2499999999995</v>
      </c>
      <c r="M161" s="23">
        <f>M160+Month!L160</f>
        <v>8372.2800000000007</v>
      </c>
      <c r="N161" s="23">
        <f>N160+Month!M160</f>
        <v>13614.150000000001</v>
      </c>
      <c r="O161" s="23">
        <f>O160+Month!N160</f>
        <v>8629.09</v>
      </c>
      <c r="P161" s="23">
        <f>P160+Month!O160</f>
        <v>457.24</v>
      </c>
      <c r="Q161" s="23">
        <f>Q160+Month!P160</f>
        <v>1389.26</v>
      </c>
    </row>
    <row r="162" spans="1:17" x14ac:dyDescent="0.3">
      <c r="A162" s="11">
        <v>2007</v>
      </c>
      <c r="B162" s="11" t="s">
        <v>48</v>
      </c>
      <c r="C162" s="23">
        <f>C161+Month!B161</f>
        <v>74821.03</v>
      </c>
      <c r="D162" s="23">
        <f>D161+Month!C161</f>
        <v>4285.66</v>
      </c>
      <c r="E162" s="23">
        <f>E161+Month!D161</f>
        <v>367.53000000000003</v>
      </c>
      <c r="F162" s="23">
        <f>F161+Month!E161</f>
        <v>70167.88</v>
      </c>
      <c r="G162" s="23">
        <f>G161+Month!F161</f>
        <v>2063.87</v>
      </c>
      <c r="H162" s="23">
        <f>H161+Month!G161</f>
        <v>482.90999999999991</v>
      </c>
      <c r="I162" s="23">
        <f>I161+Month!H161</f>
        <v>2282.83</v>
      </c>
      <c r="J162" s="23">
        <f>J161+Month!I161</f>
        <v>19746.349999999999</v>
      </c>
      <c r="K162" s="23">
        <f>K161+Month!J161</f>
        <v>5724.18</v>
      </c>
      <c r="L162" s="23">
        <f>L161+Month!K161</f>
        <v>2634.6599999999994</v>
      </c>
      <c r="M162" s="23">
        <f>M161+Month!L161</f>
        <v>9322.33</v>
      </c>
      <c r="N162" s="23">
        <f>N161+Month!M161</f>
        <v>14846.690000000002</v>
      </c>
      <c r="O162" s="23">
        <f>O161+Month!N161</f>
        <v>9433.58</v>
      </c>
      <c r="P162" s="23">
        <f>P161+Month!O161</f>
        <v>476.75</v>
      </c>
      <c r="Q162" s="23">
        <f>Q161+Month!P161</f>
        <v>1517.9</v>
      </c>
    </row>
    <row r="163" spans="1:17" ht="14.25" customHeight="1" x14ac:dyDescent="0.3">
      <c r="A163" s="22">
        <v>2007</v>
      </c>
      <c r="B163" s="22" t="s">
        <v>49</v>
      </c>
      <c r="C163" s="28">
        <f>C162+Month!B162</f>
        <v>81477.209999999992</v>
      </c>
      <c r="D163" s="28">
        <f>D162+Month!C162</f>
        <v>4675.5999999999995</v>
      </c>
      <c r="E163" s="28">
        <f>E162+Month!D162</f>
        <v>292.79000000000002</v>
      </c>
      <c r="F163" s="28">
        <f>F162+Month!E162</f>
        <v>76508.86</v>
      </c>
      <c r="G163" s="28">
        <f>G162+Month!F162</f>
        <v>2259.2799999999997</v>
      </c>
      <c r="H163" s="28">
        <f>H162+Month!G162</f>
        <v>516.94999999999993</v>
      </c>
      <c r="I163" s="28">
        <f>I162+Month!H162</f>
        <v>2560.59</v>
      </c>
      <c r="J163" s="28">
        <f>J162+Month!I162</f>
        <v>21313.34</v>
      </c>
      <c r="K163" s="28">
        <f>K162+Month!J162</f>
        <v>6176.31</v>
      </c>
      <c r="L163" s="28">
        <f>L162+Month!K162</f>
        <v>2968.2099999999996</v>
      </c>
      <c r="M163" s="28">
        <f>M162+Month!L162</f>
        <v>10164.780000000001</v>
      </c>
      <c r="N163" s="28">
        <f>N162+Month!M162</f>
        <v>16138.170000000002</v>
      </c>
      <c r="O163" s="28">
        <f>O162+Month!N162</f>
        <v>10432.98</v>
      </c>
      <c r="P163" s="28">
        <f>P162+Month!O162</f>
        <v>547.4</v>
      </c>
      <c r="Q163" s="28">
        <f>Q162+Month!P162</f>
        <v>1627.7800000000002</v>
      </c>
    </row>
    <row r="164" spans="1:17" x14ac:dyDescent="0.3">
      <c r="A164" s="11">
        <v>2008</v>
      </c>
      <c r="B164" s="11" t="s">
        <v>38</v>
      </c>
      <c r="C164" s="23">
        <f>Month!B163</f>
        <v>6686.27</v>
      </c>
      <c r="D164" s="23">
        <f>Month!C163</f>
        <v>390.9</v>
      </c>
      <c r="E164" s="23">
        <f>Month!D163</f>
        <v>66.150000000000006</v>
      </c>
      <c r="F164" s="23">
        <f>Month!E163</f>
        <v>6229.22</v>
      </c>
      <c r="G164" s="23">
        <f>Month!F163</f>
        <v>190.36</v>
      </c>
      <c r="H164" s="23">
        <f>Month!G163</f>
        <v>39.24</v>
      </c>
      <c r="I164" s="23">
        <f>Month!H163</f>
        <v>417.02</v>
      </c>
      <c r="J164" s="23">
        <f>Month!I163</f>
        <v>1425.43</v>
      </c>
      <c r="K164" s="23">
        <f>Month!J163</f>
        <v>433.81</v>
      </c>
      <c r="L164" s="23">
        <f>Month!K163</f>
        <v>356.43</v>
      </c>
      <c r="M164" s="23">
        <f>Month!L163</f>
        <v>772.16</v>
      </c>
      <c r="N164" s="23">
        <f>Month!M163</f>
        <v>1265.24</v>
      </c>
      <c r="O164" s="23">
        <f>Month!N163</f>
        <v>1036.52</v>
      </c>
      <c r="P164" s="23">
        <f>Month!O163</f>
        <v>67.92</v>
      </c>
      <c r="Q164" s="23">
        <f>Month!P163</f>
        <v>57.11</v>
      </c>
    </row>
    <row r="165" spans="1:17" x14ac:dyDescent="0.3">
      <c r="A165" s="11">
        <v>2008</v>
      </c>
      <c r="B165" s="11" t="s">
        <v>39</v>
      </c>
      <c r="C165" s="23">
        <f>Month!B164+calculation_hide!C164</f>
        <v>12638.12</v>
      </c>
      <c r="D165" s="23">
        <f>Month!C164+calculation_hide!D164</f>
        <v>764.62</v>
      </c>
      <c r="E165" s="23">
        <f>Month!D164+calculation_hide!E164</f>
        <v>127.01</v>
      </c>
      <c r="F165" s="23">
        <f>Month!E164+calculation_hide!F164</f>
        <v>11746.490000000002</v>
      </c>
      <c r="G165" s="23">
        <f>Month!F164+calculation_hide!G164</f>
        <v>364.38</v>
      </c>
      <c r="H165" s="23">
        <f>Month!G164+calculation_hide!H164</f>
        <v>65.849999999999994</v>
      </c>
      <c r="I165" s="23">
        <f>Month!H164+calculation_hide!I164</f>
        <v>579.62</v>
      </c>
      <c r="J165" s="23">
        <f>Month!I164+calculation_hide!J164</f>
        <v>2914.55</v>
      </c>
      <c r="K165" s="23">
        <f>Month!J164+calculation_hide!K164</f>
        <v>815.27</v>
      </c>
      <c r="L165" s="23">
        <f>Month!K164+calculation_hide!L164</f>
        <v>694.03</v>
      </c>
      <c r="M165" s="23">
        <f>Month!L164+calculation_hide!M164</f>
        <v>1595.88</v>
      </c>
      <c r="N165" s="23">
        <f>N164+Month!M164</f>
        <v>2263.4300000000003</v>
      </c>
      <c r="O165" s="23">
        <f>Month!N164+calculation_hide!O164</f>
        <v>1891.92</v>
      </c>
      <c r="P165" s="23">
        <f>Month!O164+calculation_hide!P164</f>
        <v>91.34</v>
      </c>
      <c r="Q165" s="23">
        <f>Month!P164+calculation_hide!Q164</f>
        <v>167.87</v>
      </c>
    </row>
    <row r="166" spans="1:17" x14ac:dyDescent="0.3">
      <c r="A166" s="11">
        <v>2008</v>
      </c>
      <c r="B166" s="11" t="s">
        <v>40</v>
      </c>
      <c r="C166" s="23">
        <f>Month!B165+calculation_hide!C165</f>
        <v>19511.47</v>
      </c>
      <c r="D166" s="23">
        <f>Month!C165+calculation_hide!D165</f>
        <v>1176.03</v>
      </c>
      <c r="E166" s="23">
        <f>Month!D165+calculation_hide!E165</f>
        <v>246.64</v>
      </c>
      <c r="F166" s="23">
        <f>Month!E165+calculation_hide!F165</f>
        <v>18088.800000000003</v>
      </c>
      <c r="G166" s="23">
        <f>Month!F165+calculation_hide!G165</f>
        <v>555.43000000000006</v>
      </c>
      <c r="H166" s="23">
        <f>Month!G165+calculation_hide!H165</f>
        <v>93.58</v>
      </c>
      <c r="I166" s="23">
        <f>Month!H165+calculation_hide!I165</f>
        <v>828.38</v>
      </c>
      <c r="J166" s="23">
        <f>Month!I165+calculation_hide!J165</f>
        <v>4587.1400000000003</v>
      </c>
      <c r="K166" s="23">
        <f>Month!J165+calculation_hide!K165</f>
        <v>1298.54</v>
      </c>
      <c r="L166" s="23">
        <f>Month!K165+calculation_hide!L165</f>
        <v>1040.6399999999999</v>
      </c>
      <c r="M166" s="23">
        <f>Month!L165+calculation_hide!M165</f>
        <v>2600.06</v>
      </c>
      <c r="N166" s="23">
        <f>N165+Month!M165</f>
        <v>3368.1900000000005</v>
      </c>
      <c r="O166" s="23">
        <f>Month!N165+calculation_hide!O165</f>
        <v>2828.85</v>
      </c>
      <c r="P166" s="23">
        <f>Month!O165+calculation_hide!P165</f>
        <v>135.07</v>
      </c>
      <c r="Q166" s="23">
        <f>Month!P165+calculation_hide!Q165</f>
        <v>302.06</v>
      </c>
    </row>
    <row r="167" spans="1:17" x14ac:dyDescent="0.3">
      <c r="A167" s="11">
        <v>2008</v>
      </c>
      <c r="B167" s="11" t="s">
        <v>41</v>
      </c>
      <c r="C167" s="23">
        <f>Month!B166+calculation_hide!C166</f>
        <v>26273.16</v>
      </c>
      <c r="D167" s="23">
        <f>Month!C166+calculation_hide!D166</f>
        <v>1574.78</v>
      </c>
      <c r="E167" s="23">
        <f>Month!D166+calculation_hide!E166</f>
        <v>275.41999999999996</v>
      </c>
      <c r="F167" s="23">
        <f>Month!E166+calculation_hide!F166</f>
        <v>24422.950000000004</v>
      </c>
      <c r="G167" s="23">
        <f>Month!F166+calculation_hide!G166</f>
        <v>782.43000000000006</v>
      </c>
      <c r="H167" s="23">
        <f>Month!G166+calculation_hide!H166</f>
        <v>124.71</v>
      </c>
      <c r="I167" s="23">
        <f>Month!H166+calculation_hide!I166</f>
        <v>1093.97</v>
      </c>
      <c r="J167" s="23">
        <f>Month!I166+calculation_hide!J166</f>
        <v>6247.7300000000005</v>
      </c>
      <c r="K167" s="23">
        <f>Month!J166+calculation_hide!K166</f>
        <v>1793.15</v>
      </c>
      <c r="L167" s="23">
        <f>Month!K166+calculation_hide!L166</f>
        <v>1343.6799999999998</v>
      </c>
      <c r="M167" s="23">
        <f>Month!L166+calculation_hide!M166</f>
        <v>3400.2799999999997</v>
      </c>
      <c r="N167" s="23">
        <f>N166+Month!M166</f>
        <v>4699.0700000000006</v>
      </c>
      <c r="O167" s="23">
        <f>Month!N166+calculation_hide!O166</f>
        <v>3772.93</v>
      </c>
      <c r="P167" s="23">
        <f>Month!O166+calculation_hide!P166</f>
        <v>198.28</v>
      </c>
      <c r="Q167" s="23">
        <f>Month!P166+calculation_hide!Q166</f>
        <v>417.68</v>
      </c>
    </row>
    <row r="168" spans="1:17" x14ac:dyDescent="0.3">
      <c r="A168" s="11">
        <v>2008</v>
      </c>
      <c r="B168" s="11" t="s">
        <v>42</v>
      </c>
      <c r="C168" s="23">
        <f>Month!B167+calculation_hide!C167</f>
        <v>32918.42</v>
      </c>
      <c r="D168" s="23">
        <f>Month!C167+calculation_hide!D167</f>
        <v>1959.6</v>
      </c>
      <c r="E168" s="23">
        <f>Month!D167+calculation_hide!E167</f>
        <v>282.74999999999994</v>
      </c>
      <c r="F168" s="23">
        <f>Month!E167+calculation_hide!F167</f>
        <v>30676.060000000005</v>
      </c>
      <c r="G168" s="23">
        <f>Month!F167+calculation_hide!G167</f>
        <v>993.42000000000007</v>
      </c>
      <c r="H168" s="23">
        <f>Month!G167+calculation_hide!H167</f>
        <v>149.51</v>
      </c>
      <c r="I168" s="23">
        <f>Month!H167+calculation_hide!I167</f>
        <v>1316.78</v>
      </c>
      <c r="J168" s="23">
        <f>Month!I167+calculation_hide!J167</f>
        <v>7841.5700000000006</v>
      </c>
      <c r="K168" s="23">
        <f>Month!J167+calculation_hide!K167</f>
        <v>2325.11</v>
      </c>
      <c r="L168" s="23">
        <f>Month!K167+calculation_hide!L167</f>
        <v>1550.8999999999999</v>
      </c>
      <c r="M168" s="23">
        <f>Month!L167+calculation_hide!M167</f>
        <v>4239.03</v>
      </c>
      <c r="N168" s="23">
        <f>N167+Month!M167</f>
        <v>6039.9700000000012</v>
      </c>
      <c r="O168" s="23">
        <f>Month!N167+calculation_hide!O167</f>
        <v>4740.21</v>
      </c>
      <c r="P168" s="23">
        <f>Month!O167+calculation_hide!P167</f>
        <v>242.67000000000002</v>
      </c>
      <c r="Q168" s="23">
        <f>Month!P167+calculation_hide!Q167</f>
        <v>580.36</v>
      </c>
    </row>
    <row r="169" spans="1:17" x14ac:dyDescent="0.3">
      <c r="A169" s="11">
        <v>2008</v>
      </c>
      <c r="B169" s="11" t="s">
        <v>43</v>
      </c>
      <c r="C169" s="23">
        <f>Month!B168+calculation_hide!C168</f>
        <v>40243.79</v>
      </c>
      <c r="D169" s="23">
        <f>Month!C168+calculation_hide!D168</f>
        <v>2363.69</v>
      </c>
      <c r="E169" s="23">
        <f>Month!D168+calculation_hide!E168</f>
        <v>384.78999999999996</v>
      </c>
      <c r="F169" s="23">
        <f>Month!E168+calculation_hide!F168</f>
        <v>37495.300000000003</v>
      </c>
      <c r="G169" s="23">
        <f>Month!F168+calculation_hide!G168</f>
        <v>1215.5900000000001</v>
      </c>
      <c r="H169" s="23">
        <f>Month!G168+calculation_hide!H168</f>
        <v>180.95</v>
      </c>
      <c r="I169" s="23">
        <f>Month!H168+calculation_hide!I168</f>
        <v>1557.24</v>
      </c>
      <c r="J169" s="23">
        <f>Month!I168+calculation_hide!J168</f>
        <v>9574.0300000000007</v>
      </c>
      <c r="K169" s="23">
        <f>Month!J168+calculation_hide!K168</f>
        <v>2995.4500000000003</v>
      </c>
      <c r="L169" s="23">
        <f>Month!K168+calculation_hide!L168</f>
        <v>1675.82</v>
      </c>
      <c r="M169" s="23">
        <f>Month!L168+calculation_hide!M168</f>
        <v>5154.88</v>
      </c>
      <c r="N169" s="23">
        <f>N168+Month!M168</f>
        <v>7566.130000000001</v>
      </c>
      <c r="O169" s="23">
        <f>Month!N168+calculation_hide!O168</f>
        <v>5759.73</v>
      </c>
      <c r="P169" s="23">
        <f>Month!O168+calculation_hide!P168</f>
        <v>270.98</v>
      </c>
      <c r="Q169" s="23">
        <f>Month!P168+calculation_hide!Q168</f>
        <v>726.03</v>
      </c>
    </row>
    <row r="170" spans="1:17" x14ac:dyDescent="0.3">
      <c r="A170" s="11">
        <v>2008</v>
      </c>
      <c r="B170" s="11" t="s">
        <v>44</v>
      </c>
      <c r="C170" s="23">
        <f>Month!B169+calculation_hide!C169</f>
        <v>47099.51</v>
      </c>
      <c r="D170" s="23">
        <f>Month!C169+calculation_hide!D169</f>
        <v>2772.48</v>
      </c>
      <c r="E170" s="23">
        <f>Month!D169+calculation_hide!E169</f>
        <v>339.10999999999996</v>
      </c>
      <c r="F170" s="23">
        <f>Month!E169+calculation_hide!F169</f>
        <v>43987.920000000006</v>
      </c>
      <c r="G170" s="23">
        <f>Month!F169+calculation_hide!G169</f>
        <v>1449.41</v>
      </c>
      <c r="H170" s="23">
        <f>Month!G169+calculation_hide!H169</f>
        <v>210.79</v>
      </c>
      <c r="I170" s="23">
        <f>Month!H169+calculation_hide!I169</f>
        <v>1714.88</v>
      </c>
      <c r="J170" s="23">
        <f>Month!I169+calculation_hide!J169</f>
        <v>11280.33</v>
      </c>
      <c r="K170" s="23">
        <f>Month!J169+calculation_hide!K169</f>
        <v>3731.57</v>
      </c>
      <c r="L170" s="23">
        <f>Month!K169+calculation_hide!L169</f>
        <v>1794.73</v>
      </c>
      <c r="M170" s="23">
        <f>Month!L169+calculation_hide!M169</f>
        <v>6056.7300000000005</v>
      </c>
      <c r="N170" s="23">
        <f>N169+Month!M169</f>
        <v>9041.59</v>
      </c>
      <c r="O170" s="23">
        <f>Month!N169+calculation_hide!O169</f>
        <v>6492.1399999999994</v>
      </c>
      <c r="P170" s="23">
        <f>Month!O169+calculation_hide!P169</f>
        <v>319.5</v>
      </c>
      <c r="Q170" s="23">
        <f>Month!P169+calculation_hide!Q169</f>
        <v>859.88</v>
      </c>
    </row>
    <row r="171" spans="1:17" x14ac:dyDescent="0.3">
      <c r="A171" s="11">
        <v>2008</v>
      </c>
      <c r="B171" s="11" t="s">
        <v>45</v>
      </c>
      <c r="C171" s="23">
        <f>Month!B170+calculation_hide!C170</f>
        <v>54236.65</v>
      </c>
      <c r="D171" s="23">
        <f>Month!C170+calculation_hide!D170</f>
        <v>3168.36</v>
      </c>
      <c r="E171" s="23">
        <f>Month!D170+calculation_hide!E170</f>
        <v>375.57999999999993</v>
      </c>
      <c r="F171" s="23">
        <f>Month!E170+calculation_hide!F170</f>
        <v>50692.710000000006</v>
      </c>
      <c r="G171" s="23">
        <f>Month!F170+calculation_hide!G170</f>
        <v>1677.95</v>
      </c>
      <c r="H171" s="23">
        <f>Month!G170+calculation_hide!H170</f>
        <v>234.79</v>
      </c>
      <c r="I171" s="23">
        <f>Month!H170+calculation_hide!I170</f>
        <v>1973.17</v>
      </c>
      <c r="J171" s="23">
        <f>Month!I170+calculation_hide!J170</f>
        <v>13007.18</v>
      </c>
      <c r="K171" s="23">
        <f>Month!J170+calculation_hide!K170</f>
        <v>4502.95</v>
      </c>
      <c r="L171" s="23">
        <f>Month!K170+calculation_hide!L170</f>
        <v>1920.23</v>
      </c>
      <c r="M171" s="23">
        <f>Month!L170+calculation_hide!M170</f>
        <v>6926.0300000000007</v>
      </c>
      <c r="N171" s="23">
        <f>N170+Month!M170</f>
        <v>10502.92</v>
      </c>
      <c r="O171" s="23">
        <f>Month!N170+calculation_hide!O170</f>
        <v>7344.44</v>
      </c>
      <c r="P171" s="23">
        <f>Month!O170+calculation_hide!P170</f>
        <v>356.33</v>
      </c>
      <c r="Q171" s="23">
        <f>Month!P170+calculation_hide!Q170</f>
        <v>1015.66</v>
      </c>
    </row>
    <row r="172" spans="1:17" x14ac:dyDescent="0.3">
      <c r="A172" s="11">
        <v>2008</v>
      </c>
      <c r="B172" s="11" t="s">
        <v>46</v>
      </c>
      <c r="C172" s="23">
        <f>Month!B171+calculation_hide!C171</f>
        <v>61143.17</v>
      </c>
      <c r="D172" s="23">
        <f>Month!C171+calculation_hide!D171</f>
        <v>3538.75</v>
      </c>
      <c r="E172" s="23">
        <f>Month!D171+calculation_hide!E171</f>
        <v>365.9799999999999</v>
      </c>
      <c r="F172" s="23">
        <f>Month!E171+calculation_hide!F171</f>
        <v>57238.44</v>
      </c>
      <c r="G172" s="23">
        <f>Month!F171+calculation_hide!G171</f>
        <v>1830.51</v>
      </c>
      <c r="H172" s="23">
        <f>Month!G171+calculation_hide!H171</f>
        <v>263.64</v>
      </c>
      <c r="I172" s="23">
        <f>Month!H171+calculation_hide!I171</f>
        <v>2229.5700000000002</v>
      </c>
      <c r="J172" s="23">
        <f>Month!I171+calculation_hide!J171</f>
        <v>14591.01</v>
      </c>
      <c r="K172" s="23">
        <f>Month!J171+calculation_hide!K171</f>
        <v>5145.2299999999996</v>
      </c>
      <c r="L172" s="23">
        <f>Month!K171+calculation_hide!L171</f>
        <v>2110.0500000000002</v>
      </c>
      <c r="M172" s="23">
        <f>Month!L171+calculation_hide!M171</f>
        <v>7910.27</v>
      </c>
      <c r="N172" s="23">
        <f>N171+Month!M171</f>
        <v>11940.380000000001</v>
      </c>
      <c r="O172" s="23">
        <f>Month!N171+calculation_hide!O171</f>
        <v>8204.9699999999993</v>
      </c>
      <c r="P172" s="23">
        <f>Month!O171+calculation_hide!P171</f>
        <v>419.22999999999996</v>
      </c>
      <c r="Q172" s="23">
        <f>Month!P171+calculation_hide!Q171</f>
        <v>1148.1500000000001</v>
      </c>
    </row>
    <row r="173" spans="1:17" x14ac:dyDescent="0.3">
      <c r="A173" s="11">
        <v>2008</v>
      </c>
      <c r="B173" s="11" t="s">
        <v>47</v>
      </c>
      <c r="C173" s="23">
        <f>Month!B172+calculation_hide!C172</f>
        <v>67794.36</v>
      </c>
      <c r="D173" s="23">
        <f>Month!C172+calculation_hide!D172</f>
        <v>3902.81</v>
      </c>
      <c r="E173" s="23">
        <f>Month!D172+calculation_hide!E172</f>
        <v>369.74999999999989</v>
      </c>
      <c r="F173" s="23">
        <f>Month!E172+calculation_hide!F172</f>
        <v>63521.8</v>
      </c>
      <c r="G173" s="23">
        <f>Month!F172+calculation_hide!G172</f>
        <v>1965.66</v>
      </c>
      <c r="H173" s="23">
        <f>Month!G172+calculation_hide!H172</f>
        <v>292.59999999999997</v>
      </c>
      <c r="I173" s="23">
        <f>Month!H172+calculation_hide!I172</f>
        <v>2365.6400000000003</v>
      </c>
      <c r="J173" s="23">
        <f>Month!I172+calculation_hide!J172</f>
        <v>16215.95</v>
      </c>
      <c r="K173" s="23">
        <f>Month!J172+calculation_hide!K172</f>
        <v>5683.58</v>
      </c>
      <c r="L173" s="23">
        <f>Month!K172+calculation_hide!L172</f>
        <v>2397.2600000000002</v>
      </c>
      <c r="M173" s="23">
        <f>Month!L172+calculation_hide!M172</f>
        <v>8835.66</v>
      </c>
      <c r="N173" s="23">
        <f>N172+Month!M172</f>
        <v>13379.150000000001</v>
      </c>
      <c r="O173" s="23">
        <f>Month!N172+calculation_hide!O172</f>
        <v>8980.4599999999991</v>
      </c>
      <c r="P173" s="23">
        <f>Month!O172+calculation_hide!P172</f>
        <v>454.44999999999993</v>
      </c>
      <c r="Q173" s="23">
        <f>Month!P172+calculation_hide!Q172</f>
        <v>1281.0300000000002</v>
      </c>
    </row>
    <row r="174" spans="1:17" x14ac:dyDescent="0.3">
      <c r="A174" s="11">
        <v>2008</v>
      </c>
      <c r="B174" s="11" t="s">
        <v>119</v>
      </c>
      <c r="C174" s="23">
        <f>Month!B173+calculation_hide!C173</f>
        <v>73937.52</v>
      </c>
      <c r="D174" s="23">
        <f>Month!C173+calculation_hide!D173</f>
        <v>4281.07</v>
      </c>
      <c r="E174" s="23">
        <f>Month!D173+calculation_hide!E173</f>
        <v>393.7299999999999</v>
      </c>
      <c r="F174" s="23">
        <f>Month!E173+calculation_hide!F173</f>
        <v>69262.720000000001</v>
      </c>
      <c r="G174" s="23">
        <f>Month!F173+calculation_hide!G173</f>
        <v>2098.79</v>
      </c>
      <c r="H174" s="23">
        <f>Month!G173+calculation_hide!H173</f>
        <v>323.98999999999995</v>
      </c>
      <c r="I174" s="23">
        <f>Month!H173+calculation_hide!I173</f>
        <v>2460.4800000000005</v>
      </c>
      <c r="J174" s="23">
        <f>Month!I173+calculation_hide!J173</f>
        <v>17752.54</v>
      </c>
      <c r="K174" s="23">
        <f>Month!J173+calculation_hide!K173</f>
        <v>6078.09</v>
      </c>
      <c r="L174" s="23">
        <f>Month!K173+calculation_hide!L173</f>
        <v>2717.07</v>
      </c>
      <c r="M174" s="23">
        <f>Month!L173+calculation_hide!M173</f>
        <v>9615.65</v>
      </c>
      <c r="N174" s="23">
        <f>N173+Month!M173</f>
        <v>14815.880000000001</v>
      </c>
      <c r="O174" s="23">
        <f>Month!N173+calculation_hide!O173</f>
        <v>9682.75</v>
      </c>
      <c r="P174" s="23">
        <f>Month!O173+calculation_hide!P173</f>
        <v>476.99999999999994</v>
      </c>
      <c r="Q174" s="23">
        <f>Month!P173+calculation_hide!Q173</f>
        <v>1381.6200000000001</v>
      </c>
    </row>
    <row r="175" spans="1:17" x14ac:dyDescent="0.3">
      <c r="A175" s="22">
        <v>2008</v>
      </c>
      <c r="B175" s="22" t="s">
        <v>49</v>
      </c>
      <c r="C175" s="28">
        <f>Month!B174+calculation_hide!C174</f>
        <v>81033.600000000006</v>
      </c>
      <c r="D175" s="28">
        <f>Month!C174+calculation_hide!D174</f>
        <v>4706.1799999999994</v>
      </c>
      <c r="E175" s="28">
        <f>Month!D174+calculation_hide!E174</f>
        <v>470.12999999999988</v>
      </c>
      <c r="F175" s="28">
        <f>Month!E174+calculation_hide!F174</f>
        <v>75857.290000000008</v>
      </c>
      <c r="G175" s="28">
        <f>Month!F174+calculation_hide!G174</f>
        <v>2250.5</v>
      </c>
      <c r="H175" s="28">
        <f>Month!G174+calculation_hide!H174</f>
        <v>368.70999999999992</v>
      </c>
      <c r="I175" s="28">
        <f>Month!H174+calculation_hide!I174</f>
        <v>2660.2600000000007</v>
      </c>
      <c r="J175" s="28">
        <f>Month!I174+calculation_hide!J174</f>
        <v>19521.060000000001</v>
      </c>
      <c r="K175" s="28">
        <f>Month!J174+calculation_hide!K174</f>
        <v>6548.6900000000005</v>
      </c>
      <c r="L175" s="28">
        <f>Month!K174+calculation_hide!L174</f>
        <v>3091.3</v>
      </c>
      <c r="M175" s="28">
        <f>Month!L174+calculation_hide!M174</f>
        <v>10566.21</v>
      </c>
      <c r="N175" s="28">
        <f>N174+Month!M174</f>
        <v>16350.050000000001</v>
      </c>
      <c r="O175" s="28">
        <f>Month!N174+calculation_hide!O174</f>
        <v>10483.41</v>
      </c>
      <c r="P175" s="28">
        <f>Month!O174+calculation_hide!P174</f>
        <v>514.08999999999992</v>
      </c>
      <c r="Q175" s="28">
        <f>Month!P174+calculation_hide!Q174</f>
        <v>1485.0400000000002</v>
      </c>
    </row>
    <row r="176" spans="1:17" x14ac:dyDescent="0.3">
      <c r="A176" s="11">
        <v>2009</v>
      </c>
      <c r="B176" s="11" t="s">
        <v>38</v>
      </c>
      <c r="C176" s="23">
        <f>Month!B175</f>
        <v>6885.83</v>
      </c>
      <c r="D176" s="23">
        <f>Month!C175</f>
        <v>433.5</v>
      </c>
      <c r="E176" s="23">
        <f>Month!D175</f>
        <v>141.30000000000001</v>
      </c>
      <c r="F176" s="23">
        <f>Month!E175</f>
        <v>6311.03</v>
      </c>
      <c r="G176" s="23">
        <f>Month!F175</f>
        <v>170.11</v>
      </c>
      <c r="H176" s="23">
        <f>Month!G175</f>
        <v>34.31</v>
      </c>
      <c r="I176" s="23">
        <f>Month!H175</f>
        <v>228.64</v>
      </c>
      <c r="J176" s="23">
        <f>Month!I175</f>
        <v>1717.66</v>
      </c>
      <c r="K176" s="23">
        <f>Month!J175</f>
        <v>487.6</v>
      </c>
      <c r="L176" s="23">
        <f>Month!K175</f>
        <v>354.26</v>
      </c>
      <c r="M176" s="23">
        <f>Month!L175</f>
        <v>910.29</v>
      </c>
      <c r="N176" s="23">
        <f>Month!M175</f>
        <v>1399.24</v>
      </c>
      <c r="O176" s="23">
        <f>Month!N175</f>
        <v>802.59</v>
      </c>
      <c r="P176" s="23">
        <f>Month!O175</f>
        <v>17.309999999999999</v>
      </c>
      <c r="Q176" s="23">
        <f>Month!P175</f>
        <v>29.23</v>
      </c>
    </row>
    <row r="177" spans="1:17" x14ac:dyDescent="0.3">
      <c r="A177" s="11">
        <v>2009</v>
      </c>
      <c r="B177" s="11" t="s">
        <v>39</v>
      </c>
      <c r="C177" s="23">
        <f>Month!B176+calculation_hide!C176</f>
        <v>13166.45</v>
      </c>
      <c r="D177" s="23">
        <f>Month!C176+calculation_hide!D176</f>
        <v>806.32999999999993</v>
      </c>
      <c r="E177" s="23">
        <f>Month!D176+calculation_hide!E176</f>
        <v>204.02</v>
      </c>
      <c r="F177" s="23">
        <f>Month!E176+calculation_hide!F176</f>
        <v>12156.099999999999</v>
      </c>
      <c r="G177" s="23">
        <f>Month!F176+calculation_hide!G176</f>
        <v>339.41</v>
      </c>
      <c r="H177" s="23">
        <f>Month!G176+calculation_hide!H176</f>
        <v>64.460000000000008</v>
      </c>
      <c r="I177" s="23">
        <f>Month!H176+calculation_hide!I176</f>
        <v>567.45000000000005</v>
      </c>
      <c r="J177" s="23">
        <f>Month!I176+calculation_hide!J176</f>
        <v>3172.92</v>
      </c>
      <c r="K177" s="23">
        <f>Month!J176+calculation_hide!K176</f>
        <v>861.02</v>
      </c>
      <c r="L177" s="23">
        <f>Month!K176+calculation_hide!L176</f>
        <v>739.24</v>
      </c>
      <c r="M177" s="23">
        <f>Month!L176+calculation_hide!M176</f>
        <v>1750.3600000000001</v>
      </c>
      <c r="N177" s="23">
        <f>N176+Month!M176</f>
        <v>2571.1400000000003</v>
      </c>
      <c r="O177" s="23">
        <f>Month!N176+calculation_hide!O176</f>
        <v>1615.29</v>
      </c>
      <c r="P177" s="23">
        <f>Month!O176+calculation_hide!P176</f>
        <v>37.369999999999997</v>
      </c>
      <c r="Q177" s="23">
        <f>Month!P176+calculation_hide!Q176</f>
        <v>110.19</v>
      </c>
    </row>
    <row r="178" spans="1:17" x14ac:dyDescent="0.3">
      <c r="A178" s="11">
        <v>2009</v>
      </c>
      <c r="B178" s="11" t="s">
        <v>40</v>
      </c>
      <c r="C178" s="23">
        <f>Month!B177+calculation_hide!C177</f>
        <v>19721.440000000002</v>
      </c>
      <c r="D178" s="23">
        <f>Month!C177+calculation_hide!D177</f>
        <v>1150.0999999999999</v>
      </c>
      <c r="E178" s="23">
        <f>Month!D177+calculation_hide!E177</f>
        <v>254.99</v>
      </c>
      <c r="F178" s="23">
        <f>Month!E177+calculation_hide!F177</f>
        <v>18316.339999999997</v>
      </c>
      <c r="G178" s="23">
        <f>Month!F177+calculation_hide!G177</f>
        <v>516.90000000000009</v>
      </c>
      <c r="H178" s="23">
        <f>Month!G177+calculation_hide!H177</f>
        <v>110.56</v>
      </c>
      <c r="I178" s="23">
        <f>Month!H177+calculation_hide!I177</f>
        <v>853.98</v>
      </c>
      <c r="J178" s="23">
        <f>Month!I177+calculation_hide!J177</f>
        <v>4749.0600000000004</v>
      </c>
      <c r="K178" s="23">
        <f>Month!J177+calculation_hide!K177</f>
        <v>1316.55</v>
      </c>
      <c r="L178" s="23">
        <f>Month!K177+calculation_hide!L177</f>
        <v>1031.47</v>
      </c>
      <c r="M178" s="23">
        <f>Month!L177+calculation_hide!M177</f>
        <v>2621.69</v>
      </c>
      <c r="N178" s="23">
        <f>N177+Month!M177</f>
        <v>3966.6100000000006</v>
      </c>
      <c r="O178" s="23">
        <f>Month!N177+calculation_hide!O177</f>
        <v>2326.9299999999998</v>
      </c>
      <c r="P178" s="23">
        <f>Month!O177+calculation_hide!P177</f>
        <v>81.11</v>
      </c>
      <c r="Q178" s="23">
        <f>Month!P177+calculation_hide!Q177</f>
        <v>219.49</v>
      </c>
    </row>
    <row r="179" spans="1:17" x14ac:dyDescent="0.3">
      <c r="A179" s="11">
        <v>2009</v>
      </c>
      <c r="B179" s="11" t="s">
        <v>41</v>
      </c>
      <c r="C179" s="23">
        <f>Month!B178+calculation_hide!C178</f>
        <v>25678.350000000002</v>
      </c>
      <c r="D179" s="23">
        <f>Month!C178+calculation_hide!D178</f>
        <v>1503.09</v>
      </c>
      <c r="E179" s="23">
        <f>Month!D178+calculation_hide!E178</f>
        <v>430.73</v>
      </c>
      <c r="F179" s="23">
        <f>Month!E178+calculation_hide!F178</f>
        <v>23744.529999999995</v>
      </c>
      <c r="G179" s="23">
        <f>Month!F178+calculation_hide!G178</f>
        <v>708.82</v>
      </c>
      <c r="H179" s="23">
        <f>Month!G178+calculation_hide!H178</f>
        <v>143.55000000000001</v>
      </c>
      <c r="I179" s="23">
        <f>Month!H178+calculation_hide!I178</f>
        <v>1031.03</v>
      </c>
      <c r="J179" s="23">
        <f>Month!I178+calculation_hide!J178</f>
        <v>6294.64</v>
      </c>
      <c r="K179" s="23">
        <f>Month!J178+calculation_hide!K178</f>
        <v>1770.98</v>
      </c>
      <c r="L179" s="23">
        <f>Month!K178+calculation_hide!L178</f>
        <v>1255.81</v>
      </c>
      <c r="M179" s="23">
        <f>Month!L178+calculation_hide!M178</f>
        <v>3323.15</v>
      </c>
      <c r="N179" s="23">
        <f>N178+Month!M178</f>
        <v>5244.7500000000009</v>
      </c>
      <c r="O179" s="23">
        <f>Month!N178+calculation_hide!O178</f>
        <v>2874.5899999999997</v>
      </c>
      <c r="P179" s="23">
        <f>Month!O178+calculation_hide!P178</f>
        <v>104.49</v>
      </c>
      <c r="Q179" s="23">
        <f>Month!P178+calculation_hide!Q178</f>
        <v>325.53000000000003</v>
      </c>
    </row>
    <row r="180" spans="1:17" x14ac:dyDescent="0.3">
      <c r="A180" s="11">
        <v>2009</v>
      </c>
      <c r="B180" s="11" t="s">
        <v>42</v>
      </c>
      <c r="C180" s="23">
        <f>Month!B179+calculation_hide!C179</f>
        <v>31816.65</v>
      </c>
      <c r="D180" s="23">
        <f>Month!C179+calculation_hide!D179</f>
        <v>1826.52</v>
      </c>
      <c r="E180" s="23">
        <f>Month!D179+calculation_hide!E179</f>
        <v>415.98</v>
      </c>
      <c r="F180" s="23">
        <f>Month!E179+calculation_hide!F179</f>
        <v>29574.149999999994</v>
      </c>
      <c r="G180" s="23">
        <f>Month!F179+calculation_hide!G179</f>
        <v>913.2</v>
      </c>
      <c r="H180" s="23">
        <f>Month!G179+calculation_hide!H179</f>
        <v>174.45000000000002</v>
      </c>
      <c r="I180" s="23">
        <f>Month!H179+calculation_hide!I179</f>
        <v>1206.02</v>
      </c>
      <c r="J180" s="23">
        <f>Month!I179+calculation_hide!J179</f>
        <v>7928.52</v>
      </c>
      <c r="K180" s="23">
        <f>Month!J179+calculation_hide!K179</f>
        <v>2316.3200000000002</v>
      </c>
      <c r="L180" s="23">
        <f>Month!K179+calculation_hide!L179</f>
        <v>1403.9299999999998</v>
      </c>
      <c r="M180" s="23">
        <f>Month!L179+calculation_hide!M179</f>
        <v>4070.7200000000003</v>
      </c>
      <c r="N180" s="23">
        <f>N179+Month!M179</f>
        <v>6602.4100000000008</v>
      </c>
      <c r="O180" s="23">
        <f>Month!N179+calculation_hide!O179</f>
        <v>3537.1899999999996</v>
      </c>
      <c r="P180" s="23">
        <f>Month!O179+calculation_hide!P179</f>
        <v>143.32999999999998</v>
      </c>
      <c r="Q180" s="23">
        <f>Month!P179+calculation_hide!Q179</f>
        <v>465.18000000000006</v>
      </c>
    </row>
    <row r="181" spans="1:17" x14ac:dyDescent="0.3">
      <c r="A181" s="11">
        <v>2009</v>
      </c>
      <c r="B181" s="11" t="s">
        <v>43</v>
      </c>
      <c r="C181" s="23">
        <f>Month!B180+calculation_hide!C180</f>
        <v>38047.53</v>
      </c>
      <c r="D181" s="23">
        <f>Month!C180+calculation_hide!D180</f>
        <v>2178.36</v>
      </c>
      <c r="E181" s="23">
        <f>Month!D180+calculation_hide!E180</f>
        <v>445.14000000000004</v>
      </c>
      <c r="F181" s="23">
        <f>Month!E180+calculation_hide!F180</f>
        <v>35424.039999999994</v>
      </c>
      <c r="G181" s="23">
        <f>Month!F180+calculation_hide!G180</f>
        <v>1126.6600000000001</v>
      </c>
      <c r="H181" s="23">
        <f>Month!G180+calculation_hide!H180</f>
        <v>211.02</v>
      </c>
      <c r="I181" s="23">
        <f>Month!H180+calculation_hide!I180</f>
        <v>1414.92</v>
      </c>
      <c r="J181" s="23">
        <f>Month!I180+calculation_hide!J180</f>
        <v>9477.6500000000015</v>
      </c>
      <c r="K181" s="23">
        <f>Month!J180+calculation_hide!K180</f>
        <v>2893.76</v>
      </c>
      <c r="L181" s="23">
        <f>Month!K180+calculation_hide!L180</f>
        <v>1523.9099999999999</v>
      </c>
      <c r="M181" s="23">
        <f>Month!L180+calculation_hide!M180</f>
        <v>4806.67</v>
      </c>
      <c r="N181" s="23">
        <f>N180+Month!M180</f>
        <v>7965.5500000000011</v>
      </c>
      <c r="O181" s="23">
        <f>Month!N180+calculation_hide!O180</f>
        <v>4256.53</v>
      </c>
      <c r="P181" s="23">
        <f>Month!O180+calculation_hide!P180</f>
        <v>172.35</v>
      </c>
      <c r="Q181" s="23">
        <f>Month!P180+calculation_hide!Q180</f>
        <v>596.34</v>
      </c>
    </row>
    <row r="182" spans="1:17" x14ac:dyDescent="0.3">
      <c r="A182" s="11">
        <v>2009</v>
      </c>
      <c r="B182" s="11" t="s">
        <v>44</v>
      </c>
      <c r="C182" s="23">
        <f>Month!B181+calculation_hide!C181</f>
        <v>44690.759999999995</v>
      </c>
      <c r="D182" s="23">
        <f>Month!C181+calculation_hide!D181</f>
        <v>2535.7800000000002</v>
      </c>
      <c r="E182" s="23">
        <f>Month!D181+calculation_hide!E181</f>
        <v>465.6</v>
      </c>
      <c r="F182" s="23">
        <f>Month!E181+calculation_hide!F181</f>
        <v>41689.389999999992</v>
      </c>
      <c r="G182" s="23">
        <f>Month!F181+calculation_hide!G181</f>
        <v>1335.25</v>
      </c>
      <c r="H182" s="23">
        <f>Month!G181+calculation_hide!H181</f>
        <v>250.64000000000001</v>
      </c>
      <c r="I182" s="23">
        <f>Month!H181+calculation_hide!I181</f>
        <v>1604.1000000000001</v>
      </c>
      <c r="J182" s="23">
        <f>Month!I181+calculation_hide!J181</f>
        <v>11131.730000000001</v>
      </c>
      <c r="K182" s="23">
        <f>Month!J181+calculation_hide!K181</f>
        <v>3566.4300000000003</v>
      </c>
      <c r="L182" s="23">
        <f>Month!K181+calculation_hide!L181</f>
        <v>1630.9899999999998</v>
      </c>
      <c r="M182" s="23">
        <f>Month!L181+calculation_hide!M181</f>
        <v>5584.29</v>
      </c>
      <c r="N182" s="23">
        <f>N181+Month!M181</f>
        <v>9422.130000000001</v>
      </c>
      <c r="O182" s="23">
        <f>Month!N181+calculation_hide!O181</f>
        <v>5028.5999999999995</v>
      </c>
      <c r="P182" s="23">
        <f>Month!O181+calculation_hide!P181</f>
        <v>220.87</v>
      </c>
      <c r="Q182" s="23">
        <f>Month!P181+calculation_hide!Q181</f>
        <v>743.49</v>
      </c>
    </row>
    <row r="183" spans="1:17" x14ac:dyDescent="0.3">
      <c r="A183" s="11">
        <v>2009</v>
      </c>
      <c r="B183" s="11" t="s">
        <v>50</v>
      </c>
      <c r="C183" s="23">
        <f>Month!B182+calculation_hide!C182</f>
        <v>51174.509999999995</v>
      </c>
      <c r="D183" s="23">
        <f>Month!C182+calculation_hide!D182</f>
        <v>2896.6200000000003</v>
      </c>
      <c r="E183" s="23">
        <f>Month!D182+calculation_hide!E182</f>
        <v>490.87</v>
      </c>
      <c r="F183" s="23">
        <f>Month!E182+calculation_hide!F182</f>
        <v>47787.029999999992</v>
      </c>
      <c r="G183" s="23">
        <f>Month!F182+calculation_hide!G182</f>
        <v>1534.38</v>
      </c>
      <c r="H183" s="23">
        <f>Month!G182+calculation_hide!H182</f>
        <v>292.8</v>
      </c>
      <c r="I183" s="23">
        <f>Month!H182+calculation_hide!I182</f>
        <v>1781.3200000000002</v>
      </c>
      <c r="J183" s="23">
        <f>Month!I182+calculation_hide!J182</f>
        <v>12822.79</v>
      </c>
      <c r="K183" s="23">
        <f>Month!J182+calculation_hide!K182</f>
        <v>4192.1900000000005</v>
      </c>
      <c r="L183" s="23">
        <f>Month!K182+calculation_hide!L182</f>
        <v>1753.5899999999997</v>
      </c>
      <c r="M183" s="23">
        <f>Month!L182+calculation_hide!M182</f>
        <v>6416.61</v>
      </c>
      <c r="N183" s="23">
        <f>N182+Month!M182</f>
        <v>10811.640000000001</v>
      </c>
      <c r="O183" s="23">
        <f>Month!N182+calculation_hide!O182</f>
        <v>5640.57</v>
      </c>
      <c r="P183" s="23">
        <f>Month!O182+calculation_hide!P182</f>
        <v>282.92</v>
      </c>
      <c r="Q183" s="23">
        <f>Month!P182+calculation_hide!Q182</f>
        <v>873.98</v>
      </c>
    </row>
    <row r="184" spans="1:17" x14ac:dyDescent="0.3">
      <c r="A184" s="11">
        <v>2009</v>
      </c>
      <c r="B184" s="11" t="s">
        <v>46</v>
      </c>
      <c r="C184" s="23">
        <f>Month!B183+calculation_hide!C183</f>
        <v>57279.899999999994</v>
      </c>
      <c r="D184" s="23">
        <f>Month!C183+calculation_hide!D183</f>
        <v>3221.1200000000003</v>
      </c>
      <c r="E184" s="23">
        <f>Month!D183+calculation_hide!E183</f>
        <v>500.02</v>
      </c>
      <c r="F184" s="23">
        <f>Month!E183+calculation_hide!F183</f>
        <v>53558.76999999999</v>
      </c>
      <c r="G184" s="23">
        <f>Month!F183+calculation_hide!G183</f>
        <v>1632.7700000000002</v>
      </c>
      <c r="H184" s="23">
        <f>Month!G183+calculation_hide!H183</f>
        <v>330.31</v>
      </c>
      <c r="I184" s="23">
        <f>Month!H183+calculation_hide!I183</f>
        <v>1931.3200000000002</v>
      </c>
      <c r="J184" s="23">
        <f>Month!I183+calculation_hide!J183</f>
        <v>14448.960000000001</v>
      </c>
      <c r="K184" s="23">
        <f>Month!J183+calculation_hide!K183</f>
        <v>4707.7400000000007</v>
      </c>
      <c r="L184" s="23">
        <f>Month!K183+calculation_hide!L183</f>
        <v>1980.6899999999996</v>
      </c>
      <c r="M184" s="23">
        <f>Month!L183+calculation_hide!M183</f>
        <v>7127.61</v>
      </c>
      <c r="N184" s="23">
        <f>N183+Month!M183</f>
        <v>12178.27</v>
      </c>
      <c r="O184" s="23">
        <f>Month!N183+calculation_hide!O183</f>
        <v>6259.23</v>
      </c>
      <c r="P184" s="23">
        <f>Month!O183+calculation_hide!P183</f>
        <v>380.95000000000005</v>
      </c>
      <c r="Q184" s="23">
        <f>Month!P183+calculation_hide!Q183</f>
        <v>1029.55</v>
      </c>
    </row>
    <row r="185" spans="1:17" x14ac:dyDescent="0.3">
      <c r="A185" s="11">
        <v>2009</v>
      </c>
      <c r="B185" s="11" t="s">
        <v>47</v>
      </c>
      <c r="C185" s="23">
        <f>Month!B184+calculation_hide!C184</f>
        <v>63116.399999999994</v>
      </c>
      <c r="D185" s="23">
        <f>Month!C184+calculation_hide!D184</f>
        <v>3547.6100000000006</v>
      </c>
      <c r="E185" s="23">
        <f>Month!D184+calculation_hide!E184</f>
        <v>599.54999999999995</v>
      </c>
      <c r="F185" s="23">
        <f>Month!E184+calculation_hide!F184</f>
        <v>58969.249999999985</v>
      </c>
      <c r="G185" s="23">
        <f>Month!F184+calculation_hide!G184</f>
        <v>1802.4300000000003</v>
      </c>
      <c r="H185" s="23">
        <f>Month!G184+calculation_hide!H184</f>
        <v>368.58</v>
      </c>
      <c r="I185" s="23">
        <f>Month!H184+calculation_hide!I184</f>
        <v>2138.17</v>
      </c>
      <c r="J185" s="23">
        <f>Month!I184+calculation_hide!J184</f>
        <v>15928.570000000002</v>
      </c>
      <c r="K185" s="23">
        <f>Month!J184+calculation_hide!K184</f>
        <v>5119.7200000000012</v>
      </c>
      <c r="L185" s="23">
        <f>Month!K184+calculation_hide!L184</f>
        <v>2234.6999999999998</v>
      </c>
      <c r="M185" s="23">
        <f>Month!L184+calculation_hide!M184</f>
        <v>7904.21</v>
      </c>
      <c r="N185" s="23">
        <f>N184+Month!M184</f>
        <v>13368.02</v>
      </c>
      <c r="O185" s="23">
        <f>Month!N184+calculation_hide!O184</f>
        <v>6842.2</v>
      </c>
      <c r="P185" s="23">
        <f>Month!O184+calculation_hide!P184</f>
        <v>404.30000000000007</v>
      </c>
      <c r="Q185" s="23">
        <f>Month!P184+calculation_hide!Q184</f>
        <v>1129.25</v>
      </c>
    </row>
    <row r="186" spans="1:17" x14ac:dyDescent="0.3">
      <c r="A186" s="11">
        <v>2009</v>
      </c>
      <c r="B186" s="11" t="s">
        <v>48</v>
      </c>
      <c r="C186" s="23">
        <f>Month!B185+calculation_hide!C185</f>
        <v>69059.75</v>
      </c>
      <c r="D186" s="23">
        <f>Month!C185+calculation_hide!D185</f>
        <v>3906.4000000000005</v>
      </c>
      <c r="E186" s="23">
        <f>Month!D185+calculation_hide!E185</f>
        <v>717.75</v>
      </c>
      <c r="F186" s="23">
        <f>Month!E185+calculation_hide!F185</f>
        <v>64435.609999999986</v>
      </c>
      <c r="G186" s="23">
        <f>Month!F185+calculation_hide!G185</f>
        <v>1952.4700000000003</v>
      </c>
      <c r="H186" s="23">
        <f>Month!G185+calculation_hide!H185</f>
        <v>406.58</v>
      </c>
      <c r="I186" s="23">
        <f>Month!H185+calculation_hide!I185</f>
        <v>2297.79</v>
      </c>
      <c r="J186" s="23">
        <f>Month!I185+calculation_hide!J185</f>
        <v>17439.310000000001</v>
      </c>
      <c r="K186" s="23">
        <f>Month!J185+calculation_hide!K185</f>
        <v>5580.3400000000011</v>
      </c>
      <c r="L186" s="23">
        <f>Month!K185+calculation_hide!L185</f>
        <v>2477.73</v>
      </c>
      <c r="M186" s="23">
        <f>Month!L185+calculation_hide!M185</f>
        <v>8724.66</v>
      </c>
      <c r="N186" s="23">
        <f>N185+Month!M185</f>
        <v>14543.36</v>
      </c>
      <c r="O186" s="23">
        <f>Month!N185+calculation_hide!O185</f>
        <v>7392.23</v>
      </c>
      <c r="P186" s="23">
        <f>Month!O185+calculation_hide!P185</f>
        <v>477.87000000000006</v>
      </c>
      <c r="Q186" s="23">
        <f>Month!P185+calculation_hide!Q185</f>
        <v>1238.24</v>
      </c>
    </row>
    <row r="187" spans="1:17" x14ac:dyDescent="0.3">
      <c r="A187" s="22">
        <v>2009</v>
      </c>
      <c r="B187" s="22" t="s">
        <v>49</v>
      </c>
      <c r="C187" s="28">
        <f>Month!B186+calculation_hide!C186</f>
        <v>75550.570000000007</v>
      </c>
      <c r="D187" s="28">
        <f>Month!C186+calculation_hide!D186</f>
        <v>4304.18</v>
      </c>
      <c r="E187" s="28">
        <f>Month!D186+calculation_hide!E186</f>
        <v>723.02</v>
      </c>
      <c r="F187" s="28">
        <f>Month!E186+calculation_hide!F186</f>
        <v>70523.369999999981</v>
      </c>
      <c r="G187" s="28">
        <f>Month!F186+calculation_hide!G186</f>
        <v>2112.9800000000005</v>
      </c>
      <c r="H187" s="28">
        <f>Month!G186+calculation_hide!H186</f>
        <v>448.52</v>
      </c>
      <c r="I187" s="28">
        <f>Month!H186+calculation_hide!I186</f>
        <v>2506.7599999999998</v>
      </c>
      <c r="J187" s="28">
        <f>Month!I186+calculation_hide!J186</f>
        <v>19184.41</v>
      </c>
      <c r="K187" s="28">
        <f>Month!J186+calculation_hide!K186</f>
        <v>6021.7400000000007</v>
      </c>
      <c r="L187" s="28">
        <f>Month!K186+calculation_hide!L186</f>
        <v>2830.2</v>
      </c>
      <c r="M187" s="28">
        <f>Month!L186+calculation_hide!M186</f>
        <v>9487.09</v>
      </c>
      <c r="N187" s="28">
        <f>N186+Month!M186</f>
        <v>15908.220000000001</v>
      </c>
      <c r="O187" s="28">
        <f>Month!N186+calculation_hide!O186</f>
        <v>8043.17</v>
      </c>
      <c r="P187" s="28">
        <f>Month!O186+calculation_hide!P186</f>
        <v>529.78000000000009</v>
      </c>
      <c r="Q187" s="28">
        <f>Month!P186+calculation_hide!Q186</f>
        <v>1337.84</v>
      </c>
    </row>
    <row r="188" spans="1:17" x14ac:dyDescent="0.3">
      <c r="A188" s="11">
        <v>2010</v>
      </c>
      <c r="B188" s="11" t="s">
        <v>38</v>
      </c>
      <c r="C188" s="23">
        <f>Month!B187</f>
        <v>5907.94</v>
      </c>
      <c r="D188" s="23">
        <f>Month!C187</f>
        <v>328.92</v>
      </c>
      <c r="E188" s="23">
        <f>Month!D187</f>
        <v>66.430000000000007</v>
      </c>
      <c r="F188" s="23">
        <f>Month!E187</f>
        <v>5512.59</v>
      </c>
      <c r="G188" s="23">
        <f>Month!F187</f>
        <v>140.71</v>
      </c>
      <c r="H188" s="23">
        <f>Month!G187</f>
        <v>45.97</v>
      </c>
      <c r="I188" s="23">
        <f>Month!H187</f>
        <v>341.63</v>
      </c>
      <c r="J188" s="23">
        <f>Month!I187</f>
        <v>1564.38</v>
      </c>
      <c r="K188" s="23">
        <f>Month!J187</f>
        <v>384.93</v>
      </c>
      <c r="L188" s="23">
        <f>Month!K187</f>
        <v>365.15</v>
      </c>
      <c r="M188" s="23">
        <f>Month!L187</f>
        <v>643.46</v>
      </c>
      <c r="N188" s="23">
        <f>Month!M187</f>
        <v>1221.1099999999999</v>
      </c>
      <c r="O188" s="23">
        <f>Month!N187</f>
        <v>542.94000000000005</v>
      </c>
      <c r="P188" s="23">
        <f>Month!O187</f>
        <v>34.08</v>
      </c>
      <c r="Q188" s="23">
        <f>Month!P187</f>
        <v>18.64</v>
      </c>
    </row>
    <row r="189" spans="1:17" x14ac:dyDescent="0.3">
      <c r="A189" s="11">
        <v>2010</v>
      </c>
      <c r="B189" s="11" t="s">
        <v>39</v>
      </c>
      <c r="C189" s="23">
        <f>C188+Month!B188</f>
        <v>11381.23</v>
      </c>
      <c r="D189" s="23">
        <f>D188+Month!C188</f>
        <v>613.75</v>
      </c>
      <c r="E189" s="23">
        <f>E188+Month!D188</f>
        <v>187.65</v>
      </c>
      <c r="F189" s="23">
        <f>F188+Month!E188</f>
        <v>10579.82</v>
      </c>
      <c r="G189" s="23">
        <f>G188+Month!F188</f>
        <v>265.68</v>
      </c>
      <c r="H189" s="23">
        <f>H188+Month!G188</f>
        <v>88.78</v>
      </c>
      <c r="I189" s="23">
        <f>I188+Month!H188</f>
        <v>652.46</v>
      </c>
      <c r="J189" s="23">
        <f>J188+Month!I188</f>
        <v>2997.17</v>
      </c>
      <c r="K189" s="23">
        <f>K188+Month!J188</f>
        <v>741.84</v>
      </c>
      <c r="L189" s="23">
        <f>L188+Month!K188</f>
        <v>696.25</v>
      </c>
      <c r="M189" s="23">
        <f>M188+Month!L188</f>
        <v>1258.18</v>
      </c>
      <c r="N189" s="23">
        <f>N188+Month!M188</f>
        <v>2235.19</v>
      </c>
      <c r="O189" s="23">
        <f>O188+Month!N188</f>
        <v>1089.3600000000001</v>
      </c>
      <c r="P189" s="23">
        <f>P188+Month!O188</f>
        <v>69.289999999999992</v>
      </c>
      <c r="Q189" s="23">
        <f>Q188+Month!P188</f>
        <v>90.97</v>
      </c>
    </row>
    <row r="190" spans="1:17" x14ac:dyDescent="0.3">
      <c r="A190" s="11">
        <v>2010</v>
      </c>
      <c r="B190" s="11" t="s">
        <v>40</v>
      </c>
      <c r="C190" s="23">
        <f>C189+Month!B189</f>
        <v>17570.580000000002</v>
      </c>
      <c r="D190" s="23">
        <f>D189+Month!C189</f>
        <v>941.6</v>
      </c>
      <c r="E190" s="23">
        <f>E189+Month!D189</f>
        <v>357.20000000000005</v>
      </c>
      <c r="F190" s="23">
        <f>F189+Month!E189</f>
        <v>16271.779999999999</v>
      </c>
      <c r="G190" s="23">
        <f>G189+Month!F189</f>
        <v>456.47</v>
      </c>
      <c r="H190" s="23">
        <f>H189+Month!G189</f>
        <v>136.09</v>
      </c>
      <c r="I190" s="23">
        <f>I189+Month!H189</f>
        <v>835.34</v>
      </c>
      <c r="J190" s="23">
        <f>J189+Month!I189</f>
        <v>4553.33</v>
      </c>
      <c r="K190" s="23">
        <f>K189+Month!J189</f>
        <v>1195.7</v>
      </c>
      <c r="L190" s="23">
        <f>L189+Month!K189</f>
        <v>962.43000000000006</v>
      </c>
      <c r="M190" s="23">
        <f>M189+Month!L189</f>
        <v>2054.83</v>
      </c>
      <c r="N190" s="23">
        <f>N189+Month!M189</f>
        <v>3445.86</v>
      </c>
      <c r="O190" s="23">
        <f>O189+Month!N189</f>
        <v>1708.6200000000001</v>
      </c>
      <c r="P190" s="23">
        <f>P189+Month!O189</f>
        <v>133.08999999999997</v>
      </c>
      <c r="Q190" s="23">
        <f>Q189+Month!P189</f>
        <v>182.32</v>
      </c>
    </row>
    <row r="191" spans="1:17" x14ac:dyDescent="0.3">
      <c r="A191" s="11">
        <v>2010</v>
      </c>
      <c r="B191" s="11" t="s">
        <v>41</v>
      </c>
      <c r="C191" s="23">
        <f>C190+Month!B190</f>
        <v>23328.79</v>
      </c>
      <c r="D191" s="23">
        <f>D190+Month!C190</f>
        <v>1295.6600000000001</v>
      </c>
      <c r="E191" s="23">
        <f>E190+Month!D190</f>
        <v>450.81000000000006</v>
      </c>
      <c r="F191" s="23">
        <f>F190+Month!E190</f>
        <v>21582.309999999998</v>
      </c>
      <c r="G191" s="23">
        <f>G190+Month!F190</f>
        <v>658.88</v>
      </c>
      <c r="H191" s="23">
        <f>H190+Month!G190</f>
        <v>190.14</v>
      </c>
      <c r="I191" s="23">
        <f>I190+Month!H190</f>
        <v>986.26</v>
      </c>
      <c r="J191" s="23">
        <f>J190+Month!I190</f>
        <v>6061.77</v>
      </c>
      <c r="K191" s="23">
        <f>K190+Month!J190</f>
        <v>1630.3600000000001</v>
      </c>
      <c r="L191" s="23">
        <f>L190+Month!K190</f>
        <v>1152.01</v>
      </c>
      <c r="M191" s="23">
        <f>M190+Month!L190</f>
        <v>2878.71</v>
      </c>
      <c r="N191" s="23">
        <f>N190+Month!M190</f>
        <v>4564.37</v>
      </c>
      <c r="O191" s="23">
        <f>O190+Month!N190</f>
        <v>2219.25</v>
      </c>
      <c r="P191" s="23">
        <f>P190+Month!O190</f>
        <v>145.65999999999997</v>
      </c>
      <c r="Q191" s="23">
        <f>Q190+Month!P190</f>
        <v>300.90999999999997</v>
      </c>
    </row>
    <row r="192" spans="1:17" x14ac:dyDescent="0.3">
      <c r="A192" s="11">
        <v>2010</v>
      </c>
      <c r="B192" s="11" t="s">
        <v>42</v>
      </c>
      <c r="C192" s="23">
        <f>C191+Month!B191</f>
        <v>29543.47</v>
      </c>
      <c r="D192" s="23">
        <f>D191+Month!C191</f>
        <v>1650.65</v>
      </c>
      <c r="E192" s="23">
        <f>E191+Month!D191</f>
        <v>499.10000000000008</v>
      </c>
      <c r="F192" s="23">
        <f>F191+Month!E191</f>
        <v>27393.71</v>
      </c>
      <c r="G192" s="23">
        <f>G191+Month!F191</f>
        <v>887.05</v>
      </c>
      <c r="H192" s="23">
        <f>H191+Month!G191</f>
        <v>232.52999999999997</v>
      </c>
      <c r="I192" s="23">
        <f>I191+Month!H191</f>
        <v>1177.71</v>
      </c>
      <c r="J192" s="23">
        <f>J191+Month!I191</f>
        <v>7662.08</v>
      </c>
      <c r="K192" s="23">
        <f>K191+Month!J191</f>
        <v>2121.1800000000003</v>
      </c>
      <c r="L192" s="23">
        <f>L191+Month!K191</f>
        <v>1329.88</v>
      </c>
      <c r="M192" s="23">
        <f>M191+Month!L191</f>
        <v>3725.01</v>
      </c>
      <c r="N192" s="23">
        <f>N191+Month!M191</f>
        <v>5808.73</v>
      </c>
      <c r="O192" s="23">
        <f>O191+Month!N191</f>
        <v>2814.09</v>
      </c>
      <c r="P192" s="23">
        <f>P191+Month!O191</f>
        <v>163.46999999999997</v>
      </c>
      <c r="Q192" s="23">
        <f>Q191+Month!P191</f>
        <v>423.81999999999994</v>
      </c>
    </row>
    <row r="193" spans="1:17" x14ac:dyDescent="0.3">
      <c r="A193" s="11">
        <v>2010</v>
      </c>
      <c r="B193" s="11" t="s">
        <v>43</v>
      </c>
      <c r="C193" s="23">
        <f>C192+Month!B192</f>
        <v>35927.53</v>
      </c>
      <c r="D193" s="23">
        <f>D192+Month!C192</f>
        <v>2036.18</v>
      </c>
      <c r="E193" s="23">
        <f>E192+Month!D192</f>
        <v>570.49000000000012</v>
      </c>
      <c r="F193" s="23">
        <f>F192+Month!E192</f>
        <v>33320.85</v>
      </c>
      <c r="G193" s="23">
        <f>G192+Month!F192</f>
        <v>1096.72</v>
      </c>
      <c r="H193" s="23">
        <f>H192+Month!G192</f>
        <v>276.66999999999996</v>
      </c>
      <c r="I193" s="23">
        <f>I192+Month!H192</f>
        <v>1334.16</v>
      </c>
      <c r="J193" s="23">
        <f>J192+Month!I192</f>
        <v>9269.58</v>
      </c>
      <c r="K193" s="23">
        <f>K192+Month!J192</f>
        <v>2737.2900000000004</v>
      </c>
      <c r="L193" s="23">
        <f>L192+Month!K192</f>
        <v>1416.72</v>
      </c>
      <c r="M193" s="23">
        <f>M192+Month!L192</f>
        <v>4516.07</v>
      </c>
      <c r="N193" s="23">
        <f>N192+Month!M192</f>
        <v>7298.5499999999993</v>
      </c>
      <c r="O193" s="23">
        <f>O192+Month!N192</f>
        <v>3402.04</v>
      </c>
      <c r="P193" s="23">
        <f>P192+Month!O192</f>
        <v>180.61999999999998</v>
      </c>
      <c r="Q193" s="23">
        <f>Q192+Month!P192</f>
        <v>557.68999999999994</v>
      </c>
    </row>
    <row r="194" spans="1:17" x14ac:dyDescent="0.3">
      <c r="A194" s="11">
        <v>2010</v>
      </c>
      <c r="B194" s="11" t="s">
        <v>44</v>
      </c>
      <c r="C194" s="23">
        <f>C193+Month!B193</f>
        <v>42349.32</v>
      </c>
      <c r="D194" s="23">
        <f>D193+Month!C193</f>
        <v>2416.91</v>
      </c>
      <c r="E194" s="23">
        <f>E193+Month!D193</f>
        <v>576.36000000000013</v>
      </c>
      <c r="F194" s="23">
        <f>F193+Month!E193</f>
        <v>39356.04</v>
      </c>
      <c r="G194" s="23">
        <f>G193+Month!F193</f>
        <v>1321.78</v>
      </c>
      <c r="H194" s="23">
        <f>H193+Month!G193</f>
        <v>323.86999999999995</v>
      </c>
      <c r="I194" s="23">
        <f>I193+Month!H193</f>
        <v>1518.47</v>
      </c>
      <c r="J194" s="23">
        <f>J193+Month!I193</f>
        <v>10909.88</v>
      </c>
      <c r="K194" s="23">
        <f>K193+Month!J193</f>
        <v>3328.01</v>
      </c>
      <c r="L194" s="23">
        <f>L193+Month!K193</f>
        <v>1540.22</v>
      </c>
      <c r="M194" s="23">
        <f>M193+Month!L193</f>
        <v>5376.4299999999994</v>
      </c>
      <c r="N194" s="23">
        <f>N193+Month!M193</f>
        <v>8672.7199999999993</v>
      </c>
      <c r="O194" s="23">
        <f>O193+Month!N193</f>
        <v>4014.3199999999997</v>
      </c>
      <c r="P194" s="23">
        <f>P193+Month!O193</f>
        <v>215.89</v>
      </c>
      <c r="Q194" s="23">
        <f>Q193+Month!P193</f>
        <v>702.79</v>
      </c>
    </row>
    <row r="195" spans="1:17" x14ac:dyDescent="0.3">
      <c r="A195" s="11">
        <v>2010</v>
      </c>
      <c r="B195" s="11" t="s">
        <v>45</v>
      </c>
      <c r="C195" s="23">
        <f>C194+Month!B194</f>
        <v>48762.46</v>
      </c>
      <c r="D195" s="23">
        <f>D194+Month!C194</f>
        <v>2829.25</v>
      </c>
      <c r="E195" s="23">
        <f>E194+Month!D194</f>
        <v>594.30000000000018</v>
      </c>
      <c r="F195" s="23">
        <f>F194+Month!E194</f>
        <v>45338.9</v>
      </c>
      <c r="G195" s="23">
        <f>G194+Month!F194</f>
        <v>1530.81</v>
      </c>
      <c r="H195" s="23">
        <f>H194+Month!G194</f>
        <v>377.72999999999996</v>
      </c>
      <c r="I195" s="23">
        <f>I194+Month!H194</f>
        <v>1686.07</v>
      </c>
      <c r="J195" s="23">
        <f>J194+Month!I194</f>
        <v>12539.9</v>
      </c>
      <c r="K195" s="23">
        <f>K194+Month!J194</f>
        <v>3950.3500000000004</v>
      </c>
      <c r="L195" s="23">
        <f>L194+Month!K194</f>
        <v>1687.46</v>
      </c>
      <c r="M195" s="23">
        <f>M194+Month!L194</f>
        <v>6201.82</v>
      </c>
      <c r="N195" s="23">
        <f>N194+Month!M194</f>
        <v>10043.939999999999</v>
      </c>
      <c r="O195" s="23">
        <f>O194+Month!N194</f>
        <v>4579.8799999999992</v>
      </c>
      <c r="P195" s="23">
        <f>P194+Month!O194</f>
        <v>257.38</v>
      </c>
      <c r="Q195" s="23">
        <f>Q194+Month!P194</f>
        <v>839.74</v>
      </c>
    </row>
    <row r="196" spans="1:17" x14ac:dyDescent="0.3">
      <c r="A196" s="11">
        <v>2010</v>
      </c>
      <c r="B196" s="11" t="s">
        <v>46</v>
      </c>
      <c r="C196" s="23">
        <f>C195+Month!B195</f>
        <v>54818.479999999996</v>
      </c>
      <c r="D196" s="23">
        <f>D195+Month!C195</f>
        <v>3209.64</v>
      </c>
      <c r="E196" s="23">
        <f>E195+Month!D195</f>
        <v>520.17000000000019</v>
      </c>
      <c r="F196" s="23">
        <f>F195+Month!E195</f>
        <v>51088.66</v>
      </c>
      <c r="G196" s="23">
        <f>G195+Month!F195</f>
        <v>1681.6</v>
      </c>
      <c r="H196" s="23">
        <f>H195+Month!G195</f>
        <v>409.78</v>
      </c>
      <c r="I196" s="23">
        <f>I195+Month!H195</f>
        <v>1842.8</v>
      </c>
      <c r="J196" s="23">
        <f>J195+Month!I195</f>
        <v>14138.26</v>
      </c>
      <c r="K196" s="23">
        <f>K195+Month!J195</f>
        <v>4472.58</v>
      </c>
      <c r="L196" s="23">
        <f>L195+Month!K195</f>
        <v>1841.08</v>
      </c>
      <c r="M196" s="23">
        <f>M195+Month!L195</f>
        <v>7021.79</v>
      </c>
      <c r="N196" s="23">
        <f>N195+Month!M195</f>
        <v>11401.269999999999</v>
      </c>
      <c r="O196" s="23">
        <f>O195+Month!N195</f>
        <v>5211.1999999999989</v>
      </c>
      <c r="P196" s="23">
        <f>P195+Month!O195</f>
        <v>283.71999999999997</v>
      </c>
      <c r="Q196" s="23">
        <f>Q195+Month!P195</f>
        <v>963.63</v>
      </c>
    </row>
    <row r="197" spans="1:17" x14ac:dyDescent="0.3">
      <c r="A197" s="11">
        <v>2010</v>
      </c>
      <c r="B197" s="11" t="s">
        <v>47</v>
      </c>
      <c r="C197" s="23">
        <f>C196+Month!B196</f>
        <v>61204.579999999994</v>
      </c>
      <c r="D197" s="23">
        <f>D196+Month!C196</f>
        <v>3603.48</v>
      </c>
      <c r="E197" s="23">
        <f>E196+Month!D196</f>
        <v>542.94000000000017</v>
      </c>
      <c r="F197" s="23">
        <f>F196+Month!E196</f>
        <v>57058.15</v>
      </c>
      <c r="G197" s="23">
        <f>G196+Month!F196</f>
        <v>1853.3</v>
      </c>
      <c r="H197" s="23">
        <f>H196+Month!G196</f>
        <v>445.59</v>
      </c>
      <c r="I197" s="23">
        <f>I196+Month!H196</f>
        <v>2006.26</v>
      </c>
      <c r="J197" s="23">
        <f>J196+Month!I196</f>
        <v>15877.8</v>
      </c>
      <c r="K197" s="23">
        <f>K196+Month!J196</f>
        <v>4933.1099999999997</v>
      </c>
      <c r="L197" s="23">
        <f>L196+Month!K196</f>
        <v>2048.5499999999997</v>
      </c>
      <c r="M197" s="23">
        <f>M196+Month!L196</f>
        <v>7850.96</v>
      </c>
      <c r="N197" s="23">
        <f>N196+Month!M196</f>
        <v>12752.829999999998</v>
      </c>
      <c r="O197" s="23">
        <f>O196+Month!N196</f>
        <v>5829.0899999999992</v>
      </c>
      <c r="P197" s="23">
        <f>P196+Month!O196</f>
        <v>341.21</v>
      </c>
      <c r="Q197" s="23">
        <f>Q196+Month!P196</f>
        <v>1109.52</v>
      </c>
    </row>
    <row r="198" spans="1:17" x14ac:dyDescent="0.3">
      <c r="A198" s="11">
        <v>2010</v>
      </c>
      <c r="B198" s="11" t="s">
        <v>48</v>
      </c>
      <c r="C198" s="23">
        <f>C197+Month!B197</f>
        <v>67397.179999999993</v>
      </c>
      <c r="D198" s="23">
        <f>D197+Month!C197</f>
        <v>3991.62</v>
      </c>
      <c r="E198" s="23">
        <f>E197+Month!D197</f>
        <v>571.75000000000011</v>
      </c>
      <c r="F198" s="23">
        <f>F197+Month!E197</f>
        <v>62833.8</v>
      </c>
      <c r="G198" s="23">
        <f>G197+Month!F197</f>
        <v>2046.17</v>
      </c>
      <c r="H198" s="23">
        <f>H197+Month!G197</f>
        <v>483.51</v>
      </c>
      <c r="I198" s="23">
        <f>I197+Month!H197</f>
        <v>2206.61</v>
      </c>
      <c r="J198" s="23">
        <f>J197+Month!I197</f>
        <v>17530.72</v>
      </c>
      <c r="K198" s="23">
        <f>K197+Month!J197</f>
        <v>5360.03</v>
      </c>
      <c r="L198" s="23">
        <f>L197+Month!K197</f>
        <v>2286.91</v>
      </c>
      <c r="M198" s="23">
        <f>M197+Month!L197</f>
        <v>8703.76</v>
      </c>
      <c r="N198" s="23">
        <f>N197+Month!M197</f>
        <v>13992.389999999998</v>
      </c>
      <c r="O198" s="23">
        <f>O197+Month!N197</f>
        <v>6429.8899999999994</v>
      </c>
      <c r="P198" s="23">
        <f>P197+Month!O197</f>
        <v>371.08</v>
      </c>
      <c r="Q198" s="23">
        <f>Q197+Month!P197</f>
        <v>1208.06</v>
      </c>
    </row>
    <row r="199" spans="1:17" x14ac:dyDescent="0.3">
      <c r="A199" s="22">
        <v>2010</v>
      </c>
      <c r="B199" s="22" t="s">
        <v>49</v>
      </c>
      <c r="C199" s="28">
        <f>C198+Month!B198</f>
        <v>73542.84</v>
      </c>
      <c r="D199" s="28">
        <f>D198+Month!C198</f>
        <v>4377.83</v>
      </c>
      <c r="E199" s="28">
        <f>E198+Month!D198</f>
        <v>565.7600000000001</v>
      </c>
      <c r="F199" s="28">
        <f>F198+Month!E198</f>
        <v>68599.240000000005</v>
      </c>
      <c r="G199" s="28">
        <f>G198+Month!F198</f>
        <v>2247.0300000000002</v>
      </c>
      <c r="H199" s="28">
        <f>H198+Month!G198</f>
        <v>517.64</v>
      </c>
      <c r="I199" s="28">
        <f>I198+Month!H198</f>
        <v>2440.12</v>
      </c>
      <c r="J199" s="28">
        <f>J198+Month!I198</f>
        <v>19074.09</v>
      </c>
      <c r="K199" s="28">
        <f>K198+Month!J198</f>
        <v>5780.7199999999993</v>
      </c>
      <c r="L199" s="28">
        <f>L198+Month!K198</f>
        <v>2569.6499999999996</v>
      </c>
      <c r="M199" s="28">
        <f>M198+Month!L198</f>
        <v>9504.75</v>
      </c>
      <c r="N199" s="28">
        <f>N198+Month!M198</f>
        <v>15332.369999999997</v>
      </c>
      <c r="O199" s="28">
        <f>O198+Month!N198</f>
        <v>7004.1299999999992</v>
      </c>
      <c r="P199" s="28">
        <f>P198+Month!O198</f>
        <v>412.46</v>
      </c>
      <c r="Q199" s="28">
        <f>Q198+Month!P198</f>
        <v>1276.4099999999999</v>
      </c>
    </row>
    <row r="200" spans="1:17" x14ac:dyDescent="0.3">
      <c r="A200" s="11">
        <v>2011</v>
      </c>
      <c r="B200" s="11" t="s">
        <v>38</v>
      </c>
      <c r="C200" s="23">
        <f>Month!B199</f>
        <v>6579</v>
      </c>
      <c r="D200" s="23">
        <f>Month!C199</f>
        <v>413.29</v>
      </c>
      <c r="E200" s="23">
        <f>Month!D199</f>
        <v>121.08</v>
      </c>
      <c r="F200" s="23">
        <f>Month!E199</f>
        <v>4461.8500000000004</v>
      </c>
      <c r="G200" s="23">
        <f>Month!F199</f>
        <v>226.11</v>
      </c>
      <c r="H200" s="23">
        <f>Month!G199</f>
        <v>33.590000000000003</v>
      </c>
      <c r="I200" s="23">
        <f>Month!H199</f>
        <v>272.89999999999998</v>
      </c>
      <c r="J200" s="23">
        <f>Month!I199</f>
        <v>1654.43</v>
      </c>
      <c r="K200" s="23">
        <f>Month!J199</f>
        <v>454.02</v>
      </c>
      <c r="L200" s="23">
        <f>Month!K199</f>
        <v>298.06</v>
      </c>
      <c r="M200" s="23">
        <f>Month!L199</f>
        <v>884.38</v>
      </c>
      <c r="N200" s="23">
        <f>Month!M199</f>
        <v>1478.9</v>
      </c>
      <c r="O200" s="23">
        <f>Month!N199</f>
        <v>602.57000000000005</v>
      </c>
      <c r="P200" s="23">
        <f>Month!O199</f>
        <v>45.41</v>
      </c>
      <c r="Q200" s="23">
        <f>Month!P199</f>
        <v>67.180000000000007</v>
      </c>
    </row>
    <row r="201" spans="1:17" x14ac:dyDescent="0.3">
      <c r="A201" s="11">
        <v>2011</v>
      </c>
      <c r="B201" s="11" t="s">
        <v>39</v>
      </c>
      <c r="C201" s="23">
        <f>C200+Month!B200</f>
        <v>12244.5</v>
      </c>
      <c r="D201" s="23">
        <f>D200+Month!C200</f>
        <v>770.23</v>
      </c>
      <c r="E201" s="23">
        <f>E200+Month!D200</f>
        <v>138.55000000000001</v>
      </c>
      <c r="F201" s="23">
        <f>F200+Month!E200</f>
        <v>7998.68</v>
      </c>
      <c r="G201" s="23">
        <f>G200+Month!F200</f>
        <v>413.42</v>
      </c>
      <c r="H201" s="23">
        <f>H200+Month!G200</f>
        <v>62.45</v>
      </c>
      <c r="I201" s="23">
        <f>I200+Month!H200</f>
        <v>594.16999999999996</v>
      </c>
      <c r="J201" s="23">
        <f>J200+Month!I200</f>
        <v>2986.99</v>
      </c>
      <c r="K201" s="23">
        <f>K200+Month!J200</f>
        <v>835.4</v>
      </c>
      <c r="L201" s="23">
        <f>L200+Month!K200</f>
        <v>518.81999999999994</v>
      </c>
      <c r="M201" s="23">
        <f>M200+Month!L200</f>
        <v>1492.01</v>
      </c>
      <c r="N201" s="23">
        <f>N200+Month!M200</f>
        <v>2769.3</v>
      </c>
      <c r="O201" s="23">
        <f>O200+Month!N200</f>
        <v>1264.75</v>
      </c>
      <c r="P201" s="23">
        <f>P200+Month!O200</f>
        <v>51.73</v>
      </c>
      <c r="Q201" s="23">
        <f>Q200+Month!P200</f>
        <v>162.96</v>
      </c>
    </row>
    <row r="202" spans="1:17" x14ac:dyDescent="0.3">
      <c r="A202" s="11">
        <v>2011</v>
      </c>
      <c r="B202" s="11" t="s">
        <v>40</v>
      </c>
      <c r="C202" s="23">
        <f>C201+Month!B201</f>
        <v>18206.03</v>
      </c>
      <c r="D202" s="23">
        <f>D201+Month!C201</f>
        <v>1142.31</v>
      </c>
      <c r="E202" s="23">
        <f>E201+Month!D201</f>
        <v>149.07000000000002</v>
      </c>
      <c r="F202" s="23">
        <f>F201+Month!E201</f>
        <v>12265.720000000001</v>
      </c>
      <c r="G202" s="23">
        <f>G201+Month!F201</f>
        <v>586.74</v>
      </c>
      <c r="H202" s="23">
        <f>H201+Month!G201</f>
        <v>93.59</v>
      </c>
      <c r="I202" s="23">
        <f>I201+Month!H201</f>
        <v>851.8599999999999</v>
      </c>
      <c r="J202" s="23">
        <f>J201+Month!I201</f>
        <v>4304.7</v>
      </c>
      <c r="K202" s="23">
        <f>K201+Month!J201</f>
        <v>1311.26</v>
      </c>
      <c r="L202" s="23">
        <f>L201+Month!K201</f>
        <v>742.11999999999989</v>
      </c>
      <c r="M202" s="23">
        <f>M201+Month!L201</f>
        <v>2128.8199999999997</v>
      </c>
      <c r="N202" s="23">
        <f>N201+Month!M201</f>
        <v>3996.66</v>
      </c>
      <c r="O202" s="23">
        <f>O201+Month!N201</f>
        <v>1988.0700000000002</v>
      </c>
      <c r="P202" s="23">
        <f>P201+Month!O201</f>
        <v>97.43</v>
      </c>
      <c r="Q202" s="23">
        <f>Q201+Month!P201</f>
        <v>303.88</v>
      </c>
    </row>
    <row r="203" spans="1:17" x14ac:dyDescent="0.3">
      <c r="A203" s="11">
        <v>2011</v>
      </c>
      <c r="B203" s="11" t="s">
        <v>41</v>
      </c>
      <c r="C203" s="23">
        <f>C202+Month!B202</f>
        <v>24746.01</v>
      </c>
      <c r="D203" s="23">
        <f>D202+Month!C202</f>
        <v>1541.96</v>
      </c>
      <c r="E203" s="23">
        <f>E202+Month!D202</f>
        <v>166.94000000000003</v>
      </c>
      <c r="F203" s="23">
        <f>F202+Month!E202</f>
        <v>16784.030000000002</v>
      </c>
      <c r="G203" s="23">
        <f>G202+Month!F202</f>
        <v>831.33</v>
      </c>
      <c r="H203" s="23">
        <f>H202+Month!G202</f>
        <v>130.49</v>
      </c>
      <c r="I203" s="23">
        <f>I202+Month!H202</f>
        <v>1068.1599999999999</v>
      </c>
      <c r="J203" s="23">
        <f>J202+Month!I202</f>
        <v>5948.6</v>
      </c>
      <c r="K203" s="23">
        <f>K202+Month!J202</f>
        <v>1845.49</v>
      </c>
      <c r="L203" s="23">
        <f>L202+Month!K202</f>
        <v>950.8599999999999</v>
      </c>
      <c r="M203" s="23">
        <f>M202+Month!L202</f>
        <v>2889.2799999999997</v>
      </c>
      <c r="N203" s="23">
        <f>N202+Month!M202</f>
        <v>5411.38</v>
      </c>
      <c r="O203" s="23">
        <f>O202+Month!N202</f>
        <v>2662.58</v>
      </c>
      <c r="P203" s="23">
        <f>P202+Month!O202</f>
        <v>132.05000000000001</v>
      </c>
      <c r="Q203" s="23">
        <f>Q202+Month!P202</f>
        <v>436.28999999999996</v>
      </c>
    </row>
    <row r="204" spans="1:17" x14ac:dyDescent="0.3">
      <c r="A204" s="11">
        <v>2011</v>
      </c>
      <c r="B204" s="11" t="s">
        <v>42</v>
      </c>
      <c r="C204" s="23">
        <f>C203+Month!B203</f>
        <v>31306.87</v>
      </c>
      <c r="D204" s="23">
        <f>D203+Month!C203</f>
        <v>1957</v>
      </c>
      <c r="E204" s="23">
        <f>E203+Month!D203</f>
        <v>219.09000000000003</v>
      </c>
      <c r="F204" s="23">
        <f>F203+Month!E203</f>
        <v>21067.200000000004</v>
      </c>
      <c r="G204" s="23">
        <f>G203+Month!F203</f>
        <v>1093.0500000000002</v>
      </c>
      <c r="H204" s="23">
        <f>H203+Month!G203</f>
        <v>168.99</v>
      </c>
      <c r="I204" s="23">
        <f>I203+Month!H203</f>
        <v>1269.4699999999998</v>
      </c>
      <c r="J204" s="23">
        <f>J203+Month!I203</f>
        <v>7571.16</v>
      </c>
      <c r="K204" s="23">
        <f>K203+Month!J203</f>
        <v>2468.14</v>
      </c>
      <c r="L204" s="23">
        <f>L203+Month!K203</f>
        <v>1048.78</v>
      </c>
      <c r="M204" s="23">
        <f>M203+Month!L203</f>
        <v>3643.99</v>
      </c>
      <c r="N204" s="23">
        <f>N203+Month!M203</f>
        <v>6911.77</v>
      </c>
      <c r="O204" s="23">
        <f>O203+Month!N203</f>
        <v>3361.19</v>
      </c>
      <c r="P204" s="23">
        <f>P203+Month!O203</f>
        <v>192.01000000000002</v>
      </c>
      <c r="Q204" s="23">
        <f>Q203+Month!P203</f>
        <v>501.28999999999996</v>
      </c>
    </row>
    <row r="205" spans="1:17" x14ac:dyDescent="0.3">
      <c r="A205" s="11">
        <v>2011</v>
      </c>
      <c r="B205" s="11" t="s">
        <v>43</v>
      </c>
      <c r="C205" s="23">
        <f>C204+Month!B204</f>
        <v>37507.61</v>
      </c>
      <c r="D205" s="23">
        <f>D204+Month!C204</f>
        <v>2339.2200000000003</v>
      </c>
      <c r="E205" s="23">
        <f>E204+Month!D204</f>
        <v>253.05000000000004</v>
      </c>
      <c r="F205" s="23">
        <f>F204+Month!E204</f>
        <v>25523.170000000006</v>
      </c>
      <c r="G205" s="23">
        <f>G204+Month!F204</f>
        <v>1336.19</v>
      </c>
      <c r="H205" s="23">
        <f>H204+Month!G204</f>
        <v>211.22</v>
      </c>
      <c r="I205" s="23">
        <f>I204+Month!H204</f>
        <v>1428.1099999999997</v>
      </c>
      <c r="J205" s="23">
        <f>J204+Month!I204</f>
        <v>9072.2900000000009</v>
      </c>
      <c r="K205" s="23">
        <f>K204+Month!J204</f>
        <v>3074.18</v>
      </c>
      <c r="L205" s="23">
        <f>L204+Month!K204</f>
        <v>1160.1399999999999</v>
      </c>
      <c r="M205" s="23">
        <f>M204+Month!L204</f>
        <v>4281.62</v>
      </c>
      <c r="N205" s="23">
        <f>N204+Month!M204</f>
        <v>8324.84</v>
      </c>
      <c r="O205" s="23">
        <f>O204+Month!N204</f>
        <v>4058.12</v>
      </c>
      <c r="P205" s="23">
        <f>P204+Month!O204</f>
        <v>213.58</v>
      </c>
      <c r="Q205" s="23">
        <f>Q204+Month!P204</f>
        <v>698.93</v>
      </c>
    </row>
    <row r="206" spans="1:17" x14ac:dyDescent="0.3">
      <c r="A206" s="11">
        <v>2011</v>
      </c>
      <c r="B206" s="11" t="s">
        <v>44</v>
      </c>
      <c r="C206" s="23">
        <f>C205+Month!B205</f>
        <v>44101.71</v>
      </c>
      <c r="D206" s="23">
        <f>D205+Month!C205</f>
        <v>2739.82</v>
      </c>
      <c r="E206" s="23">
        <f>E205+Month!D205</f>
        <v>309.79000000000002</v>
      </c>
      <c r="F206" s="23">
        <f>F205+Month!E205</f>
        <v>30248.430000000008</v>
      </c>
      <c r="G206" s="23">
        <f>G205+Month!F205</f>
        <v>1605.67</v>
      </c>
      <c r="H206" s="23">
        <f>H205+Month!G205</f>
        <v>254.76</v>
      </c>
      <c r="I206" s="23">
        <f>I205+Month!H205</f>
        <v>1644.3299999999997</v>
      </c>
      <c r="J206" s="23">
        <f>J205+Month!I205</f>
        <v>10650.19</v>
      </c>
      <c r="K206" s="23">
        <f>K205+Month!J205</f>
        <v>3760.1499999999996</v>
      </c>
      <c r="L206" s="23">
        <f>L205+Month!K205</f>
        <v>1292.3399999999999</v>
      </c>
      <c r="M206" s="23">
        <f>M205+Month!L205</f>
        <v>5062.37</v>
      </c>
      <c r="N206" s="23">
        <f>N205+Month!M205</f>
        <v>9784.2099999999991</v>
      </c>
      <c r="O206" s="23">
        <f>O205+Month!N205</f>
        <v>4719.26</v>
      </c>
      <c r="P206" s="23">
        <f>P205+Month!O205</f>
        <v>250.45000000000002</v>
      </c>
      <c r="Q206" s="23">
        <f>Q205+Month!P205</f>
        <v>852.81999999999994</v>
      </c>
    </row>
    <row r="207" spans="1:17" x14ac:dyDescent="0.3">
      <c r="A207" s="11">
        <v>2011</v>
      </c>
      <c r="B207" s="11" t="s">
        <v>45</v>
      </c>
      <c r="C207" s="23">
        <f>C206+Month!B206</f>
        <v>50768.32</v>
      </c>
      <c r="D207" s="23">
        <f>D206+Month!C206</f>
        <v>3136.36</v>
      </c>
      <c r="E207" s="23">
        <f>E206+Month!D206</f>
        <v>329.25</v>
      </c>
      <c r="F207" s="23">
        <f>F206+Month!E206</f>
        <v>35312.000000000007</v>
      </c>
      <c r="G207" s="23">
        <f>G206+Month!F206</f>
        <v>1859.46</v>
      </c>
      <c r="H207" s="23">
        <f>H206+Month!G206</f>
        <v>290.05</v>
      </c>
      <c r="I207" s="23">
        <f>I206+Month!H206</f>
        <v>1823.1999999999998</v>
      </c>
      <c r="J207" s="23">
        <f>J206+Month!I206</f>
        <v>12293.79</v>
      </c>
      <c r="K207" s="23">
        <f>K206+Month!J206</f>
        <v>4431.7599999999993</v>
      </c>
      <c r="L207" s="23">
        <f>L206+Month!K206</f>
        <v>1435.6499999999999</v>
      </c>
      <c r="M207" s="23">
        <f>M206+Month!L206</f>
        <v>5890.22</v>
      </c>
      <c r="N207" s="23">
        <f>N206+Month!M206</f>
        <v>11226.009999999998</v>
      </c>
      <c r="O207" s="23">
        <f>O206+Month!N206</f>
        <v>5381.99</v>
      </c>
      <c r="P207" s="23">
        <f>P206+Month!O206</f>
        <v>272.93</v>
      </c>
      <c r="Q207" s="23">
        <f>Q206+Month!P206</f>
        <v>1005.04</v>
      </c>
    </row>
    <row r="208" spans="1:17" x14ac:dyDescent="0.3">
      <c r="A208" s="11">
        <v>2011</v>
      </c>
      <c r="B208" s="11" t="s">
        <v>46</v>
      </c>
      <c r="C208" s="23">
        <f>C207+Month!B207</f>
        <v>56904.53</v>
      </c>
      <c r="D208" s="23">
        <f>D207+Month!C207</f>
        <v>3514.58</v>
      </c>
      <c r="E208" s="23">
        <f>E207+Month!D207</f>
        <v>338.22</v>
      </c>
      <c r="F208" s="23">
        <f>F207+Month!E207</f>
        <v>40225.720000000008</v>
      </c>
      <c r="G208" s="23">
        <f>G207+Month!F207</f>
        <v>2056.84</v>
      </c>
      <c r="H208" s="23">
        <f>H207+Month!G207</f>
        <v>330.53000000000003</v>
      </c>
      <c r="I208" s="23">
        <f>I207+Month!H207</f>
        <v>1980.8899999999999</v>
      </c>
      <c r="J208" s="23">
        <f>J207+Month!I207</f>
        <v>13908.7</v>
      </c>
      <c r="K208" s="23">
        <f>K207+Month!J207</f>
        <v>4996.619999999999</v>
      </c>
      <c r="L208" s="23">
        <f>L207+Month!K207</f>
        <v>1629.6399999999999</v>
      </c>
      <c r="M208" s="23">
        <f>M207+Month!L207</f>
        <v>6663.26</v>
      </c>
      <c r="N208" s="23">
        <f>N207+Month!M207</f>
        <v>12562.969999999998</v>
      </c>
      <c r="O208" s="23">
        <f>O207+Month!N207</f>
        <v>5865.0999999999995</v>
      </c>
      <c r="P208" s="23">
        <f>P207+Month!O207</f>
        <v>323.04000000000002</v>
      </c>
      <c r="Q208" s="23">
        <f>Q207+Month!P207</f>
        <v>1120.53</v>
      </c>
    </row>
    <row r="209" spans="1:17" x14ac:dyDescent="0.3">
      <c r="A209" s="11">
        <v>2011</v>
      </c>
      <c r="B209" s="11" t="s">
        <v>47</v>
      </c>
      <c r="C209" s="23">
        <f>C208+Month!B208</f>
        <v>63026.97</v>
      </c>
      <c r="D209" s="23">
        <f>D208+Month!C208</f>
        <v>3887.02</v>
      </c>
      <c r="E209" s="23">
        <f>E208+Month!D208</f>
        <v>349.76000000000005</v>
      </c>
      <c r="F209" s="23">
        <f>F208+Month!E208</f>
        <v>45285.750000000007</v>
      </c>
      <c r="G209" s="23">
        <f>G208+Month!F208</f>
        <v>2241.9900000000002</v>
      </c>
      <c r="H209" s="23">
        <f>H208+Month!G208</f>
        <v>371.68</v>
      </c>
      <c r="I209" s="23">
        <f>I208+Month!H208</f>
        <v>2167.0299999999997</v>
      </c>
      <c r="J209" s="23">
        <f>J208+Month!I208</f>
        <v>15574.95</v>
      </c>
      <c r="K209" s="23">
        <f>K208+Month!J208</f>
        <v>5519.3799999999992</v>
      </c>
      <c r="L209" s="23">
        <f>L208+Month!K208</f>
        <v>1851.7199999999998</v>
      </c>
      <c r="M209" s="23">
        <f>M208+Month!L208</f>
        <v>7392.2000000000007</v>
      </c>
      <c r="N209" s="23">
        <f>N208+Month!M208</f>
        <v>13954.199999999997</v>
      </c>
      <c r="O209" s="23">
        <f>O208+Month!N208</f>
        <v>6352.57</v>
      </c>
      <c r="P209" s="23">
        <f>P208+Month!O208</f>
        <v>359.13</v>
      </c>
      <c r="Q209" s="23">
        <f>Q208+Month!P208</f>
        <v>1250.7</v>
      </c>
    </row>
    <row r="210" spans="1:17" x14ac:dyDescent="0.3">
      <c r="A210" s="11">
        <v>2011</v>
      </c>
      <c r="B210" s="11" t="s">
        <v>48</v>
      </c>
      <c r="C210" s="23">
        <f>C209+Month!B209</f>
        <v>68881.77</v>
      </c>
      <c r="D210" s="23">
        <f>D209+Month!C209</f>
        <v>4202.7700000000004</v>
      </c>
      <c r="E210" s="23">
        <f>E209+Month!D209</f>
        <v>459.12000000000006</v>
      </c>
      <c r="F210" s="23">
        <f>F209+Month!E209</f>
        <v>49830.220000000008</v>
      </c>
      <c r="G210" s="23">
        <f>G209+Month!F209</f>
        <v>2413.92</v>
      </c>
      <c r="H210" s="23">
        <f>H209+Month!G209</f>
        <v>402.15</v>
      </c>
      <c r="I210" s="23">
        <f>I209+Month!H209</f>
        <v>2353.5099999999998</v>
      </c>
      <c r="J210" s="23">
        <f>J209+Month!I209</f>
        <v>17151.810000000001</v>
      </c>
      <c r="K210" s="23">
        <f>K209+Month!J209</f>
        <v>5984.44</v>
      </c>
      <c r="L210" s="23">
        <f>L209+Month!K209</f>
        <v>2089.1699999999996</v>
      </c>
      <c r="M210" s="23">
        <f>M209+Month!L209</f>
        <v>8032.3300000000008</v>
      </c>
      <c r="N210" s="23">
        <f>N209+Month!M209</f>
        <v>15344.209999999997</v>
      </c>
      <c r="O210" s="23">
        <f>O209+Month!N209</f>
        <v>6826.75</v>
      </c>
      <c r="P210" s="23">
        <f>P209+Month!O209</f>
        <v>395.93</v>
      </c>
      <c r="Q210" s="23">
        <f>Q209+Month!P209</f>
        <v>1372.3400000000001</v>
      </c>
    </row>
    <row r="211" spans="1:17" x14ac:dyDescent="0.3">
      <c r="A211" s="22">
        <v>2011</v>
      </c>
      <c r="B211" s="22" t="s">
        <v>49</v>
      </c>
      <c r="C211" s="28">
        <f>C210+Month!B210</f>
        <v>75080.27</v>
      </c>
      <c r="D211" s="28">
        <f>D210+Month!C210</f>
        <v>4585.7700000000004</v>
      </c>
      <c r="E211" s="28">
        <f>E210+Month!D210</f>
        <v>492.60000000000008</v>
      </c>
      <c r="F211" s="28">
        <f>F210+Month!E210</f>
        <v>54871.010000000009</v>
      </c>
      <c r="G211" s="28">
        <f>G210+Month!F210</f>
        <v>2598.34</v>
      </c>
      <c r="H211" s="28">
        <f>H210+Month!G210</f>
        <v>433.90999999999997</v>
      </c>
      <c r="I211" s="28">
        <f>I210+Month!H210</f>
        <v>2525.5899999999997</v>
      </c>
      <c r="J211" s="28">
        <f>J210+Month!I210</f>
        <v>18822.75</v>
      </c>
      <c r="K211" s="28">
        <f>K210+Month!J210</f>
        <v>6411.44</v>
      </c>
      <c r="L211" s="28">
        <f>L210+Month!K210</f>
        <v>2377.1199999999994</v>
      </c>
      <c r="M211" s="28">
        <f>M210+Month!L210</f>
        <v>8683.4700000000012</v>
      </c>
      <c r="N211" s="28">
        <f>N210+Month!M210</f>
        <v>16804.489999999998</v>
      </c>
      <c r="O211" s="28">
        <f>O210+Month!N210</f>
        <v>7431.51</v>
      </c>
      <c r="P211" s="28">
        <f>P210+Month!O210</f>
        <v>430.29</v>
      </c>
      <c r="Q211" s="28">
        <f>Q210+Month!P210</f>
        <v>1475.8600000000001</v>
      </c>
    </row>
    <row r="212" spans="1:17" x14ac:dyDescent="0.3">
      <c r="A212" s="11">
        <v>2012</v>
      </c>
      <c r="B212" s="11" t="s">
        <v>38</v>
      </c>
      <c r="C212" s="23">
        <f>Month!B211</f>
        <v>6527.57</v>
      </c>
      <c r="D212" s="23">
        <f>Month!C211</f>
        <v>425.05</v>
      </c>
      <c r="E212" s="23">
        <f>Month!D211</f>
        <v>50.4</v>
      </c>
      <c r="F212" s="23">
        <f>Month!E211</f>
        <v>4921.17</v>
      </c>
      <c r="G212" s="23">
        <f>Month!F211</f>
        <v>221.48</v>
      </c>
      <c r="H212" s="23">
        <f>Month!G211</f>
        <v>25.7</v>
      </c>
      <c r="I212" s="23">
        <f>Month!H211</f>
        <v>199.39</v>
      </c>
      <c r="J212" s="23">
        <f>Month!I211</f>
        <v>1789.07</v>
      </c>
      <c r="K212" s="23">
        <f>Month!J211</f>
        <v>540.79999999999995</v>
      </c>
      <c r="L212" s="23">
        <f>Month!K211</f>
        <v>194.8</v>
      </c>
      <c r="M212" s="23">
        <f>Month!L211</f>
        <v>832.52</v>
      </c>
      <c r="N212" s="23">
        <f>Month!M211</f>
        <v>1465.05</v>
      </c>
      <c r="O212" s="23">
        <f>Month!N211</f>
        <v>549.54999999999995</v>
      </c>
      <c r="P212" s="23">
        <f>Month!O211</f>
        <v>66.430000000000007</v>
      </c>
      <c r="Q212" s="23">
        <f>Month!P211</f>
        <v>44.17</v>
      </c>
    </row>
    <row r="213" spans="1:17" x14ac:dyDescent="0.3">
      <c r="A213" s="11">
        <v>2012</v>
      </c>
      <c r="B213" s="11" t="s">
        <v>39</v>
      </c>
      <c r="C213" s="23">
        <f>C212+Month!B212</f>
        <v>12821.119999999999</v>
      </c>
      <c r="D213" s="23">
        <f>D212+Month!C212</f>
        <v>815.65000000000009</v>
      </c>
      <c r="E213" s="23">
        <f>E212+Month!D212</f>
        <v>101.42</v>
      </c>
      <c r="F213" s="23">
        <f>F212+Month!E212</f>
        <v>9217.07</v>
      </c>
      <c r="G213" s="23">
        <f>G212+Month!F212</f>
        <v>441.41999999999996</v>
      </c>
      <c r="H213" s="23">
        <f>H212+Month!G212</f>
        <v>47.519999999999996</v>
      </c>
      <c r="I213" s="23">
        <f>I212+Month!H212</f>
        <v>439.41999999999996</v>
      </c>
      <c r="J213" s="23">
        <f>J212+Month!I212</f>
        <v>3461.64</v>
      </c>
      <c r="K213" s="23">
        <f>K212+Month!J212</f>
        <v>975.71</v>
      </c>
      <c r="L213" s="23">
        <f>L212+Month!K212</f>
        <v>473.40000000000003</v>
      </c>
      <c r="M213" s="23">
        <f>M212+Month!L212</f>
        <v>1584.78</v>
      </c>
      <c r="N213" s="23">
        <f>N212+Month!M212</f>
        <v>2806.5699999999997</v>
      </c>
      <c r="O213" s="23">
        <f>O212+Month!N212</f>
        <v>1103.52</v>
      </c>
      <c r="P213" s="23">
        <f>P212+Month!O212</f>
        <v>98.700000000000017</v>
      </c>
      <c r="Q213" s="23">
        <f>Q212+Month!P212</f>
        <v>165.38</v>
      </c>
    </row>
    <row r="214" spans="1:17" x14ac:dyDescent="0.3">
      <c r="A214" s="11">
        <v>2012</v>
      </c>
      <c r="B214" s="11" t="s">
        <v>40</v>
      </c>
      <c r="C214" s="23">
        <f>C213+Month!B213</f>
        <v>19452.3</v>
      </c>
      <c r="D214" s="23">
        <f>D213+Month!C213</f>
        <v>1229.5500000000002</v>
      </c>
      <c r="E214" s="23">
        <f>E213+Month!D213</f>
        <v>222.5</v>
      </c>
      <c r="F214" s="23">
        <f>F213+Month!E213</f>
        <v>13678.92</v>
      </c>
      <c r="G214" s="23">
        <f>G213+Month!F213</f>
        <v>645.02</v>
      </c>
      <c r="H214" s="23">
        <f>H213+Month!G213</f>
        <v>66.069999999999993</v>
      </c>
      <c r="I214" s="23">
        <f>I213+Month!H213</f>
        <v>661.5</v>
      </c>
      <c r="J214" s="23">
        <f>J213+Month!I213</f>
        <v>5180.67</v>
      </c>
      <c r="K214" s="23">
        <f>K213+Month!J213</f>
        <v>1493.08</v>
      </c>
      <c r="L214" s="23">
        <f>L213+Month!K213</f>
        <v>670.01</v>
      </c>
      <c r="M214" s="23">
        <f>M213+Month!L213</f>
        <v>2429</v>
      </c>
      <c r="N214" s="23">
        <f>N213+Month!M213</f>
        <v>4239.24</v>
      </c>
      <c r="O214" s="23">
        <f>O213+Month!N213</f>
        <v>1797.12</v>
      </c>
      <c r="P214" s="23">
        <f>P213+Month!O213</f>
        <v>118.73000000000002</v>
      </c>
      <c r="Q214" s="23">
        <f>Q213+Month!P213</f>
        <v>303.14</v>
      </c>
    </row>
    <row r="215" spans="1:17" x14ac:dyDescent="0.3">
      <c r="A215" s="11">
        <v>2012</v>
      </c>
      <c r="B215" s="11" t="s">
        <v>41</v>
      </c>
      <c r="C215" s="23">
        <f>C214+Month!B214</f>
        <v>26006.14</v>
      </c>
      <c r="D215" s="23">
        <f>D214+Month!C214</f>
        <v>1629.9300000000003</v>
      </c>
      <c r="E215" s="23">
        <f>E214+Month!D214</f>
        <v>239.97</v>
      </c>
      <c r="F215" s="23">
        <f>F214+Month!E214</f>
        <v>17215.75</v>
      </c>
      <c r="G215" s="23">
        <f>G214+Month!F214</f>
        <v>897.06</v>
      </c>
      <c r="H215" s="23">
        <f>H214+Month!G214</f>
        <v>87.759999999999991</v>
      </c>
      <c r="I215" s="23">
        <f>I214+Month!H214</f>
        <v>869.76</v>
      </c>
      <c r="J215" s="23">
        <f>J214+Month!I214</f>
        <v>6908.83</v>
      </c>
      <c r="K215" s="23">
        <f>K214+Month!J214</f>
        <v>2083.38</v>
      </c>
      <c r="L215" s="23">
        <f>L214+Month!K214</f>
        <v>831.22</v>
      </c>
      <c r="M215" s="23">
        <f>M214+Month!L214</f>
        <v>3203.73</v>
      </c>
      <c r="N215" s="23">
        <f>N214+Month!M214</f>
        <v>5687.04</v>
      </c>
      <c r="O215" s="23">
        <f>O214+Month!N214</f>
        <v>2463.06</v>
      </c>
      <c r="P215" s="23">
        <f>P214+Month!O214</f>
        <v>156.12</v>
      </c>
      <c r="Q215" s="23">
        <f>Q214+Month!P214</f>
        <v>371.39</v>
      </c>
    </row>
    <row r="216" spans="1:17" x14ac:dyDescent="0.3">
      <c r="A216" s="11">
        <v>2012</v>
      </c>
      <c r="B216" s="11" t="s">
        <v>42</v>
      </c>
      <c r="C216" s="23">
        <f>C215+Month!B215</f>
        <v>32515.040000000001</v>
      </c>
      <c r="D216" s="23">
        <f>D215+Month!C215</f>
        <v>2023.8500000000004</v>
      </c>
      <c r="E216" s="23">
        <f>E215+Month!D215</f>
        <v>250.49</v>
      </c>
      <c r="F216" s="23">
        <f>F215+Month!E215</f>
        <v>21482.79</v>
      </c>
      <c r="G216" s="23">
        <f>G215+Month!F215</f>
        <v>1132.73</v>
      </c>
      <c r="H216" s="23">
        <f>H215+Month!G215</f>
        <v>110.35</v>
      </c>
      <c r="I216" s="23">
        <f>I215+Month!H215</f>
        <v>1070.2</v>
      </c>
      <c r="J216" s="23">
        <f>J215+Month!I215</f>
        <v>8660.94</v>
      </c>
      <c r="K216" s="23">
        <f>K215+Month!J215</f>
        <v>2691.48</v>
      </c>
      <c r="L216" s="23">
        <f>L215+Month!K215</f>
        <v>1021.5500000000001</v>
      </c>
      <c r="M216" s="23">
        <f>M215+Month!L215</f>
        <v>4135.03</v>
      </c>
      <c r="N216" s="23">
        <f>N215+Month!M215</f>
        <v>6870.75</v>
      </c>
      <c r="O216" s="23">
        <f>O215+Month!N215</f>
        <v>3112.26</v>
      </c>
      <c r="P216" s="23">
        <f>P215+Month!O215</f>
        <v>174.76</v>
      </c>
      <c r="Q216" s="23">
        <f>Q215+Month!P215</f>
        <v>492.83</v>
      </c>
    </row>
    <row r="217" spans="1:17" x14ac:dyDescent="0.3">
      <c r="A217" s="11">
        <v>2012</v>
      </c>
      <c r="B217" s="11" t="s">
        <v>43</v>
      </c>
      <c r="C217" s="23">
        <f>C216+Month!B216</f>
        <v>38591.050000000003</v>
      </c>
      <c r="D217" s="23">
        <f>D216+Month!C216</f>
        <v>2399.8900000000003</v>
      </c>
      <c r="E217" s="23">
        <f>E216+Month!D216</f>
        <v>268.36</v>
      </c>
      <c r="F217" s="23">
        <f>F216+Month!E216</f>
        <v>26001.100000000002</v>
      </c>
      <c r="G217" s="23">
        <f>G216+Month!F216</f>
        <v>1396.15</v>
      </c>
      <c r="H217" s="23">
        <f>H216+Month!G216</f>
        <v>137.38</v>
      </c>
      <c r="I217" s="23">
        <f>I216+Month!H216</f>
        <v>1288.8800000000001</v>
      </c>
      <c r="J217" s="23">
        <f>J216+Month!I216</f>
        <v>10197.92</v>
      </c>
      <c r="K217" s="23">
        <f>K216+Month!J216</f>
        <v>3252.96</v>
      </c>
      <c r="L217" s="23">
        <f>L216+Month!K216</f>
        <v>1118.0600000000002</v>
      </c>
      <c r="M217" s="23">
        <f>M216+Month!L216</f>
        <v>4831.67</v>
      </c>
      <c r="N217" s="23">
        <f>N216+Month!M216</f>
        <v>8227.2900000000009</v>
      </c>
      <c r="O217" s="23">
        <f>O216+Month!N216</f>
        <v>3769.7000000000003</v>
      </c>
      <c r="P217" s="23">
        <f>P216+Month!O216</f>
        <v>209.78</v>
      </c>
      <c r="Q217" s="23">
        <f>Q216+Month!P216</f>
        <v>602.88</v>
      </c>
    </row>
    <row r="218" spans="1:17" x14ac:dyDescent="0.3">
      <c r="A218" s="11">
        <v>2012</v>
      </c>
      <c r="B218" s="11" t="s">
        <v>44</v>
      </c>
      <c r="C218" s="23">
        <f>C217+Month!B217</f>
        <v>44978.990000000005</v>
      </c>
      <c r="D218" s="23">
        <f>D217+Month!C217</f>
        <v>2785.6800000000003</v>
      </c>
      <c r="E218" s="23">
        <f>E217+Month!D217</f>
        <v>320.51</v>
      </c>
      <c r="F218" s="23">
        <f>F217+Month!E217</f>
        <v>30284.270000000004</v>
      </c>
      <c r="G218" s="23">
        <f>G217+Month!F217</f>
        <v>1666.2600000000002</v>
      </c>
      <c r="H218" s="23">
        <f>H217+Month!G217</f>
        <v>165.84</v>
      </c>
      <c r="I218" s="23">
        <f>I217+Month!H217</f>
        <v>1476.8400000000001</v>
      </c>
      <c r="J218" s="23">
        <f>J217+Month!I217</f>
        <v>11817.11</v>
      </c>
      <c r="K218" s="23">
        <f>K217+Month!J217</f>
        <v>3795.83</v>
      </c>
      <c r="L218" s="23">
        <f>L217+Month!K217</f>
        <v>1288.1600000000001</v>
      </c>
      <c r="M218" s="23">
        <f>M217+Month!L217</f>
        <v>5572.83</v>
      </c>
      <c r="N218" s="23">
        <f>N217+Month!M217</f>
        <v>9690.68</v>
      </c>
      <c r="O218" s="23">
        <f>O217+Month!N217</f>
        <v>4393.38</v>
      </c>
      <c r="P218" s="23">
        <f>P217+Month!O217</f>
        <v>262.49</v>
      </c>
      <c r="Q218" s="23">
        <f>Q217+Month!P217</f>
        <v>722.26</v>
      </c>
    </row>
    <row r="219" spans="1:17" x14ac:dyDescent="0.3">
      <c r="A219" s="11">
        <v>2012</v>
      </c>
      <c r="B219" s="11" t="s">
        <v>45</v>
      </c>
      <c r="C219" s="23">
        <f>C218+Month!B218</f>
        <v>51184.340000000004</v>
      </c>
      <c r="D219" s="23">
        <f>D218+Month!C218</f>
        <v>3143.3100000000004</v>
      </c>
      <c r="E219" s="23">
        <f>E218+Month!D218</f>
        <v>354.46999999999997</v>
      </c>
      <c r="F219" s="23">
        <f>F218+Month!E218</f>
        <v>34740.240000000005</v>
      </c>
      <c r="G219" s="23">
        <f>G218+Month!F218</f>
        <v>1915.0700000000002</v>
      </c>
      <c r="H219" s="23">
        <f>H218+Month!G218</f>
        <v>199.46</v>
      </c>
      <c r="I219" s="23">
        <f>I218+Month!H218</f>
        <v>1689.2600000000002</v>
      </c>
      <c r="J219" s="23">
        <f>J218+Month!I218</f>
        <v>13381.800000000001</v>
      </c>
      <c r="K219" s="23">
        <f>K218+Month!J218</f>
        <v>4371.3599999999997</v>
      </c>
      <c r="L219" s="23">
        <f>L218+Month!K218</f>
        <v>1401.0800000000002</v>
      </c>
      <c r="M219" s="23">
        <f>M218+Month!L218</f>
        <v>6351.08</v>
      </c>
      <c r="N219" s="23">
        <f>N218+Month!M218</f>
        <v>11100.66</v>
      </c>
      <c r="O219" s="23">
        <f>O218+Month!N218</f>
        <v>4960.5200000000004</v>
      </c>
      <c r="P219" s="23">
        <f>P218+Month!O218</f>
        <v>310.64999999999998</v>
      </c>
      <c r="Q219" s="23">
        <f>Q218+Month!P218</f>
        <v>846.93</v>
      </c>
    </row>
    <row r="220" spans="1:17" x14ac:dyDescent="0.3">
      <c r="A220" s="11">
        <v>2012</v>
      </c>
      <c r="B220" s="11" t="s">
        <v>46</v>
      </c>
      <c r="C220" s="23">
        <f>C219+Month!B219</f>
        <v>56784.520000000004</v>
      </c>
      <c r="D220" s="23">
        <f>D219+Month!C219</f>
        <v>3479.9000000000005</v>
      </c>
      <c r="E220" s="23">
        <f>E219+Month!D219</f>
        <v>411.21</v>
      </c>
      <c r="F220" s="23">
        <f>F219+Month!E219</f>
        <v>39465.500000000007</v>
      </c>
      <c r="G220" s="23">
        <f>G219+Month!F219</f>
        <v>2089.6600000000003</v>
      </c>
      <c r="H220" s="23">
        <f>H219+Month!G219</f>
        <v>224.08</v>
      </c>
      <c r="I220" s="23">
        <f>I219+Month!H219</f>
        <v>1843.13</v>
      </c>
      <c r="J220" s="23">
        <f>J219+Month!I219</f>
        <v>14891.77</v>
      </c>
      <c r="K220" s="23">
        <f>K219+Month!J219</f>
        <v>4785.4799999999996</v>
      </c>
      <c r="L220" s="23">
        <f>L219+Month!K219</f>
        <v>1572.94</v>
      </c>
      <c r="M220" s="23">
        <f>M219+Month!L219</f>
        <v>7132.62</v>
      </c>
      <c r="N220" s="23">
        <f>N219+Month!M219</f>
        <v>12295.39</v>
      </c>
      <c r="O220" s="23">
        <f>O219+Month!N219</f>
        <v>5486.81</v>
      </c>
      <c r="P220" s="23">
        <f>P219+Month!O219</f>
        <v>344.94</v>
      </c>
      <c r="Q220" s="23">
        <f>Q219+Month!P219</f>
        <v>970.34999999999991</v>
      </c>
    </row>
    <row r="221" spans="1:17" x14ac:dyDescent="0.3">
      <c r="A221" s="11">
        <v>2012</v>
      </c>
      <c r="B221" s="11" t="s">
        <v>47</v>
      </c>
      <c r="C221" s="23">
        <f>C220+Month!B220</f>
        <v>61238.41</v>
      </c>
      <c r="D221" s="23">
        <f>D220+Month!C220</f>
        <v>3720.5800000000004</v>
      </c>
      <c r="E221" s="23">
        <f>E220+Month!D220</f>
        <v>430.66999999999996</v>
      </c>
      <c r="F221" s="23">
        <f>F220+Month!E220</f>
        <v>44529.070000000007</v>
      </c>
      <c r="G221" s="23">
        <f>G220+Month!F220</f>
        <v>2181.4</v>
      </c>
      <c r="H221" s="23">
        <f>H220+Month!G220</f>
        <v>241.69</v>
      </c>
      <c r="I221" s="23">
        <f>I220+Month!H220</f>
        <v>1979.0100000000002</v>
      </c>
      <c r="J221" s="23">
        <f>J220+Month!I220</f>
        <v>16089.57</v>
      </c>
      <c r="K221" s="23">
        <f>K220+Month!J220</f>
        <v>5058.2199999999993</v>
      </c>
      <c r="L221" s="23">
        <f>L220+Month!K220</f>
        <v>1765.38</v>
      </c>
      <c r="M221" s="23">
        <f>M220+Month!L220</f>
        <v>7686.91</v>
      </c>
      <c r="N221" s="23">
        <f>N220+Month!M220</f>
        <v>13242.21</v>
      </c>
      <c r="O221" s="23">
        <f>O220+Month!N220</f>
        <v>6007.84</v>
      </c>
      <c r="P221" s="23">
        <f>P220+Month!O220</f>
        <v>365.81</v>
      </c>
      <c r="Q221" s="23">
        <f>Q220+Month!P220</f>
        <v>1068.74</v>
      </c>
    </row>
    <row r="222" spans="1:17" x14ac:dyDescent="0.3">
      <c r="A222" s="11">
        <v>2012</v>
      </c>
      <c r="B222" s="11" t="s">
        <v>48</v>
      </c>
      <c r="C222" s="23">
        <f>C221+Month!B221</f>
        <v>66006.31</v>
      </c>
      <c r="D222" s="23">
        <f>D221+Month!C221</f>
        <v>3972.7300000000005</v>
      </c>
      <c r="E222" s="23">
        <f>E221+Month!D221</f>
        <v>439.64</v>
      </c>
      <c r="F222" s="23">
        <f>F221+Month!E221</f>
        <v>49442.790000000008</v>
      </c>
      <c r="G222" s="23">
        <f>G221+Month!F221</f>
        <v>2329.73</v>
      </c>
      <c r="H222" s="23">
        <f>H221+Month!G221</f>
        <v>262.86</v>
      </c>
      <c r="I222" s="23">
        <f>I221+Month!H221</f>
        <v>2143.25</v>
      </c>
      <c r="J222" s="23">
        <f>J221+Month!I221</f>
        <v>17255.5</v>
      </c>
      <c r="K222" s="23">
        <f>K221+Month!J221</f>
        <v>5387.6299999999992</v>
      </c>
      <c r="L222" s="23">
        <f>L221+Month!K221</f>
        <v>2052.36</v>
      </c>
      <c r="M222" s="23">
        <f>M221+Month!L221</f>
        <v>8289.42</v>
      </c>
      <c r="N222" s="23">
        <f>N221+Month!M221</f>
        <v>14312.269999999999</v>
      </c>
      <c r="O222" s="23">
        <f>O221+Month!N221</f>
        <v>6453.35</v>
      </c>
      <c r="P222" s="23">
        <f>P221+Month!O221</f>
        <v>428.78</v>
      </c>
      <c r="Q222" s="23">
        <f>Q221+Month!P221</f>
        <v>1150.8399999999999</v>
      </c>
    </row>
    <row r="223" spans="1:17" x14ac:dyDescent="0.3">
      <c r="A223" s="22">
        <v>2012</v>
      </c>
      <c r="B223" s="22" t="s">
        <v>49</v>
      </c>
      <c r="C223" s="28">
        <f>C222+Month!B222</f>
        <v>71839.11</v>
      </c>
      <c r="D223" s="28">
        <f>D222+Month!C222</f>
        <v>4299.1400000000003</v>
      </c>
      <c r="E223" s="28">
        <f>E222+Month!D222</f>
        <v>451.18</v>
      </c>
      <c r="F223" s="28">
        <f>F222+Month!E222</f>
        <v>54502.820000000007</v>
      </c>
      <c r="G223" s="28">
        <f>G222+Month!F222</f>
        <v>2512.08</v>
      </c>
      <c r="H223" s="28">
        <f>H222+Month!G222</f>
        <v>284.77000000000004</v>
      </c>
      <c r="I223" s="28">
        <f>I222+Month!H222</f>
        <v>2328.19</v>
      </c>
      <c r="J223" s="28">
        <f>J222+Month!I222</f>
        <v>18650.27</v>
      </c>
      <c r="K223" s="28">
        <f>K222+Month!J222</f>
        <v>5775.3499999999995</v>
      </c>
      <c r="L223" s="28">
        <f>L222+Month!K222</f>
        <v>2267.5300000000002</v>
      </c>
      <c r="M223" s="28">
        <f>M222+Month!L222</f>
        <v>8940.57</v>
      </c>
      <c r="N223" s="28">
        <f>N222+Month!M222</f>
        <v>15771.489999999998</v>
      </c>
      <c r="O223" s="28">
        <f>O222+Month!N222</f>
        <v>7157.9400000000005</v>
      </c>
      <c r="P223" s="28">
        <f>P222+Month!O222</f>
        <v>457.32</v>
      </c>
      <c r="Q223" s="28">
        <f>Q222+Month!P222</f>
        <v>1221.83</v>
      </c>
    </row>
    <row r="224" spans="1:17" x14ac:dyDescent="0.3">
      <c r="A224" s="11">
        <v>2013</v>
      </c>
      <c r="B224" s="11" t="s">
        <v>38</v>
      </c>
      <c r="C224" s="23">
        <f>Month!B223</f>
        <v>5732.29</v>
      </c>
      <c r="D224" s="23">
        <f>Month!C223</f>
        <v>342.08</v>
      </c>
      <c r="E224" s="23">
        <f>Month!D223</f>
        <v>-97.33</v>
      </c>
      <c r="F224" s="23">
        <f>Month!E223</f>
        <v>5487.53</v>
      </c>
      <c r="G224" s="23">
        <f>Month!F223</f>
        <v>191.56</v>
      </c>
      <c r="H224" s="23">
        <f>Month!G223</f>
        <v>26.48</v>
      </c>
      <c r="I224" s="23">
        <f>Month!H223</f>
        <v>152.29</v>
      </c>
      <c r="J224" s="23">
        <f>Month!I223</f>
        <v>1522.85</v>
      </c>
      <c r="K224" s="23">
        <f>Month!J223</f>
        <v>364.02</v>
      </c>
      <c r="L224" s="23">
        <f>Month!K223</f>
        <v>309.61</v>
      </c>
      <c r="M224" s="23">
        <f>Month!L223</f>
        <v>849.25</v>
      </c>
      <c r="N224" s="23">
        <f>Month!M223</f>
        <v>1295.3499999999999</v>
      </c>
      <c r="O224" s="23">
        <f>Month!N223</f>
        <v>518.91999999999996</v>
      </c>
      <c r="P224" s="23">
        <f>Month!O223</f>
        <v>43.13</v>
      </c>
      <c r="Q224" s="23">
        <f>Month!P223</f>
        <v>16.37</v>
      </c>
    </row>
    <row r="225" spans="1:17" x14ac:dyDescent="0.3">
      <c r="A225" s="11">
        <v>2013</v>
      </c>
      <c r="B225" s="11" t="s">
        <v>39</v>
      </c>
      <c r="C225" s="23">
        <f>C224+Month!B224</f>
        <v>10852.2</v>
      </c>
      <c r="D225" s="23">
        <f>D224+Month!C224</f>
        <v>631.64</v>
      </c>
      <c r="E225" s="23">
        <f>E224+Month!D224</f>
        <v>-28.980000000000004</v>
      </c>
      <c r="F225" s="23">
        <f>F224+Month!E224</f>
        <v>10249.529999999999</v>
      </c>
      <c r="G225" s="23">
        <f>G224+Month!F224</f>
        <v>372.53</v>
      </c>
      <c r="H225" s="23">
        <f>H224+Month!G224</f>
        <v>50.59</v>
      </c>
      <c r="I225" s="23">
        <f>I224+Month!H224</f>
        <v>343.64</v>
      </c>
      <c r="J225" s="23">
        <f>J224+Month!I224</f>
        <v>2924.23</v>
      </c>
      <c r="K225" s="23">
        <f>K224+Month!J224</f>
        <v>673.22</v>
      </c>
      <c r="L225" s="23">
        <f>L224+Month!K224</f>
        <v>605.84</v>
      </c>
      <c r="M225" s="23">
        <f>M224+Month!L224</f>
        <v>1451.35</v>
      </c>
      <c r="N225" s="23">
        <f>N224+Month!M224</f>
        <v>2412.3999999999996</v>
      </c>
      <c r="O225" s="23">
        <f>O224+Month!N224</f>
        <v>965.3</v>
      </c>
      <c r="P225" s="23">
        <f>P224+Month!O224</f>
        <v>54.1</v>
      </c>
      <c r="Q225" s="23">
        <f>Q224+Month!P224</f>
        <v>67.84</v>
      </c>
    </row>
    <row r="226" spans="1:17" x14ac:dyDescent="0.3">
      <c r="A226" s="11">
        <v>2013</v>
      </c>
      <c r="B226" s="11" t="s">
        <v>40</v>
      </c>
      <c r="C226" s="23">
        <f>C225+Month!B225</f>
        <v>16671.010000000002</v>
      </c>
      <c r="D226" s="23">
        <f>D225+Month!C225</f>
        <v>930.06</v>
      </c>
      <c r="E226" s="23">
        <f>E225+Month!D225</f>
        <v>3.0999999999999943</v>
      </c>
      <c r="F226" s="23">
        <f>F225+Month!E225</f>
        <v>15737.84</v>
      </c>
      <c r="G226" s="23">
        <f>G225+Month!F225</f>
        <v>597.07999999999993</v>
      </c>
      <c r="H226" s="23">
        <f>H225+Month!G225</f>
        <v>98.1</v>
      </c>
      <c r="I226" s="23">
        <f>I225+Month!H225</f>
        <v>569.47</v>
      </c>
      <c r="J226" s="23">
        <f>J225+Month!I225</f>
        <v>4435.4400000000005</v>
      </c>
      <c r="K226" s="23">
        <f>K225+Month!J225</f>
        <v>1043.0700000000002</v>
      </c>
      <c r="L226" s="23">
        <f>L225+Month!K225</f>
        <v>907.62</v>
      </c>
      <c r="M226" s="23">
        <f>M225+Month!L225</f>
        <v>2151.77</v>
      </c>
      <c r="N226" s="23">
        <f>N225+Month!M225</f>
        <v>3647.7699999999995</v>
      </c>
      <c r="O226" s="23">
        <f>O225+Month!N225</f>
        <v>1572.3</v>
      </c>
      <c r="P226" s="23">
        <f>P225+Month!O225</f>
        <v>85.65</v>
      </c>
      <c r="Q226" s="23">
        <f>Q225+Month!P225</f>
        <v>158.69999999999999</v>
      </c>
    </row>
    <row r="227" spans="1:17" x14ac:dyDescent="0.3">
      <c r="A227" s="11">
        <v>2013</v>
      </c>
      <c r="B227" s="11" t="s">
        <v>41</v>
      </c>
      <c r="C227" s="23">
        <f>C226+Month!B226</f>
        <v>22617.230000000003</v>
      </c>
      <c r="D227" s="23">
        <f>D226+Month!C226</f>
        <v>1273.6199999999999</v>
      </c>
      <c r="E227" s="23">
        <f>E226+Month!D226</f>
        <v>69.47999999999999</v>
      </c>
      <c r="F227" s="23">
        <f>F226+Month!E226</f>
        <v>21274.12</v>
      </c>
      <c r="G227" s="23">
        <f>G226+Month!F226</f>
        <v>837.16</v>
      </c>
      <c r="H227" s="23">
        <f>H226+Month!G226</f>
        <v>131.99</v>
      </c>
      <c r="I227" s="23">
        <f>I226+Month!H226</f>
        <v>751.25</v>
      </c>
      <c r="J227" s="23">
        <f>J226+Month!I226</f>
        <v>5992.7900000000009</v>
      </c>
      <c r="K227" s="23">
        <f>K226+Month!J226</f>
        <v>1445.5000000000002</v>
      </c>
      <c r="L227" s="23">
        <f>L226+Month!K226</f>
        <v>1194.03</v>
      </c>
      <c r="M227" s="23">
        <f>M226+Month!L226</f>
        <v>2870.96</v>
      </c>
      <c r="N227" s="23">
        <f>N226+Month!M226</f>
        <v>4992.2599999999993</v>
      </c>
      <c r="O227" s="23">
        <f>O226+Month!N226</f>
        <v>2088.52</v>
      </c>
      <c r="P227" s="23">
        <f>P226+Month!O226</f>
        <v>122.5</v>
      </c>
      <c r="Q227" s="23">
        <f>Q226+Month!P226</f>
        <v>217.97</v>
      </c>
    </row>
    <row r="228" spans="1:17" x14ac:dyDescent="0.3">
      <c r="A228" s="11">
        <v>2013</v>
      </c>
      <c r="B228" s="11" t="s">
        <v>42</v>
      </c>
      <c r="C228" s="23">
        <f>C227+Month!B227</f>
        <v>28315.360000000004</v>
      </c>
      <c r="D228" s="23">
        <f>D227+Month!C227</f>
        <v>1594.52</v>
      </c>
      <c r="E228" s="23">
        <f>E227+Month!D227</f>
        <v>121.28999999999999</v>
      </c>
      <c r="F228" s="23">
        <f>F227+Month!E227</f>
        <v>26599.54</v>
      </c>
      <c r="G228" s="23">
        <f>G227+Month!F227</f>
        <v>1066.42</v>
      </c>
      <c r="H228" s="23">
        <f>H227+Month!G227</f>
        <v>161.13</v>
      </c>
      <c r="I228" s="23">
        <f>I227+Month!H227</f>
        <v>936.3</v>
      </c>
      <c r="J228" s="23">
        <f>J227+Month!I227</f>
        <v>7484.3200000000006</v>
      </c>
      <c r="K228" s="23">
        <f>K227+Month!J227</f>
        <v>1833.4500000000003</v>
      </c>
      <c r="L228" s="23">
        <f>L227+Month!K227</f>
        <v>1414.45</v>
      </c>
      <c r="M228" s="23">
        <f>M227+Month!L227</f>
        <v>3500.74</v>
      </c>
      <c r="N228" s="23">
        <f>N227+Month!M227</f>
        <v>6339.7599999999993</v>
      </c>
      <c r="O228" s="23">
        <f>O227+Month!N227</f>
        <v>2665.43</v>
      </c>
      <c r="P228" s="23">
        <f>P227+Month!O227</f>
        <v>174.13</v>
      </c>
      <c r="Q228" s="23">
        <f>Q227+Month!P227</f>
        <v>281.67</v>
      </c>
    </row>
    <row r="229" spans="1:17" x14ac:dyDescent="0.3">
      <c r="A229" s="11">
        <v>2013</v>
      </c>
      <c r="B229" s="11" t="s">
        <v>43</v>
      </c>
      <c r="C229" s="23">
        <f>C228+Month!B228</f>
        <v>34062.910000000003</v>
      </c>
      <c r="D229" s="23">
        <f>D228+Month!C228</f>
        <v>1928.25</v>
      </c>
      <c r="E229" s="23">
        <f>E228+Month!D228</f>
        <v>153.18</v>
      </c>
      <c r="F229" s="23">
        <f>F228+Month!E228</f>
        <v>31981.47</v>
      </c>
      <c r="G229" s="23">
        <f>G228+Month!F228</f>
        <v>1304.42</v>
      </c>
      <c r="H229" s="23">
        <f>H228+Month!G228</f>
        <v>192.16</v>
      </c>
      <c r="I229" s="23">
        <f>I228+Month!H228</f>
        <v>1074.1199999999999</v>
      </c>
      <c r="J229" s="23">
        <f>J228+Month!I228</f>
        <v>9001.75</v>
      </c>
      <c r="K229" s="23">
        <f>K228+Month!J228</f>
        <v>2285.63</v>
      </c>
      <c r="L229" s="23">
        <f>L228+Month!K228</f>
        <v>1580.13</v>
      </c>
      <c r="M229" s="23">
        <f>M228+Month!L228</f>
        <v>4224.3999999999996</v>
      </c>
      <c r="N229" s="23">
        <f>N228+Month!M228</f>
        <v>7680.2199999999993</v>
      </c>
      <c r="O229" s="23">
        <f>O228+Month!N228</f>
        <v>3219.08</v>
      </c>
      <c r="P229" s="23">
        <f>P228+Month!O228</f>
        <v>185.53</v>
      </c>
      <c r="Q229" s="23">
        <f>Q228+Month!P228</f>
        <v>353.20000000000005</v>
      </c>
    </row>
    <row r="230" spans="1:17" x14ac:dyDescent="0.3">
      <c r="A230" s="11">
        <v>2013</v>
      </c>
      <c r="B230" s="11" t="s">
        <v>44</v>
      </c>
      <c r="C230" s="23">
        <f>C229+Month!B229</f>
        <v>40017.850000000006</v>
      </c>
      <c r="D230" s="23">
        <f>D229+Month!C229</f>
        <v>2280.54</v>
      </c>
      <c r="E230" s="23">
        <f>E229+Month!D229</f>
        <v>192.47</v>
      </c>
      <c r="F230" s="23">
        <f>F229+Month!E229</f>
        <v>37544.83</v>
      </c>
      <c r="G230" s="23">
        <f>G229+Month!F229</f>
        <v>1540.69</v>
      </c>
      <c r="H230" s="23">
        <f>H229+Month!G229</f>
        <v>222.93</v>
      </c>
      <c r="I230" s="23">
        <f>I229+Month!H229</f>
        <v>1223.32</v>
      </c>
      <c r="J230" s="23">
        <f>J229+Month!I229</f>
        <v>10559.39</v>
      </c>
      <c r="K230" s="23">
        <f>K229+Month!J229</f>
        <v>2798.1800000000003</v>
      </c>
      <c r="L230" s="23">
        <f>L229+Month!K229</f>
        <v>1724.3000000000002</v>
      </c>
      <c r="M230" s="23">
        <f>M229+Month!L229</f>
        <v>4889.0999999999995</v>
      </c>
      <c r="N230" s="23">
        <f>N229+Month!M229</f>
        <v>9165.82</v>
      </c>
      <c r="O230" s="23">
        <f>O229+Month!N229</f>
        <v>3685.24</v>
      </c>
      <c r="P230" s="23">
        <f>P229+Month!O229</f>
        <v>232.39</v>
      </c>
      <c r="Q230" s="23">
        <f>Q229+Month!P229</f>
        <v>457.21000000000004</v>
      </c>
    </row>
    <row r="231" spans="1:17" x14ac:dyDescent="0.3">
      <c r="A231" s="11">
        <v>2013</v>
      </c>
      <c r="B231" s="11" t="s">
        <v>45</v>
      </c>
      <c r="C231" s="23">
        <f>C230+Month!B230</f>
        <v>45922.350000000006</v>
      </c>
      <c r="D231" s="23">
        <f>D230+Month!C230</f>
        <v>2625.89</v>
      </c>
      <c r="E231" s="23">
        <f>E230+Month!D230</f>
        <v>13.169999999999987</v>
      </c>
      <c r="F231" s="23">
        <f>F230+Month!E230</f>
        <v>43283.28</v>
      </c>
      <c r="G231" s="23">
        <f>G230+Month!F230</f>
        <v>1758.16</v>
      </c>
      <c r="H231" s="23">
        <f>H230+Month!G230</f>
        <v>255.12</v>
      </c>
      <c r="I231" s="23">
        <f>I230+Month!H230</f>
        <v>1349.29</v>
      </c>
      <c r="J231" s="23">
        <f>J230+Month!I230</f>
        <v>12189.42</v>
      </c>
      <c r="K231" s="23">
        <f>K230+Month!J230</f>
        <v>3342.6000000000004</v>
      </c>
      <c r="L231" s="23">
        <f>L230+Month!K230</f>
        <v>1847.1800000000003</v>
      </c>
      <c r="M231" s="23">
        <f>M230+Month!L230</f>
        <v>5880.9999999999991</v>
      </c>
      <c r="N231" s="23">
        <f>N230+Month!M230</f>
        <v>10542.35</v>
      </c>
      <c r="O231" s="23">
        <f>O230+Month!N230</f>
        <v>4131.8099999999995</v>
      </c>
      <c r="P231" s="23">
        <f>P230+Month!O230</f>
        <v>246.64999999999998</v>
      </c>
      <c r="Q231" s="23">
        <f>Q230+Month!P230</f>
        <v>555.1</v>
      </c>
    </row>
    <row r="232" spans="1:17" x14ac:dyDescent="0.3">
      <c r="A232" s="11">
        <v>2013</v>
      </c>
      <c r="B232" s="11" t="s">
        <v>46</v>
      </c>
      <c r="C232" s="23">
        <f>C231+Month!B231</f>
        <v>51032.390000000007</v>
      </c>
      <c r="D232" s="23">
        <f>D231+Month!C231</f>
        <v>2926.77</v>
      </c>
      <c r="E232" s="23">
        <f>E231+Month!D231</f>
        <v>70.789999999999992</v>
      </c>
      <c r="F232" s="23">
        <f>F231+Month!E231</f>
        <v>48034.82</v>
      </c>
      <c r="G232" s="23">
        <f>G231+Month!F231</f>
        <v>1912.97</v>
      </c>
      <c r="H232" s="23">
        <f>H231+Month!G231</f>
        <v>284.82</v>
      </c>
      <c r="I232" s="23">
        <f>I231+Month!H231</f>
        <v>1445.81</v>
      </c>
      <c r="J232" s="23">
        <f>J231+Month!I231</f>
        <v>13647.42</v>
      </c>
      <c r="K232" s="23">
        <f>K231+Month!J231</f>
        <v>3674.8</v>
      </c>
      <c r="L232" s="23">
        <f>L231+Month!K231</f>
        <v>2074.17</v>
      </c>
      <c r="M232" s="23">
        <f>M231+Month!L231</f>
        <v>6544.23</v>
      </c>
      <c r="N232" s="23">
        <f>N231+Month!M231</f>
        <v>11613.25</v>
      </c>
      <c r="O232" s="23">
        <f>O231+Month!N231</f>
        <v>4668.8899999999994</v>
      </c>
      <c r="P232" s="23">
        <f>P231+Month!O231</f>
        <v>269.10999999999996</v>
      </c>
      <c r="Q232" s="23">
        <f>Q231+Month!P231</f>
        <v>612.28</v>
      </c>
    </row>
    <row r="233" spans="1:17" x14ac:dyDescent="0.3">
      <c r="A233" s="11">
        <v>2013</v>
      </c>
      <c r="B233" s="11" t="s">
        <v>47</v>
      </c>
      <c r="C233" s="23">
        <f>C232+Month!B232</f>
        <v>55756.460000000006</v>
      </c>
      <c r="D233" s="23">
        <f>D232+Month!C232</f>
        <v>3190.96</v>
      </c>
      <c r="E233" s="23">
        <f>E232+Month!D232</f>
        <v>102.32</v>
      </c>
      <c r="F233" s="23">
        <f>F232+Month!E232</f>
        <v>52463.17</v>
      </c>
      <c r="G233" s="23">
        <f>G232+Month!F232</f>
        <v>2031.1200000000001</v>
      </c>
      <c r="H233" s="23">
        <f>H232+Month!G232</f>
        <v>304.39999999999998</v>
      </c>
      <c r="I233" s="23">
        <f>I232+Month!H232</f>
        <v>1536.02</v>
      </c>
      <c r="J233" s="23">
        <f>J232+Month!I232</f>
        <v>14965.43</v>
      </c>
      <c r="K233" s="23">
        <f>K232+Month!J232</f>
        <v>3916.1200000000003</v>
      </c>
      <c r="L233" s="23">
        <f>L232+Month!K232</f>
        <v>2248.9900000000002</v>
      </c>
      <c r="M233" s="23">
        <f>M232+Month!L232</f>
        <v>7175.5199999999995</v>
      </c>
      <c r="N233" s="23">
        <f>N232+Month!M232</f>
        <v>12617.06</v>
      </c>
      <c r="O233" s="23">
        <f>O232+Month!N232</f>
        <v>5234.9499999999989</v>
      </c>
      <c r="P233" s="23">
        <f>P232+Month!O232</f>
        <v>335.37999999999994</v>
      </c>
      <c r="Q233" s="23">
        <f>Q232+Month!P232</f>
        <v>687.18</v>
      </c>
    </row>
    <row r="234" spans="1:17" x14ac:dyDescent="0.3">
      <c r="A234" s="11">
        <v>2013</v>
      </c>
      <c r="B234" s="11" t="s">
        <v>48</v>
      </c>
      <c r="C234" s="23">
        <f>C233+Month!B233</f>
        <v>60402.87000000001</v>
      </c>
      <c r="D234" s="23">
        <f>D233+Month!C233</f>
        <v>3443.01</v>
      </c>
      <c r="E234" s="23">
        <f>E233+Month!D233</f>
        <v>99.009999999999991</v>
      </c>
      <c r="F234" s="23">
        <f>F233+Month!E233</f>
        <v>56860.83</v>
      </c>
      <c r="G234" s="23">
        <f>G233+Month!F233</f>
        <v>2160.6</v>
      </c>
      <c r="H234" s="23">
        <f>H233+Month!G233</f>
        <v>327.66999999999996</v>
      </c>
      <c r="I234" s="23">
        <f>I233+Month!H233</f>
        <v>1760.59</v>
      </c>
      <c r="J234" s="23">
        <f>J233+Month!I233</f>
        <v>16195.8</v>
      </c>
      <c r="K234" s="23">
        <f>K233+Month!J233</f>
        <v>4177.97</v>
      </c>
      <c r="L234" s="23">
        <f>L233+Month!K233</f>
        <v>2446.7400000000002</v>
      </c>
      <c r="M234" s="23">
        <f>M233+Month!L233</f>
        <v>7869</v>
      </c>
      <c r="N234" s="23">
        <f>N233+Month!M233</f>
        <v>13592.65</v>
      </c>
      <c r="O234" s="23">
        <f>O233+Month!N233</f>
        <v>5708.1499999999987</v>
      </c>
      <c r="P234" s="23">
        <f>P233+Month!O233</f>
        <v>353.26999999999992</v>
      </c>
      <c r="Q234" s="23">
        <f>Q233+Month!P233</f>
        <v>735.4799999999999</v>
      </c>
    </row>
    <row r="235" spans="1:17" x14ac:dyDescent="0.3">
      <c r="A235" s="22">
        <v>2013</v>
      </c>
      <c r="B235" s="22" t="s">
        <v>49</v>
      </c>
      <c r="C235" s="28">
        <f>C234+Month!B234</f>
        <v>65971.890000000014</v>
      </c>
      <c r="D235" s="28">
        <f>D234+Month!C234</f>
        <v>3758.88</v>
      </c>
      <c r="E235" s="28">
        <f>E234+Month!D234</f>
        <v>153.07999999999998</v>
      </c>
      <c r="F235" s="28">
        <f>F234+Month!E234</f>
        <v>62059.92</v>
      </c>
      <c r="G235" s="28">
        <f>G234+Month!F234</f>
        <v>2326.27</v>
      </c>
      <c r="H235" s="28">
        <f>H234+Month!G234</f>
        <v>351.64</v>
      </c>
      <c r="I235" s="28">
        <f>I234+Month!H234</f>
        <v>2043.23</v>
      </c>
      <c r="J235" s="28">
        <f>J234+Month!I234</f>
        <v>17661.25</v>
      </c>
      <c r="K235" s="28">
        <f>K234+Month!J234</f>
        <v>4527.0600000000004</v>
      </c>
      <c r="L235" s="28">
        <f>L234+Month!K234</f>
        <v>2705.3500000000004</v>
      </c>
      <c r="M235" s="28">
        <f>M234+Month!L234</f>
        <v>8537.36</v>
      </c>
      <c r="N235" s="28">
        <f>N234+Month!M234</f>
        <v>14882.46</v>
      </c>
      <c r="O235" s="28">
        <f>O234+Month!N234</f>
        <v>6229.619999999999</v>
      </c>
      <c r="P235" s="28">
        <f>P234+Month!O234</f>
        <v>387.2399999999999</v>
      </c>
      <c r="Q235" s="28">
        <f>Q234+Month!P234</f>
        <v>776.62999999999988</v>
      </c>
    </row>
    <row r="236" spans="1:17" x14ac:dyDescent="0.3">
      <c r="A236" s="11">
        <v>2014</v>
      </c>
      <c r="B236" s="11" t="s">
        <v>38</v>
      </c>
      <c r="C236" s="23">
        <f>Month!B235</f>
        <v>5476.81</v>
      </c>
      <c r="D236" s="23">
        <f>Month!C235</f>
        <v>305.74</v>
      </c>
      <c r="E236" s="23">
        <f>Month!D235</f>
        <v>16.54</v>
      </c>
      <c r="F236" s="23">
        <f>Month!E235</f>
        <v>5154.53</v>
      </c>
      <c r="G236" s="23">
        <f>Month!F235</f>
        <v>191.41</v>
      </c>
      <c r="H236" s="23">
        <f>Month!G235</f>
        <v>29.8</v>
      </c>
      <c r="I236" s="23">
        <f>Month!H235</f>
        <v>252.01</v>
      </c>
      <c r="J236" s="23">
        <f>Month!I235</f>
        <v>1533.4</v>
      </c>
      <c r="K236" s="23">
        <f>Month!J235</f>
        <v>383.66</v>
      </c>
      <c r="L236" s="23">
        <f>Month!K235</f>
        <v>212.32</v>
      </c>
      <c r="M236" s="23">
        <f>Month!L235</f>
        <v>668.78</v>
      </c>
      <c r="N236" s="23">
        <f>Month!M235</f>
        <v>1263.4000000000001</v>
      </c>
      <c r="O236" s="23">
        <f>Month!N235</f>
        <v>419.89</v>
      </c>
      <c r="P236" s="23">
        <f>Month!O235</f>
        <v>34</v>
      </c>
      <c r="Q236" s="23">
        <f>Month!P235</f>
        <v>28.29</v>
      </c>
    </row>
    <row r="237" spans="1:17" x14ac:dyDescent="0.3">
      <c r="A237" s="11">
        <v>2014</v>
      </c>
      <c r="B237" s="11" t="s">
        <v>39</v>
      </c>
      <c r="C237" s="23">
        <f>C236+Month!B236</f>
        <v>10034.630000000001</v>
      </c>
      <c r="D237" s="23">
        <f>D236+Month!C236</f>
        <v>554.20000000000005</v>
      </c>
      <c r="E237" s="23">
        <f>E236+Month!D236</f>
        <v>65.19</v>
      </c>
      <c r="F237" s="23">
        <f>F236+Month!E236</f>
        <v>9415.23</v>
      </c>
      <c r="G237" s="23">
        <f>G236+Month!F236</f>
        <v>346.33</v>
      </c>
      <c r="H237" s="23">
        <f>H236+Month!G236</f>
        <v>56.870000000000005</v>
      </c>
      <c r="I237" s="23">
        <f>I236+Month!H236</f>
        <v>437.41999999999996</v>
      </c>
      <c r="J237" s="23">
        <f>J236+Month!I236</f>
        <v>2866.55</v>
      </c>
      <c r="K237" s="23">
        <f>K236+Month!J236</f>
        <v>640.77</v>
      </c>
      <c r="L237" s="23">
        <f>L236+Month!K236</f>
        <v>501.37</v>
      </c>
      <c r="M237" s="23">
        <f>M236+Month!L236</f>
        <v>1234.78</v>
      </c>
      <c r="N237" s="23">
        <f>N236+Month!M236</f>
        <v>2185.2400000000002</v>
      </c>
      <c r="O237" s="23">
        <f>O236+Month!N236</f>
        <v>717.58999999999992</v>
      </c>
      <c r="P237" s="23">
        <f>P236+Month!O236</f>
        <v>70.89</v>
      </c>
      <c r="Q237" s="23">
        <f>Q236+Month!P236</f>
        <v>103.94999999999999</v>
      </c>
    </row>
    <row r="238" spans="1:17" x14ac:dyDescent="0.3">
      <c r="A238" s="11">
        <v>2014</v>
      </c>
      <c r="B238" s="11" t="s">
        <v>40</v>
      </c>
      <c r="C238" s="23">
        <f>C237+Month!B237</f>
        <v>15517.210000000001</v>
      </c>
      <c r="D238" s="23">
        <f>D237+Month!C237</f>
        <v>843.76</v>
      </c>
      <c r="E238" s="23">
        <f>E237+Month!D237</f>
        <v>106.5</v>
      </c>
      <c r="F238" s="23">
        <f>F237+Month!E237</f>
        <v>14566.939999999999</v>
      </c>
      <c r="G238" s="23">
        <f>G237+Month!F237</f>
        <v>526.91</v>
      </c>
      <c r="H238" s="23">
        <f>H237+Month!G237</f>
        <v>86.850000000000009</v>
      </c>
      <c r="I238" s="23">
        <f>I237+Month!H237</f>
        <v>633</v>
      </c>
      <c r="J238" s="23">
        <f>J237+Month!I237</f>
        <v>4294.83</v>
      </c>
      <c r="K238" s="23">
        <f>K237+Month!J237</f>
        <v>967.14</v>
      </c>
      <c r="L238" s="23">
        <f>L237+Month!K237</f>
        <v>756.45</v>
      </c>
      <c r="M238" s="23">
        <f>M237+Month!L237</f>
        <v>1929.9</v>
      </c>
      <c r="N238" s="23">
        <f>N237+Month!M237</f>
        <v>3406.8100000000004</v>
      </c>
      <c r="O238" s="23">
        <f>O237+Month!N237</f>
        <v>1281.31</v>
      </c>
      <c r="P238" s="23">
        <f>P237+Month!O237</f>
        <v>104.44</v>
      </c>
      <c r="Q238" s="23">
        <f>Q237+Month!P237</f>
        <v>198.76</v>
      </c>
    </row>
    <row r="239" spans="1:17" x14ac:dyDescent="0.3">
      <c r="A239" s="11">
        <v>2014</v>
      </c>
      <c r="B239" s="11" t="s">
        <v>41</v>
      </c>
      <c r="C239" s="23">
        <f>C238+Month!B238</f>
        <v>20722.440000000002</v>
      </c>
      <c r="D239" s="23">
        <f>D238+Month!C238</f>
        <v>1113.6399999999999</v>
      </c>
      <c r="E239" s="23">
        <f>E238+Month!D238</f>
        <v>160.47</v>
      </c>
      <c r="F239" s="23">
        <f>F238+Month!E238</f>
        <v>19448.309999999998</v>
      </c>
      <c r="G239" s="23">
        <f>G238+Month!F238</f>
        <v>724.66</v>
      </c>
      <c r="H239" s="23">
        <f>H238+Month!G238</f>
        <v>121.35000000000001</v>
      </c>
      <c r="I239" s="23">
        <f>I238+Month!H238</f>
        <v>785.97</v>
      </c>
      <c r="J239" s="23">
        <f>J238+Month!I238</f>
        <v>5662.17</v>
      </c>
      <c r="K239" s="23">
        <f>K238+Month!J238</f>
        <v>1298.2</v>
      </c>
      <c r="L239" s="23">
        <f>L238+Month!K238</f>
        <v>937.16000000000008</v>
      </c>
      <c r="M239" s="23">
        <f>M238+Month!L238</f>
        <v>2644</v>
      </c>
      <c r="N239" s="23">
        <f>N238+Month!M238</f>
        <v>4566.7800000000007</v>
      </c>
      <c r="O239" s="23">
        <f>O238+Month!N238</f>
        <v>1769.05</v>
      </c>
      <c r="P239" s="23">
        <f>P238+Month!O238</f>
        <v>143.80000000000001</v>
      </c>
      <c r="Q239" s="23">
        <f>Q238+Month!P238</f>
        <v>293.53999999999996</v>
      </c>
    </row>
    <row r="240" spans="1:17" x14ac:dyDescent="0.3">
      <c r="A240" s="11">
        <v>2014</v>
      </c>
      <c r="B240" s="11" t="s">
        <v>42</v>
      </c>
      <c r="C240" s="23">
        <f>C239+Month!B239</f>
        <v>25957.29</v>
      </c>
      <c r="D240" s="23">
        <f>D239+Month!C239</f>
        <v>1382.36</v>
      </c>
      <c r="E240" s="23">
        <f>E239+Month!D239</f>
        <v>178.07999999999998</v>
      </c>
      <c r="F240" s="23">
        <f>F239+Month!E239</f>
        <v>24396.839999999997</v>
      </c>
      <c r="G240" s="23">
        <f>G239+Month!F239</f>
        <v>930.13</v>
      </c>
      <c r="H240" s="23">
        <f>H239+Month!G239</f>
        <v>155.67000000000002</v>
      </c>
      <c r="I240" s="23">
        <f>I239+Month!H239</f>
        <v>949.76</v>
      </c>
      <c r="J240" s="23">
        <f>J239+Month!I239</f>
        <v>7084.76</v>
      </c>
      <c r="K240" s="23">
        <f>K239+Month!J239</f>
        <v>1700.79</v>
      </c>
      <c r="L240" s="23">
        <f>L239+Month!K239</f>
        <v>1070.6100000000001</v>
      </c>
      <c r="M240" s="23">
        <f>M239+Month!L239</f>
        <v>3331.29</v>
      </c>
      <c r="N240" s="23">
        <f>N239+Month!M239</f>
        <v>5706.5300000000007</v>
      </c>
      <c r="O240" s="23">
        <f>O239+Month!N239</f>
        <v>2313.7399999999998</v>
      </c>
      <c r="P240" s="23">
        <f>P239+Month!O239</f>
        <v>154.33000000000001</v>
      </c>
      <c r="Q240" s="23">
        <f>Q239+Month!P239</f>
        <v>379.02</v>
      </c>
    </row>
    <row r="241" spans="1:17" x14ac:dyDescent="0.3">
      <c r="A241" s="11">
        <v>2014</v>
      </c>
      <c r="B241" s="11" t="s">
        <v>43</v>
      </c>
      <c r="C241" s="23">
        <f>C240+Month!B240</f>
        <v>30651.7</v>
      </c>
      <c r="D241" s="23">
        <f>D240+Month!C240</f>
        <v>1635.12</v>
      </c>
      <c r="E241" s="23">
        <f>E240+Month!D240</f>
        <v>254.37</v>
      </c>
      <c r="F241" s="23">
        <f>F240+Month!E240</f>
        <v>28762.199999999997</v>
      </c>
      <c r="G241" s="23">
        <f>G240+Month!F240</f>
        <v>1121.6199999999999</v>
      </c>
      <c r="H241" s="23">
        <f>H240+Month!G240</f>
        <v>184.3</v>
      </c>
      <c r="I241" s="23">
        <f>I240+Month!H240</f>
        <v>1103.55</v>
      </c>
      <c r="J241" s="23">
        <f>J240+Month!I240</f>
        <v>8295.99</v>
      </c>
      <c r="K241" s="23">
        <f>K240+Month!J240</f>
        <v>2114.98</v>
      </c>
      <c r="L241" s="23">
        <f>L240+Month!K240</f>
        <v>1171.1000000000001</v>
      </c>
      <c r="M241" s="23">
        <f>M240+Month!L240</f>
        <v>4026.7799999999997</v>
      </c>
      <c r="N241" s="23">
        <f>N240+Month!M240</f>
        <v>6705.89</v>
      </c>
      <c r="O241" s="23">
        <f>O240+Month!N240</f>
        <v>2629.85</v>
      </c>
      <c r="P241" s="23">
        <f>P240+Month!O240</f>
        <v>183.44</v>
      </c>
      <c r="Q241" s="23">
        <f>Q240+Month!P240</f>
        <v>472.46999999999997</v>
      </c>
    </row>
    <row r="242" spans="1:17" x14ac:dyDescent="0.3">
      <c r="A242" s="11">
        <v>2014</v>
      </c>
      <c r="B242" s="11" t="s">
        <v>44</v>
      </c>
      <c r="C242" s="23">
        <f>C241+Month!B241</f>
        <v>35810.800000000003</v>
      </c>
      <c r="D242" s="23">
        <f>D241+Month!C241</f>
        <v>1902.84</v>
      </c>
      <c r="E242" s="23">
        <f>E241+Month!D241</f>
        <v>334.64</v>
      </c>
      <c r="F242" s="23">
        <f>F241+Month!E241</f>
        <v>33573.299999999996</v>
      </c>
      <c r="G242" s="23">
        <f>G241+Month!F241</f>
        <v>1316.1899999999998</v>
      </c>
      <c r="H242" s="23">
        <f>H241+Month!G241</f>
        <v>213.61</v>
      </c>
      <c r="I242" s="23">
        <f>I241+Month!H241</f>
        <v>1286.5</v>
      </c>
      <c r="J242" s="23">
        <f>J241+Month!I241</f>
        <v>9546.5399999999991</v>
      </c>
      <c r="K242" s="23">
        <f>K241+Month!J241</f>
        <v>2615.86</v>
      </c>
      <c r="L242" s="23">
        <f>L241+Month!K241</f>
        <v>1253.1300000000001</v>
      </c>
      <c r="M242" s="23">
        <f>M241+Month!L241</f>
        <v>4753.0199999999995</v>
      </c>
      <c r="N242" s="23">
        <f>N241+Month!M241</f>
        <v>7874.9800000000005</v>
      </c>
      <c r="O242" s="23">
        <f>O241+Month!N241</f>
        <v>3020.92</v>
      </c>
      <c r="P242" s="23">
        <f>P241+Month!O241</f>
        <v>235.78</v>
      </c>
      <c r="Q242" s="23">
        <f>Q241+Month!P241</f>
        <v>565.91</v>
      </c>
    </row>
    <row r="243" spans="1:17" x14ac:dyDescent="0.3">
      <c r="A243" s="11">
        <v>2014</v>
      </c>
      <c r="B243" s="11" t="s">
        <v>45</v>
      </c>
      <c r="C243" s="23">
        <f>C242+Month!B242</f>
        <v>40925.310000000005</v>
      </c>
      <c r="D243" s="23">
        <f>D242+Month!C242</f>
        <v>2174.85</v>
      </c>
      <c r="E243" s="23">
        <f>E242+Month!D242</f>
        <v>367.13</v>
      </c>
      <c r="F243" s="23">
        <f>F242+Month!E242</f>
        <v>38383.299999999996</v>
      </c>
      <c r="G243" s="23">
        <f>G242+Month!F242</f>
        <v>1492.5299999999997</v>
      </c>
      <c r="H243" s="23">
        <f>H242+Month!G242</f>
        <v>239.53000000000003</v>
      </c>
      <c r="I243" s="23">
        <f>I242+Month!H242</f>
        <v>1448.98</v>
      </c>
      <c r="J243" s="23">
        <f>J242+Month!I242</f>
        <v>10845.779999999999</v>
      </c>
      <c r="K243" s="23">
        <f>K242+Month!J242</f>
        <v>3037.28</v>
      </c>
      <c r="L243" s="23">
        <f>L242+Month!K242</f>
        <v>1379.4</v>
      </c>
      <c r="M243" s="23">
        <f>M242+Month!L242</f>
        <v>5495.23</v>
      </c>
      <c r="N243" s="23">
        <f>N242+Month!M242</f>
        <v>9101.61</v>
      </c>
      <c r="O243" s="23">
        <f>O242+Month!N242</f>
        <v>3415.15</v>
      </c>
      <c r="P243" s="23">
        <f>P242+Month!O242</f>
        <v>268.95999999999998</v>
      </c>
      <c r="Q243" s="23">
        <f>Q242+Month!P242</f>
        <v>664.16</v>
      </c>
    </row>
    <row r="244" spans="1:17" x14ac:dyDescent="0.3">
      <c r="A244" s="11">
        <v>2014</v>
      </c>
      <c r="B244" s="11" t="s">
        <v>46</v>
      </c>
      <c r="C244" s="23">
        <f>C243+Month!B243</f>
        <v>45921.94</v>
      </c>
      <c r="D244" s="23">
        <f>D243+Month!C243</f>
        <v>2425.9</v>
      </c>
      <c r="E244" s="23">
        <f>E243+Month!D243</f>
        <v>379.35</v>
      </c>
      <c r="F244" s="23">
        <f>F243+Month!E243</f>
        <v>43116.659999999996</v>
      </c>
      <c r="G244" s="23">
        <f>G243+Month!F243</f>
        <v>1670.5699999999997</v>
      </c>
      <c r="H244" s="23">
        <f>H243+Month!G243</f>
        <v>265.68</v>
      </c>
      <c r="I244" s="23">
        <f>I243+Month!H243</f>
        <v>1686.85</v>
      </c>
      <c r="J244" s="23">
        <f>J243+Month!I243</f>
        <v>12021.47</v>
      </c>
      <c r="K244" s="23">
        <f>K243+Month!J243</f>
        <v>3451.29</v>
      </c>
      <c r="L244" s="23">
        <f>L243+Month!K243</f>
        <v>1547.89</v>
      </c>
      <c r="M244" s="23">
        <f>M243+Month!L243</f>
        <v>6185.82</v>
      </c>
      <c r="N244" s="23">
        <f>N243+Month!M243</f>
        <v>10301.09</v>
      </c>
      <c r="O244" s="23">
        <f>O243+Month!N243</f>
        <v>3782.6800000000003</v>
      </c>
      <c r="P244" s="23">
        <f>P243+Month!O243</f>
        <v>303.27999999999997</v>
      </c>
      <c r="Q244" s="23">
        <f>Q243+Month!P243</f>
        <v>754.66</v>
      </c>
    </row>
    <row r="245" spans="1:17" x14ac:dyDescent="0.3">
      <c r="A245" s="11">
        <v>2014</v>
      </c>
      <c r="B245" s="11" t="s">
        <v>47</v>
      </c>
      <c r="C245" s="23">
        <f>C244+Month!B244</f>
        <v>50977.950000000004</v>
      </c>
      <c r="D245" s="23">
        <f>D244+Month!C244</f>
        <v>2676.3</v>
      </c>
      <c r="E245" s="23">
        <f>E244+Month!D244</f>
        <v>465.43</v>
      </c>
      <c r="F245" s="23">
        <f>F244+Month!E244</f>
        <v>47836.2</v>
      </c>
      <c r="G245" s="23">
        <f>G244+Month!F244</f>
        <v>1828.1499999999996</v>
      </c>
      <c r="H245" s="23">
        <f>H244+Month!G244</f>
        <v>293.33</v>
      </c>
      <c r="I245" s="23">
        <f>I244+Month!H244</f>
        <v>1908.3899999999999</v>
      </c>
      <c r="J245" s="23">
        <f>J244+Month!I244</f>
        <v>13143.91</v>
      </c>
      <c r="K245" s="23">
        <f>K244+Month!J244</f>
        <v>3871.58</v>
      </c>
      <c r="L245" s="23">
        <f>L244+Month!K244</f>
        <v>1708.3400000000001</v>
      </c>
      <c r="M245" s="23">
        <f>M244+Month!L244</f>
        <v>6822.04</v>
      </c>
      <c r="N245" s="23">
        <f>N244+Month!M244</f>
        <v>11405.12</v>
      </c>
      <c r="O245" s="23">
        <f>O244+Month!N244</f>
        <v>4377.46</v>
      </c>
      <c r="P245" s="23">
        <f>P244+Month!O244</f>
        <v>336.55999999999995</v>
      </c>
      <c r="Q245" s="23">
        <f>Q244+Month!P244</f>
        <v>848.42</v>
      </c>
    </row>
    <row r="246" spans="1:17" x14ac:dyDescent="0.3">
      <c r="A246" s="11">
        <v>2014</v>
      </c>
      <c r="B246" s="11" t="s">
        <v>48</v>
      </c>
      <c r="C246" s="23">
        <f>C245+Month!B245</f>
        <v>55788.19</v>
      </c>
      <c r="D246" s="23">
        <f>D245+Month!C245</f>
        <v>2908.7400000000002</v>
      </c>
      <c r="E246" s="23">
        <f>E245+Month!D245</f>
        <v>556.80999999999995</v>
      </c>
      <c r="F246" s="23">
        <f>F245+Month!E245</f>
        <v>52322.619999999995</v>
      </c>
      <c r="G246" s="23">
        <f>G245+Month!F245</f>
        <v>1966.9399999999996</v>
      </c>
      <c r="H246" s="23">
        <f>H245+Month!G245</f>
        <v>319.56</v>
      </c>
      <c r="I246" s="23">
        <f>I245+Month!H245</f>
        <v>2103.4499999999998</v>
      </c>
      <c r="J246" s="23">
        <f>J245+Month!I245</f>
        <v>14268.83</v>
      </c>
      <c r="K246" s="23">
        <f>K245+Month!J245</f>
        <v>4243.05</v>
      </c>
      <c r="L246" s="23">
        <f>L245+Month!K245</f>
        <v>1877.2700000000002</v>
      </c>
      <c r="M246" s="23">
        <f>M245+Month!L245</f>
        <v>7437.3099999999995</v>
      </c>
      <c r="N246" s="23">
        <f>N245+Month!M245</f>
        <v>12541.310000000001</v>
      </c>
      <c r="O246" s="23">
        <f>O245+Month!N245</f>
        <v>4868.9400000000005</v>
      </c>
      <c r="P246" s="23">
        <f>P245+Month!O245</f>
        <v>359.25999999999993</v>
      </c>
      <c r="Q246" s="23">
        <f>Q245+Month!P245</f>
        <v>934.56</v>
      </c>
    </row>
    <row r="247" spans="1:17" x14ac:dyDescent="0.3">
      <c r="A247" s="22">
        <v>2014</v>
      </c>
      <c r="B247" s="22" t="s">
        <v>49</v>
      </c>
      <c r="C247" s="28">
        <f>C246+Month!B246</f>
        <v>61062.55</v>
      </c>
      <c r="D247" s="28">
        <f>D246+Month!C246</f>
        <v>3198.2700000000004</v>
      </c>
      <c r="E247" s="28">
        <f>E246+Month!D246</f>
        <v>482.58999999999992</v>
      </c>
      <c r="F247" s="28">
        <f>F246+Month!E246</f>
        <v>57381.659999999996</v>
      </c>
      <c r="G247" s="28">
        <f>G246+Month!F246</f>
        <v>2127.0599999999995</v>
      </c>
      <c r="H247" s="28">
        <f>H246+Month!G246</f>
        <v>347.67</v>
      </c>
      <c r="I247" s="28">
        <f>I246+Month!H246</f>
        <v>2289.9699999999998</v>
      </c>
      <c r="J247" s="28">
        <f>J246+Month!I246</f>
        <v>15709.43</v>
      </c>
      <c r="K247" s="28">
        <f>K246+Month!J246</f>
        <v>4635.38</v>
      </c>
      <c r="L247" s="28">
        <f>L246+Month!K246</f>
        <v>2123.3700000000003</v>
      </c>
      <c r="M247" s="28">
        <f>M246+Month!L246</f>
        <v>8114.9299999999994</v>
      </c>
      <c r="N247" s="28">
        <f>N246+Month!M246</f>
        <v>13813.79</v>
      </c>
      <c r="O247" s="28">
        <f>O246+Month!N246</f>
        <v>5269.18</v>
      </c>
      <c r="P247" s="28">
        <f>P246+Month!O246</f>
        <v>372.69999999999993</v>
      </c>
      <c r="Q247" s="28">
        <f>Q246+Month!P246</f>
        <v>1006.39</v>
      </c>
    </row>
    <row r="248" spans="1:17" x14ac:dyDescent="0.3">
      <c r="A248" s="11">
        <v>2015</v>
      </c>
      <c r="B248" s="11" t="s">
        <v>38</v>
      </c>
      <c r="C248" s="23">
        <f>Month!B247</f>
        <v>5220.09</v>
      </c>
      <c r="D248" s="23">
        <f>Month!C247</f>
        <v>302.58</v>
      </c>
      <c r="E248" s="23">
        <f>Month!D247</f>
        <v>45.45</v>
      </c>
      <c r="F248" s="23">
        <f>Month!E247</f>
        <v>4872.0600000000004</v>
      </c>
      <c r="G248" s="23">
        <f>Month!F247</f>
        <v>170.12</v>
      </c>
      <c r="H248" s="23">
        <f>Month!G247</f>
        <v>31.89</v>
      </c>
      <c r="I248" s="23">
        <f>Month!H247</f>
        <v>195.59</v>
      </c>
      <c r="J248" s="23">
        <f>Month!I247</f>
        <v>1460.94</v>
      </c>
      <c r="K248" s="23">
        <f>Month!J247</f>
        <v>413.08</v>
      </c>
      <c r="L248" s="23">
        <f>Month!K247</f>
        <v>221.42</v>
      </c>
      <c r="M248" s="23">
        <f>Month!L247</f>
        <v>591.76</v>
      </c>
      <c r="N248" s="23">
        <f>Month!M247</f>
        <v>1166.5899999999999</v>
      </c>
      <c r="O248" s="23">
        <f>Month!N247</f>
        <v>406.3</v>
      </c>
      <c r="P248" s="23">
        <f>Month!O247</f>
        <v>14.41</v>
      </c>
      <c r="Q248" s="23">
        <f>Month!P247</f>
        <v>27.67</v>
      </c>
    </row>
    <row r="249" spans="1:17" x14ac:dyDescent="0.3">
      <c r="A249" s="11">
        <v>2015</v>
      </c>
      <c r="B249" s="11" t="s">
        <v>39</v>
      </c>
      <c r="C249" s="23">
        <f>Month!B248+C248</f>
        <v>9773.869999999999</v>
      </c>
      <c r="D249" s="23">
        <f>Month!C248+D248</f>
        <v>540.16</v>
      </c>
      <c r="E249" s="23">
        <f>Month!D248+E248</f>
        <v>90.800000000000011</v>
      </c>
      <c r="F249" s="23">
        <f>Month!E248+F248</f>
        <v>9142.91</v>
      </c>
      <c r="G249" s="23">
        <f>Month!F248+G248</f>
        <v>333.52</v>
      </c>
      <c r="H249" s="23">
        <f>Month!G248+H248</f>
        <v>62.269999999999996</v>
      </c>
      <c r="I249" s="23">
        <f>Month!H248+I248</f>
        <v>380.99</v>
      </c>
      <c r="J249" s="23">
        <f>Month!I248+J248</f>
        <v>2651.9</v>
      </c>
      <c r="K249" s="23">
        <f>Month!J248+K248</f>
        <v>755.16</v>
      </c>
      <c r="L249" s="23">
        <f>Month!K248+L248</f>
        <v>448.52</v>
      </c>
      <c r="M249" s="23">
        <f>Month!L248+M248</f>
        <v>1139.9099999999999</v>
      </c>
      <c r="N249" s="23">
        <f>Month!M248+N248</f>
        <v>2138.91</v>
      </c>
      <c r="O249" s="23">
        <f>Month!N248+O248</f>
        <v>806.39</v>
      </c>
      <c r="P249" s="23">
        <f>Month!O248+P248</f>
        <v>30.54</v>
      </c>
      <c r="Q249" s="23">
        <f>Month!P248+Q248</f>
        <v>100.89</v>
      </c>
    </row>
    <row r="250" spans="1:17" x14ac:dyDescent="0.3">
      <c r="A250" s="11">
        <v>2015</v>
      </c>
      <c r="B250" s="11" t="s">
        <v>40</v>
      </c>
      <c r="C250" s="23">
        <f>Month!B249+C249</f>
        <v>14633.039999999999</v>
      </c>
      <c r="D250" s="23">
        <f>Month!C249+D249</f>
        <v>809.65</v>
      </c>
      <c r="E250" s="23">
        <f>Month!D249+E249</f>
        <v>139.85000000000002</v>
      </c>
      <c r="F250" s="23">
        <f>Month!E249+F249</f>
        <v>13683.529999999999</v>
      </c>
      <c r="G250" s="23">
        <f>Month!F249+G249</f>
        <v>501.71999999999997</v>
      </c>
      <c r="H250" s="23">
        <f>Month!G249+H249</f>
        <v>93.41</v>
      </c>
      <c r="I250" s="23">
        <f>Month!H249+I249</f>
        <v>577.16</v>
      </c>
      <c r="J250" s="23">
        <f>Month!I249+J249</f>
        <v>3969.45</v>
      </c>
      <c r="K250" s="23">
        <f>Month!J249+K249</f>
        <v>1135.9299999999998</v>
      </c>
      <c r="L250" s="23">
        <f>Month!K249+L249</f>
        <v>674.55</v>
      </c>
      <c r="M250" s="23">
        <f>Month!L249+M249</f>
        <v>1779.35</v>
      </c>
      <c r="N250" s="23">
        <f>Month!M249+N249</f>
        <v>3031.7999999999997</v>
      </c>
      <c r="O250" s="23">
        <f>Month!N249+O249</f>
        <v>1226.3800000000001</v>
      </c>
      <c r="P250" s="23">
        <f>Month!O249+P249</f>
        <v>68.400000000000006</v>
      </c>
      <c r="Q250" s="23">
        <f>Month!P249+Q249</f>
        <v>190.82999999999998</v>
      </c>
    </row>
    <row r="251" spans="1:17" x14ac:dyDescent="0.3">
      <c r="A251" s="11">
        <v>2015</v>
      </c>
      <c r="B251" s="11" t="s">
        <v>41</v>
      </c>
      <c r="C251" s="23">
        <f>Month!B250+C250</f>
        <v>19482.68</v>
      </c>
      <c r="D251" s="23">
        <f>Month!C250+D250</f>
        <v>1068.42</v>
      </c>
      <c r="E251" s="23">
        <f>Month!D250+E250</f>
        <v>278.45000000000005</v>
      </c>
      <c r="F251" s="23">
        <f>Month!E250+F250</f>
        <v>18135.8</v>
      </c>
      <c r="G251" s="23">
        <f>Month!F250+G250</f>
        <v>695.1099999999999</v>
      </c>
      <c r="H251" s="23">
        <f>Month!G250+H250</f>
        <v>125.46</v>
      </c>
      <c r="I251" s="23">
        <f>Month!H250+I250</f>
        <v>752.25</v>
      </c>
      <c r="J251" s="23">
        <f>Month!I250+J250</f>
        <v>5271.5499999999993</v>
      </c>
      <c r="K251" s="23">
        <f>Month!J250+K250</f>
        <v>1511.2299999999998</v>
      </c>
      <c r="L251" s="23">
        <f>Month!K250+L250</f>
        <v>824.06999999999994</v>
      </c>
      <c r="M251" s="23">
        <f>Month!L250+M250</f>
        <v>2475.39</v>
      </c>
      <c r="N251" s="23">
        <f>Month!M250+N250</f>
        <v>3899.1299999999997</v>
      </c>
      <c r="O251" s="23">
        <f>Month!N250+O250</f>
        <v>1602.89</v>
      </c>
      <c r="P251" s="23">
        <f>Month!O250+P250</f>
        <v>107.62</v>
      </c>
      <c r="Q251" s="23">
        <f>Month!P250+Q250</f>
        <v>281.79999999999995</v>
      </c>
    </row>
    <row r="252" spans="1:17" x14ac:dyDescent="0.3">
      <c r="A252" s="11">
        <v>2015</v>
      </c>
      <c r="B252" s="11" t="s">
        <v>42</v>
      </c>
      <c r="C252" s="23">
        <f>Month!B251+C251</f>
        <v>24271.52</v>
      </c>
      <c r="D252" s="23">
        <f>Month!C251+D251</f>
        <v>1325.52</v>
      </c>
      <c r="E252" s="23">
        <f>Month!D251+E251</f>
        <v>317.96000000000004</v>
      </c>
      <c r="F252" s="23">
        <f>Month!E251+F251</f>
        <v>22628.04</v>
      </c>
      <c r="G252" s="23">
        <f>Month!F251+G251</f>
        <v>890.89999999999986</v>
      </c>
      <c r="H252" s="23">
        <f>Month!G251+H251</f>
        <v>156.10999999999999</v>
      </c>
      <c r="I252" s="23">
        <f>Month!H251+I251</f>
        <v>970.3</v>
      </c>
      <c r="J252" s="23">
        <f>Month!I251+J251</f>
        <v>6580.6599999999989</v>
      </c>
      <c r="K252" s="23">
        <f>Month!J251+K251</f>
        <v>1952.85</v>
      </c>
      <c r="L252" s="23">
        <f>Month!K251+L251</f>
        <v>947.27</v>
      </c>
      <c r="M252" s="23">
        <f>Month!L251+M251</f>
        <v>3059.95</v>
      </c>
      <c r="N252" s="23">
        <f>Month!M251+N251</f>
        <v>4892.4699999999993</v>
      </c>
      <c r="O252" s="23">
        <f>Month!N251+O251</f>
        <v>1972.46</v>
      </c>
      <c r="P252" s="23">
        <f>Month!O251+P251</f>
        <v>130.98000000000002</v>
      </c>
      <c r="Q252" s="23">
        <f>Month!P251+Q251</f>
        <v>378.90999999999997</v>
      </c>
    </row>
    <row r="253" spans="1:17" x14ac:dyDescent="0.3">
      <c r="A253" s="11">
        <v>2015</v>
      </c>
      <c r="B253" s="11" t="s">
        <v>43</v>
      </c>
      <c r="C253" s="23">
        <f>Month!B252+C252</f>
        <v>28735.59</v>
      </c>
      <c r="D253" s="23">
        <f>Month!C252+D252</f>
        <v>1561.22</v>
      </c>
      <c r="E253" s="23">
        <f>Month!D252+E252</f>
        <v>339.66</v>
      </c>
      <c r="F253" s="23">
        <f>Month!E252+F252</f>
        <v>26834.720000000001</v>
      </c>
      <c r="G253" s="23">
        <f>Month!F252+G252</f>
        <v>1079.79</v>
      </c>
      <c r="H253" s="23">
        <f>Month!G252+H252</f>
        <v>187.01999999999998</v>
      </c>
      <c r="I253" s="23">
        <f>Month!H252+I252</f>
        <v>1163.78</v>
      </c>
      <c r="J253" s="23">
        <f>Month!I252+J252</f>
        <v>7751.8099999999995</v>
      </c>
      <c r="K253" s="23">
        <f>Month!J252+K252</f>
        <v>2386.9899999999998</v>
      </c>
      <c r="L253" s="23">
        <f>Month!K252+L252</f>
        <v>1045.23</v>
      </c>
      <c r="M253" s="23">
        <f>Month!L252+M252</f>
        <v>3575.22</v>
      </c>
      <c r="N253" s="23">
        <f>Month!M252+N252</f>
        <v>5877.829999999999</v>
      </c>
      <c r="O253" s="23">
        <f>Month!N252+O252</f>
        <v>2320.1</v>
      </c>
      <c r="P253" s="23">
        <f>Month!O252+P252</f>
        <v>161.54000000000002</v>
      </c>
      <c r="Q253" s="23">
        <f>Month!P252+Q252</f>
        <v>465.06999999999994</v>
      </c>
    </row>
    <row r="254" spans="1:17" x14ac:dyDescent="0.3">
      <c r="A254" s="11">
        <v>2015</v>
      </c>
      <c r="B254" s="11" t="s">
        <v>44</v>
      </c>
      <c r="C254" s="23">
        <f>Month!B253+C253</f>
        <v>34209.79</v>
      </c>
      <c r="D254" s="23">
        <f>Month!C253+D253</f>
        <v>1866.87</v>
      </c>
      <c r="E254" s="23">
        <f>Month!D253+E253</f>
        <v>354.54</v>
      </c>
      <c r="F254" s="23">
        <f>Month!E253+F253</f>
        <v>31988.39</v>
      </c>
      <c r="G254" s="23">
        <f>Month!F253+G253</f>
        <v>1296.17</v>
      </c>
      <c r="H254" s="23">
        <f>Month!G253+H253</f>
        <v>227.17</v>
      </c>
      <c r="I254" s="23">
        <f>Month!H253+I253</f>
        <v>1363.72</v>
      </c>
      <c r="J254" s="23">
        <f>Month!I253+J253</f>
        <v>9276.17</v>
      </c>
      <c r="K254" s="23">
        <f>Month!J253+K253</f>
        <v>2904.5</v>
      </c>
      <c r="L254" s="23">
        <f>Month!K253+L253</f>
        <v>1137.5</v>
      </c>
      <c r="M254" s="23">
        <f>Month!L253+M253</f>
        <v>4196.49</v>
      </c>
      <c r="N254" s="23">
        <f>Month!M253+N253</f>
        <v>7139.1999999999989</v>
      </c>
      <c r="O254" s="23">
        <f>Month!N253+O253</f>
        <v>2709.48</v>
      </c>
      <c r="P254" s="23">
        <f>Month!O253+P253</f>
        <v>193.64000000000001</v>
      </c>
      <c r="Q254" s="23">
        <f>Month!P253+Q253</f>
        <v>562.79999999999995</v>
      </c>
    </row>
    <row r="255" spans="1:17" x14ac:dyDescent="0.3">
      <c r="A255" s="11">
        <v>2015</v>
      </c>
      <c r="B255" s="11" t="s">
        <v>45</v>
      </c>
      <c r="C255" s="23">
        <f>Month!B254+C254</f>
        <v>39720.449999999997</v>
      </c>
      <c r="D255" s="23">
        <f>Month!C254+D254</f>
        <v>2169.5</v>
      </c>
      <c r="E255" s="23">
        <f>Month!D254+E254</f>
        <v>403.48</v>
      </c>
      <c r="F255" s="23">
        <f>Month!E254+F254</f>
        <v>37147.479999999996</v>
      </c>
      <c r="G255" s="23">
        <f>Month!F254+G254</f>
        <v>1502.44</v>
      </c>
      <c r="H255" s="23">
        <f>Month!G254+H254</f>
        <v>264.52999999999997</v>
      </c>
      <c r="I255" s="23">
        <f>Month!H254+I254</f>
        <v>1578.97</v>
      </c>
      <c r="J255" s="23">
        <f>Month!I254+J254</f>
        <v>10755.61</v>
      </c>
      <c r="K255" s="23">
        <f>Month!J254+K254</f>
        <v>3384.87</v>
      </c>
      <c r="L255" s="23">
        <f>Month!K254+L254</f>
        <v>1275.8800000000001</v>
      </c>
      <c r="M255" s="23">
        <f>Month!L254+M254</f>
        <v>4840.0199999999995</v>
      </c>
      <c r="N255" s="23">
        <f>Month!M254+N254</f>
        <v>8341.4</v>
      </c>
      <c r="O255" s="23">
        <f>Month!N254+O254</f>
        <v>3165.87</v>
      </c>
      <c r="P255" s="23">
        <f>Month!O254+P254</f>
        <v>207.52</v>
      </c>
      <c r="Q255" s="23">
        <f>Month!P254+Q254</f>
        <v>666.07999999999993</v>
      </c>
    </row>
    <row r="256" spans="1:17" x14ac:dyDescent="0.3">
      <c r="A256" s="11">
        <v>2015</v>
      </c>
      <c r="B256" s="11" t="s">
        <v>46</v>
      </c>
      <c r="C256" s="23">
        <f>Month!B255+C255</f>
        <v>45082.84</v>
      </c>
      <c r="D256" s="23">
        <f>Month!C255+D255</f>
        <v>2477.75</v>
      </c>
      <c r="E256" s="23">
        <f>Month!D255+E255</f>
        <v>425.22</v>
      </c>
      <c r="F256" s="23">
        <f>Month!E255+F255</f>
        <v>42179.88</v>
      </c>
      <c r="G256" s="23">
        <f>Month!F255+G255</f>
        <v>1675.75</v>
      </c>
      <c r="H256" s="23">
        <f>Month!G255+H255</f>
        <v>297.52999999999997</v>
      </c>
      <c r="I256" s="23">
        <f>Month!H255+I255</f>
        <v>1756.82</v>
      </c>
      <c r="J256" s="23">
        <f>Month!I255+J255</f>
        <v>12278.95</v>
      </c>
      <c r="K256" s="23">
        <f>Month!J255+K255</f>
        <v>3843.3199999999997</v>
      </c>
      <c r="L256" s="23">
        <f>Month!K255+L255</f>
        <v>1451.3400000000001</v>
      </c>
      <c r="M256" s="23">
        <f>Month!L255+M255</f>
        <v>5500</v>
      </c>
      <c r="N256" s="23">
        <f>Month!M255+N255</f>
        <v>9539.52</v>
      </c>
      <c r="O256" s="23">
        <f>Month!N255+O255</f>
        <v>3492.8199999999997</v>
      </c>
      <c r="P256" s="23">
        <f>Month!O255+P255</f>
        <v>244.31</v>
      </c>
      <c r="Q256" s="23">
        <f>Month!P255+Q255</f>
        <v>754.3599999999999</v>
      </c>
    </row>
    <row r="257" spans="1:17" x14ac:dyDescent="0.3">
      <c r="A257" s="11">
        <v>2015</v>
      </c>
      <c r="B257" s="11" t="s">
        <v>47</v>
      </c>
      <c r="C257" s="23">
        <f>Month!B256+C256</f>
        <v>50563.829999999994</v>
      </c>
      <c r="D257" s="23">
        <f>Month!C256+D256</f>
        <v>2767.39</v>
      </c>
      <c r="E257" s="23">
        <f>Month!D256+E256</f>
        <v>438.44000000000005</v>
      </c>
      <c r="F257" s="23">
        <f>Month!E256+F256</f>
        <v>47358.02</v>
      </c>
      <c r="G257" s="23">
        <f>Month!F256+G256</f>
        <v>1870.91</v>
      </c>
      <c r="H257" s="23">
        <f>Month!G256+H256</f>
        <v>329.21999999999997</v>
      </c>
      <c r="I257" s="23">
        <f>Month!H256+I256</f>
        <v>1925.81</v>
      </c>
      <c r="J257" s="23">
        <f>Month!I256+J256</f>
        <v>13807.42</v>
      </c>
      <c r="K257" s="23">
        <f>Month!J256+K256</f>
        <v>4280.4699999999993</v>
      </c>
      <c r="L257" s="23">
        <f>Month!K256+L256</f>
        <v>1614.5500000000002</v>
      </c>
      <c r="M257" s="23">
        <f>Month!L256+M256</f>
        <v>6114.9</v>
      </c>
      <c r="N257" s="23">
        <f>Month!M256+N256</f>
        <v>10887.09</v>
      </c>
      <c r="O257" s="23">
        <f>Month!N256+O256</f>
        <v>3895.47</v>
      </c>
      <c r="P257" s="23">
        <f>Month!O256+P256</f>
        <v>274.16000000000003</v>
      </c>
      <c r="Q257" s="23">
        <f>Month!P256+Q256</f>
        <v>842.86999999999989</v>
      </c>
    </row>
    <row r="258" spans="1:17" x14ac:dyDescent="0.3">
      <c r="A258" s="11">
        <v>2015</v>
      </c>
      <c r="B258" s="11" t="s">
        <v>48</v>
      </c>
      <c r="C258" s="23">
        <f>Month!B257+C257</f>
        <v>55932.429999999993</v>
      </c>
      <c r="D258" s="23">
        <f>Month!C257+D257</f>
        <v>3047.22</v>
      </c>
      <c r="E258" s="23">
        <f>Month!D257+E257</f>
        <v>475.87000000000006</v>
      </c>
      <c r="F258" s="23">
        <f>Month!E257+F257</f>
        <v>52409.36</v>
      </c>
      <c r="G258" s="23">
        <f>Month!F257+G257</f>
        <v>2042.45</v>
      </c>
      <c r="H258" s="23">
        <f>Month!G257+H257</f>
        <v>362.71999999999997</v>
      </c>
      <c r="I258" s="23">
        <f>Month!H257+I257</f>
        <v>2154.14</v>
      </c>
      <c r="J258" s="23">
        <f>Month!I257+J257</f>
        <v>15315.48</v>
      </c>
      <c r="K258" s="23">
        <f>Month!J257+K257</f>
        <v>4640.5999999999995</v>
      </c>
      <c r="L258" s="23">
        <f>Month!K257+L257</f>
        <v>1798.44</v>
      </c>
      <c r="M258" s="23">
        <f>Month!L257+M257</f>
        <v>6654.83</v>
      </c>
      <c r="N258" s="23">
        <f>Month!M257+N257</f>
        <v>12186.8</v>
      </c>
      <c r="O258" s="23">
        <f>Month!N257+O257</f>
        <v>4312.2299999999996</v>
      </c>
      <c r="P258" s="23">
        <f>Month!O257+P257</f>
        <v>319.76000000000005</v>
      </c>
      <c r="Q258" s="23">
        <f>Month!P257+Q257</f>
        <v>921.81999999999994</v>
      </c>
    </row>
    <row r="259" spans="1:17" x14ac:dyDescent="0.3">
      <c r="A259" s="22">
        <v>2015</v>
      </c>
      <c r="B259" s="22" t="s">
        <v>49</v>
      </c>
      <c r="C259" s="28">
        <f>Month!B258+C258</f>
        <v>61390.80999999999</v>
      </c>
      <c r="D259" s="28">
        <f>Month!C258+D258</f>
        <v>3351.8199999999997</v>
      </c>
      <c r="E259" s="28">
        <f>Month!D258+E258</f>
        <v>513.31000000000006</v>
      </c>
      <c r="F259" s="28">
        <f>Month!E258+F258</f>
        <v>57525.7</v>
      </c>
      <c r="G259" s="28">
        <f>Month!F258+G258</f>
        <v>2207.69</v>
      </c>
      <c r="H259" s="28">
        <f>Month!G258+H258</f>
        <v>396.38</v>
      </c>
      <c r="I259" s="28">
        <f>Month!H258+I258</f>
        <v>2367.7199999999998</v>
      </c>
      <c r="J259" s="28">
        <f>Month!I258+J258</f>
        <v>16893.5</v>
      </c>
      <c r="K259" s="28">
        <f>Month!J258+K258</f>
        <v>4972.95</v>
      </c>
      <c r="L259" s="28">
        <f>Month!K258+L258</f>
        <v>2031.18</v>
      </c>
      <c r="M259" s="28">
        <f>Month!L258+M258</f>
        <v>7203.73</v>
      </c>
      <c r="N259" s="28">
        <f>Month!M258+N258</f>
        <v>13524.34</v>
      </c>
      <c r="O259" s="28">
        <f>Month!N258+O258</f>
        <v>4716</v>
      </c>
      <c r="P259" s="28">
        <f>Month!O258+P258</f>
        <v>350.01000000000005</v>
      </c>
      <c r="Q259" s="28">
        <f>Month!P258+Q258</f>
        <v>990.5</v>
      </c>
    </row>
    <row r="260" spans="1:17" x14ac:dyDescent="0.3">
      <c r="A260" s="11">
        <v>2016</v>
      </c>
      <c r="B260" s="11" t="s">
        <v>38</v>
      </c>
      <c r="C260" s="23">
        <f>Month!B259</f>
        <v>5234.0200000000004</v>
      </c>
      <c r="D260" s="23">
        <f>Month!C259</f>
        <v>301.26</v>
      </c>
      <c r="E260" s="23">
        <f>Month!D259</f>
        <v>50.23</v>
      </c>
      <c r="F260" s="23">
        <f>Month!E259</f>
        <v>4882.53</v>
      </c>
      <c r="G260" s="23">
        <f>Month!F259</f>
        <v>178.64</v>
      </c>
      <c r="H260" s="23">
        <f>Month!G259</f>
        <v>36.909999999999997</v>
      </c>
      <c r="I260" s="23">
        <f>Month!H259</f>
        <v>228.05</v>
      </c>
      <c r="J260" s="23">
        <f>Month!I259</f>
        <v>1545.33</v>
      </c>
      <c r="K260" s="23">
        <f>Month!J259</f>
        <v>368.36</v>
      </c>
      <c r="L260" s="23">
        <f>Month!K259</f>
        <v>221.81</v>
      </c>
      <c r="M260" s="23">
        <f>Month!L259</f>
        <v>600.25</v>
      </c>
      <c r="N260" s="23">
        <f>Month!M259</f>
        <v>1154.83</v>
      </c>
      <c r="O260" s="23">
        <f>Month!N259</f>
        <v>338.19</v>
      </c>
      <c r="P260" s="23">
        <f>Month!O259</f>
        <v>42.42</v>
      </c>
      <c r="Q260" s="23">
        <f>Month!P259</f>
        <v>16.670000000000002</v>
      </c>
    </row>
    <row r="261" spans="1:17" x14ac:dyDescent="0.3">
      <c r="A261" s="11">
        <v>2016</v>
      </c>
      <c r="B261" s="11" t="s">
        <v>39</v>
      </c>
      <c r="C261" s="23">
        <f>Month!B260+C260</f>
        <v>9637.0499999999993</v>
      </c>
      <c r="D261" s="23">
        <f>Month!C260+D260</f>
        <v>539.23</v>
      </c>
      <c r="E261" s="23">
        <f>Month!D260+E260</f>
        <v>73.88</v>
      </c>
      <c r="F261" s="23">
        <f>Month!E260+F260</f>
        <v>9023.93</v>
      </c>
      <c r="G261" s="23">
        <f>Month!F260+G260</f>
        <v>329.02</v>
      </c>
      <c r="H261" s="23">
        <f>Month!G260+H260</f>
        <v>97.78</v>
      </c>
      <c r="I261" s="23">
        <f>Month!H260+I260</f>
        <v>438.84000000000003</v>
      </c>
      <c r="J261" s="23">
        <f>Month!I260+J260</f>
        <v>2787.09</v>
      </c>
      <c r="K261" s="23">
        <f>Month!J260+K260</f>
        <v>634.99</v>
      </c>
      <c r="L261" s="23">
        <f>Month!K260+L260</f>
        <v>453.25</v>
      </c>
      <c r="M261" s="23">
        <f>Month!L260+M260</f>
        <v>1190.49</v>
      </c>
      <c r="N261" s="23">
        <f>Month!M260+N260</f>
        <v>1980.35</v>
      </c>
      <c r="O261" s="23">
        <f>Month!N260+O260</f>
        <v>700.33999999999992</v>
      </c>
      <c r="P261" s="23">
        <f>Month!O260+P260</f>
        <v>42.46</v>
      </c>
      <c r="Q261" s="23">
        <f>Month!P260+Q260</f>
        <v>89.28</v>
      </c>
    </row>
    <row r="262" spans="1:17" x14ac:dyDescent="0.3">
      <c r="A262" s="11">
        <v>2016</v>
      </c>
      <c r="B262" s="11" t="s">
        <v>40</v>
      </c>
      <c r="C262" s="23">
        <f>Month!B261+C261</f>
        <v>14221.4</v>
      </c>
      <c r="D262" s="23">
        <f>Month!C261+D261</f>
        <v>822.86</v>
      </c>
      <c r="E262" s="23">
        <f>Month!D261+E261</f>
        <v>100.78</v>
      </c>
      <c r="F262" s="23">
        <f>Month!E261+F261</f>
        <v>13297.75</v>
      </c>
      <c r="G262" s="23">
        <f>Month!F261+G261</f>
        <v>503.46</v>
      </c>
      <c r="H262" s="23">
        <f>Month!G261+H261</f>
        <v>125.07</v>
      </c>
      <c r="I262" s="23">
        <f>Month!H261+I261</f>
        <v>612.38</v>
      </c>
      <c r="J262" s="23">
        <f>Month!I261+J261</f>
        <v>4111.4400000000005</v>
      </c>
      <c r="K262" s="23">
        <f>Month!J261+K261</f>
        <v>915.31</v>
      </c>
      <c r="L262" s="23">
        <f>Month!K261+L261</f>
        <v>671.12</v>
      </c>
      <c r="M262" s="23">
        <f>Month!L261+M261</f>
        <v>1719.5700000000002</v>
      </c>
      <c r="N262" s="23">
        <f>Month!M261+N261</f>
        <v>2932.38</v>
      </c>
      <c r="O262" s="23">
        <f>Month!N261+O261</f>
        <v>1050.26</v>
      </c>
      <c r="P262" s="23">
        <f>Month!O261+P261</f>
        <v>42.72</v>
      </c>
      <c r="Q262" s="23">
        <f>Month!P261+Q261</f>
        <v>176.07999999999998</v>
      </c>
    </row>
    <row r="263" spans="1:17" x14ac:dyDescent="0.3">
      <c r="A263" s="11">
        <v>2016</v>
      </c>
      <c r="B263" s="11" t="s">
        <v>41</v>
      </c>
      <c r="C263" s="23">
        <f>Month!B262+C262</f>
        <v>19097.809999999998</v>
      </c>
      <c r="D263" s="23">
        <f>Month!C262+D262</f>
        <v>1083.3499999999999</v>
      </c>
      <c r="E263" s="23">
        <f>Month!D262+E262</f>
        <v>152.07999999999998</v>
      </c>
      <c r="F263" s="23">
        <f>Month!E262+F262</f>
        <v>17862.36</v>
      </c>
      <c r="G263" s="23">
        <f>Month!F262+G262</f>
        <v>715.78</v>
      </c>
      <c r="H263" s="23">
        <f>Month!G262+H262</f>
        <v>164.88</v>
      </c>
      <c r="I263" s="23">
        <f>Month!H262+I262</f>
        <v>806.06</v>
      </c>
      <c r="J263" s="23">
        <f>Month!I262+J262</f>
        <v>5561.0800000000008</v>
      </c>
      <c r="K263" s="23">
        <f>Month!J262+K262</f>
        <v>1274.8599999999999</v>
      </c>
      <c r="L263" s="23">
        <f>Month!K262+L262</f>
        <v>854.83</v>
      </c>
      <c r="M263" s="23">
        <f>Month!L262+M262</f>
        <v>2327.37</v>
      </c>
      <c r="N263" s="23">
        <f>Month!M262+N262</f>
        <v>3882.3500000000004</v>
      </c>
      <c r="O263" s="23">
        <f>Month!N262+O262</f>
        <v>1337.54</v>
      </c>
      <c r="P263" s="23">
        <f>Month!O262+P262</f>
        <v>69.23</v>
      </c>
      <c r="Q263" s="23">
        <f>Month!P262+Q262</f>
        <v>265.89</v>
      </c>
    </row>
    <row r="264" spans="1:17" x14ac:dyDescent="0.3">
      <c r="A264" s="11">
        <v>2016</v>
      </c>
      <c r="B264" s="11" t="s">
        <v>42</v>
      </c>
      <c r="C264" s="23">
        <f>Month!B263+C263</f>
        <v>24354.359999999997</v>
      </c>
      <c r="D264" s="23">
        <f>Month!C263+D263</f>
        <v>1389.1899999999998</v>
      </c>
      <c r="E264" s="23">
        <f>Month!D263+E263</f>
        <v>194.13</v>
      </c>
      <c r="F264" s="23">
        <f>Month!E263+F263</f>
        <v>22771.03</v>
      </c>
      <c r="G264" s="23">
        <f>Month!F263+G263</f>
        <v>944.36</v>
      </c>
      <c r="H264" s="23">
        <f>Month!G263+H263</f>
        <v>202.65</v>
      </c>
      <c r="I264" s="23">
        <f>Month!H263+I263</f>
        <v>996.03</v>
      </c>
      <c r="J264" s="23">
        <f>Month!I263+J263</f>
        <v>7050.8700000000008</v>
      </c>
      <c r="K264" s="23">
        <f>Month!J263+K263</f>
        <v>1652.25</v>
      </c>
      <c r="L264" s="23">
        <f>Month!K263+L263</f>
        <v>1022.3800000000001</v>
      </c>
      <c r="M264" s="23">
        <f>Month!L263+M263</f>
        <v>2917.17</v>
      </c>
      <c r="N264" s="23">
        <f>Month!M263+N263</f>
        <v>5038.09</v>
      </c>
      <c r="O264" s="23">
        <f>Month!N263+O263</f>
        <v>1721.42</v>
      </c>
      <c r="P264" s="23">
        <f>Month!O263+P263</f>
        <v>118.51</v>
      </c>
      <c r="Q264" s="23">
        <f>Month!P263+Q263</f>
        <v>352.40999999999997</v>
      </c>
    </row>
    <row r="265" spans="1:17" x14ac:dyDescent="0.3">
      <c r="A265" s="11">
        <v>2016</v>
      </c>
      <c r="B265" s="11" t="s">
        <v>43</v>
      </c>
      <c r="C265" s="23">
        <f>Month!B264+C264</f>
        <v>29461.589999999997</v>
      </c>
      <c r="D265" s="23">
        <f>Month!C264+D264</f>
        <v>1676.6</v>
      </c>
      <c r="E265" s="23">
        <f>Month!D264+E264</f>
        <v>219.45</v>
      </c>
      <c r="F265" s="23">
        <f>Month!E264+F264</f>
        <v>27565.53</v>
      </c>
      <c r="G265" s="23">
        <f>Month!F264+G264</f>
        <v>1156.3399999999999</v>
      </c>
      <c r="H265" s="23">
        <f>Month!G264+H264</f>
        <v>234.5</v>
      </c>
      <c r="I265" s="23">
        <f>Month!H264+I264</f>
        <v>1159.07</v>
      </c>
      <c r="J265" s="23">
        <f>Month!I264+J264</f>
        <v>8470.26</v>
      </c>
      <c r="K265" s="23">
        <f>Month!J264+K264</f>
        <v>2100.5</v>
      </c>
      <c r="L265" s="23">
        <f>Month!K264+L264</f>
        <v>1107.99</v>
      </c>
      <c r="M265" s="23">
        <f>Month!L264+M264</f>
        <v>3501.1400000000003</v>
      </c>
      <c r="N265" s="23">
        <f>Month!M264+N264</f>
        <v>6179.1100000000006</v>
      </c>
      <c r="O265" s="23">
        <f>Month!N264+O264</f>
        <v>2134.67</v>
      </c>
      <c r="P265" s="23">
        <f>Month!O264+P264</f>
        <v>158.99</v>
      </c>
      <c r="Q265" s="23">
        <f>Month!P264+Q264</f>
        <v>445.4</v>
      </c>
    </row>
    <row r="266" spans="1:17" x14ac:dyDescent="0.3">
      <c r="A266" s="11">
        <v>2016</v>
      </c>
      <c r="B266" s="11" t="s">
        <v>44</v>
      </c>
      <c r="C266" s="23">
        <f>Month!B265+C265</f>
        <v>34584.159999999996</v>
      </c>
      <c r="D266" s="23">
        <f>Month!C265+D265</f>
        <v>1974.28</v>
      </c>
      <c r="E266" s="23">
        <f>Month!D265+E265</f>
        <v>273.63</v>
      </c>
      <c r="F266" s="23">
        <f>Month!E265+F265</f>
        <v>32336.239999999998</v>
      </c>
      <c r="G266" s="23">
        <f>Month!F265+G265</f>
        <v>1366.75</v>
      </c>
      <c r="H266" s="23">
        <f>Month!G265+H265</f>
        <v>274.25</v>
      </c>
      <c r="I266" s="23">
        <f>Month!H265+I265</f>
        <v>1333.9299999999998</v>
      </c>
      <c r="J266" s="23">
        <f>Month!I265+J265</f>
        <v>9919.4700000000012</v>
      </c>
      <c r="K266" s="23">
        <f>Month!J265+K265</f>
        <v>2577.27</v>
      </c>
      <c r="L266" s="23">
        <f>Month!K265+L265</f>
        <v>1197.1300000000001</v>
      </c>
      <c r="M266" s="23">
        <f>Month!L265+M265</f>
        <v>4118.71</v>
      </c>
      <c r="N266" s="23">
        <f>Month!M265+N265</f>
        <v>7312.9400000000005</v>
      </c>
      <c r="O266" s="23">
        <f>Month!N265+O265</f>
        <v>2424.27</v>
      </c>
      <c r="P266" s="23">
        <f>Month!O265+P265</f>
        <v>200.59</v>
      </c>
      <c r="Q266" s="23">
        <f>Month!P265+Q265</f>
        <v>531.96</v>
      </c>
    </row>
    <row r="267" spans="1:17" x14ac:dyDescent="0.3">
      <c r="A267" s="11">
        <v>2016</v>
      </c>
      <c r="B267" s="11" t="s">
        <v>45</v>
      </c>
      <c r="C267" s="23">
        <f>Month!B266+C266</f>
        <v>39749.06</v>
      </c>
      <c r="D267" s="23">
        <f>Month!C266+D266</f>
        <v>2274.38</v>
      </c>
      <c r="E267" s="23">
        <f>Month!D266+E266</f>
        <v>273.23</v>
      </c>
      <c r="F267" s="23">
        <f>Month!E266+F266</f>
        <v>37201.439999999995</v>
      </c>
      <c r="G267" s="23">
        <f>Month!F266+G266</f>
        <v>1566.6100000000001</v>
      </c>
      <c r="H267" s="23">
        <f>Month!G266+H266</f>
        <v>310.07</v>
      </c>
      <c r="I267" s="23">
        <f>Month!H266+I266</f>
        <v>1506.6599999999999</v>
      </c>
      <c r="J267" s="23">
        <f>Month!I266+J266</f>
        <v>11369.500000000002</v>
      </c>
      <c r="K267" s="23">
        <f>Month!J266+K266</f>
        <v>3010.45</v>
      </c>
      <c r="L267" s="23">
        <f>Month!K266+L266</f>
        <v>1326.6200000000001</v>
      </c>
      <c r="M267" s="23">
        <f>Month!L266+M266</f>
        <v>4731.4400000000005</v>
      </c>
      <c r="N267" s="23">
        <f>Month!M266+N266</f>
        <v>8559.94</v>
      </c>
      <c r="O267" s="23">
        <f>Month!N266+O266</f>
        <v>2717.18</v>
      </c>
      <c r="P267" s="23">
        <f>Month!O266+P266</f>
        <v>216.82</v>
      </c>
      <c r="Q267" s="23">
        <f>Month!P266+Q266</f>
        <v>641.99</v>
      </c>
    </row>
    <row r="268" spans="1:17" x14ac:dyDescent="0.3">
      <c r="A268" s="11">
        <v>2016</v>
      </c>
      <c r="B268" s="11" t="s">
        <v>46</v>
      </c>
      <c r="C268" s="23">
        <f>Month!B267+C267</f>
        <v>44833.31</v>
      </c>
      <c r="D268" s="23">
        <f>Month!C267+D267</f>
        <v>2553.08</v>
      </c>
      <c r="E268" s="23">
        <f>Month!D267+E267</f>
        <v>294.13</v>
      </c>
      <c r="F268" s="23">
        <f>Month!E267+F267</f>
        <v>41986.09</v>
      </c>
      <c r="G268" s="23">
        <f>Month!F267+G267</f>
        <v>1724.88</v>
      </c>
      <c r="H268" s="23">
        <f>Month!G267+H267</f>
        <v>345.53</v>
      </c>
      <c r="I268" s="23">
        <f>Month!H267+I267</f>
        <v>1660.1699999999998</v>
      </c>
      <c r="J268" s="23">
        <f>Month!I267+J267</f>
        <v>12813.950000000003</v>
      </c>
      <c r="K268" s="23">
        <f>Month!J267+K267</f>
        <v>3380.5</v>
      </c>
      <c r="L268" s="23">
        <f>Month!K267+L267</f>
        <v>1450.7800000000002</v>
      </c>
      <c r="M268" s="23">
        <f>Month!L267+M267</f>
        <v>5306.0300000000007</v>
      </c>
      <c r="N268" s="23">
        <f>Month!M267+N267</f>
        <v>9776.8100000000013</v>
      </c>
      <c r="O268" s="23">
        <f>Month!N267+O267</f>
        <v>3130.39</v>
      </c>
      <c r="P268" s="23">
        <f>Month!O267+P267</f>
        <v>250.97</v>
      </c>
      <c r="Q268" s="23">
        <f>Month!P267+Q267</f>
        <v>732.77</v>
      </c>
    </row>
    <row r="269" spans="1:17" x14ac:dyDescent="0.3">
      <c r="A269" s="11">
        <v>2016</v>
      </c>
      <c r="B269" s="11" t="s">
        <v>47</v>
      </c>
      <c r="C269" s="23">
        <f>Month!B268+C268</f>
        <v>49959.979999999996</v>
      </c>
      <c r="D269" s="23">
        <f>Month!C268+D268</f>
        <v>2814.96</v>
      </c>
      <c r="E269" s="23">
        <f>Month!D268+E268</f>
        <v>306.49</v>
      </c>
      <c r="F269" s="23">
        <f>Month!E268+F268</f>
        <v>46838.52</v>
      </c>
      <c r="G269" s="23">
        <f>Month!F268+G268</f>
        <v>1885.5300000000002</v>
      </c>
      <c r="H269" s="23">
        <f>Month!G268+H268</f>
        <v>382.59</v>
      </c>
      <c r="I269" s="23">
        <f>Month!H268+I268</f>
        <v>1898.4699999999998</v>
      </c>
      <c r="J269" s="23">
        <f>Month!I268+J268</f>
        <v>14251.510000000002</v>
      </c>
      <c r="K269" s="23">
        <f>Month!J268+K268</f>
        <v>3727.3</v>
      </c>
      <c r="L269" s="23">
        <f>Month!K268+L268</f>
        <v>1629.8400000000001</v>
      </c>
      <c r="M269" s="23">
        <f>Month!L268+M268</f>
        <v>5872.9500000000007</v>
      </c>
      <c r="N269" s="23">
        <f>Month!M268+N268</f>
        <v>11051.440000000002</v>
      </c>
      <c r="O269" s="23">
        <f>Month!N268+O268</f>
        <v>3459.47</v>
      </c>
      <c r="P269" s="23">
        <f>Month!O268+P268</f>
        <v>280.81</v>
      </c>
      <c r="Q269" s="23">
        <f>Month!P268+Q268</f>
        <v>806.1</v>
      </c>
    </row>
    <row r="270" spans="1:17" x14ac:dyDescent="0.3">
      <c r="A270" s="11">
        <v>2016</v>
      </c>
      <c r="B270" s="11" t="s">
        <v>48</v>
      </c>
      <c r="C270" s="23">
        <f>Month!B269+C269</f>
        <v>55119.209999999992</v>
      </c>
      <c r="D270" s="23">
        <f>Month!C269+D269</f>
        <v>3086.25</v>
      </c>
      <c r="E270" s="23">
        <f>Month!D269+E269</f>
        <v>342.97</v>
      </c>
      <c r="F270" s="23">
        <f>Month!E269+F269</f>
        <v>51689.969999999994</v>
      </c>
      <c r="G270" s="23">
        <f>Month!F269+G269</f>
        <v>2053.5800000000004</v>
      </c>
      <c r="H270" s="23">
        <f>Month!G269+H269</f>
        <v>417.19</v>
      </c>
      <c r="I270" s="23">
        <f>Month!H269+I269</f>
        <v>2099.3199999999997</v>
      </c>
      <c r="J270" s="23">
        <f>Month!I269+J269</f>
        <v>15788.950000000003</v>
      </c>
      <c r="K270" s="23">
        <f>Month!J269+K269</f>
        <v>4049</v>
      </c>
      <c r="L270" s="23">
        <f>Month!K269+L269</f>
        <v>1837.3600000000001</v>
      </c>
      <c r="M270" s="23">
        <f>Month!L269+M269</f>
        <v>6415.420000000001</v>
      </c>
      <c r="N270" s="23">
        <f>Month!M269+N269</f>
        <v>12261.240000000002</v>
      </c>
      <c r="O270" s="23">
        <f>Month!N269+O269</f>
        <v>3802.95</v>
      </c>
      <c r="P270" s="23">
        <f>Month!O269+P269</f>
        <v>315.58</v>
      </c>
      <c r="Q270" s="23">
        <f>Month!P269+Q269</f>
        <v>895.29</v>
      </c>
    </row>
    <row r="271" spans="1:17" x14ac:dyDescent="0.3">
      <c r="A271" s="22">
        <v>2016</v>
      </c>
      <c r="B271" s="22" t="s">
        <v>49</v>
      </c>
      <c r="C271" s="28">
        <f>Month!B270+C270</f>
        <v>60395.439999999988</v>
      </c>
      <c r="D271" s="28">
        <f>Month!C270+D270</f>
        <v>3377.44</v>
      </c>
      <c r="E271" s="28">
        <f>Month!D270+E270</f>
        <v>392.43</v>
      </c>
      <c r="F271" s="28">
        <f>Month!E270+F270</f>
        <v>56625.549999999996</v>
      </c>
      <c r="G271" s="28">
        <f>Month!F270+G270</f>
        <v>2227.3200000000006</v>
      </c>
      <c r="H271" s="28">
        <f>Month!G270+H270</f>
        <v>452.92</v>
      </c>
      <c r="I271" s="28">
        <f>Month!H270+I270</f>
        <v>2305.6499999999996</v>
      </c>
      <c r="J271" s="28">
        <f>Month!I270+J270</f>
        <v>17343.230000000003</v>
      </c>
      <c r="K271" s="28">
        <f>Month!J270+K270</f>
        <v>4392.47</v>
      </c>
      <c r="L271" s="28">
        <f>Month!K270+L270</f>
        <v>2049.1000000000004</v>
      </c>
      <c r="M271" s="28">
        <f>Month!L270+M270</f>
        <v>6981.5200000000013</v>
      </c>
      <c r="N271" s="28">
        <f>Month!M270+N270</f>
        <v>13523.910000000002</v>
      </c>
      <c r="O271" s="28">
        <f>Month!N270+O270</f>
        <v>4096.71</v>
      </c>
      <c r="P271" s="28">
        <f>Month!O270+P270</f>
        <v>352.40999999999997</v>
      </c>
      <c r="Q271" s="28">
        <f>Month!P270+Q270</f>
        <v>967.81999999999994</v>
      </c>
    </row>
    <row r="272" spans="1:17" x14ac:dyDescent="0.3">
      <c r="A272" s="11">
        <v>2017</v>
      </c>
      <c r="B272" s="11" t="s">
        <v>38</v>
      </c>
      <c r="C272" s="23">
        <f>Month!B271</f>
        <v>5171.91</v>
      </c>
      <c r="D272" s="23">
        <f>Month!C271</f>
        <v>302.38</v>
      </c>
      <c r="E272" s="23">
        <f>Month!D271</f>
        <v>38.57</v>
      </c>
      <c r="F272" s="23">
        <f>Month!E271</f>
        <v>4830.97</v>
      </c>
      <c r="G272" s="23">
        <f>Month!F271</f>
        <v>167.51</v>
      </c>
      <c r="H272" s="23">
        <f>Month!G271</f>
        <v>35.74</v>
      </c>
      <c r="I272" s="23">
        <f>Month!H271</f>
        <v>169.91</v>
      </c>
      <c r="J272" s="23">
        <f>Month!I271</f>
        <v>1561.9</v>
      </c>
      <c r="K272" s="23">
        <f>Month!J271</f>
        <v>375.1</v>
      </c>
      <c r="L272" s="23">
        <f>Month!K271</f>
        <v>211.66</v>
      </c>
      <c r="M272" s="23">
        <f>Month!L271</f>
        <v>553.69000000000005</v>
      </c>
      <c r="N272" s="23">
        <f>Month!M271</f>
        <v>1167.77</v>
      </c>
      <c r="O272" s="23">
        <f>Month!N271</f>
        <v>353.5</v>
      </c>
      <c r="P272" s="23">
        <f>Month!O271</f>
        <v>58.02</v>
      </c>
      <c r="Q272" s="23">
        <f>Month!P271</f>
        <v>11.76</v>
      </c>
    </row>
    <row r="273" spans="1:17" x14ac:dyDescent="0.3">
      <c r="A273" s="11">
        <f>A272</f>
        <v>2017</v>
      </c>
      <c r="B273" s="11" t="s">
        <v>39</v>
      </c>
      <c r="C273" s="23">
        <f>Month!B272+C272</f>
        <v>9525.2200000000012</v>
      </c>
      <c r="D273" s="23">
        <f>Month!C272+D272</f>
        <v>563.46</v>
      </c>
      <c r="E273" s="23">
        <f>Month!D272+E272</f>
        <v>66.16</v>
      </c>
      <c r="F273" s="23">
        <f>Month!E272+F272</f>
        <v>8895.6200000000008</v>
      </c>
      <c r="G273" s="23">
        <f>Month!F272+G272</f>
        <v>317.86</v>
      </c>
      <c r="H273" s="23">
        <f>Month!G272+H272</f>
        <v>66.349999999999994</v>
      </c>
      <c r="I273" s="23">
        <f>Month!H272+I272</f>
        <v>330.11</v>
      </c>
      <c r="J273" s="23">
        <f>Month!I272+J272</f>
        <v>2921.3900000000003</v>
      </c>
      <c r="K273" s="23">
        <f>Month!J272+K272</f>
        <v>655.77</v>
      </c>
      <c r="L273" s="23">
        <f>Month!K272+L272</f>
        <v>426.13</v>
      </c>
      <c r="M273" s="23">
        <f>Month!L272+M272</f>
        <v>1114.5500000000002</v>
      </c>
      <c r="N273" s="23">
        <f>Month!M272+N272</f>
        <v>2017.8</v>
      </c>
      <c r="O273" s="23">
        <f>Month!N272+O272</f>
        <v>592.46</v>
      </c>
      <c r="P273" s="23">
        <f>Month!O272+P272</f>
        <v>85.41</v>
      </c>
      <c r="Q273" s="23">
        <f>Month!P272+Q272</f>
        <v>79.550000000000011</v>
      </c>
    </row>
    <row r="274" spans="1:17" x14ac:dyDescent="0.3">
      <c r="A274" s="11">
        <f t="shared" ref="A274:A283" si="4">A273</f>
        <v>2017</v>
      </c>
      <c r="B274" s="11" t="s">
        <v>40</v>
      </c>
      <c r="C274" s="23">
        <f>Month!B273+C273</f>
        <v>14591.100000000002</v>
      </c>
      <c r="D274" s="23">
        <f>Month!C273+D273</f>
        <v>822.74</v>
      </c>
      <c r="E274" s="23">
        <f>Month!D273+E273</f>
        <v>131.26999999999998</v>
      </c>
      <c r="F274" s="23">
        <f>Month!E273+F273</f>
        <v>13637.1</v>
      </c>
      <c r="G274" s="23">
        <f>Month!F273+G273</f>
        <v>505.78</v>
      </c>
      <c r="H274" s="23">
        <f>Month!G273+H273</f>
        <v>98.47</v>
      </c>
      <c r="I274" s="23">
        <f>Month!H273+I273</f>
        <v>517.24</v>
      </c>
      <c r="J274" s="23">
        <f>Month!I273+J273</f>
        <v>4377.5400000000009</v>
      </c>
      <c r="K274" s="23">
        <f>Month!J273+K273</f>
        <v>1055.93</v>
      </c>
      <c r="L274" s="23">
        <f>Month!K273+L273</f>
        <v>630.87</v>
      </c>
      <c r="M274" s="23">
        <f>Month!L273+M273</f>
        <v>1668.4500000000003</v>
      </c>
      <c r="N274" s="23">
        <f>Month!M273+N273</f>
        <v>3160.19</v>
      </c>
      <c r="O274" s="23">
        <f>Month!N273+O273</f>
        <v>929.27</v>
      </c>
      <c r="P274" s="23">
        <f>Month!O273+P273</f>
        <v>118.96</v>
      </c>
      <c r="Q274" s="23">
        <f>Month!P273+Q273</f>
        <v>153.97000000000003</v>
      </c>
    </row>
    <row r="275" spans="1:17" x14ac:dyDescent="0.3">
      <c r="A275" s="11">
        <f t="shared" si="4"/>
        <v>2017</v>
      </c>
      <c r="B275" s="11" t="s">
        <v>41</v>
      </c>
      <c r="C275" s="23">
        <f>Month!B274+C274</f>
        <v>19679.47</v>
      </c>
      <c r="D275" s="23">
        <f>Month!C274+D274</f>
        <v>1105.99</v>
      </c>
      <c r="E275" s="23">
        <f>Month!D274+E274</f>
        <v>165.86999999999998</v>
      </c>
      <c r="F275" s="23">
        <f>Month!E274+F274</f>
        <v>18407.63</v>
      </c>
      <c r="G275" s="23">
        <f>Month!F274+G274</f>
        <v>717.54</v>
      </c>
      <c r="H275" s="23">
        <f>Month!G274+H274</f>
        <v>130.57999999999998</v>
      </c>
      <c r="I275" s="23">
        <f>Month!H274+I274</f>
        <v>685.29</v>
      </c>
      <c r="J275" s="23">
        <f>Month!I274+J274</f>
        <v>5881.7300000000014</v>
      </c>
      <c r="K275" s="23">
        <f>Month!J274+K274</f>
        <v>1513.0300000000002</v>
      </c>
      <c r="L275" s="23">
        <f>Month!K274+L274</f>
        <v>782.25</v>
      </c>
      <c r="M275" s="23">
        <f>Month!L274+M274</f>
        <v>2254.59</v>
      </c>
      <c r="N275" s="23">
        <f>Month!M274+N274</f>
        <v>4299.4400000000005</v>
      </c>
      <c r="O275" s="23">
        <f>Month!N274+O274</f>
        <v>1221.9099999999999</v>
      </c>
      <c r="P275" s="23">
        <f>Month!O274+P274</f>
        <v>144.47999999999999</v>
      </c>
      <c r="Q275" s="23">
        <f>Month!P274+Q274</f>
        <v>215.31000000000003</v>
      </c>
    </row>
    <row r="276" spans="1:17" x14ac:dyDescent="0.3">
      <c r="A276" s="11">
        <f t="shared" si="4"/>
        <v>2017</v>
      </c>
      <c r="B276" s="11" t="s">
        <v>42</v>
      </c>
      <c r="C276" s="23">
        <f>Month!B275+C275</f>
        <v>24789.83</v>
      </c>
      <c r="D276" s="23">
        <f>Month!C275+D275</f>
        <v>1392.88</v>
      </c>
      <c r="E276" s="23">
        <f>Month!D275+E275</f>
        <v>211.08999999999997</v>
      </c>
      <c r="F276" s="23">
        <f>Month!E275+F275</f>
        <v>23185.88</v>
      </c>
      <c r="G276" s="23">
        <f>Month!F275+G275</f>
        <v>927.79</v>
      </c>
      <c r="H276" s="23">
        <f>Month!G275+H275</f>
        <v>166.04</v>
      </c>
      <c r="I276" s="23">
        <f>Month!H275+I275</f>
        <v>943.87999999999988</v>
      </c>
      <c r="J276" s="23">
        <f>Month!I275+J275</f>
        <v>7276.2400000000016</v>
      </c>
      <c r="K276" s="23">
        <f>Month!J275+K275</f>
        <v>1999.3900000000003</v>
      </c>
      <c r="L276" s="23">
        <f>Month!K275+L275</f>
        <v>922.29</v>
      </c>
      <c r="M276" s="23">
        <f>Month!L275+M275</f>
        <v>2827.1400000000003</v>
      </c>
      <c r="N276" s="23">
        <f>Month!M275+N275</f>
        <v>5423.2400000000007</v>
      </c>
      <c r="O276" s="23">
        <f>Month!N275+O275</f>
        <v>1520.33</v>
      </c>
      <c r="P276" s="23">
        <f>Month!O275+P275</f>
        <v>180.82</v>
      </c>
      <c r="Q276" s="23">
        <f>Month!P275+Q275</f>
        <v>286.90000000000003</v>
      </c>
    </row>
    <row r="277" spans="1:17" x14ac:dyDescent="0.3">
      <c r="A277" s="11">
        <f t="shared" si="4"/>
        <v>2017</v>
      </c>
      <c r="B277" s="11" t="s">
        <v>43</v>
      </c>
      <c r="C277" s="23">
        <f>Month!B276+C276</f>
        <v>29872.82</v>
      </c>
      <c r="D277" s="23">
        <f>Month!C276+D276</f>
        <v>1682.2800000000002</v>
      </c>
      <c r="E277" s="23">
        <f>Month!D276+E276</f>
        <v>237.09999999999997</v>
      </c>
      <c r="F277" s="23">
        <f>Month!E276+F276</f>
        <v>27953.47</v>
      </c>
      <c r="G277" s="23">
        <f>Month!F276+G276</f>
        <v>1137.46</v>
      </c>
      <c r="H277" s="23">
        <f>Month!G276+H276</f>
        <v>201.45999999999998</v>
      </c>
      <c r="I277" s="23">
        <f>Month!H276+I276</f>
        <v>1129.2599999999998</v>
      </c>
      <c r="J277" s="23">
        <f>Month!I276+J276</f>
        <v>8690.0800000000017</v>
      </c>
      <c r="K277" s="23">
        <f>Month!J276+K276</f>
        <v>2515.2900000000004</v>
      </c>
      <c r="L277" s="23">
        <f>Month!K276+L276</f>
        <v>1031.6199999999999</v>
      </c>
      <c r="M277" s="23">
        <f>Month!L276+M276</f>
        <v>3401.55</v>
      </c>
      <c r="N277" s="23">
        <f>Month!M276+N276</f>
        <v>6584.2800000000007</v>
      </c>
      <c r="O277" s="23">
        <f>Month!N276+O276</f>
        <v>1791.3999999999999</v>
      </c>
      <c r="P277" s="23">
        <f>Month!O276+P276</f>
        <v>238.81</v>
      </c>
      <c r="Q277" s="23">
        <f>Month!P276+Q276</f>
        <v>373.45000000000005</v>
      </c>
    </row>
    <row r="278" spans="1:17" x14ac:dyDescent="0.3">
      <c r="A278" s="11">
        <f t="shared" si="4"/>
        <v>2017</v>
      </c>
      <c r="B278" s="11" t="s">
        <v>44</v>
      </c>
      <c r="C278" s="23">
        <f>Month!B277+C277</f>
        <v>34820.370000000003</v>
      </c>
      <c r="D278" s="23">
        <f>Month!C277+D277</f>
        <v>1969.88</v>
      </c>
      <c r="E278" s="23">
        <f>Month!D277+E277</f>
        <v>270.45</v>
      </c>
      <c r="F278" s="23">
        <f>Month!E277+F277</f>
        <v>32580.07</v>
      </c>
      <c r="G278" s="23">
        <f>Month!F277+G277</f>
        <v>1318.6</v>
      </c>
      <c r="H278" s="23">
        <f>Month!G277+H277</f>
        <v>237.95999999999998</v>
      </c>
      <c r="I278" s="23">
        <f>Month!H277+I277</f>
        <v>1299.9299999999998</v>
      </c>
      <c r="J278" s="23">
        <f>Month!I277+J277</f>
        <v>10073.050000000001</v>
      </c>
      <c r="K278" s="23">
        <f>Month!J277+K277</f>
        <v>3018.8100000000004</v>
      </c>
      <c r="L278" s="23">
        <f>Month!K277+L277</f>
        <v>1119.1599999999999</v>
      </c>
      <c r="M278" s="23">
        <f>Month!L277+M277</f>
        <v>3985.9300000000003</v>
      </c>
      <c r="N278" s="23">
        <f>Month!M277+N277</f>
        <v>7693.31</v>
      </c>
      <c r="O278" s="23">
        <f>Month!N277+O277</f>
        <v>2118.77</v>
      </c>
      <c r="P278" s="23">
        <f>Month!O277+P277</f>
        <v>269.76</v>
      </c>
      <c r="Q278" s="23">
        <f>Month!P277+Q277</f>
        <v>456.99000000000007</v>
      </c>
    </row>
    <row r="279" spans="1:17" x14ac:dyDescent="0.3">
      <c r="A279" s="11">
        <f t="shared" si="4"/>
        <v>2017</v>
      </c>
      <c r="B279" s="11" t="s">
        <v>45</v>
      </c>
      <c r="C279" s="23">
        <f>Month!B278+C278</f>
        <v>40197.490000000005</v>
      </c>
      <c r="D279" s="23">
        <f>Month!C278+D278</f>
        <v>2267.54</v>
      </c>
      <c r="E279" s="23">
        <f>Month!D278+E278</f>
        <v>292.45999999999998</v>
      </c>
      <c r="F279" s="23">
        <f>Month!E278+F278</f>
        <v>37637.519999999997</v>
      </c>
      <c r="G279" s="23">
        <f>Month!F278+G278</f>
        <v>1528.31</v>
      </c>
      <c r="H279" s="23">
        <f>Month!G278+H278</f>
        <v>277.96999999999997</v>
      </c>
      <c r="I279" s="23">
        <f>Month!H278+I278</f>
        <v>1487.4099999999999</v>
      </c>
      <c r="J279" s="23">
        <f>Month!I278+J278</f>
        <v>11600.720000000001</v>
      </c>
      <c r="K279" s="23">
        <f>Month!J278+K278</f>
        <v>3561.0000000000005</v>
      </c>
      <c r="L279" s="23">
        <f>Month!K278+L278</f>
        <v>1227.31</v>
      </c>
      <c r="M279" s="23">
        <f>Month!L278+M278</f>
        <v>4567.6200000000008</v>
      </c>
      <c r="N279" s="23">
        <f>Month!M278+N278</f>
        <v>8946.51</v>
      </c>
      <c r="O279" s="23">
        <f>Month!N278+O278</f>
        <v>2443.04</v>
      </c>
      <c r="P279" s="23">
        <f>Month!O278+P278</f>
        <v>293.21999999999997</v>
      </c>
      <c r="Q279" s="23">
        <f>Month!P278+Q278</f>
        <v>553.30000000000007</v>
      </c>
    </row>
    <row r="280" spans="1:17" x14ac:dyDescent="0.3">
      <c r="A280" s="11">
        <f t="shared" si="4"/>
        <v>2017</v>
      </c>
      <c r="B280" s="11" t="s">
        <v>46</v>
      </c>
      <c r="C280" s="23">
        <f>Month!B279+C279</f>
        <v>45280.680000000008</v>
      </c>
      <c r="D280" s="23">
        <f>Month!C279+D279</f>
        <v>2551.33</v>
      </c>
      <c r="E280" s="23">
        <f>Month!D279+E279</f>
        <v>330.71999999999997</v>
      </c>
      <c r="F280" s="23">
        <f>Month!E279+F279</f>
        <v>42398.649999999994</v>
      </c>
      <c r="G280" s="23">
        <f>Month!F279+G279</f>
        <v>1703.62</v>
      </c>
      <c r="H280" s="23">
        <f>Month!G279+H279</f>
        <v>313.21999999999997</v>
      </c>
      <c r="I280" s="23">
        <f>Month!H279+I279</f>
        <v>1654.1999999999998</v>
      </c>
      <c r="J280" s="23">
        <f>Month!I279+J279</f>
        <v>13120.95</v>
      </c>
      <c r="K280" s="23">
        <f>Month!J279+K279</f>
        <v>3997.3100000000004</v>
      </c>
      <c r="L280" s="23">
        <f>Month!K279+L279</f>
        <v>1389.27</v>
      </c>
      <c r="M280" s="23">
        <f>Month!L279+M279</f>
        <v>5222.7200000000012</v>
      </c>
      <c r="N280" s="23">
        <f>Month!M279+N279</f>
        <v>10024.970000000001</v>
      </c>
      <c r="O280" s="23">
        <f>Month!N279+O279</f>
        <v>2709.09</v>
      </c>
      <c r="P280" s="23">
        <f>Month!O279+P279</f>
        <v>326.18999999999994</v>
      </c>
      <c r="Q280" s="23">
        <f>Month!P279+Q279</f>
        <v>627.53000000000009</v>
      </c>
    </row>
    <row r="281" spans="1:17" x14ac:dyDescent="0.3">
      <c r="A281" s="11">
        <f t="shared" si="4"/>
        <v>2017</v>
      </c>
      <c r="B281" s="11" t="s">
        <v>47</v>
      </c>
      <c r="C281" s="23">
        <f>Month!B280+C280</f>
        <v>50400.780000000006</v>
      </c>
      <c r="D281" s="23">
        <f>Month!C280+D280</f>
        <v>2828.64</v>
      </c>
      <c r="E281" s="23">
        <f>Month!D280+E280</f>
        <v>351.07</v>
      </c>
      <c r="F281" s="23">
        <f>Month!E280+F280</f>
        <v>47221.09</v>
      </c>
      <c r="G281" s="23">
        <f>Month!F280+G280</f>
        <v>1858.6599999999999</v>
      </c>
      <c r="H281" s="23">
        <f>Month!G280+H280</f>
        <v>352</v>
      </c>
      <c r="I281" s="23">
        <f>Month!H280+I280</f>
        <v>1887.81</v>
      </c>
      <c r="J281" s="23">
        <f>Month!I280+J280</f>
        <v>14524.400000000001</v>
      </c>
      <c r="K281" s="23">
        <f>Month!J280+K280</f>
        <v>4436.5200000000004</v>
      </c>
      <c r="L281" s="23">
        <f>Month!K280+L280</f>
        <v>1556.57</v>
      </c>
      <c r="M281" s="23">
        <f>Month!L280+M280</f>
        <v>5746.8400000000011</v>
      </c>
      <c r="N281" s="23">
        <f>Month!M280+N280</f>
        <v>11236.880000000001</v>
      </c>
      <c r="O281" s="23">
        <f>Month!N280+O280</f>
        <v>3037.3</v>
      </c>
      <c r="P281" s="23">
        <f>Month!O280+P280</f>
        <v>386.03999999999996</v>
      </c>
      <c r="Q281" s="23">
        <f>Month!P280+Q280</f>
        <v>710.15000000000009</v>
      </c>
    </row>
    <row r="282" spans="1:17" x14ac:dyDescent="0.3">
      <c r="A282" s="11">
        <f t="shared" si="4"/>
        <v>2017</v>
      </c>
      <c r="B282" s="11" t="s">
        <v>48</v>
      </c>
      <c r="C282" s="23">
        <f>Month!B281+C281</f>
        <v>55182.260000000009</v>
      </c>
      <c r="D282" s="23">
        <f>Month!C281+D281</f>
        <v>3102.38</v>
      </c>
      <c r="E282" s="23">
        <f>Month!D281+E281</f>
        <v>397.11</v>
      </c>
      <c r="F282" s="23">
        <f>Month!E281+F281</f>
        <v>51682.78</v>
      </c>
      <c r="G282" s="23">
        <f>Month!F281+G281</f>
        <v>2003.62</v>
      </c>
      <c r="H282" s="23">
        <f>Month!G281+H281</f>
        <v>388.74</v>
      </c>
      <c r="I282" s="23">
        <f>Month!H281+I281</f>
        <v>2101.89</v>
      </c>
      <c r="J282" s="23">
        <f>Month!I281+J281</f>
        <v>15910.880000000001</v>
      </c>
      <c r="K282" s="23">
        <f>Month!J281+K281</f>
        <v>4750.3200000000006</v>
      </c>
      <c r="L282" s="23">
        <f>Month!K281+L281</f>
        <v>1774.72</v>
      </c>
      <c r="M282" s="23">
        <f>Month!L281+M281</f>
        <v>6310.920000000001</v>
      </c>
      <c r="N282" s="23">
        <f>Month!M281+N281</f>
        <v>12246.050000000001</v>
      </c>
      <c r="O282" s="23">
        <f>Month!N281+O281</f>
        <v>3376.4500000000003</v>
      </c>
      <c r="P282" s="23">
        <f>Month!O281+P281</f>
        <v>412.77</v>
      </c>
      <c r="Q282" s="23">
        <f>Month!P281+Q281</f>
        <v>766.73000000000013</v>
      </c>
    </row>
    <row r="283" spans="1:17" x14ac:dyDescent="0.3">
      <c r="A283" s="22">
        <f t="shared" si="4"/>
        <v>2017</v>
      </c>
      <c r="B283" s="22" t="s">
        <v>49</v>
      </c>
      <c r="C283" s="28">
        <f>Month!B282+C282</f>
        <v>60256.590000000011</v>
      </c>
      <c r="D283" s="28">
        <f>Month!C282+D282</f>
        <v>3389.48</v>
      </c>
      <c r="E283" s="28">
        <f>Month!D282+E282</f>
        <v>460.49</v>
      </c>
      <c r="F283" s="28">
        <f>Month!E282+F282</f>
        <v>56406.64</v>
      </c>
      <c r="G283" s="28">
        <f>Month!F282+G282</f>
        <v>2178.17</v>
      </c>
      <c r="H283" s="28">
        <f>Month!G282+H282</f>
        <v>423.64</v>
      </c>
      <c r="I283" s="28">
        <f>Month!H282+I282</f>
        <v>2279.9699999999998</v>
      </c>
      <c r="J283" s="28">
        <f>Month!I282+J282</f>
        <v>17415.73</v>
      </c>
      <c r="K283" s="28">
        <f>Month!J282+K282</f>
        <v>5031.1000000000004</v>
      </c>
      <c r="L283" s="28">
        <f>Month!K282+L282</f>
        <v>2046.76</v>
      </c>
      <c r="M283" s="28">
        <f>Month!L282+M282</f>
        <v>6877.7000000000007</v>
      </c>
      <c r="N283" s="28">
        <f>Month!M282+N282</f>
        <v>13424.580000000002</v>
      </c>
      <c r="O283" s="28">
        <f>Month!N282+O282</f>
        <v>3684.8300000000004</v>
      </c>
      <c r="P283" s="28">
        <f>Month!O282+P282</f>
        <v>443.06</v>
      </c>
      <c r="Q283" s="28">
        <f>Month!P282+Q282</f>
        <v>816.63000000000011</v>
      </c>
    </row>
    <row r="284" spans="1:17" x14ac:dyDescent="0.3">
      <c r="A284" s="11">
        <v>2018</v>
      </c>
      <c r="B284" s="11" t="s">
        <v>38</v>
      </c>
      <c r="C284" s="23">
        <f>Month!B283</f>
        <v>4868.3500000000004</v>
      </c>
      <c r="D284" s="23">
        <f>Month!C283</f>
        <v>285.42</v>
      </c>
      <c r="E284" s="23">
        <f>Month!D283</f>
        <v>121.08</v>
      </c>
      <c r="F284" s="23">
        <f>Month!E283</f>
        <v>4461.8500000000004</v>
      </c>
      <c r="G284" s="23">
        <f>Month!F283</f>
        <v>180.53</v>
      </c>
      <c r="H284" s="23">
        <f>Month!G283</f>
        <v>26.93</v>
      </c>
      <c r="I284" s="23">
        <f>Month!H283</f>
        <v>197.83</v>
      </c>
      <c r="J284" s="23">
        <f>Month!I283</f>
        <v>1394.63</v>
      </c>
      <c r="K284" s="23">
        <f>Month!J283</f>
        <v>333.05</v>
      </c>
      <c r="L284" s="23">
        <f>Month!K283</f>
        <v>240.04</v>
      </c>
      <c r="M284" s="23">
        <f>Month!L283</f>
        <v>633.19000000000005</v>
      </c>
      <c r="N284" s="23">
        <f>Month!M283</f>
        <v>1066.06</v>
      </c>
      <c r="O284" s="23">
        <f>Month!N283</f>
        <v>305.14</v>
      </c>
      <c r="P284" s="23">
        <f>Month!O283</f>
        <v>46.6</v>
      </c>
      <c r="Q284" s="23">
        <f>Month!P283</f>
        <v>11.04</v>
      </c>
    </row>
    <row r="285" spans="1:17" x14ac:dyDescent="0.3">
      <c r="A285" s="11">
        <f>A284</f>
        <v>2018</v>
      </c>
      <c r="B285" s="11" t="s">
        <v>39</v>
      </c>
      <c r="C285" s="23">
        <f>Month!B284+C284</f>
        <v>8650.94</v>
      </c>
      <c r="D285" s="23">
        <f>Month!C284+D284</f>
        <v>513.72</v>
      </c>
      <c r="E285" s="23">
        <f>Month!D284+E284</f>
        <v>138.55000000000001</v>
      </c>
      <c r="F285" s="23">
        <f>Month!E284+F284</f>
        <v>7998.68</v>
      </c>
      <c r="G285" s="23">
        <f>Month!F284+G284</f>
        <v>333.03</v>
      </c>
      <c r="H285" s="23">
        <f>Month!G284+H284</f>
        <v>54.8</v>
      </c>
      <c r="I285" s="23">
        <f>Month!H284+I284</f>
        <v>304.34000000000003</v>
      </c>
      <c r="J285" s="23">
        <f>Month!I284+J284</f>
        <v>2480.91</v>
      </c>
      <c r="K285" s="23">
        <f>Month!J284+K284</f>
        <v>598.78</v>
      </c>
      <c r="L285" s="23">
        <f>Month!K284+L284</f>
        <v>412.08</v>
      </c>
      <c r="M285" s="23">
        <f>Month!L284+M284</f>
        <v>1132.73</v>
      </c>
      <c r="N285" s="23">
        <f>Month!M284+N284</f>
        <v>1850.7399999999998</v>
      </c>
      <c r="O285" s="23">
        <f>Month!N284+O284</f>
        <v>522.57999999999993</v>
      </c>
      <c r="P285" s="23">
        <f>Month!O284+P284</f>
        <v>82.5</v>
      </c>
      <c r="Q285" s="23">
        <f>Month!P284+Q284</f>
        <v>70.539999999999992</v>
      </c>
    </row>
    <row r="286" spans="1:17" x14ac:dyDescent="0.3">
      <c r="A286" s="11">
        <f t="shared" ref="A286:A295" si="5">A285</f>
        <v>2018</v>
      </c>
      <c r="B286" s="11" t="s">
        <v>40</v>
      </c>
      <c r="C286" s="23">
        <f>Month!B285+C285</f>
        <v>13178.43</v>
      </c>
      <c r="D286" s="23">
        <f>Month!C285+D285</f>
        <v>763.66000000000008</v>
      </c>
      <c r="E286" s="23">
        <f>Month!D285+E285</f>
        <v>149.07000000000002</v>
      </c>
      <c r="F286" s="23">
        <f>Month!E285+F285</f>
        <v>12265.720000000001</v>
      </c>
      <c r="G286" s="23">
        <f>Month!F285+G285</f>
        <v>515.41999999999996</v>
      </c>
      <c r="H286" s="23">
        <f>Month!G285+H285</f>
        <v>83.21</v>
      </c>
      <c r="I286" s="23">
        <f>Month!H285+I285</f>
        <v>451.14000000000004</v>
      </c>
      <c r="J286" s="23">
        <f>Month!I285+J285</f>
        <v>3804.45</v>
      </c>
      <c r="K286" s="23">
        <f>Month!J285+K285</f>
        <v>913.24</v>
      </c>
      <c r="L286" s="23">
        <f>Month!K285+L285</f>
        <v>659.49</v>
      </c>
      <c r="M286" s="23">
        <f>Month!L285+M285</f>
        <v>1834.63</v>
      </c>
      <c r="N286" s="23">
        <f>Month!M285+N285</f>
        <v>2728.6</v>
      </c>
      <c r="O286" s="23">
        <f>Month!N285+O285</f>
        <v>739.29</v>
      </c>
      <c r="P286" s="23">
        <f>Month!O285+P285</f>
        <v>112.32</v>
      </c>
      <c r="Q286" s="23">
        <f>Month!P285+Q285</f>
        <v>129.06</v>
      </c>
    </row>
    <row r="287" spans="1:17" x14ac:dyDescent="0.3">
      <c r="A287" s="11">
        <f t="shared" si="5"/>
        <v>2018</v>
      </c>
      <c r="B287" s="11" t="s">
        <v>41</v>
      </c>
      <c r="C287" s="23">
        <f>Month!B286+C286</f>
        <v>17990.599999999999</v>
      </c>
      <c r="D287" s="23">
        <f>Month!C286+D286</f>
        <v>1039.6500000000001</v>
      </c>
      <c r="E287" s="23">
        <f>Month!D286+E286</f>
        <v>166.94000000000003</v>
      </c>
      <c r="F287" s="23">
        <f>Month!E286+F286</f>
        <v>16784.030000000002</v>
      </c>
      <c r="G287" s="23">
        <f>Month!F286+G286</f>
        <v>710.14</v>
      </c>
      <c r="H287" s="23">
        <f>Month!G286+H286</f>
        <v>109</v>
      </c>
      <c r="I287" s="23">
        <f>Month!H286+I286</f>
        <v>608.87</v>
      </c>
      <c r="J287" s="23">
        <f>Month!I286+J286</f>
        <v>5200.2199999999993</v>
      </c>
      <c r="K287" s="23">
        <f>Month!J286+K286</f>
        <v>1326.45</v>
      </c>
      <c r="L287" s="23">
        <f>Month!K286+L286</f>
        <v>852.92000000000007</v>
      </c>
      <c r="M287" s="23">
        <f>Month!L286+M286</f>
        <v>2549.4</v>
      </c>
      <c r="N287" s="23">
        <f>Month!M286+N286</f>
        <v>3711.05</v>
      </c>
      <c r="O287" s="23">
        <f>Month!N286+O286</f>
        <v>936.63</v>
      </c>
      <c r="P287" s="23">
        <f>Month!O286+P286</f>
        <v>142.13</v>
      </c>
      <c r="Q287" s="23">
        <f>Month!P286+Q286</f>
        <v>195.14</v>
      </c>
    </row>
    <row r="288" spans="1:17" x14ac:dyDescent="0.3">
      <c r="A288" s="11">
        <f t="shared" si="5"/>
        <v>2018</v>
      </c>
      <c r="B288" s="11" t="s">
        <v>42</v>
      </c>
      <c r="C288" s="23">
        <f>Month!B287+C287</f>
        <v>22592.18</v>
      </c>
      <c r="D288" s="23">
        <f>Month!C287+D287</f>
        <v>1305.9100000000001</v>
      </c>
      <c r="E288" s="23">
        <f>Month!D287+E287</f>
        <v>219.09000000000003</v>
      </c>
      <c r="F288" s="23">
        <f>Month!E287+F287</f>
        <v>21067.200000000004</v>
      </c>
      <c r="G288" s="23">
        <f>Month!F287+G287</f>
        <v>873.71</v>
      </c>
      <c r="H288" s="23">
        <f>Month!G287+H287</f>
        <v>135.53</v>
      </c>
      <c r="I288" s="23">
        <f>Month!H287+I287</f>
        <v>843.36</v>
      </c>
      <c r="J288" s="23">
        <f>Month!I287+J287</f>
        <v>6497.9999999999991</v>
      </c>
      <c r="K288" s="23">
        <f>Month!J287+K287</f>
        <v>1766.72</v>
      </c>
      <c r="L288" s="23">
        <f>Month!K287+L287</f>
        <v>984.12000000000012</v>
      </c>
      <c r="M288" s="23">
        <f>Month!L287+M287</f>
        <v>3168.54</v>
      </c>
      <c r="N288" s="23">
        <f>Month!M287+N287</f>
        <v>4570.91</v>
      </c>
      <c r="O288" s="23">
        <f>Month!N287+O287</f>
        <v>1228.1599999999999</v>
      </c>
      <c r="P288" s="23">
        <f>Month!O287+P287</f>
        <v>174.24</v>
      </c>
      <c r="Q288" s="23">
        <f>Month!P287+Q287</f>
        <v>288.31</v>
      </c>
    </row>
    <row r="289" spans="1:17" x14ac:dyDescent="0.3">
      <c r="A289" s="11">
        <f t="shared" si="5"/>
        <v>2018</v>
      </c>
      <c r="B289" s="11" t="s">
        <v>43</v>
      </c>
      <c r="C289" s="23">
        <f>Month!B288+C288</f>
        <v>27349.21</v>
      </c>
      <c r="D289" s="23">
        <f>Month!C288+D288</f>
        <v>1573</v>
      </c>
      <c r="E289" s="23">
        <f>Month!D288+E288</f>
        <v>253.05000000000004</v>
      </c>
      <c r="F289" s="23">
        <f>Month!E288+F288</f>
        <v>25523.170000000006</v>
      </c>
      <c r="G289" s="23">
        <f>Month!F288+G288</f>
        <v>1075.5900000000001</v>
      </c>
      <c r="H289" s="23">
        <f>Month!G288+H288</f>
        <v>161.97999999999999</v>
      </c>
      <c r="I289" s="23">
        <f>Month!H288+I288</f>
        <v>1030.06</v>
      </c>
      <c r="J289" s="23">
        <f>Month!I288+J288</f>
        <v>7822.1899999999987</v>
      </c>
      <c r="K289" s="23">
        <f>Month!J288+K288</f>
        <v>2270.73</v>
      </c>
      <c r="L289" s="23">
        <f>Month!K288+L288</f>
        <v>1060.69</v>
      </c>
      <c r="M289" s="23">
        <f>Month!L288+M288</f>
        <v>3796.6</v>
      </c>
      <c r="N289" s="23">
        <f>Month!M288+N288</f>
        <v>5523.37</v>
      </c>
      <c r="O289" s="23">
        <f>Month!N288+O288</f>
        <v>1515.83</v>
      </c>
      <c r="P289" s="23">
        <f>Month!O288+P288</f>
        <v>205.46</v>
      </c>
      <c r="Q289" s="23">
        <f>Month!P288+Q288</f>
        <v>387.73</v>
      </c>
    </row>
    <row r="290" spans="1:17" x14ac:dyDescent="0.3">
      <c r="A290" s="11">
        <f t="shared" si="5"/>
        <v>2018</v>
      </c>
      <c r="B290" s="11" t="s">
        <v>44</v>
      </c>
      <c r="C290" s="23">
        <f>Month!B289+C289</f>
        <v>32429.739999999998</v>
      </c>
      <c r="D290" s="23">
        <f>Month!C289+D289</f>
        <v>1871.53</v>
      </c>
      <c r="E290" s="23">
        <f>Month!D289+E289</f>
        <v>309.79000000000002</v>
      </c>
      <c r="F290" s="23">
        <f>Month!E289+F289</f>
        <v>30248.430000000008</v>
      </c>
      <c r="G290" s="23">
        <f>Month!F289+G289</f>
        <v>1285.7000000000003</v>
      </c>
      <c r="H290" s="23">
        <f>Month!G289+H289</f>
        <v>190.26</v>
      </c>
      <c r="I290" s="23">
        <f>Month!H289+I289</f>
        <v>1238.24</v>
      </c>
      <c r="J290" s="23">
        <f>Month!I289+J289</f>
        <v>9255.6999999999989</v>
      </c>
      <c r="K290" s="23">
        <f>Month!J289+K289</f>
        <v>2812.16</v>
      </c>
      <c r="L290" s="23">
        <f>Month!K289+L289</f>
        <v>1138.98</v>
      </c>
      <c r="M290" s="23">
        <f>Month!L289+M289</f>
        <v>4540.1000000000004</v>
      </c>
      <c r="N290" s="23">
        <f>Month!M289+N289</f>
        <v>6452.4</v>
      </c>
      <c r="O290" s="23">
        <f>Month!N289+O289</f>
        <v>1774.73</v>
      </c>
      <c r="P290" s="23">
        <f>Month!O289+P289</f>
        <v>249.29000000000002</v>
      </c>
      <c r="Q290" s="23">
        <f>Month!P289+Q289</f>
        <v>478.79</v>
      </c>
    </row>
    <row r="291" spans="1:17" x14ac:dyDescent="0.3">
      <c r="A291" s="11">
        <f t="shared" si="5"/>
        <v>2018</v>
      </c>
      <c r="B291" s="11" t="s">
        <v>45</v>
      </c>
      <c r="C291" s="23">
        <f>Month!B290+C290</f>
        <v>37819.58</v>
      </c>
      <c r="D291" s="23">
        <f>Month!C290+D290</f>
        <v>2178.35</v>
      </c>
      <c r="E291" s="23">
        <f>Month!D290+E290</f>
        <v>329.25</v>
      </c>
      <c r="F291" s="23">
        <f>Month!E290+F290</f>
        <v>35312.000000000007</v>
      </c>
      <c r="G291" s="23">
        <f>Month!F290+G290</f>
        <v>1499.7000000000003</v>
      </c>
      <c r="H291" s="23">
        <f>Month!G290+H290</f>
        <v>217.83999999999997</v>
      </c>
      <c r="I291" s="23">
        <f>Month!H290+I290</f>
        <v>1442.04</v>
      </c>
      <c r="J291" s="23">
        <f>Month!I290+J290</f>
        <v>10784.14</v>
      </c>
      <c r="K291" s="23">
        <f>Month!J290+K290</f>
        <v>3396.9399999999996</v>
      </c>
      <c r="L291" s="23">
        <f>Month!K290+L290</f>
        <v>1241.69</v>
      </c>
      <c r="M291" s="23">
        <f>Month!L290+M290</f>
        <v>5183.8200000000006</v>
      </c>
      <c r="N291" s="23">
        <f>Month!M290+N290</f>
        <v>7655.7999999999993</v>
      </c>
      <c r="O291" s="23">
        <f>Month!N290+O290</f>
        <v>2058.33</v>
      </c>
      <c r="P291" s="23">
        <f>Month!O290+P290</f>
        <v>281.03000000000003</v>
      </c>
      <c r="Q291" s="23">
        <f>Month!P290+Q290</f>
        <v>567.19000000000005</v>
      </c>
    </row>
    <row r="292" spans="1:17" x14ac:dyDescent="0.3">
      <c r="A292" s="11">
        <f t="shared" si="5"/>
        <v>2018</v>
      </c>
      <c r="B292" s="11" t="s">
        <v>46</v>
      </c>
      <c r="C292" s="23">
        <f>Month!B291+C291</f>
        <v>43039.51</v>
      </c>
      <c r="D292" s="23">
        <f>Month!C291+D291</f>
        <v>2475.59</v>
      </c>
      <c r="E292" s="23">
        <f>Month!D291+E291</f>
        <v>338.22</v>
      </c>
      <c r="F292" s="23">
        <f>Month!E291+F291</f>
        <v>40225.720000000008</v>
      </c>
      <c r="G292" s="23">
        <f>Month!F291+G291</f>
        <v>1678.6900000000003</v>
      </c>
      <c r="H292" s="23">
        <f>Month!G291+H291</f>
        <v>242.26999999999998</v>
      </c>
      <c r="I292" s="23">
        <f>Month!H291+I291</f>
        <v>1636.92</v>
      </c>
      <c r="J292" s="23">
        <f>Month!I291+J291</f>
        <v>12305.759999999998</v>
      </c>
      <c r="K292" s="23">
        <f>Month!J291+K291</f>
        <v>3860.9299999999994</v>
      </c>
      <c r="L292" s="23">
        <f>Month!K291+L291</f>
        <v>1421.47</v>
      </c>
      <c r="M292" s="23">
        <f>Month!L291+M291</f>
        <v>5804.670000000001</v>
      </c>
      <c r="N292" s="23">
        <f>Month!M291+N291</f>
        <v>8857.81</v>
      </c>
      <c r="O292" s="23">
        <f>Month!N291+O291</f>
        <v>2298.4699999999998</v>
      </c>
      <c r="P292" s="23">
        <f>Month!O291+P291</f>
        <v>303.71000000000004</v>
      </c>
      <c r="Q292" s="23">
        <f>Month!P291+Q291</f>
        <v>653.97</v>
      </c>
    </row>
    <row r="293" spans="1:17" x14ac:dyDescent="0.3">
      <c r="A293" s="11">
        <f t="shared" si="5"/>
        <v>2018</v>
      </c>
      <c r="B293" s="11" t="s">
        <v>47</v>
      </c>
      <c r="C293" s="23">
        <f>Month!B292+C292</f>
        <v>48385.87</v>
      </c>
      <c r="D293" s="23">
        <f>Month!C292+D292</f>
        <v>2750.38</v>
      </c>
      <c r="E293" s="23">
        <f>Month!D292+E292</f>
        <v>349.76000000000005</v>
      </c>
      <c r="F293" s="23">
        <f>Month!E292+F292</f>
        <v>45285.750000000007</v>
      </c>
      <c r="G293" s="23">
        <f>Month!F292+G292</f>
        <v>1807.8600000000004</v>
      </c>
      <c r="H293" s="23">
        <f>Month!G292+H292</f>
        <v>272.27999999999997</v>
      </c>
      <c r="I293" s="23">
        <f>Month!H292+I292</f>
        <v>1842.79</v>
      </c>
      <c r="J293" s="23">
        <f>Month!I292+J292</f>
        <v>13741.819999999998</v>
      </c>
      <c r="K293" s="23">
        <f>Month!J292+K292</f>
        <v>4326.6799999999994</v>
      </c>
      <c r="L293" s="23">
        <f>Month!K292+L292</f>
        <v>1617.96</v>
      </c>
      <c r="M293" s="23">
        <f>Month!L292+M292</f>
        <v>6334.2800000000007</v>
      </c>
      <c r="N293" s="23">
        <f>Month!M292+N292</f>
        <v>10118.349999999999</v>
      </c>
      <c r="O293" s="23">
        <f>Month!N292+O292</f>
        <v>2570.3799999999997</v>
      </c>
      <c r="P293" s="23">
        <f>Month!O292+P292</f>
        <v>362.70000000000005</v>
      </c>
      <c r="Q293" s="23">
        <f>Month!P292+Q292</f>
        <v>742.82</v>
      </c>
    </row>
    <row r="294" spans="1:17" x14ac:dyDescent="0.3">
      <c r="A294" s="11">
        <f t="shared" si="5"/>
        <v>2018</v>
      </c>
      <c r="B294" s="11" t="s">
        <v>48</v>
      </c>
      <c r="C294" s="23">
        <f>Month!B293+C293</f>
        <v>53326.19</v>
      </c>
      <c r="D294" s="23">
        <f>Month!C293+D293</f>
        <v>3036.86</v>
      </c>
      <c r="E294" s="23">
        <f>Month!D293+E293</f>
        <v>459.12000000000006</v>
      </c>
      <c r="F294" s="23">
        <f>Month!E293+F293</f>
        <v>49830.220000000008</v>
      </c>
      <c r="G294" s="23">
        <f>Month!F293+G293</f>
        <v>1921.7600000000004</v>
      </c>
      <c r="H294" s="23">
        <f>Month!G293+H293</f>
        <v>297.70999999999998</v>
      </c>
      <c r="I294" s="23">
        <f>Month!H293+I293</f>
        <v>2010.11</v>
      </c>
      <c r="J294" s="23">
        <f>Month!I293+J293</f>
        <v>15051.409999999998</v>
      </c>
      <c r="K294" s="23">
        <f>Month!J293+K293</f>
        <v>4731.7499999999991</v>
      </c>
      <c r="L294" s="23">
        <f>Month!K293+L293</f>
        <v>1806.05</v>
      </c>
      <c r="M294" s="23">
        <f>Month!L293+M293</f>
        <v>6889.6500000000005</v>
      </c>
      <c r="N294" s="23">
        <f>Month!M293+N293</f>
        <v>11291.839999999998</v>
      </c>
      <c r="O294" s="23">
        <f>Month!N293+O293</f>
        <v>2778.6399999999994</v>
      </c>
      <c r="P294" s="23">
        <f>Month!O293+P293</f>
        <v>404.52000000000004</v>
      </c>
      <c r="Q294" s="23">
        <f>Month!P293+Q293</f>
        <v>817.08</v>
      </c>
    </row>
    <row r="295" spans="1:17" x14ac:dyDescent="0.3">
      <c r="A295" s="11">
        <f t="shared" si="5"/>
        <v>2018</v>
      </c>
      <c r="B295" s="11" t="s">
        <v>49</v>
      </c>
      <c r="C295" s="23">
        <f>Month!B294+C294</f>
        <v>58697.240000000005</v>
      </c>
      <c r="D295" s="23">
        <f>Month!C294+D294</f>
        <v>3333.6400000000003</v>
      </c>
      <c r="E295" s="23">
        <f>Month!D294+E294</f>
        <v>492.60000000000008</v>
      </c>
      <c r="F295" s="23">
        <f>Month!E294+F294</f>
        <v>54871.010000000009</v>
      </c>
      <c r="G295" s="23">
        <f>Month!F294+G294</f>
        <v>2078.8400000000006</v>
      </c>
      <c r="H295" s="23">
        <f>Month!G294+H294</f>
        <v>323.58999999999997</v>
      </c>
      <c r="I295" s="23">
        <f>Month!H294+I294</f>
        <v>2208.64</v>
      </c>
      <c r="J295" s="23">
        <f>Month!I294+J294</f>
        <v>16575.379999999997</v>
      </c>
      <c r="K295" s="23">
        <f>Month!J294+K294</f>
        <v>5128.9499999999989</v>
      </c>
      <c r="L295" s="23">
        <f>Month!K294+L294</f>
        <v>2052.64</v>
      </c>
      <c r="M295" s="23">
        <f>Month!L294+M294</f>
        <v>7443.6200000000008</v>
      </c>
      <c r="N295" s="23">
        <f>Month!M294+N294</f>
        <v>12599.329999999998</v>
      </c>
      <c r="O295" s="23">
        <f>Month!N294+O294</f>
        <v>3031.6199999999994</v>
      </c>
      <c r="P295" s="23">
        <f>Month!O294+P294</f>
        <v>435.70000000000005</v>
      </c>
      <c r="Q295" s="23">
        <f>Month!P294+Q294</f>
        <v>875.25</v>
      </c>
    </row>
    <row r="296" spans="1:17" x14ac:dyDescent="0.3">
      <c r="A296" s="11">
        <v>2019</v>
      </c>
      <c r="B296" s="11" t="s">
        <v>38</v>
      </c>
      <c r="C296" s="23">
        <f>Month!B295</f>
        <v>5264.39</v>
      </c>
      <c r="D296" s="23">
        <f>Month!C295</f>
        <v>292.81</v>
      </c>
      <c r="E296" s="23">
        <f>Month!D295</f>
        <v>50.4</v>
      </c>
      <c r="F296" s="23">
        <f>Month!E295</f>
        <v>4921.17</v>
      </c>
      <c r="G296" s="23">
        <f>Month!F295</f>
        <v>201.87</v>
      </c>
      <c r="H296" s="23">
        <f>Month!G295</f>
        <v>33.450000000000003</v>
      </c>
      <c r="I296" s="23">
        <f>Month!H295</f>
        <v>191.42</v>
      </c>
      <c r="J296" s="23">
        <f>Month!I295</f>
        <v>1571.36</v>
      </c>
      <c r="K296" s="23">
        <f>Month!J295</f>
        <v>429.35</v>
      </c>
      <c r="L296" s="23">
        <f>Month!K295</f>
        <v>245.21</v>
      </c>
      <c r="M296" s="23">
        <f>Month!L295</f>
        <v>641.12</v>
      </c>
      <c r="N296" s="23">
        <f>Month!M295</f>
        <v>1100.6500000000001</v>
      </c>
      <c r="O296" s="23">
        <f>Month!N295</f>
        <v>227.59</v>
      </c>
      <c r="P296" s="23">
        <f>Month!O295</f>
        <v>36.71</v>
      </c>
      <c r="Q296" s="23">
        <f>Month!P295</f>
        <v>22.25</v>
      </c>
    </row>
    <row r="297" spans="1:17" x14ac:dyDescent="0.3">
      <c r="A297" s="11">
        <f>A296</f>
        <v>2019</v>
      </c>
      <c r="B297" s="11" t="s">
        <v>39</v>
      </c>
      <c r="C297" s="23">
        <f>Month!B296+C296</f>
        <v>9887.7900000000009</v>
      </c>
      <c r="D297" s="23">
        <f>Month!C296+D296</f>
        <v>569.29</v>
      </c>
      <c r="E297" s="23">
        <f>Month!D296+E296</f>
        <v>101.42</v>
      </c>
      <c r="F297" s="23">
        <f>Month!E296+F296</f>
        <v>9217.07</v>
      </c>
      <c r="G297" s="23">
        <f>Month!F296+G296</f>
        <v>394.89</v>
      </c>
      <c r="H297" s="23">
        <f>Month!G296+H296</f>
        <v>56.36</v>
      </c>
      <c r="I297" s="23">
        <f>Month!H296+I296</f>
        <v>365.02</v>
      </c>
      <c r="J297" s="23">
        <f>Month!I296+J296</f>
        <v>2899.7</v>
      </c>
      <c r="K297" s="23">
        <f>Month!J296+K296</f>
        <v>815.07</v>
      </c>
      <c r="L297" s="23">
        <f>Month!K296+L296</f>
        <v>457.92</v>
      </c>
      <c r="M297" s="23">
        <f>Month!L296+M296</f>
        <v>1246.0900000000001</v>
      </c>
      <c r="N297" s="23">
        <f>Month!M296+N296</f>
        <v>2015.3500000000001</v>
      </c>
      <c r="O297" s="23">
        <f>Month!N296+O296</f>
        <v>451.18</v>
      </c>
      <c r="P297" s="23">
        <f>Month!O296+P296</f>
        <v>52.04</v>
      </c>
      <c r="Q297" s="23">
        <f>Month!P296+Q296</f>
        <v>96.17</v>
      </c>
    </row>
    <row r="298" spans="1:17" x14ac:dyDescent="0.3">
      <c r="A298" s="11">
        <f t="shared" ref="A298:A307" si="6">A297</f>
        <v>2019</v>
      </c>
      <c r="B298" s="11" t="s">
        <v>40</v>
      </c>
      <c r="C298" s="23">
        <f>Month!B297+C297</f>
        <v>14710.220000000001</v>
      </c>
      <c r="D298" s="23">
        <f>Month!C297+D297</f>
        <v>830.7</v>
      </c>
      <c r="E298" s="23">
        <f>Month!D297+E297</f>
        <v>113.05</v>
      </c>
      <c r="F298" s="23">
        <f>Month!E297+F297</f>
        <v>13766.46</v>
      </c>
      <c r="G298" s="23">
        <f>Month!F297+G297</f>
        <v>559.30999999999995</v>
      </c>
      <c r="H298" s="23">
        <f>Month!G297+H297</f>
        <v>80.900000000000006</v>
      </c>
      <c r="I298" s="23">
        <f>Month!H297+I297</f>
        <v>587.96</v>
      </c>
      <c r="J298" s="23">
        <f>Month!I297+J297</f>
        <v>4224.7699999999995</v>
      </c>
      <c r="K298" s="23">
        <f>Month!J297+K297</f>
        <v>1222.0500000000002</v>
      </c>
      <c r="L298" s="23">
        <f>Month!K297+L297</f>
        <v>642.95000000000005</v>
      </c>
      <c r="M298" s="23">
        <f>Month!L297+M297</f>
        <v>1820.13</v>
      </c>
      <c r="N298" s="23">
        <f>Month!M297+N297</f>
        <v>3088.87</v>
      </c>
      <c r="O298" s="23">
        <f>Month!N297+O297</f>
        <v>764.8</v>
      </c>
      <c r="P298" s="23">
        <f>Month!O297+P297</f>
        <v>83.43</v>
      </c>
      <c r="Q298" s="23">
        <f>Month!P297+Q297</f>
        <v>194.53</v>
      </c>
    </row>
    <row r="299" spans="1:17" x14ac:dyDescent="0.3">
      <c r="A299" s="11">
        <f t="shared" si="6"/>
        <v>2019</v>
      </c>
      <c r="B299" s="11" t="s">
        <v>41</v>
      </c>
      <c r="C299" s="23">
        <f>Month!B298+C298</f>
        <v>19490.52</v>
      </c>
      <c r="D299" s="23">
        <f>Month!C298+D298</f>
        <v>1106.56</v>
      </c>
      <c r="E299" s="23">
        <f>Month!D298+E298</f>
        <v>133.88</v>
      </c>
      <c r="F299" s="23">
        <f>Month!E298+F298</f>
        <v>18250.07</v>
      </c>
      <c r="G299" s="23">
        <f>Month!F298+G298</f>
        <v>755.28</v>
      </c>
      <c r="H299" s="23">
        <f>Month!G298+H298</f>
        <v>94.09</v>
      </c>
      <c r="I299" s="23">
        <f>Month!H298+I298</f>
        <v>742.40000000000009</v>
      </c>
      <c r="J299" s="23">
        <f>Month!I298+J298</f>
        <v>5568.3899999999994</v>
      </c>
      <c r="K299" s="23">
        <f>Month!J298+K298</f>
        <v>1599.3200000000002</v>
      </c>
      <c r="L299" s="23">
        <f>Month!K298+L298</f>
        <v>798.77</v>
      </c>
      <c r="M299" s="23">
        <f>Month!L298+M298</f>
        <v>2437.34</v>
      </c>
      <c r="N299" s="23">
        <f>Month!M298+N298</f>
        <v>4195.08</v>
      </c>
      <c r="O299" s="23">
        <f>Month!N298+O298</f>
        <v>968.5</v>
      </c>
      <c r="P299" s="23">
        <f>Month!O298+P298</f>
        <v>109.71000000000001</v>
      </c>
      <c r="Q299" s="23">
        <f>Month!P298+Q298</f>
        <v>271.95</v>
      </c>
    </row>
    <row r="300" spans="1:17" x14ac:dyDescent="0.3">
      <c r="A300" s="11">
        <f t="shared" si="6"/>
        <v>2019</v>
      </c>
      <c r="B300" s="11" t="s">
        <v>42</v>
      </c>
      <c r="C300" s="23">
        <f>Month!B299+C299</f>
        <v>24312.240000000002</v>
      </c>
      <c r="D300" s="23">
        <f>Month!C299+D299</f>
        <v>1373.6299999999999</v>
      </c>
      <c r="E300" s="23">
        <f>Month!D299+E299</f>
        <v>171.18</v>
      </c>
      <c r="F300" s="23">
        <f>Month!E299+F299</f>
        <v>22767.41</v>
      </c>
      <c r="G300" s="23">
        <f>Month!F299+G299</f>
        <v>976.65</v>
      </c>
      <c r="H300" s="23">
        <f>Month!G299+H299</f>
        <v>119.09</v>
      </c>
      <c r="I300" s="23">
        <f>Month!H299+I299</f>
        <v>909.79000000000008</v>
      </c>
      <c r="J300" s="23">
        <f>Month!I299+J299</f>
        <v>6955.36</v>
      </c>
      <c r="K300" s="23">
        <f>Month!J299+K299</f>
        <v>1964.42</v>
      </c>
      <c r="L300" s="23">
        <f>Month!K299+L299</f>
        <v>947.68</v>
      </c>
      <c r="M300" s="23">
        <f>Month!L299+M299</f>
        <v>3034.96</v>
      </c>
      <c r="N300" s="23">
        <f>Month!M299+N299</f>
        <v>5276.68</v>
      </c>
      <c r="O300" s="23">
        <f>Month!N299+O299</f>
        <v>1152.43</v>
      </c>
      <c r="P300" s="23">
        <f>Month!O299+P299</f>
        <v>152.28</v>
      </c>
      <c r="Q300" s="23">
        <f>Month!P299+Q299</f>
        <v>354.71999999999997</v>
      </c>
    </row>
    <row r="301" spans="1:17" x14ac:dyDescent="0.3">
      <c r="A301" s="11">
        <f t="shared" si="6"/>
        <v>2019</v>
      </c>
      <c r="B301" s="11" t="s">
        <v>43</v>
      </c>
      <c r="C301" s="23">
        <f>Month!B300+C300</f>
        <v>28637.160000000003</v>
      </c>
      <c r="D301" s="23">
        <f>Month!C300+D300</f>
        <v>1612.2399999999998</v>
      </c>
      <c r="E301" s="23">
        <f>Month!D300+E300</f>
        <v>231.01</v>
      </c>
      <c r="F301" s="23">
        <f>Month!E300+F300</f>
        <v>26793.88</v>
      </c>
      <c r="G301" s="23">
        <f>Month!F300+G300</f>
        <v>1165.73</v>
      </c>
      <c r="H301" s="23">
        <f>Month!G300+H300</f>
        <v>138.89000000000001</v>
      </c>
      <c r="I301" s="23">
        <f>Month!H300+I300</f>
        <v>1054.72</v>
      </c>
      <c r="J301" s="23">
        <f>Month!I300+J300</f>
        <v>8118.42</v>
      </c>
      <c r="K301" s="23">
        <f>Month!J300+K300</f>
        <v>2353.0500000000002</v>
      </c>
      <c r="L301" s="23">
        <f>Month!K300+L300</f>
        <v>1043.3899999999999</v>
      </c>
      <c r="M301" s="23">
        <f>Month!L300+M300</f>
        <v>3543.09</v>
      </c>
      <c r="N301" s="23">
        <f>Month!M300+N300</f>
        <v>6321.55</v>
      </c>
      <c r="O301" s="23">
        <f>Month!N300+O300</f>
        <v>1291.6600000000001</v>
      </c>
      <c r="P301" s="23">
        <f>Month!O300+P300</f>
        <v>183.96</v>
      </c>
      <c r="Q301" s="23">
        <f>Month!P300+Q300</f>
        <v>419.71</v>
      </c>
    </row>
    <row r="302" spans="1:17" x14ac:dyDescent="0.3">
      <c r="A302" s="11">
        <f t="shared" si="6"/>
        <v>2019</v>
      </c>
      <c r="B302" s="11" t="s">
        <v>44</v>
      </c>
      <c r="C302" s="23">
        <f>Month!B301+C301</f>
        <v>33627.060000000005</v>
      </c>
      <c r="D302" s="23">
        <f>Month!C301+D301</f>
        <v>1890.6699999999998</v>
      </c>
      <c r="E302" s="23">
        <f>Month!D301+E301</f>
        <v>236.62</v>
      </c>
      <c r="F302" s="23">
        <f>Month!E301+F301</f>
        <v>31499.75</v>
      </c>
      <c r="G302" s="23">
        <f>Month!F301+G301</f>
        <v>1370.13</v>
      </c>
      <c r="H302" s="23">
        <f>Month!G301+H301</f>
        <v>159.09</v>
      </c>
      <c r="I302" s="23">
        <f>Month!H301+I301</f>
        <v>1222.94</v>
      </c>
      <c r="J302" s="23">
        <f>Month!I301+J301</f>
        <v>9441.2800000000007</v>
      </c>
      <c r="K302" s="23">
        <f>Month!J301+K301</f>
        <v>2872.1800000000003</v>
      </c>
      <c r="L302" s="23">
        <f>Month!K301+L301</f>
        <v>1144.6499999999999</v>
      </c>
      <c r="M302" s="23">
        <f>Month!L301+M301</f>
        <v>4153.45</v>
      </c>
      <c r="N302" s="23">
        <f>Month!M301+N301</f>
        <v>7431.02</v>
      </c>
      <c r="O302" s="23">
        <f>Month!N301+O301</f>
        <v>1613.46</v>
      </c>
      <c r="P302" s="23">
        <f>Month!O301+P301</f>
        <v>201.15</v>
      </c>
      <c r="Q302" s="23">
        <f>Month!P301+Q301</f>
        <v>508.69</v>
      </c>
    </row>
    <row r="303" spans="1:17" x14ac:dyDescent="0.3">
      <c r="A303" s="11">
        <f t="shared" si="6"/>
        <v>2019</v>
      </c>
      <c r="B303" s="11" t="s">
        <v>45</v>
      </c>
      <c r="C303" s="23">
        <f>Month!B302+C302</f>
        <v>38622.710000000006</v>
      </c>
      <c r="D303" s="23">
        <f>Month!C302+D302</f>
        <v>2154.5699999999997</v>
      </c>
      <c r="E303" s="23">
        <f>Month!D302+E302</f>
        <v>306.67</v>
      </c>
      <c r="F303" s="23">
        <f>Month!E302+F302</f>
        <v>36161.440000000002</v>
      </c>
      <c r="G303" s="23">
        <f>Month!F302+G302</f>
        <v>1573.5500000000002</v>
      </c>
      <c r="H303" s="23">
        <f>Month!G302+H302</f>
        <v>174.17000000000002</v>
      </c>
      <c r="I303" s="23">
        <f>Month!H302+I302</f>
        <v>1380.83</v>
      </c>
      <c r="J303" s="23">
        <f>Month!I302+J302</f>
        <v>10597.02</v>
      </c>
      <c r="K303" s="23">
        <f>Month!J302+K302</f>
        <v>3440.0600000000004</v>
      </c>
      <c r="L303" s="23">
        <f>Month!K302+L302</f>
        <v>1240.4399999999998</v>
      </c>
      <c r="M303" s="23">
        <f>Month!L302+M302</f>
        <v>4767.54</v>
      </c>
      <c r="N303" s="23">
        <f>Month!M302+N302</f>
        <v>8539.36</v>
      </c>
      <c r="O303" s="23">
        <f>Month!N302+O302</f>
        <v>1977.55</v>
      </c>
      <c r="P303" s="23">
        <f>Month!O302+P302</f>
        <v>230.27</v>
      </c>
      <c r="Q303" s="23">
        <f>Month!P302+Q302</f>
        <v>595.36</v>
      </c>
    </row>
    <row r="304" spans="1:17" x14ac:dyDescent="0.3">
      <c r="A304" s="11">
        <f t="shared" si="6"/>
        <v>2019</v>
      </c>
      <c r="B304" s="11" t="s">
        <v>46</v>
      </c>
      <c r="C304" s="23">
        <f>Month!B303+C303</f>
        <v>43533.460000000006</v>
      </c>
      <c r="D304" s="23">
        <f>Month!C303+D303</f>
        <v>2410.8099999999995</v>
      </c>
      <c r="E304" s="23">
        <f>Month!D303+E303</f>
        <v>384.52</v>
      </c>
      <c r="F304" s="23">
        <f>Month!E303+F303</f>
        <v>40738.100000000006</v>
      </c>
      <c r="G304" s="23">
        <f>Month!F303+G303</f>
        <v>1732.89</v>
      </c>
      <c r="H304" s="23">
        <f>Month!G303+H303</f>
        <v>195.58</v>
      </c>
      <c r="I304" s="23">
        <f>Month!H303+I303</f>
        <v>1548.05</v>
      </c>
      <c r="J304" s="23">
        <f>Month!I303+J303</f>
        <v>11930.51</v>
      </c>
      <c r="K304" s="23">
        <f>Month!J303+K303</f>
        <v>3895.4800000000005</v>
      </c>
      <c r="L304" s="23">
        <f>Month!K303+L303</f>
        <v>1381.2299999999998</v>
      </c>
      <c r="M304" s="23">
        <f>Month!L303+M303</f>
        <v>5447.77</v>
      </c>
      <c r="N304" s="23">
        <f>Month!M303+N303</f>
        <v>9659.6</v>
      </c>
      <c r="O304" s="23">
        <f>Month!N303+O303</f>
        <v>2136.7599999999998</v>
      </c>
      <c r="P304" s="23">
        <f>Month!O303+P303</f>
        <v>253.55</v>
      </c>
      <c r="Q304" s="23">
        <f>Month!P303+Q303</f>
        <v>679.45</v>
      </c>
    </row>
    <row r="305" spans="1:17" x14ac:dyDescent="0.3">
      <c r="A305" s="11">
        <f t="shared" si="6"/>
        <v>2019</v>
      </c>
      <c r="B305" s="11" t="s">
        <v>47</v>
      </c>
      <c r="C305" s="23">
        <f>Month!B304+C304</f>
        <v>48808.510000000009</v>
      </c>
      <c r="D305" s="23">
        <f>Month!C304+D304</f>
        <v>2700.5599999999995</v>
      </c>
      <c r="E305" s="23">
        <f>Month!D304+E304</f>
        <v>429.21</v>
      </c>
      <c r="F305" s="23">
        <f>Month!E304+F304</f>
        <v>45678.710000000006</v>
      </c>
      <c r="G305" s="23">
        <f>Month!F304+G304</f>
        <v>1885.98</v>
      </c>
      <c r="H305" s="23">
        <f>Month!G304+H304</f>
        <v>210.71</v>
      </c>
      <c r="I305" s="23">
        <f>Month!H304+I304</f>
        <v>1717.34</v>
      </c>
      <c r="J305" s="23">
        <f>Month!I304+J304</f>
        <v>13423.37</v>
      </c>
      <c r="K305" s="23">
        <f>Month!J304+K304</f>
        <v>4381.05</v>
      </c>
      <c r="L305" s="23">
        <f>Month!K304+L304</f>
        <v>1579.5599999999997</v>
      </c>
      <c r="M305" s="23">
        <f>Month!L304+M304</f>
        <v>6096.1200000000008</v>
      </c>
      <c r="N305" s="23">
        <f>Month!M304+N304</f>
        <v>10892.99</v>
      </c>
      <c r="O305" s="23">
        <f>Month!N304+O304</f>
        <v>2376.0099999999998</v>
      </c>
      <c r="P305" s="23">
        <f>Month!O304+P304</f>
        <v>272.84000000000003</v>
      </c>
      <c r="Q305" s="23">
        <f>Month!P304+Q304</f>
        <v>753.87</v>
      </c>
    </row>
    <row r="306" spans="1:17" x14ac:dyDescent="0.3">
      <c r="A306" s="11">
        <f t="shared" si="6"/>
        <v>2019</v>
      </c>
      <c r="B306" s="11" t="s">
        <v>48</v>
      </c>
      <c r="C306" s="23">
        <f>Month!B305+C305</f>
        <v>53859.970000000008</v>
      </c>
      <c r="D306" s="23">
        <f>Month!C305+D305</f>
        <v>2974.0599999999995</v>
      </c>
      <c r="E306" s="23">
        <f>Month!D305+E305</f>
        <v>438.85999999999996</v>
      </c>
      <c r="F306" s="23">
        <f>Month!E305+F305</f>
        <v>50447.020000000004</v>
      </c>
      <c r="G306" s="23">
        <f>Month!F305+G305</f>
        <v>2035.01</v>
      </c>
      <c r="H306" s="23">
        <f>Month!G305+H305</f>
        <v>235.82</v>
      </c>
      <c r="I306" s="23">
        <f>Month!H305+I305</f>
        <v>1889.85</v>
      </c>
      <c r="J306" s="23">
        <f>Month!I305+J305</f>
        <v>14939.17</v>
      </c>
      <c r="K306" s="23">
        <f>Month!J305+K305</f>
        <v>4762.92</v>
      </c>
      <c r="L306" s="23">
        <f>Month!K305+L305</f>
        <v>1807.5699999999997</v>
      </c>
      <c r="M306" s="23">
        <f>Month!L305+M305</f>
        <v>6677.2900000000009</v>
      </c>
      <c r="N306" s="23">
        <f>Month!M305+N305</f>
        <v>12026.82</v>
      </c>
      <c r="O306" s="23">
        <f>Month!N305+O305</f>
        <v>2626.4399999999996</v>
      </c>
      <c r="P306" s="23">
        <f>Month!O305+P305</f>
        <v>272.84000000000003</v>
      </c>
      <c r="Q306" s="23">
        <f>Month!P305+Q305</f>
        <v>821.73</v>
      </c>
    </row>
    <row r="307" spans="1:17" x14ac:dyDescent="0.3">
      <c r="A307" s="11">
        <f t="shared" si="6"/>
        <v>2019</v>
      </c>
      <c r="B307" s="11" t="s">
        <v>49</v>
      </c>
      <c r="C307" s="23">
        <f>Month!B306+C306</f>
        <v>59218.790000000008</v>
      </c>
      <c r="D307" s="23">
        <f>Month!C306+D306</f>
        <v>3282.6099999999997</v>
      </c>
      <c r="E307" s="23">
        <f>Month!D306+E306</f>
        <v>485.48999999999995</v>
      </c>
      <c r="F307" s="23">
        <f>Month!E306+F306</f>
        <v>55450.670000000006</v>
      </c>
      <c r="G307" s="23">
        <f>Month!F306+G306</f>
        <v>2213.67</v>
      </c>
      <c r="H307" s="23">
        <f>Month!G306+H306</f>
        <v>255.23</v>
      </c>
      <c r="I307" s="23">
        <f>Month!H306+I306</f>
        <v>2071.88</v>
      </c>
      <c r="J307" s="23">
        <f>Month!I306+J306</f>
        <v>16487.73</v>
      </c>
      <c r="K307" s="23">
        <f>Month!J306+K306</f>
        <v>5185.33</v>
      </c>
      <c r="L307" s="23">
        <f>Month!K306+L306</f>
        <v>2057.2299999999996</v>
      </c>
      <c r="M307" s="23">
        <f>Month!L306+M306</f>
        <v>7235.880000000001</v>
      </c>
      <c r="N307" s="23">
        <f>Month!M306+N306</f>
        <v>13292.16</v>
      </c>
      <c r="O307" s="23">
        <f>Month!N306+O306</f>
        <v>2892.7899999999995</v>
      </c>
      <c r="P307" s="23">
        <f>Month!O306+P306</f>
        <v>293.42</v>
      </c>
      <c r="Q307" s="23">
        <f>Month!P306+Q306</f>
        <v>892.31000000000006</v>
      </c>
    </row>
    <row r="308" spans="1:17" x14ac:dyDescent="0.3">
      <c r="A308" s="11">
        <v>2020</v>
      </c>
      <c r="B308" s="32" t="s">
        <v>551</v>
      </c>
      <c r="C308" s="23">
        <f>Month!B307</f>
        <v>5073.1899999999996</v>
      </c>
      <c r="D308" s="23">
        <f>Month!C307</f>
        <v>289.27</v>
      </c>
      <c r="E308" s="23">
        <f>Month!D307</f>
        <v>60.85</v>
      </c>
      <c r="F308" s="23">
        <f>Month!E307</f>
        <v>4723.07</v>
      </c>
      <c r="G308" s="23">
        <f>Month!F307</f>
        <v>177.01</v>
      </c>
      <c r="H308" s="23">
        <f>Month!G307</f>
        <v>29.86</v>
      </c>
      <c r="I308" s="23">
        <f>Month!H307</f>
        <v>186.23</v>
      </c>
      <c r="J308" s="23">
        <f>Month!I307</f>
        <v>1467.56</v>
      </c>
      <c r="K308" s="23">
        <f>Month!J307</f>
        <v>450.54</v>
      </c>
      <c r="L308" s="23">
        <f>Month!K307</f>
        <v>245.63</v>
      </c>
      <c r="M308" s="23">
        <f>Month!L307</f>
        <v>490.97</v>
      </c>
      <c r="N308" s="23">
        <f>Month!M307</f>
        <v>1122.48</v>
      </c>
      <c r="O308" s="23">
        <f>Month!N307</f>
        <v>310.99</v>
      </c>
      <c r="P308" s="23">
        <f>Month!O307</f>
        <v>27.04</v>
      </c>
      <c r="Q308" s="23">
        <f>Month!P307</f>
        <v>9.7899999999999991</v>
      </c>
    </row>
    <row r="309" spans="1:17" x14ac:dyDescent="0.3">
      <c r="A309" s="11">
        <f>A308</f>
        <v>2020</v>
      </c>
      <c r="B309" s="33" t="s">
        <v>573</v>
      </c>
      <c r="C309" s="23">
        <f>Month!B308+C308</f>
        <v>9602.6699999999983</v>
      </c>
      <c r="D309" s="23">
        <f>Month!C308+D308</f>
        <v>523.75</v>
      </c>
      <c r="E309" s="23">
        <f>Month!D308+E308</f>
        <v>75.38</v>
      </c>
      <c r="F309" s="23">
        <f>Month!E308+F308</f>
        <v>9003.5400000000009</v>
      </c>
      <c r="G309" s="23">
        <f>Month!F308+G308</f>
        <v>317.60000000000002</v>
      </c>
      <c r="H309" s="23">
        <f>Month!G308+H308</f>
        <v>62.85</v>
      </c>
      <c r="I309" s="23">
        <f>Month!H308+I308</f>
        <v>395.08</v>
      </c>
      <c r="J309" s="23">
        <f>Month!I308+J308</f>
        <v>2691.9700000000003</v>
      </c>
      <c r="K309" s="23">
        <f>Month!J308+K308</f>
        <v>797.33</v>
      </c>
      <c r="L309" s="23">
        <f>Month!K308+L308</f>
        <v>485.65999999999997</v>
      </c>
      <c r="M309" s="23">
        <f>Month!L308+M308</f>
        <v>949.12</v>
      </c>
      <c r="N309" s="23">
        <f>Month!M308+N308</f>
        <v>2130.44</v>
      </c>
      <c r="O309" s="23">
        <f>Month!N308+O308</f>
        <v>684.06</v>
      </c>
      <c r="P309" s="23">
        <f>Month!O308+P308</f>
        <v>39.5</v>
      </c>
      <c r="Q309" s="23">
        <f>Month!P308+Q308</f>
        <v>71.28</v>
      </c>
    </row>
    <row r="310" spans="1:17" x14ac:dyDescent="0.3">
      <c r="A310" s="11">
        <f t="shared" ref="A310:A319" si="7">A309</f>
        <v>2020</v>
      </c>
      <c r="B310" s="33" t="s">
        <v>574</v>
      </c>
      <c r="C310" s="23">
        <f>Month!B309+C309</f>
        <v>14068.829999999998</v>
      </c>
      <c r="D310" s="23">
        <f>Month!C309+D309</f>
        <v>728.38</v>
      </c>
      <c r="E310" s="23">
        <f>Month!D309+E309</f>
        <v>75.03</v>
      </c>
      <c r="F310" s="23">
        <f>Month!E309+F309</f>
        <v>13265.41</v>
      </c>
      <c r="G310" s="23">
        <f>Month!F309+G309</f>
        <v>441.75</v>
      </c>
      <c r="H310" s="23">
        <f>Month!G309+H309</f>
        <v>95.16</v>
      </c>
      <c r="I310" s="23">
        <f>Month!H309+I309</f>
        <v>604.53</v>
      </c>
      <c r="J310" s="23">
        <f>Month!I309+J309</f>
        <v>3855.1500000000005</v>
      </c>
      <c r="K310" s="23">
        <f>Month!J309+K309</f>
        <v>1047.52</v>
      </c>
      <c r="L310" s="23">
        <f>Month!K309+L309</f>
        <v>770.09999999999991</v>
      </c>
      <c r="M310" s="23">
        <f>Month!L309+M309</f>
        <v>1678.5900000000001</v>
      </c>
      <c r="N310" s="23">
        <f>Month!M309+N309</f>
        <v>3076.78</v>
      </c>
      <c r="O310" s="23">
        <f>Month!N309+O309</f>
        <v>938.62999999999988</v>
      </c>
      <c r="P310" s="23">
        <f>Month!O309+P309</f>
        <v>60.3</v>
      </c>
      <c r="Q310" s="23">
        <f>Month!P309+Q309</f>
        <v>119.95</v>
      </c>
    </row>
    <row r="311" spans="1:17" x14ac:dyDescent="0.3">
      <c r="A311" s="11">
        <f t="shared" si="7"/>
        <v>2020</v>
      </c>
      <c r="B311" s="33" t="s">
        <v>575</v>
      </c>
      <c r="C311" s="23">
        <f>Month!B310+C310</f>
        <v>17616.339999999997</v>
      </c>
      <c r="D311" s="23">
        <f>Month!C310+D310</f>
        <v>928.17</v>
      </c>
      <c r="E311" s="23">
        <f>Month!D310+E310</f>
        <v>176.63</v>
      </c>
      <c r="F311" s="23">
        <f>Month!E310+F310</f>
        <v>16511.54</v>
      </c>
      <c r="G311" s="23">
        <f>Month!F310+G310</f>
        <v>599.51</v>
      </c>
      <c r="H311" s="23">
        <f>Month!G310+H310</f>
        <v>122.06</v>
      </c>
      <c r="I311" s="23">
        <f>Month!H310+I310</f>
        <v>763.84999999999991</v>
      </c>
      <c r="J311" s="23">
        <f>Month!I310+J310</f>
        <v>4691.4800000000005</v>
      </c>
      <c r="K311" s="23">
        <f>Month!J310+K310</f>
        <v>1195.9000000000001</v>
      </c>
      <c r="L311" s="23">
        <f>Month!K310+L310</f>
        <v>1014.7599999999999</v>
      </c>
      <c r="M311" s="23">
        <f>Month!L310+M310</f>
        <v>2240.4700000000003</v>
      </c>
      <c r="N311" s="23">
        <f>Month!M310+N310</f>
        <v>3853.6200000000003</v>
      </c>
      <c r="O311" s="23">
        <f>Month!N310+O310</f>
        <v>1113.9399999999998</v>
      </c>
      <c r="P311" s="23">
        <f>Month!O310+P310</f>
        <v>86.56</v>
      </c>
      <c r="Q311" s="23">
        <f>Month!P310+Q310</f>
        <v>138.09</v>
      </c>
    </row>
    <row r="312" spans="1:17" x14ac:dyDescent="0.3">
      <c r="A312" s="11">
        <f t="shared" si="7"/>
        <v>2020</v>
      </c>
      <c r="B312" s="33" t="s">
        <v>576</v>
      </c>
      <c r="C312" s="23">
        <f>Month!B311+C311</f>
        <v>21098.379999999997</v>
      </c>
      <c r="D312" s="23">
        <f>Month!C311+D311</f>
        <v>1099.08</v>
      </c>
      <c r="E312" s="23">
        <f>Month!D311+E311</f>
        <v>206.9</v>
      </c>
      <c r="F312" s="23">
        <f>Month!E311+F311</f>
        <v>19792.400000000001</v>
      </c>
      <c r="G312" s="23">
        <f>Month!F311+G311</f>
        <v>748.43</v>
      </c>
      <c r="H312" s="23">
        <f>Month!G311+H311</f>
        <v>148.75</v>
      </c>
      <c r="I312" s="23">
        <f>Month!H311+I311</f>
        <v>922.53</v>
      </c>
      <c r="J312" s="23">
        <f>Month!I311+J311</f>
        <v>5420.76</v>
      </c>
      <c r="K312" s="23">
        <f>Month!J311+K311</f>
        <v>1279.3000000000002</v>
      </c>
      <c r="L312" s="23">
        <f>Month!K311+L311</f>
        <v>1166</v>
      </c>
      <c r="M312" s="23">
        <f>Month!L311+M311</f>
        <v>2629.59</v>
      </c>
      <c r="N312" s="23">
        <f>Month!M311+N311</f>
        <v>4851.1400000000003</v>
      </c>
      <c r="O312" s="23">
        <f>Month!N311+O311</f>
        <v>1502.3199999999997</v>
      </c>
      <c r="P312" s="23">
        <f>Month!O311+P311</f>
        <v>116.29</v>
      </c>
      <c r="Q312" s="23">
        <f>Month!P311+Q311</f>
        <v>196.4</v>
      </c>
    </row>
    <row r="313" spans="1:17" x14ac:dyDescent="0.3">
      <c r="A313" s="11">
        <f t="shared" si="7"/>
        <v>2020</v>
      </c>
      <c r="B313" s="33" t="s">
        <v>577</v>
      </c>
      <c r="C313" s="23">
        <f>Month!B312+C312</f>
        <v>24284.039999999997</v>
      </c>
      <c r="D313" s="23">
        <f>Month!C312+D312</f>
        <v>1264.56</v>
      </c>
      <c r="E313" s="23">
        <f>Month!D312+E312</f>
        <v>227.08</v>
      </c>
      <c r="F313" s="23">
        <f>Month!E312+F312</f>
        <v>22792.410000000003</v>
      </c>
      <c r="G313" s="23">
        <f>Month!F312+G312</f>
        <v>891.52</v>
      </c>
      <c r="H313" s="23">
        <f>Month!G312+H312</f>
        <v>173.96</v>
      </c>
      <c r="I313" s="23">
        <f>Month!H312+I312</f>
        <v>1045.03</v>
      </c>
      <c r="J313" s="23">
        <f>Month!I312+J312</f>
        <v>6131.59</v>
      </c>
      <c r="K313" s="23">
        <f>Month!J312+K312</f>
        <v>1360.9800000000002</v>
      </c>
      <c r="L313" s="23">
        <f>Month!K312+L312</f>
        <v>1254.94</v>
      </c>
      <c r="M313" s="23">
        <f>Month!L312+M312</f>
        <v>3014.71</v>
      </c>
      <c r="N313" s="23">
        <f>Month!M312+N312</f>
        <v>5745.3700000000008</v>
      </c>
      <c r="O313" s="23">
        <f>Month!N312+O312</f>
        <v>1846.9699999999998</v>
      </c>
      <c r="P313" s="23">
        <f>Month!O312+P312</f>
        <v>137.78</v>
      </c>
      <c r="Q313" s="23">
        <f>Month!P312+Q312</f>
        <v>248.42000000000002</v>
      </c>
    </row>
    <row r="314" spans="1:17" x14ac:dyDescent="0.3">
      <c r="A314" s="11">
        <f t="shared" si="7"/>
        <v>2020</v>
      </c>
      <c r="B314" s="33" t="s">
        <v>578</v>
      </c>
      <c r="C314" s="23">
        <f>Month!B313+C313</f>
        <v>28116.679999999997</v>
      </c>
      <c r="D314" s="23">
        <f>Month!C313+D313</f>
        <v>1454.26</v>
      </c>
      <c r="E314" s="23">
        <f>Month!D313+E313</f>
        <v>243.57000000000002</v>
      </c>
      <c r="F314" s="23">
        <f>Month!E313+F313</f>
        <v>26418.850000000002</v>
      </c>
      <c r="G314" s="23">
        <f>Month!F313+G313</f>
        <v>1038.3</v>
      </c>
      <c r="H314" s="23">
        <f>Month!G313+H313</f>
        <v>188.17000000000002</v>
      </c>
      <c r="I314" s="23">
        <f>Month!H313+I313</f>
        <v>1178.52</v>
      </c>
      <c r="J314" s="23">
        <f>Month!I313+J313</f>
        <v>7136.79</v>
      </c>
      <c r="K314" s="23">
        <f>Month!J313+K313</f>
        <v>1470.8000000000002</v>
      </c>
      <c r="L314" s="23">
        <f>Month!K313+L313</f>
        <v>1322.66</v>
      </c>
      <c r="M314" s="23">
        <f>Month!L313+M313</f>
        <v>3448.07</v>
      </c>
      <c r="N314" s="23">
        <f>Month!M313+N313</f>
        <v>6906.7600000000011</v>
      </c>
      <c r="O314" s="23">
        <f>Month!N313+O313</f>
        <v>2085.0699999999997</v>
      </c>
      <c r="P314" s="23">
        <f>Month!O313+P313</f>
        <v>165.4</v>
      </c>
      <c r="Q314" s="23">
        <f>Month!P313+Q313</f>
        <v>319.93</v>
      </c>
    </row>
    <row r="315" spans="1:17" x14ac:dyDescent="0.3">
      <c r="A315" s="11">
        <f t="shared" si="7"/>
        <v>2020</v>
      </c>
      <c r="B315" s="33" t="s">
        <v>579</v>
      </c>
      <c r="C315" s="23">
        <f>Month!B314+C314</f>
        <v>31906.869999999995</v>
      </c>
      <c r="D315" s="23">
        <f>Month!C314+D314</f>
        <v>1678.12</v>
      </c>
      <c r="E315" s="23">
        <f>Month!D314+E314</f>
        <v>246.11</v>
      </c>
      <c r="F315" s="23">
        <f>Month!E314+F314</f>
        <v>29982.640000000003</v>
      </c>
      <c r="G315" s="23">
        <f>Month!F314+G314</f>
        <v>1187.27</v>
      </c>
      <c r="H315" s="23">
        <f>Month!G314+H314</f>
        <v>213.97000000000003</v>
      </c>
      <c r="I315" s="23">
        <f>Month!H314+I314</f>
        <v>1305.58</v>
      </c>
      <c r="J315" s="23">
        <f>Month!I314+J314</f>
        <v>8216.19</v>
      </c>
      <c r="K315" s="23">
        <f>Month!J314+K314</f>
        <v>1545.5400000000002</v>
      </c>
      <c r="L315" s="23">
        <f>Month!K314+L314</f>
        <v>1394.8300000000002</v>
      </c>
      <c r="M315" s="23">
        <f>Month!L314+M314</f>
        <v>3879.88</v>
      </c>
      <c r="N315" s="23">
        <f>Month!M314+N314</f>
        <v>8048.9600000000009</v>
      </c>
      <c r="O315" s="23">
        <f>Month!N314+O314</f>
        <v>2293.35</v>
      </c>
      <c r="P315" s="23">
        <f>Month!O314+P314</f>
        <v>187.78</v>
      </c>
      <c r="Q315" s="23">
        <f>Month!P314+Q314</f>
        <v>390.4</v>
      </c>
    </row>
    <row r="316" spans="1:17" x14ac:dyDescent="0.3">
      <c r="A316" s="11">
        <f t="shared" si="7"/>
        <v>2020</v>
      </c>
      <c r="B316" s="33" t="s">
        <v>580</v>
      </c>
      <c r="C316" s="23">
        <f>Month!B315+C315</f>
        <v>35925.879999999997</v>
      </c>
      <c r="D316" s="23">
        <f>Month!C315+D315</f>
        <v>1896.8899999999999</v>
      </c>
      <c r="E316" s="23">
        <f>Month!D315+E315</f>
        <v>267.02000000000004</v>
      </c>
      <c r="F316" s="23">
        <f>Month!E315+F315</f>
        <v>33761.97</v>
      </c>
      <c r="G316" s="23">
        <f>Month!F315+G315</f>
        <v>1315.79</v>
      </c>
      <c r="H316" s="23">
        <f>Month!G315+H315</f>
        <v>242.00000000000003</v>
      </c>
      <c r="I316" s="23">
        <f>Month!H315+I315</f>
        <v>1445.44</v>
      </c>
      <c r="J316" s="23">
        <f>Month!I315+J315</f>
        <v>9428.67</v>
      </c>
      <c r="K316" s="23">
        <f>Month!J315+K315</f>
        <v>1653.5900000000001</v>
      </c>
      <c r="L316" s="23">
        <f>Month!K315+L315</f>
        <v>1473.3000000000002</v>
      </c>
      <c r="M316" s="23">
        <f>Month!L315+M315</f>
        <v>4332.43</v>
      </c>
      <c r="N316" s="23">
        <f>Month!M315+N315</f>
        <v>9240.2800000000007</v>
      </c>
      <c r="O316" s="23">
        <f>Month!N315+O315</f>
        <v>2489</v>
      </c>
      <c r="P316" s="23">
        <f>Month!O315+P315</f>
        <v>200.02</v>
      </c>
      <c r="Q316" s="23">
        <f>Month!P315+Q315</f>
        <v>460.87</v>
      </c>
    </row>
    <row r="317" spans="1:17" x14ac:dyDescent="0.3">
      <c r="A317" s="11">
        <f t="shared" si="7"/>
        <v>2020</v>
      </c>
      <c r="B317" s="33" t="s">
        <v>581</v>
      </c>
      <c r="C317" s="23">
        <f>Month!B316+C316</f>
        <v>40064.289999999994</v>
      </c>
      <c r="D317" s="23">
        <f>Month!C316+D316</f>
        <v>2130.8599999999997</v>
      </c>
      <c r="E317" s="23">
        <f>Month!D316+E316</f>
        <v>310.69000000000005</v>
      </c>
      <c r="F317" s="23">
        <f>Month!E316+F316</f>
        <v>37622.75</v>
      </c>
      <c r="G317" s="23">
        <f>Month!F316+G316</f>
        <v>1448.99</v>
      </c>
      <c r="H317" s="23">
        <f>Month!G316+H316</f>
        <v>271.35000000000002</v>
      </c>
      <c r="I317" s="23">
        <f>Month!H316+I316</f>
        <v>1570.55</v>
      </c>
      <c r="J317" s="23">
        <f>Month!I316+J316</f>
        <v>10713.36</v>
      </c>
      <c r="K317" s="23">
        <f>Month!J316+K316</f>
        <v>1768.1100000000001</v>
      </c>
      <c r="L317" s="23">
        <f>Month!K316+L316</f>
        <v>1588.13</v>
      </c>
      <c r="M317" s="23">
        <f>Month!L316+M316</f>
        <v>4868.42</v>
      </c>
      <c r="N317" s="23">
        <f>Month!M316+N316</f>
        <v>10337.34</v>
      </c>
      <c r="O317" s="23">
        <f>Month!N316+O316</f>
        <v>2640.12</v>
      </c>
      <c r="P317" s="23">
        <f>Month!O316+P316</f>
        <v>241.06</v>
      </c>
      <c r="Q317" s="23">
        <f>Month!P316+Q316</f>
        <v>531.73</v>
      </c>
    </row>
    <row r="318" spans="1:17" x14ac:dyDescent="0.3">
      <c r="A318" s="11">
        <f t="shared" si="7"/>
        <v>2020</v>
      </c>
      <c r="B318" s="33" t="s">
        <v>582</v>
      </c>
      <c r="C318" s="23">
        <f>Month!B317+C317</f>
        <v>43984.569999999992</v>
      </c>
      <c r="D318" s="23">
        <f>Month!C317+D317</f>
        <v>2352.8799999999997</v>
      </c>
      <c r="E318" s="23">
        <f>Month!D317+E317</f>
        <v>344.67000000000007</v>
      </c>
      <c r="F318" s="23">
        <f>Month!E317+F317</f>
        <v>41287.03</v>
      </c>
      <c r="G318" s="23">
        <f>Month!F317+G317</f>
        <v>1592.69</v>
      </c>
      <c r="H318" s="23">
        <f>Month!G317+H317</f>
        <v>301.16000000000003</v>
      </c>
      <c r="I318" s="23">
        <f>Month!H317+I317</f>
        <v>1712.81</v>
      </c>
      <c r="J318" s="23">
        <f>Month!I317+J317</f>
        <v>11899.1</v>
      </c>
      <c r="K318" s="23">
        <f>Month!J317+K317</f>
        <v>1842.69</v>
      </c>
      <c r="L318" s="23">
        <f>Month!K317+L317</f>
        <v>1744.8600000000001</v>
      </c>
      <c r="M318" s="23">
        <f>Month!L317+M317</f>
        <v>5307.66</v>
      </c>
      <c r="N318" s="23">
        <f>Month!M317+N317</f>
        <v>11373.93</v>
      </c>
      <c r="O318" s="23">
        <f>Month!N317+O317</f>
        <v>2857.5299999999997</v>
      </c>
      <c r="P318" s="23">
        <f>Month!O317+P317</f>
        <v>249.35</v>
      </c>
      <c r="Q318" s="23">
        <f>Month!P317+Q317</f>
        <v>582.87</v>
      </c>
    </row>
    <row r="319" spans="1:17" x14ac:dyDescent="0.3">
      <c r="A319" s="11">
        <f t="shared" si="7"/>
        <v>2020</v>
      </c>
      <c r="B319" s="33" t="s">
        <v>583</v>
      </c>
      <c r="C319" s="23">
        <f>Month!B318+C318</f>
        <v>48242.599999999991</v>
      </c>
      <c r="D319" s="23">
        <f>Month!C318+D318</f>
        <v>2597.4499999999998</v>
      </c>
      <c r="E319" s="23">
        <f>Month!D318+E318</f>
        <v>383.15000000000009</v>
      </c>
      <c r="F319" s="23">
        <f>Month!E318+F318</f>
        <v>45262.01</v>
      </c>
      <c r="G319" s="23">
        <f>Month!F318+G318</f>
        <v>1749.3600000000001</v>
      </c>
      <c r="H319" s="23">
        <f>Month!G318+H318</f>
        <v>328.45000000000005</v>
      </c>
      <c r="I319" s="23">
        <f>Month!H318+I318</f>
        <v>1843.82</v>
      </c>
      <c r="J319" s="23">
        <f>Month!I318+J318</f>
        <v>13154.6</v>
      </c>
      <c r="K319" s="23">
        <f>Month!J318+K318</f>
        <v>1942.78</v>
      </c>
      <c r="L319" s="23">
        <f>Month!K318+L318</f>
        <v>1902.6200000000001</v>
      </c>
      <c r="M319" s="23">
        <f>Month!L318+M318</f>
        <v>5815.96</v>
      </c>
      <c r="N319" s="23">
        <f>Month!M318+N318</f>
        <v>12490.45</v>
      </c>
      <c r="O319" s="23">
        <f>Month!N318+O318</f>
        <v>3079.43</v>
      </c>
      <c r="P319" s="23">
        <f>Month!O318+P318</f>
        <v>286.15999999999997</v>
      </c>
      <c r="Q319" s="23">
        <f>Month!P318+Q318</f>
        <v>637.58000000000004</v>
      </c>
    </row>
    <row r="320" spans="1:17" x14ac:dyDescent="0.3">
      <c r="A320" s="11">
        <v>2021</v>
      </c>
      <c r="B320" s="32" t="s">
        <v>606</v>
      </c>
      <c r="C320" s="23">
        <f>Month!B319</f>
        <v>3769.71</v>
      </c>
      <c r="D320" s="23">
        <f>Month!C319</f>
        <v>255.37</v>
      </c>
      <c r="E320" s="23">
        <f>Month!D319</f>
        <v>32.04</v>
      </c>
      <c r="F320" s="23">
        <f>Month!E319</f>
        <v>3482.3</v>
      </c>
      <c r="G320" s="23">
        <f>Month!F319</f>
        <v>137.83000000000001</v>
      </c>
      <c r="H320" s="23">
        <f>Month!G319</f>
        <v>32.99</v>
      </c>
      <c r="I320" s="23">
        <f>Month!H319</f>
        <v>125.68</v>
      </c>
      <c r="J320" s="23">
        <f>Month!I319</f>
        <v>1131.8</v>
      </c>
      <c r="K320" s="23">
        <f>Month!J319</f>
        <v>78.16</v>
      </c>
      <c r="L320" s="23">
        <f>Month!K319</f>
        <v>175.47</v>
      </c>
      <c r="M320" s="23">
        <f>Month!L319</f>
        <v>498.64</v>
      </c>
      <c r="N320" s="23">
        <f>Month!M319</f>
        <v>923.09</v>
      </c>
      <c r="O320" s="23">
        <f>Month!N319</f>
        <v>194.19</v>
      </c>
      <c r="P320" s="23">
        <f>Month!O319</f>
        <v>29.76</v>
      </c>
      <c r="Q320" s="23">
        <f>Month!P319</f>
        <v>13.06</v>
      </c>
    </row>
    <row r="321" spans="1:17" x14ac:dyDescent="0.3">
      <c r="A321" s="11">
        <f>A320</f>
        <v>2021</v>
      </c>
      <c r="B321" s="33" t="s">
        <v>595</v>
      </c>
      <c r="C321" s="23">
        <f>Month!B320+C320</f>
        <v>6617.73</v>
      </c>
      <c r="D321" s="23">
        <f>Month!C320+D320</f>
        <v>416.14</v>
      </c>
      <c r="E321" s="23">
        <f>Month!D320+E320</f>
        <v>64.34</v>
      </c>
      <c r="F321" s="23">
        <f>Month!E320+F320</f>
        <v>6137.24</v>
      </c>
      <c r="G321" s="23">
        <f>Month!F320+G320</f>
        <v>251.44</v>
      </c>
      <c r="H321" s="23">
        <f>Month!G320+H320</f>
        <v>64.040000000000006</v>
      </c>
      <c r="I321" s="23">
        <f>Month!H320+I320</f>
        <v>156.85000000000002</v>
      </c>
      <c r="J321" s="23">
        <f>Month!I320+J320</f>
        <v>1947.03</v>
      </c>
      <c r="K321" s="23">
        <f>Month!J320+K320</f>
        <v>150.72999999999999</v>
      </c>
      <c r="L321" s="23">
        <f>Month!K320+L320</f>
        <v>340.13</v>
      </c>
      <c r="M321" s="23">
        <f>Month!L320+M320</f>
        <v>915.87</v>
      </c>
      <c r="N321" s="23">
        <f>Month!M320+N320</f>
        <v>1549.41</v>
      </c>
      <c r="O321" s="23">
        <f>Month!N320+O320</f>
        <v>316.93</v>
      </c>
      <c r="P321" s="23">
        <f>Month!O320+P320</f>
        <v>62.17</v>
      </c>
      <c r="Q321" s="23">
        <f>Month!P320+Q320</f>
        <v>63.22</v>
      </c>
    </row>
    <row r="322" spans="1:17" x14ac:dyDescent="0.3">
      <c r="A322" s="11">
        <f t="shared" ref="A322:A331" si="8">A321</f>
        <v>2021</v>
      </c>
      <c r="B322" s="33" t="s">
        <v>596</v>
      </c>
      <c r="C322" s="23">
        <f>Month!B321+C321</f>
        <v>9808.9399999999987</v>
      </c>
      <c r="D322" s="23">
        <f>Month!C321+D321</f>
        <v>569.97</v>
      </c>
      <c r="E322" s="23">
        <f>Month!D321+E321</f>
        <v>101.56</v>
      </c>
      <c r="F322" s="23">
        <f>Month!E321+F321</f>
        <v>9137.4</v>
      </c>
      <c r="G322" s="23">
        <f>Month!F321+G321</f>
        <v>379.4</v>
      </c>
      <c r="H322" s="23">
        <f>Month!G321+H321</f>
        <v>96.640000000000015</v>
      </c>
      <c r="I322" s="23">
        <f>Month!H321+I321</f>
        <v>232.93</v>
      </c>
      <c r="J322" s="23">
        <f>Month!I321+J321</f>
        <v>2894.6</v>
      </c>
      <c r="K322" s="23">
        <f>Month!J321+K321</f>
        <v>247.43</v>
      </c>
      <c r="L322" s="23">
        <f>Month!K321+L321</f>
        <v>450.9</v>
      </c>
      <c r="M322" s="23">
        <f>Month!L321+M321</f>
        <v>1321.66</v>
      </c>
      <c r="N322" s="23">
        <f>Month!M321+N321</f>
        <v>2338.75</v>
      </c>
      <c r="O322" s="23">
        <f>Month!N321+O321</f>
        <v>475.59000000000003</v>
      </c>
      <c r="P322" s="23">
        <f>Month!O321+P321</f>
        <v>89.86</v>
      </c>
      <c r="Q322" s="23">
        <f>Month!P321+Q321</f>
        <v>131.15</v>
      </c>
    </row>
    <row r="323" spans="1:17" x14ac:dyDescent="0.3">
      <c r="A323" s="11">
        <f t="shared" si="8"/>
        <v>2021</v>
      </c>
      <c r="B323" s="33" t="s">
        <v>597</v>
      </c>
      <c r="C323" s="23">
        <f>Month!B322+C322</f>
        <v>13676.289999999999</v>
      </c>
      <c r="D323" s="23">
        <f>Month!C322+D322</f>
        <v>747.02</v>
      </c>
      <c r="E323" s="23">
        <f>Month!D322+E322</f>
        <v>207.57</v>
      </c>
      <c r="F323" s="23">
        <f>Month!E322+F322</f>
        <v>12721.68</v>
      </c>
      <c r="G323" s="23">
        <f>Month!F322+G322</f>
        <v>544.11</v>
      </c>
      <c r="H323" s="23">
        <f>Month!G322+H322</f>
        <v>127.29000000000002</v>
      </c>
      <c r="I323" s="23">
        <f>Month!H322+I322</f>
        <v>365.59000000000003</v>
      </c>
      <c r="J323" s="23">
        <f>Month!I322+J322</f>
        <v>3869.2799999999997</v>
      </c>
      <c r="K323" s="23">
        <f>Month!J322+K322</f>
        <v>336.61</v>
      </c>
      <c r="L323" s="23">
        <f>Month!K322+L322</f>
        <v>590.89</v>
      </c>
      <c r="M323" s="23">
        <f>Month!L322+M322</f>
        <v>1773.3500000000001</v>
      </c>
      <c r="N323" s="23">
        <f>Month!M322+N322</f>
        <v>3364.95</v>
      </c>
      <c r="O323" s="23">
        <f>Month!N322+O322</f>
        <v>819.75</v>
      </c>
      <c r="P323" s="23">
        <f>Month!O322+P322</f>
        <v>113.53</v>
      </c>
      <c r="Q323" s="23">
        <f>Month!P322+Q322</f>
        <v>199.99</v>
      </c>
    </row>
    <row r="324" spans="1:17" x14ac:dyDescent="0.3">
      <c r="A324" s="11">
        <f t="shared" si="8"/>
        <v>2021</v>
      </c>
      <c r="B324" s="33" t="s">
        <v>598</v>
      </c>
      <c r="C324" s="23">
        <f>Month!B323+C323</f>
        <v>17821.48</v>
      </c>
      <c r="D324" s="23">
        <f>Month!C323+D323</f>
        <v>989.99</v>
      </c>
      <c r="E324" s="23">
        <f>Month!D323+E323</f>
        <v>279.76</v>
      </c>
      <c r="F324" s="23">
        <f>Month!E323+F323</f>
        <v>16551.71</v>
      </c>
      <c r="G324" s="23">
        <f>Month!F323+G323</f>
        <v>718.72</v>
      </c>
      <c r="H324" s="23">
        <f>Month!G323+H323</f>
        <v>155.39000000000001</v>
      </c>
      <c r="I324" s="23">
        <f>Month!H323+I323</f>
        <v>507.71000000000004</v>
      </c>
      <c r="J324" s="23">
        <f>Month!I323+J323</f>
        <v>4909.3099999999995</v>
      </c>
      <c r="K324" s="23">
        <f>Month!J323+K323</f>
        <v>442.03000000000003</v>
      </c>
      <c r="L324" s="23">
        <f>Month!K323+L323</f>
        <v>744.45</v>
      </c>
      <c r="M324" s="23">
        <f>Month!L323+M323</f>
        <v>2261.0300000000002</v>
      </c>
      <c r="N324" s="23">
        <f>Month!M323+N323</f>
        <v>4491.8599999999997</v>
      </c>
      <c r="O324" s="23">
        <f>Month!N323+O323</f>
        <v>1137.48</v>
      </c>
      <c r="P324" s="23">
        <f>Month!O323+P323</f>
        <v>142.88</v>
      </c>
      <c r="Q324" s="23">
        <f>Month!P323+Q323</f>
        <v>283.86</v>
      </c>
    </row>
    <row r="325" spans="1:17" x14ac:dyDescent="0.3">
      <c r="A325" s="11">
        <f t="shared" si="8"/>
        <v>2021</v>
      </c>
      <c r="B325" s="33" t="s">
        <v>599</v>
      </c>
      <c r="C325" s="23">
        <f>Month!B324+C324</f>
        <v>22112.21</v>
      </c>
      <c r="D325" s="23">
        <f>Month!C324+D324</f>
        <v>1258.74</v>
      </c>
      <c r="E325" s="23">
        <f>Month!D324+E324</f>
        <v>295.33</v>
      </c>
      <c r="F325" s="23">
        <f>Month!E324+F324</f>
        <v>20558.12</v>
      </c>
      <c r="G325" s="23">
        <f>Month!F324+G324</f>
        <v>879.59</v>
      </c>
      <c r="H325" s="23">
        <f>Month!G324+H324</f>
        <v>174.44000000000003</v>
      </c>
      <c r="I325" s="23">
        <f>Month!H324+I324</f>
        <v>632.01</v>
      </c>
      <c r="J325" s="23">
        <f>Month!I324+J324</f>
        <v>6148.7999999999993</v>
      </c>
      <c r="K325" s="23">
        <f>Month!J324+K324</f>
        <v>550.17000000000007</v>
      </c>
      <c r="L325" s="23">
        <f>Month!K324+L324</f>
        <v>862.97</v>
      </c>
      <c r="M325" s="23">
        <f>Month!L324+M324</f>
        <v>2844.26</v>
      </c>
      <c r="N325" s="23">
        <f>Month!M324+N324</f>
        <v>5656.11</v>
      </c>
      <c r="O325" s="23">
        <f>Month!N324+O324</f>
        <v>1385.06</v>
      </c>
      <c r="P325" s="23">
        <f>Month!O324+P324</f>
        <v>168.39</v>
      </c>
      <c r="Q325" s="23">
        <f>Month!P324+Q324</f>
        <v>368.14</v>
      </c>
    </row>
    <row r="326" spans="1:17" x14ac:dyDescent="0.3">
      <c r="A326" s="11">
        <f t="shared" si="8"/>
        <v>2021</v>
      </c>
      <c r="B326" s="33" t="s">
        <v>600</v>
      </c>
      <c r="C326" s="23">
        <f>Month!B325+C325</f>
        <v>26695.329999999998</v>
      </c>
      <c r="D326" s="23">
        <f>Month!C325+D325</f>
        <v>1500.82</v>
      </c>
      <c r="E326" s="23">
        <f>Month!D325+E325</f>
        <v>334.22999999999996</v>
      </c>
      <c r="F326" s="23">
        <f>Month!E325+F325</f>
        <v>24860.25</v>
      </c>
      <c r="G326" s="23">
        <f>Month!F325+G325</f>
        <v>1077.8900000000001</v>
      </c>
      <c r="H326" s="23">
        <f>Month!G325+H325</f>
        <v>200.77000000000004</v>
      </c>
      <c r="I326" s="23">
        <f>Month!H325+I325</f>
        <v>781.46</v>
      </c>
      <c r="J326" s="23">
        <f>Month!I325+J325</f>
        <v>7490.0399999999991</v>
      </c>
      <c r="K326" s="23">
        <f>Month!J325+K325</f>
        <v>720.98</v>
      </c>
      <c r="L326" s="23">
        <f>Month!K325+L325</f>
        <v>962.64</v>
      </c>
      <c r="M326" s="23">
        <f>Month!L325+M325</f>
        <v>3396.7200000000003</v>
      </c>
      <c r="N326" s="23">
        <f>Month!M325+N325</f>
        <v>6861.75</v>
      </c>
      <c r="O326" s="23">
        <f>Month!N325+O325</f>
        <v>1634.1499999999999</v>
      </c>
      <c r="P326" s="23">
        <f>Month!O325+P325</f>
        <v>210.02999999999997</v>
      </c>
      <c r="Q326" s="23">
        <f>Month!P325+Q325</f>
        <v>446.65999999999997</v>
      </c>
    </row>
    <row r="327" spans="1:17" x14ac:dyDescent="0.3">
      <c r="A327" s="11">
        <f t="shared" si="8"/>
        <v>2021</v>
      </c>
      <c r="B327" s="33" t="s">
        <v>601</v>
      </c>
      <c r="C327" s="23">
        <f>Month!B326+C326</f>
        <v>31279.109999999997</v>
      </c>
      <c r="D327" s="23">
        <f>Month!C326+D326</f>
        <v>1739.37</v>
      </c>
      <c r="E327" s="23">
        <f>Month!D326+E326</f>
        <v>348.71</v>
      </c>
      <c r="F327" s="23">
        <f>Month!E326+F326</f>
        <v>29191</v>
      </c>
      <c r="G327" s="23">
        <f>Month!F326+G326</f>
        <v>1260.3100000000002</v>
      </c>
      <c r="H327" s="23">
        <f>Month!G326+H326</f>
        <v>227.48000000000005</v>
      </c>
      <c r="I327" s="23">
        <f>Month!H326+I326</f>
        <v>940.83</v>
      </c>
      <c r="J327" s="23">
        <f>Month!I326+J326</f>
        <v>8984.31</v>
      </c>
      <c r="K327" s="23">
        <f>Month!J326+K326</f>
        <v>933.83</v>
      </c>
      <c r="L327" s="23">
        <f>Month!K326+L326</f>
        <v>1084.6500000000001</v>
      </c>
      <c r="M327" s="23">
        <f>Month!L326+M326</f>
        <v>3924.26</v>
      </c>
      <c r="N327" s="23">
        <f>Month!M326+N326</f>
        <v>7964.97</v>
      </c>
      <c r="O327" s="23">
        <f>Month!N326+O326</f>
        <v>1886.57</v>
      </c>
      <c r="P327" s="23">
        <f>Month!O326+P326</f>
        <v>237.10999999999996</v>
      </c>
      <c r="Q327" s="23">
        <f>Month!P326+Q326</f>
        <v>497.90999999999997</v>
      </c>
    </row>
    <row r="328" spans="1:17" x14ac:dyDescent="0.3">
      <c r="A328" s="11">
        <f t="shared" si="8"/>
        <v>2021</v>
      </c>
      <c r="B328" s="33" t="s">
        <v>602</v>
      </c>
      <c r="C328" s="23">
        <f>Month!B327+C327</f>
        <v>35387.439999999995</v>
      </c>
      <c r="D328" s="23">
        <f>Month!C327+D327</f>
        <v>1953.3899999999999</v>
      </c>
      <c r="E328" s="23">
        <f>Month!D327+E327</f>
        <v>437.46</v>
      </c>
      <c r="F328" s="23">
        <f>Month!E327+F327</f>
        <v>32996.550000000003</v>
      </c>
      <c r="G328" s="23">
        <f>Month!F327+G327</f>
        <v>1383.0800000000002</v>
      </c>
      <c r="H328" s="23">
        <f>Month!G327+H327</f>
        <v>251.90000000000003</v>
      </c>
      <c r="I328" s="23">
        <f>Month!H327+I327</f>
        <v>1093.4000000000001</v>
      </c>
      <c r="J328" s="23">
        <f>Month!I327+J327</f>
        <v>10266.89</v>
      </c>
      <c r="K328" s="23">
        <f>Month!J327+K327</f>
        <v>1119.71</v>
      </c>
      <c r="L328" s="23">
        <f>Month!K327+L327</f>
        <v>1209.0800000000002</v>
      </c>
      <c r="M328" s="23">
        <f>Month!L327+M327</f>
        <v>4449.7000000000007</v>
      </c>
      <c r="N328" s="23">
        <f>Month!M327+N327</f>
        <v>8888.33</v>
      </c>
      <c r="O328" s="23">
        <f>Month!N327+O327</f>
        <v>2121.7599999999998</v>
      </c>
      <c r="P328" s="23">
        <f>Month!O327+P327</f>
        <v>252.07999999999996</v>
      </c>
      <c r="Q328" s="23">
        <f>Month!P327+Q327</f>
        <v>561.92999999999995</v>
      </c>
    </row>
    <row r="329" spans="1:17" x14ac:dyDescent="0.3">
      <c r="A329" s="11">
        <f t="shared" si="8"/>
        <v>2021</v>
      </c>
      <c r="B329" s="33" t="s">
        <v>603</v>
      </c>
      <c r="C329" s="23">
        <f>Month!B328+C328</f>
        <v>39486.42</v>
      </c>
      <c r="D329" s="23">
        <f>Month!C328+D328</f>
        <v>2162.04</v>
      </c>
      <c r="E329" s="23">
        <f>Month!D328+E328</f>
        <v>513.54999999999995</v>
      </c>
      <c r="F329" s="23">
        <f>Month!E328+F328</f>
        <v>36810.780000000006</v>
      </c>
      <c r="G329" s="23">
        <f>Month!F328+G328</f>
        <v>1456.7800000000002</v>
      </c>
      <c r="H329" s="23">
        <f>Month!G328+H328</f>
        <v>278.72000000000003</v>
      </c>
      <c r="I329" s="23">
        <f>Month!H328+I328</f>
        <v>1292.6000000000001</v>
      </c>
      <c r="J329" s="23">
        <f>Month!I328+J328</f>
        <v>11467.84</v>
      </c>
      <c r="K329" s="23">
        <f>Month!J328+K328</f>
        <v>1336.4</v>
      </c>
      <c r="L329" s="23">
        <f>Month!K328+L328</f>
        <v>1354.5800000000002</v>
      </c>
      <c r="M329" s="23">
        <f>Month!L328+M328</f>
        <v>4991.920000000001</v>
      </c>
      <c r="N329" s="23">
        <f>Month!M328+N328</f>
        <v>9802.33</v>
      </c>
      <c r="O329" s="23">
        <f>Month!N328+O328</f>
        <v>2342.5299999999997</v>
      </c>
      <c r="P329" s="23">
        <f>Month!O328+P328</f>
        <v>279.92999999999995</v>
      </c>
      <c r="Q329" s="23">
        <f>Month!P328+Q328</f>
        <v>624.06999999999994</v>
      </c>
    </row>
    <row r="330" spans="1:17" x14ac:dyDescent="0.3">
      <c r="A330" s="11">
        <f t="shared" si="8"/>
        <v>2021</v>
      </c>
      <c r="B330" s="33" t="s">
        <v>604</v>
      </c>
      <c r="C330" s="23">
        <f>Month!B329+C329</f>
        <v>44056.92</v>
      </c>
      <c r="D330" s="23">
        <f>Month!C329+D329</f>
        <v>2383.58</v>
      </c>
      <c r="E330" s="23">
        <f>Month!D329+E329</f>
        <v>590.02</v>
      </c>
      <c r="F330" s="23">
        <f>Month!E329+F329</f>
        <v>41083.270000000004</v>
      </c>
      <c r="G330" s="23">
        <f>Month!F329+G329</f>
        <v>1585.7000000000003</v>
      </c>
      <c r="H330" s="23">
        <f>Month!G329+H329</f>
        <v>304.68</v>
      </c>
      <c r="I330" s="23">
        <f>Month!H329+I329</f>
        <v>1445.0000000000002</v>
      </c>
      <c r="J330" s="23">
        <f>Month!I329+J329</f>
        <v>12912.7</v>
      </c>
      <c r="K330" s="23">
        <f>Month!J329+K329</f>
        <v>1599.5800000000002</v>
      </c>
      <c r="L330" s="23">
        <f>Month!K329+L329</f>
        <v>1511.46</v>
      </c>
      <c r="M330" s="23">
        <f>Month!L329+M329</f>
        <v>5471.6500000000015</v>
      </c>
      <c r="N330" s="23">
        <f>Month!M329+N329</f>
        <v>10845.11</v>
      </c>
      <c r="O330" s="23">
        <f>Month!N329+O329</f>
        <v>2635.5299999999997</v>
      </c>
      <c r="P330" s="23">
        <f>Month!O329+P329</f>
        <v>311.16999999999996</v>
      </c>
      <c r="Q330" s="23">
        <f>Month!P329+Q329</f>
        <v>685.7299999999999</v>
      </c>
    </row>
    <row r="331" spans="1:17" x14ac:dyDescent="0.3">
      <c r="A331" s="11">
        <f t="shared" si="8"/>
        <v>2021</v>
      </c>
      <c r="B331" s="33" t="s">
        <v>605</v>
      </c>
      <c r="C331" s="23">
        <f>Month!B330+C330</f>
        <v>48796.61</v>
      </c>
      <c r="D331" s="23">
        <f>Month!C330+D330</f>
        <v>2618.86</v>
      </c>
      <c r="E331" s="23">
        <f>Month!D330+E330</f>
        <v>634.81999999999994</v>
      </c>
      <c r="F331" s="23">
        <f>Month!E330+F330</f>
        <v>45542.880000000005</v>
      </c>
      <c r="G331" s="23">
        <f>Month!F330+G330</f>
        <v>1707.5800000000004</v>
      </c>
      <c r="H331" s="23">
        <f>Month!G330+H330</f>
        <v>345.58</v>
      </c>
      <c r="I331" s="23">
        <f>Month!H330+I330</f>
        <v>1599.2600000000002</v>
      </c>
      <c r="J331" s="23">
        <f>Month!I330+J330</f>
        <v>14353.470000000001</v>
      </c>
      <c r="K331" s="23">
        <f>Month!J330+K330</f>
        <v>1833.7500000000002</v>
      </c>
      <c r="L331" s="23">
        <f>Month!K330+L330</f>
        <v>1734.41</v>
      </c>
      <c r="M331" s="23">
        <f>Month!L330+M330</f>
        <v>5933.4500000000016</v>
      </c>
      <c r="N331" s="23">
        <f>Month!M330+N330</f>
        <v>11934.890000000001</v>
      </c>
      <c r="O331" s="23">
        <f>Month!N330+O330</f>
        <v>2956.6099999999997</v>
      </c>
      <c r="P331" s="23">
        <f>Month!O330+P330</f>
        <v>342.03999999999996</v>
      </c>
      <c r="Q331" s="23">
        <f>Month!P330+Q330</f>
        <v>726.52999999999986</v>
      </c>
    </row>
    <row r="332" spans="1:17" x14ac:dyDescent="0.3">
      <c r="A332" s="11">
        <v>2022</v>
      </c>
      <c r="B332" s="32" t="s">
        <v>594</v>
      </c>
      <c r="C332" s="23">
        <f>Month!B331</f>
        <v>4815.54</v>
      </c>
      <c r="D332" s="23">
        <f>Month!C331</f>
        <v>284.61</v>
      </c>
      <c r="E332" s="23">
        <f>Month!D331</f>
        <v>107.3</v>
      </c>
      <c r="F332" s="23">
        <f>Month!E331</f>
        <v>4423.62</v>
      </c>
      <c r="G332" s="23">
        <f>Month!F331</f>
        <v>141.66</v>
      </c>
      <c r="H332" s="23">
        <f>Month!G331</f>
        <v>26.04</v>
      </c>
      <c r="I332" s="23">
        <f>Month!H331</f>
        <v>148.35</v>
      </c>
      <c r="J332" s="23">
        <f>Month!I331</f>
        <v>1487.88</v>
      </c>
      <c r="K332" s="23">
        <f>Month!J331</f>
        <v>265.60000000000002</v>
      </c>
      <c r="L332" s="23">
        <f>Month!K331</f>
        <v>252.91</v>
      </c>
      <c r="M332" s="23">
        <f>Month!L331</f>
        <v>552.82000000000005</v>
      </c>
      <c r="N332" s="23">
        <f>Month!M331</f>
        <v>1031.0999999999999</v>
      </c>
      <c r="O332" s="23">
        <f>Month!N331</f>
        <v>271.02</v>
      </c>
      <c r="P332" s="23">
        <f>Month!O331</f>
        <v>16.75</v>
      </c>
      <c r="Q332" s="23">
        <f>Month!P331</f>
        <v>17.399999999999999</v>
      </c>
    </row>
    <row r="333" spans="1:17" x14ac:dyDescent="0.3">
      <c r="A333" s="11">
        <f>A332</f>
        <v>2022</v>
      </c>
      <c r="B333" s="33" t="s">
        <v>631</v>
      </c>
      <c r="C333" s="23">
        <f>Month!B332+C332</f>
        <v>9030.18</v>
      </c>
      <c r="D333" s="23">
        <f>Month!C332+D332</f>
        <v>544.46</v>
      </c>
      <c r="E333" s="23">
        <f>Month!D332+E332</f>
        <v>142.82999999999998</v>
      </c>
      <c r="F333" s="23">
        <f>Month!E332+F332</f>
        <v>8342.880000000001</v>
      </c>
      <c r="G333" s="23">
        <f>Month!F332+G332</f>
        <v>282.99</v>
      </c>
      <c r="H333" s="23">
        <f>Month!G332+H332</f>
        <v>47.65</v>
      </c>
      <c r="I333" s="23">
        <f>Month!H332+I332</f>
        <v>262.8</v>
      </c>
      <c r="J333" s="23">
        <f>Month!I332+J332</f>
        <v>2802.3500000000004</v>
      </c>
      <c r="K333" s="23">
        <f>Month!J332+K332</f>
        <v>471.86</v>
      </c>
      <c r="L333" s="23">
        <f>Month!K332+L332</f>
        <v>444.47</v>
      </c>
      <c r="M333" s="23">
        <f>Month!L332+M332</f>
        <v>1028.0900000000001</v>
      </c>
      <c r="N333" s="23">
        <f>Month!M332+N332</f>
        <v>1990.1399999999999</v>
      </c>
      <c r="O333" s="23">
        <f>Month!N332+O332</f>
        <v>495.95</v>
      </c>
      <c r="P333" s="23">
        <f>Month!O332+P332</f>
        <v>58.81</v>
      </c>
      <c r="Q333" s="23">
        <f>Month!P332+Q332</f>
        <v>54.8</v>
      </c>
    </row>
    <row r="334" spans="1:17" x14ac:dyDescent="0.3">
      <c r="A334" s="11">
        <f t="shared" ref="A334:A343" si="9">A333</f>
        <v>2022</v>
      </c>
      <c r="B334" s="33" t="s">
        <v>632</v>
      </c>
      <c r="C334" s="23">
        <f>Month!B333+C333</f>
        <v>13824.26</v>
      </c>
      <c r="D334" s="23">
        <f>Month!C333+D333</f>
        <v>796</v>
      </c>
      <c r="E334" s="23">
        <f>Month!D333+E333</f>
        <v>242.44</v>
      </c>
      <c r="F334" s="23">
        <f>Month!E333+F333</f>
        <v>12785.810000000001</v>
      </c>
      <c r="G334" s="23">
        <f>Month!F333+G333</f>
        <v>442.3</v>
      </c>
      <c r="H334" s="23">
        <f>Month!G333+H333</f>
        <v>80.69</v>
      </c>
      <c r="I334" s="23">
        <f>Month!H333+I333</f>
        <v>401.39</v>
      </c>
      <c r="J334" s="23">
        <f>Month!I333+J333</f>
        <v>4250.2400000000007</v>
      </c>
      <c r="K334" s="23">
        <f>Month!J333+K333</f>
        <v>701.91000000000008</v>
      </c>
      <c r="L334" s="23">
        <f>Month!K333+L333</f>
        <v>684.43000000000006</v>
      </c>
      <c r="M334" s="23">
        <f>Month!L333+M333</f>
        <v>1555.4</v>
      </c>
      <c r="N334" s="23">
        <f>Month!M333+N333</f>
        <v>3090.46</v>
      </c>
      <c r="O334" s="23">
        <f>Month!N333+O333</f>
        <v>751.56</v>
      </c>
      <c r="P334" s="23">
        <f>Month!O333+P333</f>
        <v>60.46</v>
      </c>
      <c r="Q334" s="23">
        <f>Month!P333+Q333</f>
        <v>113.77</v>
      </c>
    </row>
    <row r="335" spans="1:17" x14ac:dyDescent="0.3">
      <c r="A335" s="11">
        <f t="shared" si="9"/>
        <v>2022</v>
      </c>
      <c r="B335" s="33" t="s">
        <v>633</v>
      </c>
      <c r="C335" s="23">
        <f>Month!B334+C334</f>
        <v>18641.440000000002</v>
      </c>
      <c r="D335" s="23">
        <f>Month!C334+D334</f>
        <v>1047.1100000000001</v>
      </c>
      <c r="E335" s="23">
        <f>Month!D334+E334</f>
        <v>339.71</v>
      </c>
      <c r="F335" s="23">
        <f>Month!E334+F334</f>
        <v>17254.61</v>
      </c>
      <c r="G335" s="23">
        <f>Month!F334+G334</f>
        <v>630.54999999999995</v>
      </c>
      <c r="H335" s="23">
        <f>Month!G334+H334</f>
        <v>106.31</v>
      </c>
      <c r="I335" s="23">
        <f>Month!H334+I334</f>
        <v>547.51</v>
      </c>
      <c r="J335" s="23">
        <f>Month!I334+J334</f>
        <v>5645.7400000000007</v>
      </c>
      <c r="K335" s="23">
        <f>Month!J334+K334</f>
        <v>1005.8200000000002</v>
      </c>
      <c r="L335" s="23">
        <f>Month!K334+L334</f>
        <v>828.22</v>
      </c>
      <c r="M335" s="23">
        <f>Month!L334+M334</f>
        <v>2023.5300000000002</v>
      </c>
      <c r="N335" s="23">
        <f>Month!M334+N334</f>
        <v>4374.99</v>
      </c>
      <c r="O335" s="23">
        <f>Month!N334+O334</f>
        <v>998.39</v>
      </c>
      <c r="P335" s="23">
        <f>Month!O334+P334</f>
        <v>81.11</v>
      </c>
      <c r="Q335" s="23">
        <f>Month!P334+Q334</f>
        <v>151.68</v>
      </c>
    </row>
    <row r="336" spans="1:17" x14ac:dyDescent="0.3">
      <c r="A336" s="11">
        <f t="shared" si="9"/>
        <v>2022</v>
      </c>
      <c r="B336" s="33" t="s">
        <v>634</v>
      </c>
      <c r="C336" s="23">
        <f>Month!B335+C335</f>
        <v>23598.18</v>
      </c>
      <c r="D336" s="23">
        <f>Month!C335+D335</f>
        <v>1301.2900000000002</v>
      </c>
      <c r="E336" s="23">
        <f>Month!D335+E335</f>
        <v>408.21999999999997</v>
      </c>
      <c r="F336" s="23">
        <f>Month!E335+F335</f>
        <v>21888.670000000002</v>
      </c>
      <c r="G336" s="23">
        <f>Month!F335+G335</f>
        <v>834.06</v>
      </c>
      <c r="H336" s="23">
        <f>Month!G335+H335</f>
        <v>129.28</v>
      </c>
      <c r="I336" s="23">
        <f>Month!H335+I335</f>
        <v>698.57999999999993</v>
      </c>
      <c r="J336" s="23">
        <f>Month!I335+J335</f>
        <v>7052.7900000000009</v>
      </c>
      <c r="K336" s="23">
        <f>Month!J335+K335</f>
        <v>1393.17</v>
      </c>
      <c r="L336" s="23">
        <f>Month!K335+L335</f>
        <v>946.39</v>
      </c>
      <c r="M336" s="23">
        <f>Month!L335+M335</f>
        <v>2511.73</v>
      </c>
      <c r="N336" s="23">
        <f>Month!M335+N335</f>
        <v>5607.29</v>
      </c>
      <c r="O336" s="23">
        <f>Month!N335+O335</f>
        <v>1368.78</v>
      </c>
      <c r="P336" s="23">
        <f>Month!O335+P335</f>
        <v>104.94</v>
      </c>
      <c r="Q336" s="23">
        <f>Month!P335+Q335</f>
        <v>205.16</v>
      </c>
    </row>
    <row r="337" spans="1:19" x14ac:dyDescent="0.3">
      <c r="A337" s="11">
        <f t="shared" si="9"/>
        <v>2022</v>
      </c>
      <c r="B337" s="33" t="s">
        <v>635</v>
      </c>
      <c r="C337" s="23">
        <f>Month!B336+C336</f>
        <v>27804.63</v>
      </c>
      <c r="D337" s="23">
        <f>Month!C336+D336</f>
        <v>1531.3000000000002</v>
      </c>
      <c r="E337" s="23">
        <f>Month!D336+E336</f>
        <v>509.67999999999995</v>
      </c>
      <c r="F337" s="23">
        <f>Month!E336+F336</f>
        <v>25763.65</v>
      </c>
      <c r="G337" s="23">
        <f>Month!F336+G336</f>
        <v>986.83999999999992</v>
      </c>
      <c r="H337" s="23">
        <f>Month!G336+H336</f>
        <v>153.01</v>
      </c>
      <c r="I337" s="23">
        <f>Month!H336+I336</f>
        <v>806.52</v>
      </c>
      <c r="J337" s="23">
        <f>Month!I336+J336</f>
        <v>8268.02</v>
      </c>
      <c r="K337" s="23">
        <f>Month!J336+K336</f>
        <v>1714.5</v>
      </c>
      <c r="L337" s="23">
        <f>Month!K336+L336</f>
        <v>1039.1500000000001</v>
      </c>
      <c r="M337" s="23">
        <f>Month!L336+M336</f>
        <v>2997.33</v>
      </c>
      <c r="N337" s="23">
        <f>Month!M336+N336</f>
        <v>6619.48</v>
      </c>
      <c r="O337" s="23">
        <f>Month!N336+O336</f>
        <v>1558.6599999999999</v>
      </c>
      <c r="P337" s="23">
        <f>Month!O336+P336</f>
        <v>126.47999999999999</v>
      </c>
      <c r="Q337" s="23">
        <f>Month!P336+Q336</f>
        <v>258.08999999999997</v>
      </c>
    </row>
    <row r="338" spans="1:19" x14ac:dyDescent="0.3">
      <c r="A338" s="11">
        <f t="shared" si="9"/>
        <v>2022</v>
      </c>
      <c r="B338" s="33" t="s">
        <v>636</v>
      </c>
      <c r="C338" s="23">
        <f>Month!B337+C337</f>
        <v>32147.79</v>
      </c>
      <c r="D338" s="23">
        <f>Month!C337+D337</f>
        <v>1772.39</v>
      </c>
      <c r="E338" s="23">
        <f>Month!D337+E337</f>
        <v>596.69999999999993</v>
      </c>
      <c r="F338" s="23">
        <f>Month!E337+F337</f>
        <v>29778.7</v>
      </c>
      <c r="G338" s="23">
        <f>Month!F337+G337</f>
        <v>1141.08</v>
      </c>
      <c r="H338" s="23">
        <f>Month!G337+H337</f>
        <v>193.32</v>
      </c>
      <c r="I338" s="23">
        <f>Month!H337+I337</f>
        <v>905.26</v>
      </c>
      <c r="J338" s="23">
        <f>Month!I337+J337</f>
        <v>9488.0400000000009</v>
      </c>
      <c r="K338" s="23">
        <f>Month!J337+K337</f>
        <v>2070.0700000000002</v>
      </c>
      <c r="L338" s="23">
        <f>Month!K337+L337</f>
        <v>1114.5800000000002</v>
      </c>
      <c r="M338" s="23">
        <f>Month!L337+M337</f>
        <v>3523.8199999999997</v>
      </c>
      <c r="N338" s="23">
        <f>Month!M337+N337</f>
        <v>7672.3799999999992</v>
      </c>
      <c r="O338" s="23">
        <f>Month!N337+O337</f>
        <v>1758.7399999999998</v>
      </c>
      <c r="P338" s="23">
        <f>Month!O337+P337</f>
        <v>165.82</v>
      </c>
      <c r="Q338" s="23">
        <f>Month!P337+Q337</f>
        <v>321.71999999999997</v>
      </c>
    </row>
    <row r="339" spans="1:19" x14ac:dyDescent="0.3">
      <c r="A339" s="11">
        <f t="shared" si="9"/>
        <v>2022</v>
      </c>
      <c r="B339" s="33" t="s">
        <v>637</v>
      </c>
      <c r="C339" s="23">
        <f>Month!B338+C338</f>
        <v>36756.46</v>
      </c>
      <c r="D339" s="23">
        <f>Month!C338+D338</f>
        <v>2022.68</v>
      </c>
      <c r="E339" s="23">
        <f>Month!D338+E338</f>
        <v>663.2299999999999</v>
      </c>
      <c r="F339" s="23">
        <f>Month!E338+F338</f>
        <v>34070.550000000003</v>
      </c>
      <c r="G339" s="23">
        <f>Month!F338+G338</f>
        <v>1294.0999999999999</v>
      </c>
      <c r="H339" s="23">
        <f>Month!G338+H338</f>
        <v>229.66</v>
      </c>
      <c r="I339" s="23">
        <f>Month!H338+I338</f>
        <v>1023.3</v>
      </c>
      <c r="J339" s="23">
        <f>Month!I338+J338</f>
        <v>10786.6</v>
      </c>
      <c r="K339" s="23">
        <f>Month!J338+K338</f>
        <v>2437.6800000000003</v>
      </c>
      <c r="L339" s="23">
        <f>Month!K338+L338</f>
        <v>1234.6200000000001</v>
      </c>
      <c r="M339" s="23">
        <f>Month!L338+M338</f>
        <v>4055.97</v>
      </c>
      <c r="N339" s="23">
        <f>Month!M338+N338</f>
        <v>8800.1699999999983</v>
      </c>
      <c r="O339" s="23">
        <f>Month!N338+O338</f>
        <v>2013.7699999999998</v>
      </c>
      <c r="P339" s="23">
        <f>Month!O338+P338</f>
        <v>194.2</v>
      </c>
      <c r="Q339" s="23">
        <f>Month!P338+Q338</f>
        <v>355.25</v>
      </c>
    </row>
    <row r="340" spans="1:19" x14ac:dyDescent="0.3">
      <c r="A340" s="11">
        <f t="shared" si="9"/>
        <v>2022</v>
      </c>
      <c r="B340" s="33" t="s">
        <v>638</v>
      </c>
      <c r="C340" s="23">
        <f>Month!B339+C339</f>
        <v>41225.879999999997</v>
      </c>
      <c r="D340" s="23">
        <f>Month!C339+D339</f>
        <v>2257.09</v>
      </c>
      <c r="E340" s="23">
        <f>Month!D339+E339</f>
        <v>712.9899999999999</v>
      </c>
      <c r="F340" s="23">
        <f>Month!E339+F339</f>
        <v>38255.800000000003</v>
      </c>
      <c r="G340" s="23">
        <f>Month!F339+G339</f>
        <v>1415.35</v>
      </c>
      <c r="H340" s="23">
        <f>Month!G339+H339</f>
        <v>267.57</v>
      </c>
      <c r="I340" s="23">
        <f>Month!H339+I339</f>
        <v>1133.76</v>
      </c>
      <c r="J340" s="23">
        <f>Month!I339+J339</f>
        <v>12034.03</v>
      </c>
      <c r="K340" s="23">
        <f>Month!J339+K339</f>
        <v>2766.4900000000002</v>
      </c>
      <c r="L340" s="23">
        <f>Month!K339+L339</f>
        <v>1426.6000000000001</v>
      </c>
      <c r="M340" s="23">
        <f>Month!L339+M339</f>
        <v>4461.8099999999995</v>
      </c>
      <c r="N340" s="23">
        <f>Month!M339+N339</f>
        <v>9917.0999999999985</v>
      </c>
      <c r="O340" s="23">
        <f>Month!N339+O339</f>
        <v>2358.7599999999998</v>
      </c>
      <c r="P340" s="23">
        <f>Month!O339+P339</f>
        <v>205.60999999999999</v>
      </c>
      <c r="Q340" s="23">
        <f>Month!P339+Q339</f>
        <v>414.51</v>
      </c>
    </row>
    <row r="341" spans="1:19" x14ac:dyDescent="0.3">
      <c r="A341" s="11">
        <f t="shared" si="9"/>
        <v>2022</v>
      </c>
      <c r="B341" s="33" t="s">
        <v>639</v>
      </c>
      <c r="C341" s="23">
        <f>Month!B340+C340</f>
        <v>45925.599999999999</v>
      </c>
      <c r="D341" s="23">
        <f>Month!C340+D340</f>
        <v>2461.4100000000003</v>
      </c>
      <c r="E341" s="23">
        <f>Month!D340+E340</f>
        <v>746.2299999999999</v>
      </c>
      <c r="F341" s="23">
        <f>Month!E340+F340</f>
        <v>42717.950000000004</v>
      </c>
      <c r="G341" s="23">
        <f>Month!F340+G340</f>
        <v>1524.57</v>
      </c>
      <c r="H341" s="23">
        <f>Month!G340+H340</f>
        <v>303.07</v>
      </c>
      <c r="I341" s="23">
        <f>Month!H340+I340</f>
        <v>1260</v>
      </c>
      <c r="J341" s="23">
        <f>Month!I340+J340</f>
        <v>13299.59</v>
      </c>
      <c r="K341" s="23">
        <f>Month!J340+K340</f>
        <v>3032.2000000000003</v>
      </c>
      <c r="L341" s="23">
        <f>Month!K340+L340</f>
        <v>1623.68</v>
      </c>
      <c r="M341" s="23">
        <f>Month!L340+M340</f>
        <v>5031.7299999999996</v>
      </c>
      <c r="N341" s="23">
        <f>Month!M340+N340</f>
        <v>11158.909999999998</v>
      </c>
      <c r="O341" s="23">
        <f>Month!N340+O340</f>
        <v>2748.2999999999997</v>
      </c>
      <c r="P341" s="23">
        <f>Month!O340+P340</f>
        <v>230.51</v>
      </c>
      <c r="Q341" s="23">
        <f>Month!P340+Q340</f>
        <v>438.34</v>
      </c>
    </row>
    <row r="342" spans="1:19" x14ac:dyDescent="0.3">
      <c r="A342" s="11">
        <f t="shared" si="9"/>
        <v>2022</v>
      </c>
      <c r="B342" s="33" t="s">
        <v>640</v>
      </c>
      <c r="C342" s="23">
        <f>Month!B341+C341</f>
        <v>50274.93</v>
      </c>
      <c r="D342" s="23">
        <f>Month!C341+D341</f>
        <v>2653.1200000000003</v>
      </c>
      <c r="E342" s="23">
        <f>Month!D341+E341</f>
        <v>818.20999999999992</v>
      </c>
      <c r="F342" s="23">
        <f>Month!E341+F341</f>
        <v>46803.590000000004</v>
      </c>
      <c r="G342" s="23">
        <f>Month!F341+G341</f>
        <v>1600.4099999999999</v>
      </c>
      <c r="H342" s="23">
        <f>Month!G341+H341</f>
        <v>348.21</v>
      </c>
      <c r="I342" s="23">
        <f>Month!H341+I341</f>
        <v>1376.34</v>
      </c>
      <c r="J342" s="23">
        <f>Month!I341+J341</f>
        <v>14448.74</v>
      </c>
      <c r="K342" s="23">
        <f>Month!J341+K341</f>
        <v>3262.6900000000005</v>
      </c>
      <c r="L342" s="23">
        <f>Month!K341+L341</f>
        <v>1803.97</v>
      </c>
      <c r="M342" s="23">
        <f>Month!L341+M341</f>
        <v>5499.9699999999993</v>
      </c>
      <c r="N342" s="23">
        <f>Month!M341+N341</f>
        <v>12373.189999999999</v>
      </c>
      <c r="O342" s="23">
        <f>Month!N341+O341</f>
        <v>2988.2999999999997</v>
      </c>
      <c r="P342" s="23">
        <f>Month!O341+P341</f>
        <v>265.43</v>
      </c>
      <c r="Q342" s="23">
        <f>Month!P341+Q341</f>
        <v>493.28999999999996</v>
      </c>
    </row>
    <row r="343" spans="1:19" x14ac:dyDescent="0.3">
      <c r="A343" s="11">
        <f t="shared" si="9"/>
        <v>2022</v>
      </c>
      <c r="B343" s="33" t="s">
        <v>641</v>
      </c>
      <c r="C343" s="23">
        <f>Month!B342+C342</f>
        <v>54826.879999999997</v>
      </c>
      <c r="D343" s="23">
        <f>Month!C342+D342</f>
        <v>2889.2400000000002</v>
      </c>
      <c r="E343" s="23">
        <f>Month!D342+E342</f>
        <v>867.33999999999992</v>
      </c>
      <c r="F343" s="23">
        <f>Month!E342+F342</f>
        <v>51070.3</v>
      </c>
      <c r="G343" s="23">
        <f>Month!F342+G342</f>
        <v>1682.1699999999998</v>
      </c>
      <c r="H343" s="23">
        <f>Month!G342+H342</f>
        <v>394.59</v>
      </c>
      <c r="I343" s="23">
        <f>Month!H342+I342</f>
        <v>1511.01</v>
      </c>
      <c r="J343" s="23">
        <f>Month!I342+J342</f>
        <v>15761.68</v>
      </c>
      <c r="K343" s="23">
        <f>Month!J342+K342</f>
        <v>3489.8100000000004</v>
      </c>
      <c r="L343" s="23">
        <f>Month!K342+L342</f>
        <v>2042.43</v>
      </c>
      <c r="M343" s="23">
        <f>Month!L342+M342</f>
        <v>6042.5199999999995</v>
      </c>
      <c r="N343" s="23">
        <f>Month!M342+N342</f>
        <v>13585.48</v>
      </c>
      <c r="O343" s="23">
        <f>Month!N342+O342</f>
        <v>3232.72</v>
      </c>
      <c r="P343" s="23">
        <f>Month!O342+P342</f>
        <v>286.78000000000003</v>
      </c>
      <c r="Q343" s="23">
        <f>Month!P342+Q342</f>
        <v>520.4</v>
      </c>
    </row>
    <row r="344" spans="1:19" x14ac:dyDescent="0.3">
      <c r="A344" s="11">
        <v>2023</v>
      </c>
      <c r="B344" s="32" t="s">
        <v>643</v>
      </c>
      <c r="C344" s="69">
        <f>Month!B343</f>
        <v>4606.16</v>
      </c>
      <c r="D344" s="69">
        <f>Month!C343</f>
        <v>283.20999999999998</v>
      </c>
      <c r="E344" s="69">
        <f>Month!D343</f>
        <v>79.989999999999995</v>
      </c>
      <c r="F344" s="69">
        <f>Month!E343</f>
        <v>4242.96</v>
      </c>
      <c r="G344" s="69">
        <f>Month!F343</f>
        <v>103.21</v>
      </c>
      <c r="H344" s="69">
        <f>Month!G343</f>
        <v>27.14</v>
      </c>
      <c r="I344" s="69">
        <f>Month!H343</f>
        <v>136.99</v>
      </c>
      <c r="J344" s="69">
        <f>Month!I343</f>
        <v>1424.22</v>
      </c>
      <c r="K344" s="69">
        <f>Month!J343</f>
        <v>291.14999999999998</v>
      </c>
      <c r="L344" s="69">
        <f>Month!K343</f>
        <v>239.88</v>
      </c>
      <c r="M344" s="69">
        <f>Month!L343</f>
        <v>336.15</v>
      </c>
      <c r="N344" s="69">
        <f>Month!M343</f>
        <v>1230.8399999999999</v>
      </c>
      <c r="O344" s="69">
        <f>Month!N343</f>
        <v>257.20999999999998</v>
      </c>
      <c r="P344" s="69">
        <f>Month!O343</f>
        <v>17.940000000000001</v>
      </c>
      <c r="Q344" s="69">
        <f>Month!P343</f>
        <v>6.01</v>
      </c>
    </row>
    <row r="345" spans="1:19" x14ac:dyDescent="0.3">
      <c r="A345" s="11">
        <f>A344</f>
        <v>2023</v>
      </c>
      <c r="B345" s="33" t="s">
        <v>668</v>
      </c>
      <c r="C345" s="23">
        <f>Month!B344+C344</f>
        <v>8772.51</v>
      </c>
      <c r="D345" s="23">
        <f>Month!C344+D344</f>
        <v>609.77</v>
      </c>
      <c r="E345" s="23">
        <f>Month!D344+E344</f>
        <v>145.69999999999999</v>
      </c>
      <c r="F345" s="23">
        <f>Month!E344+F344</f>
        <v>8017.04</v>
      </c>
      <c r="G345" s="23">
        <f>Month!F344+G344</f>
        <v>202.83999999999997</v>
      </c>
      <c r="H345" s="23">
        <f>Month!G344+H344</f>
        <v>59.75</v>
      </c>
      <c r="I345" s="23">
        <f>Month!H344+I344</f>
        <v>266.60000000000002</v>
      </c>
      <c r="J345" s="23">
        <f>Month!I344+J344</f>
        <v>2702.17</v>
      </c>
      <c r="K345" s="23">
        <f>Month!J344+K344</f>
        <v>546.45000000000005</v>
      </c>
      <c r="L345" s="23">
        <f>Month!K344+L344</f>
        <v>499.51</v>
      </c>
      <c r="M345" s="23">
        <f>Month!L344+M344</f>
        <v>720.65</v>
      </c>
      <c r="N345" s="23">
        <f>Month!M344+N344</f>
        <v>2229.91</v>
      </c>
      <c r="O345" s="23">
        <f>Month!N344+O344</f>
        <v>454.42999999999995</v>
      </c>
      <c r="P345" s="23">
        <f>Month!O344+P344</f>
        <v>34.14</v>
      </c>
      <c r="Q345" s="23">
        <f>Month!P344+Q344</f>
        <v>47.82</v>
      </c>
    </row>
    <row r="346" spans="1:19" x14ac:dyDescent="0.3">
      <c r="A346" s="11">
        <f t="shared" ref="A346:A355" si="10">A345</f>
        <v>2023</v>
      </c>
      <c r="B346" s="33" t="s">
        <v>669</v>
      </c>
      <c r="C346" s="23">
        <f>Month!B345+C345</f>
        <v>13464.150000000001</v>
      </c>
      <c r="D346" s="23">
        <f>Month!C345+D345</f>
        <v>869.62</v>
      </c>
      <c r="E346" s="23">
        <f>Month!D345+E345</f>
        <v>166.06</v>
      </c>
      <c r="F346" s="23">
        <f>Month!E345+F345</f>
        <v>12428.470000000001</v>
      </c>
      <c r="G346" s="23">
        <f>Month!F345+G345</f>
        <v>328.82</v>
      </c>
      <c r="H346" s="23">
        <f>Month!G345+H345</f>
        <v>91.5</v>
      </c>
      <c r="I346" s="23">
        <f>Month!H345+I345</f>
        <v>519.56000000000006</v>
      </c>
      <c r="J346" s="23">
        <f>Month!I345+J345</f>
        <v>3993.37</v>
      </c>
      <c r="K346" s="23">
        <f>Month!J345+K345</f>
        <v>835.98</v>
      </c>
      <c r="L346" s="23">
        <f>Month!K345+L345</f>
        <v>757.62</v>
      </c>
      <c r="M346" s="23">
        <f>Month!L345+M345</f>
        <v>1197.21</v>
      </c>
      <c r="N346" s="23">
        <f>Month!M345+N345</f>
        <v>3404.64</v>
      </c>
      <c r="O346" s="23">
        <f>Month!N345+O345</f>
        <v>669.54</v>
      </c>
      <c r="P346" s="23">
        <f>Month!O345+P345</f>
        <v>54.25</v>
      </c>
      <c r="Q346" s="23">
        <f>Month!P345+Q345</f>
        <v>79.539999999999992</v>
      </c>
    </row>
    <row r="347" spans="1:19" x14ac:dyDescent="0.3">
      <c r="A347" s="11">
        <f t="shared" si="10"/>
        <v>2023</v>
      </c>
      <c r="B347" s="33" t="s">
        <v>670</v>
      </c>
      <c r="C347" s="23">
        <f>Month!B346+C346</f>
        <v>17870.730000000003</v>
      </c>
      <c r="D347" s="23">
        <f>Month!C346+D346</f>
        <v>1153.78</v>
      </c>
      <c r="E347" s="23">
        <f>Month!D346+E346</f>
        <v>353.19</v>
      </c>
      <c r="F347" s="23">
        <f>Month!E346+F346</f>
        <v>16363.760000000002</v>
      </c>
      <c r="G347" s="23">
        <f>Month!F346+G346</f>
        <v>481.31</v>
      </c>
      <c r="H347" s="23">
        <f>Month!G346+H346</f>
        <v>116.18</v>
      </c>
      <c r="I347" s="23">
        <f>Month!H346+I346</f>
        <v>667.26</v>
      </c>
      <c r="J347" s="23">
        <f>Month!I346+J346</f>
        <v>5275.41</v>
      </c>
      <c r="K347" s="23">
        <f>Month!J346+K346</f>
        <v>1116.8900000000001</v>
      </c>
      <c r="L347" s="23">
        <f>Month!K346+L346</f>
        <v>953.37</v>
      </c>
      <c r="M347" s="23">
        <f>Month!L346+M346</f>
        <v>1591.26</v>
      </c>
      <c r="N347" s="23">
        <f>Month!M346+N346</f>
        <v>4456.45</v>
      </c>
      <c r="O347" s="23">
        <f>Month!N346+O346</f>
        <v>904.18999999999994</v>
      </c>
      <c r="P347" s="23">
        <f>Month!O346+P346</f>
        <v>87.259999999999991</v>
      </c>
      <c r="Q347" s="23">
        <f>Month!P346+Q346</f>
        <v>105.46</v>
      </c>
    </row>
    <row r="348" spans="1:19" x14ac:dyDescent="0.3">
      <c r="A348" s="11">
        <f t="shared" si="10"/>
        <v>2023</v>
      </c>
      <c r="B348" s="33" t="s">
        <v>671</v>
      </c>
      <c r="C348" s="23">
        <f>Month!B347+C347</f>
        <v>22387.520000000004</v>
      </c>
      <c r="D348" s="23">
        <f>Month!C347+D347</f>
        <v>1382.19</v>
      </c>
      <c r="E348" s="23">
        <f>Month!D347+E347</f>
        <v>414.11</v>
      </c>
      <c r="F348" s="23">
        <f>Month!E347+F347</f>
        <v>20591.22</v>
      </c>
      <c r="G348" s="23">
        <f>Month!F347+G347</f>
        <v>641.59</v>
      </c>
      <c r="H348" s="23">
        <f>Month!G347+H347</f>
        <v>139.43</v>
      </c>
      <c r="I348" s="23">
        <f>Month!H347+I347</f>
        <v>812.92</v>
      </c>
      <c r="J348" s="23">
        <f>Month!I347+J347</f>
        <v>6621.82</v>
      </c>
      <c r="K348" s="23">
        <f>Month!J347+K347</f>
        <v>1442.5600000000002</v>
      </c>
      <c r="L348" s="23">
        <f>Month!K347+L347</f>
        <v>1105.57</v>
      </c>
      <c r="M348" s="23">
        <f>Month!L347+M347</f>
        <v>1971.95</v>
      </c>
      <c r="N348" s="23">
        <f>Month!M347+N347</f>
        <v>5615.28</v>
      </c>
      <c r="O348" s="23">
        <f>Month!N347+O347</f>
        <v>1135.23</v>
      </c>
      <c r="P348" s="23">
        <f>Month!O347+P347</f>
        <v>122.42999999999999</v>
      </c>
      <c r="Q348" s="23">
        <f>Month!P347+Q347</f>
        <v>159.70999999999998</v>
      </c>
      <c r="S348" s="11" t="s">
        <v>667</v>
      </c>
    </row>
    <row r="349" spans="1:19" x14ac:dyDescent="0.3">
      <c r="A349" s="11">
        <f t="shared" si="10"/>
        <v>2023</v>
      </c>
      <c r="B349" s="33" t="s">
        <v>672</v>
      </c>
      <c r="C349" s="23">
        <f>Month!B348+C348</f>
        <v>26303.910000000003</v>
      </c>
      <c r="D349" s="23">
        <f>Month!C348+D348</f>
        <v>1633.0500000000002</v>
      </c>
      <c r="E349" s="23">
        <f>Month!D348+E348</f>
        <v>466.77</v>
      </c>
      <c r="F349" s="23">
        <f>Month!E348+F348</f>
        <v>24204.09</v>
      </c>
      <c r="G349" s="23">
        <f>Month!F348+G348</f>
        <v>775.53</v>
      </c>
      <c r="H349" s="23">
        <f>Month!G348+H348</f>
        <v>177.75</v>
      </c>
      <c r="I349" s="23">
        <f>Month!H348+I348</f>
        <v>932.55</v>
      </c>
      <c r="J349" s="23">
        <f>Month!I348+J348</f>
        <v>7831.8099999999995</v>
      </c>
      <c r="K349" s="23">
        <f>Month!J348+K348</f>
        <v>1754.5200000000002</v>
      </c>
      <c r="L349" s="23">
        <f>Month!K348+L348</f>
        <v>1212.3999999999999</v>
      </c>
      <c r="M349" s="23">
        <f>Month!L348+M348</f>
        <v>2308.27</v>
      </c>
      <c r="N349" s="23">
        <f>Month!M348+N348</f>
        <v>6576.23</v>
      </c>
      <c r="O349" s="23">
        <f>Month!N348+O348</f>
        <v>1335.33</v>
      </c>
      <c r="P349" s="23">
        <f>Month!O348+P348</f>
        <v>131.03</v>
      </c>
      <c r="Q349" s="23">
        <f>Month!P348+Q348</f>
        <v>188.61999999999998</v>
      </c>
    </row>
    <row r="350" spans="1:19" x14ac:dyDescent="0.3">
      <c r="A350" s="11">
        <f t="shared" si="10"/>
        <v>2023</v>
      </c>
      <c r="B350" s="33" t="s">
        <v>673</v>
      </c>
      <c r="C350" s="23">
        <f>Month!B349+C349</f>
        <v>30675.600000000002</v>
      </c>
      <c r="D350" s="23">
        <f>Month!C349+D349</f>
        <v>1879.0500000000002</v>
      </c>
      <c r="E350" s="23">
        <f>Month!D349+E349</f>
        <v>481.49</v>
      </c>
      <c r="F350" s="23">
        <f>Month!E349+F349</f>
        <v>28315.05</v>
      </c>
      <c r="G350" s="23">
        <f>Month!F349+G349</f>
        <v>923.69999999999993</v>
      </c>
      <c r="H350" s="23">
        <f>Month!G349+H349</f>
        <v>220.96</v>
      </c>
      <c r="I350" s="23">
        <f>Month!H349+I349</f>
        <v>1063.0999999999999</v>
      </c>
      <c r="J350" s="23">
        <f>Month!I349+J349</f>
        <v>9134.42</v>
      </c>
      <c r="K350" s="23">
        <f>Month!J349+K349</f>
        <v>2145.04</v>
      </c>
      <c r="L350" s="23">
        <f>Month!K349+L349</f>
        <v>1333.4499999999998</v>
      </c>
      <c r="M350" s="23">
        <f>Month!L349+M349</f>
        <v>2687.51</v>
      </c>
      <c r="N350" s="23">
        <f>Month!M349+N349</f>
        <v>7618.03</v>
      </c>
      <c r="O350" s="23">
        <f>Month!N349+O349</f>
        <v>1647.3</v>
      </c>
      <c r="P350" s="23">
        <f>Month!O349+P349</f>
        <v>162.26</v>
      </c>
      <c r="Q350" s="23">
        <f>Month!P349+Q349</f>
        <v>251.07999999999998</v>
      </c>
    </row>
    <row r="351" spans="1:19" x14ac:dyDescent="0.3">
      <c r="A351" s="11">
        <f t="shared" si="10"/>
        <v>2023</v>
      </c>
      <c r="B351" s="33" t="s">
        <v>674</v>
      </c>
      <c r="C351" s="23">
        <f>Month!B350+C350</f>
        <v>35013.850000000006</v>
      </c>
      <c r="D351" s="23">
        <f>Month!C350+D350</f>
        <v>2126.2800000000002</v>
      </c>
      <c r="E351" s="23">
        <f>Month!D350+E350</f>
        <v>523.09</v>
      </c>
      <c r="F351" s="23">
        <f>Month!E350+F350</f>
        <v>32364.48</v>
      </c>
      <c r="G351" s="23">
        <f>Month!F350+G350</f>
        <v>1067.1799999999998</v>
      </c>
      <c r="H351" s="23">
        <f>Month!G350+H350</f>
        <v>251.89000000000001</v>
      </c>
      <c r="I351" s="23">
        <f>Month!H350+I350</f>
        <v>1173.75</v>
      </c>
      <c r="J351" s="23">
        <f>Month!I350+J350</f>
        <v>10458.66</v>
      </c>
      <c r="K351" s="23">
        <f>Month!J350+K350</f>
        <v>2483.17</v>
      </c>
      <c r="L351" s="23">
        <f>Month!K350+L350</f>
        <v>1464.3899999999999</v>
      </c>
      <c r="M351" s="23">
        <f>Month!L350+M350</f>
        <v>3160.0800000000004</v>
      </c>
      <c r="N351" s="23">
        <f>Month!M350+N350</f>
        <v>8609.2099999999991</v>
      </c>
      <c r="O351" s="23">
        <f>Month!N350+O350</f>
        <v>1907.4</v>
      </c>
      <c r="P351" s="23">
        <f>Month!O350+P350</f>
        <v>185.85</v>
      </c>
      <c r="Q351" s="23">
        <f>Month!P350+Q350</f>
        <v>260.89</v>
      </c>
    </row>
    <row r="352" spans="1:19" x14ac:dyDescent="0.3">
      <c r="A352" s="11">
        <f t="shared" si="10"/>
        <v>2023</v>
      </c>
      <c r="B352" s="33" t="s">
        <v>675</v>
      </c>
      <c r="C352" s="23">
        <f>Month!B351+C351</f>
        <v>39074.69</v>
      </c>
      <c r="D352" s="23">
        <f>Month!C351+D351</f>
        <v>2347.13</v>
      </c>
      <c r="E352" s="23">
        <f>Month!D351+E351</f>
        <v>556.13</v>
      </c>
      <c r="F352" s="23">
        <f>Month!E351+F351</f>
        <v>36171.43</v>
      </c>
      <c r="G352" s="23">
        <f>Month!F351+G351</f>
        <v>1182.7399999999998</v>
      </c>
      <c r="H352" s="23">
        <f>Month!G351+H351</f>
        <v>276.32</v>
      </c>
      <c r="I352" s="23">
        <f>Month!H351+I351</f>
        <v>1295.6400000000001</v>
      </c>
      <c r="J352" s="23">
        <f>Month!I351+J351</f>
        <v>11730.99</v>
      </c>
      <c r="K352" s="23">
        <f>Month!J351+K351</f>
        <v>2763.32</v>
      </c>
      <c r="L352" s="23">
        <f>Month!K351+L351</f>
        <v>1579.11</v>
      </c>
      <c r="M352" s="23">
        <f>Month!L351+M351</f>
        <v>3629.5200000000004</v>
      </c>
      <c r="N352" s="23">
        <f>Month!M351+N351</f>
        <v>9510.5999999999985</v>
      </c>
      <c r="O352" s="23">
        <f>Month!N351+O351</f>
        <v>2137.81</v>
      </c>
      <c r="P352" s="23">
        <f>Month!O351+P351</f>
        <v>206.42</v>
      </c>
      <c r="Q352" s="23">
        <f>Month!P351+Q351</f>
        <v>311.64999999999998</v>
      </c>
    </row>
    <row r="353" spans="1:17" x14ac:dyDescent="0.3">
      <c r="A353" s="11">
        <f t="shared" si="10"/>
        <v>2023</v>
      </c>
      <c r="B353" s="33" t="s">
        <v>676</v>
      </c>
      <c r="C353" s="23">
        <f>Month!B352+C352</f>
        <v>42560.98</v>
      </c>
      <c r="D353" s="23">
        <f>Month!C352+D352</f>
        <v>2529.19</v>
      </c>
      <c r="E353" s="23">
        <f>Month!D352+E352</f>
        <v>635.89</v>
      </c>
      <c r="F353" s="23">
        <f>Month!E352+F352</f>
        <v>39395.9</v>
      </c>
      <c r="G353" s="23">
        <f>Month!F352+G352</f>
        <v>1285.4499999999998</v>
      </c>
      <c r="H353" s="23">
        <f>Month!G352+H352</f>
        <v>308.18</v>
      </c>
      <c r="I353" s="23">
        <f>Month!H352+I352</f>
        <v>1401.52</v>
      </c>
      <c r="J353" s="23">
        <f>Month!I352+J352</f>
        <v>12820.99</v>
      </c>
      <c r="K353" s="23">
        <f>Month!J352+K352</f>
        <v>2935.8500000000004</v>
      </c>
      <c r="L353" s="23">
        <f>Month!K352+L352</f>
        <v>1739.82</v>
      </c>
      <c r="M353" s="23">
        <f>Month!L352+M352</f>
        <v>4010.5300000000007</v>
      </c>
      <c r="N353" s="23">
        <f>Month!M352+N352</f>
        <v>10338.459999999999</v>
      </c>
      <c r="O353" s="23">
        <f>Month!N352+O352</f>
        <v>2269.59</v>
      </c>
      <c r="P353" s="23">
        <f>Month!O352+P352</f>
        <v>208.47</v>
      </c>
      <c r="Q353" s="23">
        <f>Month!P352+Q352</f>
        <v>333.90999999999997</v>
      </c>
    </row>
    <row r="354" spans="1:17" x14ac:dyDescent="0.3">
      <c r="A354" s="11">
        <f t="shared" si="10"/>
        <v>2023</v>
      </c>
      <c r="B354" s="33" t="s">
        <v>677</v>
      </c>
      <c r="C354" s="23">
        <f>Month!B353+C353</f>
        <v>46463.25</v>
      </c>
      <c r="D354" s="23">
        <f>Month!C353+D353</f>
        <v>2736.48</v>
      </c>
      <c r="E354" s="23">
        <f>Month!D353+E353</f>
        <v>717.92</v>
      </c>
      <c r="F354" s="23">
        <f>Month!E353+F353</f>
        <v>43008.86</v>
      </c>
      <c r="G354" s="23">
        <f>Month!F353+G353</f>
        <v>1400.9899999999998</v>
      </c>
      <c r="H354" s="23">
        <f>Month!G353+H353</f>
        <v>353.74</v>
      </c>
      <c r="I354" s="23">
        <f>Month!H353+I353</f>
        <v>1507.24</v>
      </c>
      <c r="J354" s="23">
        <f>Month!I353+J353</f>
        <v>14003.21</v>
      </c>
      <c r="K354" s="23">
        <f>Month!J353+K353</f>
        <v>3099.4200000000005</v>
      </c>
      <c r="L354" s="23">
        <f>Month!K353+L353</f>
        <v>1948.29</v>
      </c>
      <c r="M354" s="23">
        <f>Month!L353+M353</f>
        <v>4383.0000000000009</v>
      </c>
      <c r="N354" s="23">
        <f>Month!M353+N353</f>
        <v>11223.66</v>
      </c>
      <c r="O354" s="23">
        <f>Month!N353+O353</f>
        <v>2606.4900000000002</v>
      </c>
      <c r="P354" s="23">
        <f>Month!O353+P353</f>
        <v>208.47</v>
      </c>
      <c r="Q354" s="23">
        <f>Month!P353+Q353</f>
        <v>352.21999999999997</v>
      </c>
    </row>
    <row r="355" spans="1:17" x14ac:dyDescent="0.3">
      <c r="A355" s="11">
        <f t="shared" si="10"/>
        <v>2023</v>
      </c>
      <c r="B355" s="33" t="s">
        <v>678</v>
      </c>
      <c r="C355" s="23">
        <f>Month!B354+C354</f>
        <v>50977.09</v>
      </c>
      <c r="D355" s="23">
        <f>Month!C354+D354</f>
        <v>2977.9</v>
      </c>
      <c r="E355" s="23">
        <f>Month!D354+E354</f>
        <v>741.43999999999994</v>
      </c>
      <c r="F355" s="23">
        <f>Month!E354+F354</f>
        <v>47257.75</v>
      </c>
      <c r="G355" s="23">
        <f>Month!F354+G354</f>
        <v>1531.3899999999999</v>
      </c>
      <c r="H355" s="23">
        <f>Month!G354+H354</f>
        <v>386.36</v>
      </c>
      <c r="I355" s="23">
        <f>Month!H354+I354</f>
        <v>1639.34</v>
      </c>
      <c r="J355" s="23">
        <f>Month!I354+J354</f>
        <v>15421.099999999999</v>
      </c>
      <c r="K355" s="23">
        <f>Month!J354+K354</f>
        <v>3314.6400000000003</v>
      </c>
      <c r="L355" s="23">
        <f>Month!K354+L354</f>
        <v>2231.7199999999998</v>
      </c>
      <c r="M355" s="23">
        <f>Month!L354+M354</f>
        <v>4814.380000000001</v>
      </c>
      <c r="N355" s="23">
        <f>Month!M354+N354</f>
        <v>12307.1</v>
      </c>
      <c r="O355" s="23">
        <f>Month!N354+O354</f>
        <v>2912.34</v>
      </c>
      <c r="P355" s="23">
        <f>Month!O354+P354</f>
        <v>231.57999999999998</v>
      </c>
      <c r="Q355" s="23">
        <f>Month!P354+Q354</f>
        <v>372.91999999999996</v>
      </c>
    </row>
    <row r="356" spans="1:17" x14ac:dyDescent="0.3">
      <c r="A356" s="11">
        <v>2024</v>
      </c>
      <c r="B356" s="32" t="s">
        <v>679</v>
      </c>
      <c r="C356" s="69">
        <f>Month!B355</f>
        <v>4251.21</v>
      </c>
      <c r="D356" s="69">
        <f>Month!C355</f>
        <v>303.36</v>
      </c>
      <c r="E356" s="69">
        <f>Month!D355</f>
        <v>27.77</v>
      </c>
      <c r="F356" s="69">
        <f>Month!E355</f>
        <v>3920.08</v>
      </c>
      <c r="G356" s="69">
        <f>Month!F355</f>
        <v>128.94</v>
      </c>
      <c r="H356" s="69">
        <f>Month!G355</f>
        <v>19.100000000000001</v>
      </c>
      <c r="I356" s="69">
        <f>Month!H355</f>
        <v>122.41</v>
      </c>
      <c r="J356" s="69">
        <f>Month!I355</f>
        <v>1334.99</v>
      </c>
      <c r="K356" s="69">
        <f>Month!J355</f>
        <v>249.36</v>
      </c>
      <c r="L356" s="69">
        <f>Month!K355</f>
        <v>231.35</v>
      </c>
      <c r="M356" s="69">
        <f>Month!L355</f>
        <v>485.37</v>
      </c>
      <c r="N356" s="69">
        <f>Month!M355</f>
        <v>910.97</v>
      </c>
      <c r="O356" s="69">
        <f>Month!N355</f>
        <v>305.13</v>
      </c>
      <c r="P356" s="69">
        <f>Month!O355</f>
        <v>14.05</v>
      </c>
      <c r="Q356" s="69">
        <f>Month!P355</f>
        <v>6.51</v>
      </c>
    </row>
    <row r="357" spans="1:17" x14ac:dyDescent="0.3">
      <c r="A357" s="11">
        <f>A356</f>
        <v>2024</v>
      </c>
      <c r="B357" s="33" t="s">
        <v>716</v>
      </c>
      <c r="C357" s="23">
        <f>Month!B356+C356</f>
        <v>8331.61</v>
      </c>
      <c r="D357" s="23">
        <f>Month!C356+D356</f>
        <v>508.74</v>
      </c>
      <c r="E357" s="23">
        <f>Month!D356+E356</f>
        <v>89.02</v>
      </c>
      <c r="F357" s="23">
        <f>Month!E356+F356</f>
        <v>7733.85</v>
      </c>
      <c r="G357" s="23">
        <f>Month!F356+G356</f>
        <v>252.97</v>
      </c>
      <c r="H357" s="23">
        <f>Month!G356+H356</f>
        <v>39.36</v>
      </c>
      <c r="I357" s="23">
        <f>Month!H356+I356</f>
        <v>263.76</v>
      </c>
      <c r="J357" s="23">
        <f>Month!I356+J356</f>
        <v>2607.9300000000003</v>
      </c>
      <c r="K357" s="23">
        <f>Month!J356+K356</f>
        <v>473.97</v>
      </c>
      <c r="L357" s="23">
        <f>Month!K356+L356</f>
        <v>424.64</v>
      </c>
      <c r="M357" s="23">
        <f>Month!L356+M356</f>
        <v>888.89</v>
      </c>
      <c r="N357" s="23">
        <f>Month!M356+N356</f>
        <v>1909.79</v>
      </c>
      <c r="O357" s="23">
        <f>Month!N356+O356</f>
        <v>559.99</v>
      </c>
      <c r="P357" s="23">
        <f>Month!O356+P356</f>
        <v>14.05</v>
      </c>
      <c r="Q357" s="23">
        <f>Month!P356+Q356</f>
        <v>42.449999999999996</v>
      </c>
    </row>
    <row r="358" spans="1:17" x14ac:dyDescent="0.3">
      <c r="A358" s="11">
        <f t="shared" ref="A358:A367" si="11">A357</f>
        <v>2024</v>
      </c>
      <c r="B358" s="33" t="s">
        <v>717</v>
      </c>
      <c r="C358" s="23">
        <f>Month!B357+C357</f>
        <v>12789.68</v>
      </c>
      <c r="D358" s="23">
        <f>Month!C357+D357</f>
        <v>741.55</v>
      </c>
      <c r="E358" s="23">
        <f>Month!D357+E357</f>
        <v>93.949999999999989</v>
      </c>
      <c r="F358" s="23">
        <f>Month!E357+F357</f>
        <v>11954.18</v>
      </c>
      <c r="G358" s="23">
        <f>Month!F357+G357</f>
        <v>409.87</v>
      </c>
      <c r="H358" s="23">
        <f>Month!G357+H357</f>
        <v>64.45</v>
      </c>
      <c r="I358" s="23">
        <f>Month!H357+I357</f>
        <v>367.36</v>
      </c>
      <c r="J358" s="23">
        <f>Month!I357+J357</f>
        <v>4005.25</v>
      </c>
      <c r="K358" s="23">
        <f>Month!J357+K357</f>
        <v>686.52</v>
      </c>
      <c r="L358" s="23">
        <f>Month!K357+L357</f>
        <v>647.26</v>
      </c>
      <c r="M358" s="23">
        <f>Month!L357+M357</f>
        <v>1365.97</v>
      </c>
      <c r="N358" s="23">
        <f>Month!M357+N357</f>
        <v>2931.81</v>
      </c>
      <c r="O358" s="23">
        <f>Month!N357+O357</f>
        <v>873.57999999999993</v>
      </c>
      <c r="P358" s="23">
        <f>Month!O357+P357</f>
        <v>48.510000000000005</v>
      </c>
      <c r="Q358" s="23">
        <f>Month!P357+Q357</f>
        <v>69.33</v>
      </c>
    </row>
    <row r="359" spans="1:17" x14ac:dyDescent="0.3">
      <c r="A359" s="11">
        <f t="shared" si="11"/>
        <v>2024</v>
      </c>
      <c r="B359" s="33" t="s">
        <v>718</v>
      </c>
      <c r="C359" s="23">
        <f>Month!B358+C358</f>
        <v>16983.190000000002</v>
      </c>
      <c r="D359" s="23">
        <f>Month!C358+D358</f>
        <v>949.53</v>
      </c>
      <c r="E359" s="23">
        <f>Month!D358+E358</f>
        <v>155.76</v>
      </c>
      <c r="F359" s="23">
        <f>Month!E358+F358</f>
        <v>15877.9</v>
      </c>
      <c r="G359" s="23">
        <f>Month!F358+G358</f>
        <v>556.65</v>
      </c>
      <c r="H359" s="23">
        <f>Month!G358+H358</f>
        <v>90.13</v>
      </c>
      <c r="I359" s="23">
        <f>Month!H358+I358</f>
        <v>524.83000000000004</v>
      </c>
      <c r="J359" s="23">
        <f>Month!I358+J358</f>
        <v>5193.93</v>
      </c>
      <c r="K359" s="23">
        <f>Month!J358+K358</f>
        <v>913.75</v>
      </c>
      <c r="L359" s="23">
        <f>Month!K358+L358</f>
        <v>837.5</v>
      </c>
      <c r="M359" s="23">
        <f>Month!L358+M358</f>
        <v>1737.22</v>
      </c>
      <c r="N359" s="23">
        <f>Month!M358+N358</f>
        <v>4021.89</v>
      </c>
      <c r="O359" s="23">
        <f>Month!N358+O358</f>
        <v>1164.1999999999998</v>
      </c>
      <c r="P359" s="23">
        <f>Month!O358+P358</f>
        <v>77.39</v>
      </c>
      <c r="Q359" s="23">
        <f>Month!P358+Q358</f>
        <v>137.69999999999999</v>
      </c>
    </row>
    <row r="360" spans="1:17" x14ac:dyDescent="0.3">
      <c r="A360" s="11">
        <f t="shared" si="11"/>
        <v>2024</v>
      </c>
      <c r="B360" s="33" t="s">
        <v>719</v>
      </c>
      <c r="C360" s="23">
        <f>Month!B359+C359</f>
        <v>21260.800000000003</v>
      </c>
      <c r="D360" s="23">
        <f>Month!C359+D359</f>
        <v>1140.6299999999999</v>
      </c>
      <c r="E360" s="23">
        <f>Month!D359+E359</f>
        <v>280.89</v>
      </c>
      <c r="F360" s="23">
        <f>Month!E359+F359</f>
        <v>19839.28</v>
      </c>
      <c r="G360" s="23">
        <f>Month!F359+G359</f>
        <v>706.73</v>
      </c>
      <c r="H360" s="23">
        <f>Month!G359+H359</f>
        <v>113.49</v>
      </c>
      <c r="I360" s="23">
        <f>Month!H359+I359</f>
        <v>680.8900000000001</v>
      </c>
      <c r="J360" s="23">
        <f>Month!I359+J359</f>
        <v>6380.04</v>
      </c>
      <c r="K360" s="23">
        <f>Month!J359+K359</f>
        <v>1219.19</v>
      </c>
      <c r="L360" s="23">
        <f>Month!K359+L359</f>
        <v>944.52</v>
      </c>
      <c r="M360" s="23">
        <f>Month!L359+M359</f>
        <v>2140.52</v>
      </c>
      <c r="N360" s="23">
        <f>Month!M359+N359</f>
        <v>5096.6399999999994</v>
      </c>
      <c r="O360" s="23">
        <f>Month!N359+O359</f>
        <v>1385.6499999999999</v>
      </c>
      <c r="P360" s="23">
        <f>Month!O359+P359</f>
        <v>105.51</v>
      </c>
      <c r="Q360" s="23">
        <f>Month!P359+Q359</f>
        <v>196.5</v>
      </c>
    </row>
    <row r="361" spans="1:17" x14ac:dyDescent="0.3">
      <c r="A361" s="11">
        <f t="shared" si="11"/>
        <v>2024</v>
      </c>
      <c r="B361" s="33" t="s">
        <v>720</v>
      </c>
      <c r="C361" s="23">
        <f>Month!B360+C360</f>
        <v>25518.65</v>
      </c>
      <c r="D361" s="23">
        <f>Month!C360+D360</f>
        <v>1394.29</v>
      </c>
      <c r="E361" s="23">
        <f>Month!D360+E360</f>
        <v>414.2</v>
      </c>
      <c r="F361" s="23">
        <f>Month!E360+F360</f>
        <v>23710.16</v>
      </c>
      <c r="G361" s="23">
        <f>Month!F360+G360</f>
        <v>847.5</v>
      </c>
      <c r="H361" s="23">
        <f>Month!G360+H360</f>
        <v>140.75</v>
      </c>
      <c r="I361" s="23">
        <f>Month!H360+I360</f>
        <v>814.66000000000008</v>
      </c>
      <c r="J361" s="23">
        <f>Month!I360+J360</f>
        <v>7619.3</v>
      </c>
      <c r="K361" s="23">
        <f>Month!J360+K360</f>
        <v>1543.93</v>
      </c>
      <c r="L361" s="23">
        <f>Month!K360+L360</f>
        <v>1094.8699999999999</v>
      </c>
      <c r="M361" s="23">
        <f>Month!L360+M360</f>
        <v>2606.06</v>
      </c>
      <c r="N361" s="23">
        <f>Month!M360+N360</f>
        <v>6088.6699999999992</v>
      </c>
      <c r="O361" s="23">
        <f>Month!N360+O360</f>
        <v>1552.6599999999999</v>
      </c>
      <c r="P361" s="23">
        <f>Month!O360+P360</f>
        <v>143.9</v>
      </c>
      <c r="Q361" s="23">
        <f>Month!P360+Q360</f>
        <v>266.23</v>
      </c>
    </row>
    <row r="362" spans="1:17" x14ac:dyDescent="0.3">
      <c r="A362" s="11">
        <f t="shared" si="11"/>
        <v>2024</v>
      </c>
      <c r="B362" s="33" t="s">
        <v>721</v>
      </c>
      <c r="C362" s="23">
        <f>Month!B361+C361</f>
        <v>29784.910000000003</v>
      </c>
      <c r="D362" s="23">
        <f>Month!C361+D361</f>
        <v>1606.6299999999999</v>
      </c>
      <c r="E362" s="23">
        <f>Month!D361+E361</f>
        <v>500.18</v>
      </c>
      <c r="F362" s="23">
        <f>Month!E361+F361</f>
        <v>27678.1</v>
      </c>
      <c r="G362" s="23">
        <f>Month!F361+G361</f>
        <v>976.41</v>
      </c>
      <c r="H362" s="23">
        <f>Month!G361+H361</f>
        <v>172.9</v>
      </c>
      <c r="I362" s="23">
        <f>Month!H361+I361</f>
        <v>993.96</v>
      </c>
      <c r="J362" s="23">
        <f>Month!I361+J361</f>
        <v>8826.32</v>
      </c>
      <c r="K362" s="23">
        <f>Month!J361+K361</f>
        <v>1867.41</v>
      </c>
      <c r="L362" s="23">
        <f>Month!K361+L361</f>
        <v>1218.29</v>
      </c>
      <c r="M362" s="23">
        <f>Month!L361+M361</f>
        <v>3009.24</v>
      </c>
      <c r="N362" s="23">
        <f>Month!M361+N361</f>
        <v>7127.3099999999995</v>
      </c>
      <c r="O362" s="23">
        <f>Month!N361+O361</f>
        <v>1828.29</v>
      </c>
      <c r="P362" s="23">
        <f>Month!O361+P361</f>
        <v>157.71</v>
      </c>
      <c r="Q362" s="23">
        <f>Month!P361+Q361</f>
        <v>328.62</v>
      </c>
    </row>
    <row r="363" spans="1:17" x14ac:dyDescent="0.3">
      <c r="A363" s="11">
        <f t="shared" si="11"/>
        <v>2024</v>
      </c>
      <c r="B363" s="33" t="s">
        <v>722</v>
      </c>
      <c r="C363" s="23">
        <f>Month!B362+C362</f>
        <v>34228.670000000006</v>
      </c>
      <c r="D363" s="23">
        <f>Month!C362+D362</f>
        <v>1846.4299999999998</v>
      </c>
      <c r="E363" s="23">
        <f>Month!D362+E362</f>
        <v>553.47</v>
      </c>
      <c r="F363" s="23">
        <f>Month!E362+F362</f>
        <v>31828.769999999997</v>
      </c>
      <c r="G363" s="23">
        <f>Month!F362+G362</f>
        <v>1116.51</v>
      </c>
      <c r="H363" s="23">
        <f>Month!G362+H362</f>
        <v>198.11</v>
      </c>
      <c r="I363" s="23">
        <f>Month!H362+I362</f>
        <v>1141.6300000000001</v>
      </c>
      <c r="J363" s="23">
        <f>Month!I362+J362</f>
        <v>10109.18</v>
      </c>
      <c r="K363" s="23">
        <f>Month!J362+K362</f>
        <v>2222.71</v>
      </c>
      <c r="L363" s="23">
        <f>Month!K362+L362</f>
        <v>1367.7</v>
      </c>
      <c r="M363" s="23">
        <f>Month!L362+M362</f>
        <v>3450.41</v>
      </c>
      <c r="N363" s="23">
        <f>Month!M362+N362</f>
        <v>8226.5</v>
      </c>
      <c r="O363" s="23">
        <f>Month!N362+O362</f>
        <v>2092.81</v>
      </c>
      <c r="P363" s="23">
        <f>Month!O362+P362</f>
        <v>187.51000000000002</v>
      </c>
      <c r="Q363" s="23">
        <f>Month!P362+Q362</f>
        <v>352.19</v>
      </c>
    </row>
    <row r="364" spans="1:17" x14ac:dyDescent="0.3">
      <c r="A364" s="11">
        <f t="shared" si="11"/>
        <v>2024</v>
      </c>
      <c r="B364" s="33" t="s">
        <v>723</v>
      </c>
      <c r="C364" s="23">
        <f>Month!B363+C363</f>
        <v>38127.860000000008</v>
      </c>
      <c r="D364" s="23">
        <f>Month!C363+D363</f>
        <v>2061.2599999999998</v>
      </c>
      <c r="E364" s="23">
        <f>Month!D363+E363</f>
        <v>570.83000000000004</v>
      </c>
      <c r="F364" s="23">
        <f>Month!E363+F363</f>
        <v>35495.769999999997</v>
      </c>
      <c r="G364" s="23">
        <f>Month!F363+G363</f>
        <v>1221.81</v>
      </c>
      <c r="H364" s="23">
        <f>Month!G363+H363</f>
        <v>215.48000000000002</v>
      </c>
      <c r="I364" s="23">
        <f>Month!H363+I363</f>
        <v>1232.0700000000002</v>
      </c>
      <c r="J364" s="23">
        <f>Month!I363+J363</f>
        <v>11225.77</v>
      </c>
      <c r="K364" s="23">
        <f>Month!J363+K363</f>
        <v>2532.04</v>
      </c>
      <c r="L364" s="23">
        <f>Month!K363+L363</f>
        <v>1557.95</v>
      </c>
      <c r="M364" s="23">
        <f>Month!L363+M363</f>
        <v>3881.5899999999997</v>
      </c>
      <c r="N364" s="23">
        <f>Month!M363+N363</f>
        <v>9097.39</v>
      </c>
      <c r="O364" s="23">
        <f>Month!N363+O363</f>
        <v>2320.92</v>
      </c>
      <c r="P364" s="23">
        <f>Month!O363+P363</f>
        <v>233.38000000000002</v>
      </c>
      <c r="Q364" s="23">
        <f>Month!P363+Q363</f>
        <v>397.46</v>
      </c>
    </row>
    <row r="365" spans="1:17" x14ac:dyDescent="0.3">
      <c r="A365" s="11">
        <f t="shared" si="11"/>
        <v>2024</v>
      </c>
      <c r="B365" s="33" t="s">
        <v>724</v>
      </c>
      <c r="C365" s="23">
        <f>Month!B364+C364</f>
        <v>42000.330000000009</v>
      </c>
      <c r="D365" s="23">
        <f>Month!C364+D364</f>
        <v>2244.83</v>
      </c>
      <c r="E365" s="23">
        <f>Month!D364+E364</f>
        <v>643.85</v>
      </c>
      <c r="F365" s="23">
        <f>Month!E364+F364</f>
        <v>39111.649999999994</v>
      </c>
      <c r="G365" s="23">
        <f>Month!F364+G364</f>
        <v>1290.3399999999999</v>
      </c>
      <c r="H365" s="23">
        <f>Month!G364+H364</f>
        <v>239.59000000000003</v>
      </c>
      <c r="I365" s="23">
        <f>Month!H364+I364</f>
        <v>1271.7000000000003</v>
      </c>
      <c r="J365" s="23">
        <f>Month!I364+J364</f>
        <v>12277.060000000001</v>
      </c>
      <c r="K365" s="23">
        <f>Month!J364+K364</f>
        <v>2828.1</v>
      </c>
      <c r="L365" s="23">
        <f>Month!K364+L364</f>
        <v>1780.81</v>
      </c>
      <c r="M365" s="23">
        <f>Month!L364+M364</f>
        <v>4263.0999999999995</v>
      </c>
      <c r="N365" s="23">
        <f>Month!M364+N364</f>
        <v>10037.89</v>
      </c>
      <c r="O365" s="23">
        <f>Month!N364+O364</f>
        <v>2519.2800000000002</v>
      </c>
      <c r="P365" s="23">
        <f>Month!O364+P364</f>
        <v>264.21000000000004</v>
      </c>
      <c r="Q365" s="23">
        <f>Month!P364+Q364</f>
        <v>425.02</v>
      </c>
    </row>
    <row r="366" spans="1:17" x14ac:dyDescent="0.3">
      <c r="A366" s="11">
        <f t="shared" si="11"/>
        <v>2024</v>
      </c>
      <c r="B366" s="33" t="s">
        <v>725</v>
      </c>
      <c r="C366" s="23">
        <f>Month!B365+C365</f>
        <v>46785.80000000001</v>
      </c>
      <c r="D366" s="23">
        <f>Month!C365+D365</f>
        <v>2464.8199999999997</v>
      </c>
      <c r="E366" s="23">
        <f>Month!D365+E365</f>
        <v>743.74</v>
      </c>
      <c r="F366" s="23">
        <f>Month!E365+F365</f>
        <v>43577.239999999991</v>
      </c>
      <c r="G366" s="23">
        <f>Month!F365+G365</f>
        <v>1373.9499999999998</v>
      </c>
      <c r="H366" s="23">
        <f>Month!G365+H365</f>
        <v>280.10000000000002</v>
      </c>
      <c r="I366" s="23">
        <f>Month!H365+I365</f>
        <v>1413.0500000000002</v>
      </c>
      <c r="J366" s="23">
        <f>Month!I365+J365</f>
        <v>13584.190000000002</v>
      </c>
      <c r="K366" s="23">
        <f>Month!J365+K365</f>
        <v>3129.06</v>
      </c>
      <c r="L366" s="23">
        <f>Month!K365+L365</f>
        <v>1997.37</v>
      </c>
      <c r="M366" s="23">
        <f>Month!L365+M365</f>
        <v>4641.8999999999996</v>
      </c>
      <c r="N366" s="23">
        <f>Month!M365+N365</f>
        <v>11210.55</v>
      </c>
      <c r="O366" s="23">
        <f>Month!N365+O365</f>
        <v>2903.21</v>
      </c>
      <c r="P366" s="23">
        <f>Month!O365+P365</f>
        <v>294.37000000000006</v>
      </c>
      <c r="Q366" s="23">
        <f>Month!P365+Q365</f>
        <v>433.84</v>
      </c>
    </row>
    <row r="367" spans="1:17" x14ac:dyDescent="0.3">
      <c r="A367" s="11">
        <f t="shared" si="11"/>
        <v>2024</v>
      </c>
      <c r="B367" s="33" t="s">
        <v>726</v>
      </c>
      <c r="C367" s="23">
        <f>Month!B366+C366</f>
        <v>51610.590000000011</v>
      </c>
      <c r="D367" s="23">
        <f>Month!C366+D366</f>
        <v>2729.1699999999996</v>
      </c>
      <c r="E367" s="23">
        <f>Month!D366+E366</f>
        <v>836.52</v>
      </c>
      <c r="F367" s="23">
        <f>Month!E366+F366</f>
        <v>48044.899999999994</v>
      </c>
      <c r="G367" s="23">
        <f>Month!F366+G366</f>
        <v>1486.9999999999998</v>
      </c>
      <c r="H367" s="23">
        <f>Month!G366+H366</f>
        <v>297.65000000000003</v>
      </c>
      <c r="I367" s="23">
        <f>Month!H366+I366</f>
        <v>1555.6200000000001</v>
      </c>
      <c r="J367" s="23">
        <f>Month!I366+J366</f>
        <v>14997.840000000002</v>
      </c>
      <c r="K367" s="23">
        <f>Month!J366+K366</f>
        <v>3440.64</v>
      </c>
      <c r="L367" s="23">
        <f>Month!K366+L366</f>
        <v>2229.77</v>
      </c>
      <c r="M367" s="23">
        <f>Month!L366+M366</f>
        <v>5001.1299999999992</v>
      </c>
      <c r="N367" s="23">
        <f>Month!M366+N366</f>
        <v>12456.289999999999</v>
      </c>
      <c r="O367" s="23">
        <f>Month!N366+O366</f>
        <v>3337.42</v>
      </c>
      <c r="P367" s="23">
        <f>Month!O366+P366</f>
        <v>318.77000000000004</v>
      </c>
      <c r="Q367" s="23">
        <f>Month!P366+Q366</f>
        <v>448.72999999999996</v>
      </c>
    </row>
    <row r="368" spans="1:17" x14ac:dyDescent="0.3">
      <c r="A368" s="11">
        <v>2025</v>
      </c>
      <c r="B368" s="33" t="s">
        <v>696</v>
      </c>
      <c r="C368" s="69">
        <f>Month!B367</f>
        <v>4876.76</v>
      </c>
      <c r="D368" s="69">
        <f>Month!C367</f>
        <v>266.55</v>
      </c>
      <c r="E368" s="69">
        <f>Month!D367</f>
        <v>54.22</v>
      </c>
      <c r="F368" s="69">
        <f>Month!E367</f>
        <v>4555.99</v>
      </c>
      <c r="G368" s="69">
        <f>Month!F367</f>
        <v>144.72999999999999</v>
      </c>
      <c r="H368" s="69">
        <f>Month!G367</f>
        <v>20.49</v>
      </c>
      <c r="I368" s="69">
        <f>Month!H367</f>
        <v>149.07</v>
      </c>
      <c r="J368" s="69">
        <f>Month!I367</f>
        <v>1423.21</v>
      </c>
      <c r="K368" s="69">
        <f>Month!J367</f>
        <v>316.85000000000002</v>
      </c>
      <c r="L368" s="69">
        <f>Month!K367</f>
        <v>220.99</v>
      </c>
      <c r="M368" s="69">
        <f>Month!L367</f>
        <v>396.79</v>
      </c>
      <c r="N368" s="69">
        <f>Month!M367</f>
        <v>1235.96</v>
      </c>
      <c r="O368" s="69">
        <f>Month!N367</f>
        <v>431.18</v>
      </c>
      <c r="P368" s="69">
        <f>Month!O367</f>
        <v>34</v>
      </c>
      <c r="Q368" s="69">
        <f>Month!P367</f>
        <v>0.97</v>
      </c>
    </row>
    <row r="369" spans="1:17" x14ac:dyDescent="0.3">
      <c r="A369" s="11">
        <f>A368</f>
        <v>2025</v>
      </c>
      <c r="B369" s="33" t="s">
        <v>697</v>
      </c>
      <c r="C369" s="23">
        <f>Month!B368+C368</f>
        <v>8413.08</v>
      </c>
      <c r="D369" s="23">
        <f>Month!C368+D368</f>
        <v>446.19</v>
      </c>
      <c r="E369" s="23">
        <f>Month!D368+E368</f>
        <v>60.98</v>
      </c>
      <c r="F369" s="23">
        <f>Month!E368+F368</f>
        <v>7905.9</v>
      </c>
      <c r="G369" s="23">
        <f>Month!F368+G368</f>
        <v>248.07999999999998</v>
      </c>
      <c r="H369" s="23">
        <f>Month!G368+H368</f>
        <v>40</v>
      </c>
      <c r="I369" s="23">
        <f>Month!H368+I368</f>
        <v>269.95999999999998</v>
      </c>
      <c r="J369" s="23">
        <f>Month!I368+J368</f>
        <v>2469.6000000000004</v>
      </c>
      <c r="K369" s="23">
        <f>Month!J368+K368</f>
        <v>459.6</v>
      </c>
      <c r="L369" s="23">
        <f>Month!K368+L368</f>
        <v>460.79</v>
      </c>
      <c r="M369" s="23">
        <f>Month!L368+M368</f>
        <v>741.28</v>
      </c>
      <c r="N369" s="23">
        <f>Month!M368+N368</f>
        <v>2024.0300000000002</v>
      </c>
      <c r="O369" s="23">
        <f>Month!N368+O368</f>
        <v>722.06</v>
      </c>
      <c r="P369" s="23">
        <f>Month!O368+P368</f>
        <v>65.03</v>
      </c>
      <c r="Q369" s="23">
        <f>Month!P368+Q368</f>
        <v>30.65</v>
      </c>
    </row>
    <row r="370" spans="1:17" x14ac:dyDescent="0.3">
      <c r="A370" s="11">
        <f t="shared" ref="A370:A379" si="12">A369</f>
        <v>2025</v>
      </c>
      <c r="B370" s="33" t="s">
        <v>698</v>
      </c>
      <c r="C370" s="23">
        <f>Month!B369+C369</f>
        <v>11895.24</v>
      </c>
      <c r="D370" s="23">
        <f>Month!C369+D369</f>
        <v>614.44000000000005</v>
      </c>
      <c r="E370" s="23">
        <f>Month!D369+E369</f>
        <v>119.66999999999999</v>
      </c>
      <c r="F370" s="23">
        <f>Month!E369+F369</f>
        <v>11161.119999999999</v>
      </c>
      <c r="G370" s="23">
        <f>Month!F369+G369</f>
        <v>330.45</v>
      </c>
      <c r="H370" s="23">
        <f>Month!G369+H369</f>
        <v>62.67</v>
      </c>
      <c r="I370" s="23">
        <f>Month!H369+I369</f>
        <v>418.86</v>
      </c>
      <c r="J370" s="23">
        <f>Month!I369+J369</f>
        <v>3483.9400000000005</v>
      </c>
      <c r="K370" s="23">
        <f>Month!J369+K369</f>
        <v>581.29</v>
      </c>
      <c r="L370" s="23">
        <f>Month!K369+L369</f>
        <v>703.77</v>
      </c>
      <c r="M370" s="23">
        <f>Month!L369+M369</f>
        <v>1131.04</v>
      </c>
      <c r="N370" s="23">
        <f>Month!M369+N369</f>
        <v>2710.1600000000003</v>
      </c>
      <c r="O370" s="23">
        <f>Month!N369+O369</f>
        <v>930.8</v>
      </c>
      <c r="P370" s="23">
        <f>Month!O369+P369</f>
        <v>108.66</v>
      </c>
      <c r="Q370" s="23">
        <f>Month!P369+Q369</f>
        <v>60.489999999999995</v>
      </c>
    </row>
    <row r="371" spans="1:17" x14ac:dyDescent="0.3">
      <c r="A371" s="11">
        <f t="shared" si="12"/>
        <v>2025</v>
      </c>
      <c r="B371" s="33" t="s">
        <v>699</v>
      </c>
      <c r="C371" s="23">
        <f>Month!B370+C370</f>
        <v>16104.07</v>
      </c>
      <c r="D371" s="23">
        <f>Month!C370+D370</f>
        <v>806.94</v>
      </c>
      <c r="E371" s="23">
        <f>Month!D370+E370</f>
        <v>139.25</v>
      </c>
      <c r="F371" s="23">
        <f>Month!E370+F370</f>
        <v>15157.859999999999</v>
      </c>
      <c r="G371" s="23">
        <f>Month!F370+G370</f>
        <v>427.34</v>
      </c>
      <c r="H371" s="23">
        <f>Month!G370+H370</f>
        <v>83.22</v>
      </c>
      <c r="I371" s="23">
        <f>Month!H370+I370</f>
        <v>562</v>
      </c>
      <c r="J371" s="23">
        <f>Month!I370+J370</f>
        <v>4680.3</v>
      </c>
      <c r="K371" s="23">
        <f>Month!J370+K370</f>
        <v>831.34999999999991</v>
      </c>
      <c r="L371" s="23">
        <f>Month!K370+L370</f>
        <v>883.81</v>
      </c>
      <c r="M371" s="23">
        <f>Month!L370+M370</f>
        <v>1579.32</v>
      </c>
      <c r="N371" s="23">
        <f>Month!M370+N370</f>
        <v>3720.5400000000004</v>
      </c>
      <c r="O371" s="23">
        <f>Month!N370+O370</f>
        <v>1178.49</v>
      </c>
      <c r="P371" s="23">
        <f>Month!O370+P370</f>
        <v>139.76</v>
      </c>
      <c r="Q371" s="23">
        <f>Month!P370+Q370</f>
        <v>89.66</v>
      </c>
    </row>
    <row r="372" spans="1:17" x14ac:dyDescent="0.3">
      <c r="A372" s="11">
        <f t="shared" si="12"/>
        <v>2025</v>
      </c>
      <c r="B372" s="33" t="s">
        <v>700</v>
      </c>
      <c r="C372" s="23">
        <f>Month!B371+C371</f>
        <v>20528.48</v>
      </c>
      <c r="D372" s="23">
        <f>Month!C371+D371</f>
        <v>1011.5200000000001</v>
      </c>
      <c r="E372" s="23">
        <f>Month!D371+E371</f>
        <v>133.63</v>
      </c>
      <c r="F372" s="23">
        <f>Month!E371+F371</f>
        <v>19383.309999999998</v>
      </c>
      <c r="G372" s="23">
        <f>Month!F371+G371</f>
        <v>533.43999999999994</v>
      </c>
      <c r="H372" s="23">
        <f>Month!G371+H371</f>
        <v>100.25999999999999</v>
      </c>
      <c r="I372" s="23">
        <f>Month!H371+I371</f>
        <v>687.12</v>
      </c>
      <c r="J372" s="23">
        <f>Month!I371+J371</f>
        <v>6002.5</v>
      </c>
      <c r="K372" s="23">
        <f>Month!J371+K371</f>
        <v>1137.2399999999998</v>
      </c>
      <c r="L372" s="23">
        <f>Month!K371+L371</f>
        <v>1053.58</v>
      </c>
      <c r="M372" s="23">
        <f>Month!L371+M371</f>
        <v>1934.32</v>
      </c>
      <c r="N372" s="23">
        <f>Month!M371+N371</f>
        <v>4800.5300000000007</v>
      </c>
      <c r="O372" s="23">
        <f>Month!N371+O371</f>
        <v>1478.79</v>
      </c>
      <c r="P372" s="23">
        <f>Month!O371+P371</f>
        <v>169.51999999999998</v>
      </c>
      <c r="Q372" s="23">
        <f>Month!P371+Q371</f>
        <v>143.26</v>
      </c>
    </row>
    <row r="373" spans="1:17" x14ac:dyDescent="0.3">
      <c r="A373" s="11">
        <f t="shared" si="12"/>
        <v>2025</v>
      </c>
      <c r="B373" s="33" t="s">
        <v>701</v>
      </c>
      <c r="C373" s="23">
        <f>Month!B372+C372</f>
        <v>24854.61</v>
      </c>
      <c r="D373" s="23">
        <f>Month!C372+D372</f>
        <v>1225.3200000000002</v>
      </c>
      <c r="E373" s="23">
        <f>Month!D372+E372</f>
        <v>266</v>
      </c>
      <c r="F373" s="23">
        <f>Month!E372+F372</f>
        <v>23363.269999999997</v>
      </c>
      <c r="G373" s="23">
        <f>Month!F372+G372</f>
        <v>659.9799999999999</v>
      </c>
      <c r="H373" s="23">
        <f>Month!G372+H372</f>
        <v>118.39999999999999</v>
      </c>
      <c r="I373" s="23">
        <f>Month!H372+I372</f>
        <v>811.29</v>
      </c>
      <c r="J373" s="23">
        <f>Month!I372+J372</f>
        <v>7215.25</v>
      </c>
      <c r="K373" s="23">
        <f>Month!J372+K372</f>
        <v>1437.1299999999997</v>
      </c>
      <c r="L373" s="23">
        <f>Month!K372+L372</f>
        <v>1232.98</v>
      </c>
      <c r="M373" s="23">
        <f>Month!L372+M372</f>
        <v>2305.11</v>
      </c>
      <c r="N373" s="23">
        <f>Month!M372+N372</f>
        <v>5851.43</v>
      </c>
      <c r="O373" s="23">
        <f>Month!N372+O372</f>
        <v>1669.9</v>
      </c>
      <c r="P373" s="23">
        <f>Month!O372+P372</f>
        <v>188.11999999999998</v>
      </c>
      <c r="Q373" s="23">
        <f>Month!P372+Q372</f>
        <v>192.7</v>
      </c>
    </row>
    <row r="374" spans="1:17" x14ac:dyDescent="0.3">
      <c r="A374" s="11">
        <f t="shared" si="12"/>
        <v>2025</v>
      </c>
      <c r="B374" s="33" t="s">
        <v>702</v>
      </c>
      <c r="C374" s="23">
        <f>Month!B373+C373</f>
        <v>29240.28</v>
      </c>
      <c r="D374" s="23">
        <f>Month!C373+D373</f>
        <v>1441.2800000000002</v>
      </c>
      <c r="E374" s="23">
        <f>Month!D373+E373</f>
        <v>437.15999999999997</v>
      </c>
      <c r="F374" s="23">
        <f>Month!E373+F373</f>
        <v>27361.819999999996</v>
      </c>
      <c r="G374" s="23">
        <f>Month!F373+G373</f>
        <v>775.31999999999994</v>
      </c>
      <c r="H374" s="23">
        <f>Month!G373+H373</f>
        <v>140.06</v>
      </c>
      <c r="I374" s="23">
        <f>Month!H373+I373</f>
        <v>941.38</v>
      </c>
      <c r="J374" s="23">
        <f>Month!I373+J373</f>
        <v>8425.73</v>
      </c>
      <c r="K374" s="23">
        <f>Month!J373+K373</f>
        <v>1801.5999999999997</v>
      </c>
      <c r="L374" s="23">
        <f>Month!K373+L373</f>
        <v>1332.57</v>
      </c>
      <c r="M374" s="23">
        <f>Month!L373+M373</f>
        <v>2726.4900000000002</v>
      </c>
      <c r="N374" s="23">
        <f>Month!M373+N373</f>
        <v>6874.0300000000007</v>
      </c>
      <c r="O374" s="23">
        <f>Month!N373+O373</f>
        <v>1852.4</v>
      </c>
      <c r="P374" s="23">
        <f>Month!O373+P373</f>
        <v>206.71999999999997</v>
      </c>
      <c r="Q374" s="23">
        <f>Month!P373+Q373</f>
        <v>245.29999999999998</v>
      </c>
    </row>
    <row r="375" spans="1:17" x14ac:dyDescent="0.3">
      <c r="A375" s="11">
        <f t="shared" si="12"/>
        <v>2025</v>
      </c>
      <c r="B375" s="33" t="s">
        <v>703</v>
      </c>
      <c r="C375" s="23">
        <f>Month!B374+C374</f>
        <v>33506.519999999997</v>
      </c>
      <c r="D375" s="23">
        <f>Month!C374+D374</f>
        <v>1647.7500000000002</v>
      </c>
      <c r="E375" s="23">
        <f>Month!D374+E374</f>
        <v>449.84</v>
      </c>
      <c r="F375" s="23">
        <f>Month!E374+F374</f>
        <v>31408.909999999996</v>
      </c>
      <c r="G375" s="23">
        <f>Month!F374+G374</f>
        <v>890.37999999999988</v>
      </c>
      <c r="H375" s="23">
        <f>Month!G374+H374</f>
        <v>159.02000000000001</v>
      </c>
      <c r="I375" s="23">
        <f>Month!H374+I374</f>
        <v>1094.44</v>
      </c>
      <c r="J375" s="23">
        <f>Month!I374+J374</f>
        <v>9671.18</v>
      </c>
      <c r="K375" s="23">
        <f>Month!J374+K374</f>
        <v>2139.6999999999998</v>
      </c>
      <c r="L375" s="23">
        <f>Month!K374+L374</f>
        <v>1452.6999999999998</v>
      </c>
      <c r="M375" s="23">
        <f>Month!L374+M374</f>
        <v>3167.8500000000004</v>
      </c>
      <c r="N375" s="23">
        <f>Month!M374+N374</f>
        <v>7890.27</v>
      </c>
      <c r="O375" s="23">
        <f>Month!N374+O374</f>
        <v>2160.33</v>
      </c>
      <c r="P375" s="23">
        <f>Month!O374+P374</f>
        <v>239.82999999999998</v>
      </c>
      <c r="Q375" s="23">
        <f>Month!P374+Q374</f>
        <v>256.39999999999998</v>
      </c>
    </row>
    <row r="376" spans="1:17" x14ac:dyDescent="0.3">
      <c r="A376" s="11">
        <f t="shared" si="12"/>
        <v>2025</v>
      </c>
      <c r="B376" s="33" t="s">
        <v>704</v>
      </c>
      <c r="C376" s="23">
        <f>Month!B375+C375</f>
        <v>37390.899999999994</v>
      </c>
      <c r="D376" s="23">
        <f>Month!C375+D375</f>
        <v>1845.2100000000003</v>
      </c>
      <c r="E376" s="23">
        <f>Month!D375+E375</f>
        <v>498.32</v>
      </c>
      <c r="F376" s="23">
        <f>Month!E375+F375</f>
        <v>35047.35</v>
      </c>
      <c r="G376" s="23">
        <f>Month!F375+G375</f>
        <v>992.00999999999988</v>
      </c>
      <c r="H376" s="23">
        <f>Month!G375+H375</f>
        <v>176.13</v>
      </c>
      <c r="I376" s="23">
        <f>Month!H375+I375</f>
        <v>1214.7</v>
      </c>
      <c r="J376" s="23">
        <f>Month!I375+J375</f>
        <v>10824.79</v>
      </c>
      <c r="K376" s="23">
        <f>Month!J375+K375</f>
        <v>2349.1099999999997</v>
      </c>
      <c r="L376" s="23">
        <f>Month!K375+L375</f>
        <v>1610.56</v>
      </c>
      <c r="M376" s="23">
        <f>Month!L375+M375</f>
        <v>3639.2400000000002</v>
      </c>
      <c r="N376" s="23">
        <f>Month!M375+N375</f>
        <v>8892.98</v>
      </c>
      <c r="O376" s="23">
        <f>Month!N375+O375</f>
        <v>2325.1</v>
      </c>
      <c r="P376" s="23">
        <f>Month!O375+P375</f>
        <v>270.82</v>
      </c>
      <c r="Q376" s="23">
        <f>Month!P375+Q375</f>
        <v>292.97999999999996</v>
      </c>
    </row>
    <row r="377" spans="1:17" x14ac:dyDescent="0.3">
      <c r="A377" s="11">
        <f t="shared" si="12"/>
        <v>2025</v>
      </c>
      <c r="B377" s="33" t="s">
        <v>705</v>
      </c>
      <c r="C377" s="23">
        <f>Month!B376+C376</f>
        <v>41432.689999999995</v>
      </c>
      <c r="D377" s="23">
        <f>Month!C376+D376</f>
        <v>2069.8700000000003</v>
      </c>
      <c r="E377" s="23">
        <f>Month!D376+E376</f>
        <v>569.79999999999995</v>
      </c>
      <c r="F377" s="23">
        <f>Month!E376+F376</f>
        <v>38793</v>
      </c>
      <c r="G377" s="23">
        <f>Month!F376+G376</f>
        <v>1109.04</v>
      </c>
      <c r="H377" s="23">
        <f>Month!G376+H376</f>
        <v>195.29</v>
      </c>
      <c r="I377" s="23">
        <f>Month!H376+I376</f>
        <v>1323.79</v>
      </c>
      <c r="J377" s="23">
        <f>Month!I376+J376</f>
        <v>12070.78</v>
      </c>
      <c r="K377" s="23">
        <f>Month!J376+K376</f>
        <v>2588.3299999999995</v>
      </c>
      <c r="L377" s="23">
        <f>Month!K376+L376</f>
        <v>1793.52</v>
      </c>
      <c r="M377" s="23">
        <f>Month!L376+M376</f>
        <v>3977.1000000000004</v>
      </c>
      <c r="N377" s="23">
        <f>Month!M376+N376</f>
        <v>9980.67</v>
      </c>
      <c r="O377" s="23">
        <f>Month!N376+O376</f>
        <v>2488.52</v>
      </c>
      <c r="P377" s="23">
        <f>Month!O376+P376</f>
        <v>299.14</v>
      </c>
      <c r="Q377" s="23">
        <f>Month!P376+Q376</f>
        <v>294.77</v>
      </c>
    </row>
    <row r="378" spans="1:17" x14ac:dyDescent="0.3">
      <c r="A378" s="11">
        <f t="shared" si="12"/>
        <v>2025</v>
      </c>
      <c r="B378" s="33" t="s">
        <v>706</v>
      </c>
      <c r="C378" s="23">
        <f>Month!B377+C377</f>
        <v>45199.77</v>
      </c>
      <c r="D378" s="23">
        <f>Month!C377+D377</f>
        <v>2282.1100000000006</v>
      </c>
      <c r="E378" s="23">
        <f>Month!D377+E377</f>
        <v>631.24</v>
      </c>
      <c r="F378" s="23">
        <f>Month!E377+F377</f>
        <v>42286.39</v>
      </c>
      <c r="G378" s="23">
        <f>Month!F377+G377</f>
        <v>1221.8999999999999</v>
      </c>
      <c r="H378" s="23">
        <f>Month!G377+H377</f>
        <v>232.04</v>
      </c>
      <c r="I378" s="23">
        <f>Month!H377+I377</f>
        <v>1452.57</v>
      </c>
      <c r="J378" s="23">
        <f>Month!I377+J377</f>
        <v>13175.490000000002</v>
      </c>
      <c r="K378" s="23">
        <f>Month!J377+K377</f>
        <v>2776.5399999999995</v>
      </c>
      <c r="L378" s="23">
        <f>Month!K377+L377</f>
        <v>1996.62</v>
      </c>
      <c r="M378" s="23">
        <f>Month!L377+M377</f>
        <v>4302.6200000000008</v>
      </c>
      <c r="N378" s="23">
        <f>Month!M377+N377</f>
        <v>11007.18</v>
      </c>
      <c r="O378" s="23">
        <f>Month!N377+O377</f>
        <v>2659.16</v>
      </c>
      <c r="P378" s="23">
        <f>Month!O377+P377</f>
        <v>338.98</v>
      </c>
      <c r="Q378" s="23">
        <f>Month!P377+Q377</f>
        <v>317.10999999999996</v>
      </c>
    </row>
    <row r="379" spans="1:17" x14ac:dyDescent="0.3">
      <c r="A379" s="11">
        <f t="shared" si="12"/>
        <v>2025</v>
      </c>
      <c r="B379" s="33" t="s">
        <v>707</v>
      </c>
    </row>
  </sheetData>
  <printOptions gridLines="1" gridLinesSet="0"/>
  <pageMargins left="0.75" right="0.75" top="1" bottom="1" header="0.5" footer="0.5"/>
  <pageSetup paperSize="9" orientation="portrait" horizontalDpi="300" verticalDpi="300" r:id="rId1"/>
  <headerFooter alignWithMargins="0">
    <oddHeader>&amp;A</oddHeader>
    <oddFooter>Page &amp;P</oddFooter>
  </headerFooter>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Sheet</vt:lpstr>
      <vt:lpstr>Contents</vt:lpstr>
      <vt:lpstr>Notes</vt:lpstr>
      <vt:lpstr>Commentary</vt:lpstr>
      <vt:lpstr>Main Table</vt:lpstr>
      <vt:lpstr>Annual</vt:lpstr>
      <vt:lpstr>Quarter</vt:lpstr>
      <vt:lpstr>Month</vt:lpstr>
      <vt:lpstr>calculation_hide</vt:lpstr>
      <vt:lpstr>Annual!Print_Area</vt:lpstr>
      <vt:lpstr>'Main Table'!Print_Area</vt:lpstr>
      <vt:lpstr>Month!Print_Area</vt:lpstr>
      <vt:lpstr>Quarter!Print_Area</vt:lpstr>
      <vt:lpstr>Annual!Print_Titles</vt:lpstr>
      <vt:lpstr>Month!Print_Titles</vt:lpstr>
      <vt:lpstr>Quarter!Print_Titles</vt:lpstr>
      <vt:lpstr>t15full</vt:lpstr>
      <vt:lpstr>table_15_full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Refinery throughput and output of petroleum products</dc:title>
  <dc:creator>energy.stats@beis.gov.uk</dc:creator>
  <cp:keywords>Refinery, throughput, output, petroleum products</cp:keywords>
  <cp:lastModifiedBy>Harris, Kevin (Energy Security)</cp:lastModifiedBy>
  <dcterms:created xsi:type="dcterms:W3CDTF">2021-09-22T14:14:43Z</dcterms:created>
  <dcterms:modified xsi:type="dcterms:W3CDTF">2026-01-28T11:01:18Z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2021-09-22T14:14:44Z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a955b420-09db-4bc9-9cf5-f2da1962bf2b</vt:lpwstr>
  </property>
  <property fmtid="{D5CDD505-2E9C-101B-9397-08002B2CF9AE}" pid="8" name="MSIP_Label_ba62f585-b40f-4ab9-bafe-39150f03d124_ContentBits">
    <vt:lpwstr>0</vt:lpwstr>
  </property>
</Properties>
</file>