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EC2F87AB-4D7C-4785-93CB-525EA1202CE1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7" l="1"/>
  <c r="B3" i="17"/>
  <c r="G649" i="22"/>
  <c r="H649" i="22"/>
  <c r="I649" i="22"/>
  <c r="I1101" i="1"/>
  <c r="D1101" i="1"/>
  <c r="C1101" i="1"/>
  <c r="H1101" i="1"/>
  <c r="G648" i="22"/>
  <c r="H648" i="22"/>
  <c r="I648" i="22"/>
  <c r="I1100" i="1"/>
  <c r="D1100" i="1"/>
  <c r="C1100" i="1"/>
  <c r="H1100" i="1"/>
  <c r="I647" i="22" l="1"/>
  <c r="H647" i="22"/>
  <c r="G647" i="22"/>
  <c r="C1099" i="1"/>
  <c r="I1099" i="1"/>
  <c r="D1099" i="1"/>
  <c r="H1099" i="1" l="1"/>
  <c r="I646" i="22"/>
  <c r="H646" i="22"/>
  <c r="G646" i="22"/>
  <c r="I1098" i="1"/>
  <c r="D1098" i="1"/>
  <c r="G644" i="22" l="1"/>
  <c r="C1098" i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I650" i="22" s="1"/>
  <c r="I651" i="22" s="1"/>
  <c r="I652" i="22" s="1"/>
  <c r="I653" i="22" s="1"/>
  <c r="I654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G642" i="22"/>
  <c r="G643" i="22" s="1"/>
  <c r="G645" i="22" s="1"/>
  <c r="H642" i="22"/>
  <c r="H643" i="22" s="1"/>
  <c r="H644" i="22" s="1"/>
  <c r="H645" i="22" s="1"/>
  <c r="H650" i="22" s="1"/>
  <c r="H651" i="22" s="1"/>
  <c r="H652" i="22" s="1"/>
  <c r="H653" i="22" s="1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B47" i="22"/>
  <c r="A15" i="22"/>
  <c r="G650" i="22" l="1"/>
  <c r="G651" i="22" s="1"/>
  <c r="G652" i="22" s="1"/>
  <c r="G653" i="22" s="1"/>
  <c r="G654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T9" i="22" l="1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<sst xmlns="http://schemas.openxmlformats.org/spreadsheetml/2006/main" count="151" uniqueCount="122">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</sst>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13 May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45061</c:v>
                </c:pt>
                <c:pt idx="1">
                  <c:v>45068</c:v>
                </c:pt>
                <c:pt idx="2">
                  <c:v>45075</c:v>
                </c:pt>
                <c:pt idx="3">
                  <c:v>45082</c:v>
                </c:pt>
                <c:pt idx="4">
                  <c:v>45089</c:v>
                </c:pt>
                <c:pt idx="5">
                  <c:v>45096</c:v>
                </c:pt>
                <c:pt idx="6">
                  <c:v>45103</c:v>
                </c:pt>
                <c:pt idx="7">
                  <c:v>45110</c:v>
                </c:pt>
                <c:pt idx="8">
                  <c:v>45117</c:v>
                </c:pt>
                <c:pt idx="9">
                  <c:v>45124</c:v>
                </c:pt>
                <c:pt idx="10">
                  <c:v>45131</c:v>
                </c:pt>
                <c:pt idx="11">
                  <c:v>45138</c:v>
                </c:pt>
                <c:pt idx="12">
                  <c:v>45145</c:v>
                </c:pt>
                <c:pt idx="13">
                  <c:v>45152</c:v>
                </c:pt>
                <c:pt idx="14">
                  <c:v>45159</c:v>
                </c:pt>
                <c:pt idx="15">
                  <c:v>45166</c:v>
                </c:pt>
                <c:pt idx="16">
                  <c:v>45173</c:v>
                </c:pt>
                <c:pt idx="17">
                  <c:v>45180</c:v>
                </c:pt>
                <c:pt idx="18">
                  <c:v>45187</c:v>
                </c:pt>
                <c:pt idx="19">
                  <c:v>45194</c:v>
                </c:pt>
                <c:pt idx="20">
                  <c:v>45201</c:v>
                </c:pt>
                <c:pt idx="21">
                  <c:v>45208</c:v>
                </c:pt>
                <c:pt idx="22">
                  <c:v>45215</c:v>
                </c:pt>
                <c:pt idx="23">
                  <c:v>45222</c:v>
                </c:pt>
                <c:pt idx="24">
                  <c:v>45229</c:v>
                </c:pt>
                <c:pt idx="25">
                  <c:v>45236</c:v>
                </c:pt>
                <c:pt idx="26">
                  <c:v>45243</c:v>
                </c:pt>
                <c:pt idx="27">
                  <c:v>45250</c:v>
                </c:pt>
                <c:pt idx="28">
                  <c:v>45257</c:v>
                </c:pt>
                <c:pt idx="29">
                  <c:v>45264</c:v>
                </c:pt>
                <c:pt idx="30">
                  <c:v>45271</c:v>
                </c:pt>
                <c:pt idx="31">
                  <c:v>45278</c:v>
                </c:pt>
                <c:pt idx="32">
                  <c:v>45285</c:v>
                </c:pt>
                <c:pt idx="33">
                  <c:v>45292</c:v>
                </c:pt>
                <c:pt idx="34">
                  <c:v>45299</c:v>
                </c:pt>
                <c:pt idx="35">
                  <c:v>45306</c:v>
                </c:pt>
                <c:pt idx="36">
                  <c:v>45313</c:v>
                </c:pt>
                <c:pt idx="37">
                  <c:v>45320</c:v>
                </c:pt>
                <c:pt idx="38">
                  <c:v>45327</c:v>
                </c:pt>
                <c:pt idx="39">
                  <c:v>45334</c:v>
                </c:pt>
                <c:pt idx="40">
                  <c:v>45341</c:v>
                </c:pt>
                <c:pt idx="41">
                  <c:v>45348</c:v>
                </c:pt>
                <c:pt idx="42">
                  <c:v>45355</c:v>
                </c:pt>
                <c:pt idx="43">
                  <c:v>45362</c:v>
                </c:pt>
                <c:pt idx="44">
                  <c:v>45369</c:v>
                </c:pt>
                <c:pt idx="45">
                  <c:v>45376</c:v>
                </c:pt>
                <c:pt idx="46">
                  <c:v>45383</c:v>
                </c:pt>
                <c:pt idx="47">
                  <c:v>45390</c:v>
                </c:pt>
                <c:pt idx="48">
                  <c:v>45397</c:v>
                </c:pt>
                <c:pt idx="49">
                  <c:v>45404</c:v>
                </c:pt>
                <c:pt idx="50">
                  <c:v>45411</c:v>
                </c:pt>
                <c:pt idx="51">
                  <c:v>45418</c:v>
                </c:pt>
                <c:pt idx="52">
                  <c:v>45425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144.649124</c:v>
                </c:pt>
                <c:pt idx="1">
                  <c:v>143.63957199999999</c:v>
                </c:pt>
                <c:pt idx="2">
                  <c:v>142.93747299999998</c:v>
                </c:pt>
                <c:pt idx="3">
                  <c:v>142.90114399999999</c:v>
                </c:pt>
                <c:pt idx="4">
                  <c:v>142.713258</c:v>
                </c:pt>
                <c:pt idx="5">
                  <c:v>142.95480000000001</c:v>
                </c:pt>
                <c:pt idx="6">
                  <c:v>143.42607699999999</c:v>
                </c:pt>
                <c:pt idx="7">
                  <c:v>143.39668399999999</c:v>
                </c:pt>
                <c:pt idx="8">
                  <c:v>142.87288899999999</c:v>
                </c:pt>
                <c:pt idx="9">
                  <c:v>142.76610299999999</c:v>
                </c:pt>
                <c:pt idx="10">
                  <c:v>142.95764400000002</c:v>
                </c:pt>
                <c:pt idx="11">
                  <c:v>144.13136499999996</c:v>
                </c:pt>
                <c:pt idx="12">
                  <c:v>146.17518299999998</c:v>
                </c:pt>
                <c:pt idx="13">
                  <c:v>147.77280099999999</c:v>
                </c:pt>
                <c:pt idx="14">
                  <c:v>149.40349000000001</c:v>
                </c:pt>
                <c:pt idx="15">
                  <c:v>150.732888</c:v>
                </c:pt>
                <c:pt idx="16">
                  <c:v>151.70963200000003</c:v>
                </c:pt>
                <c:pt idx="17">
                  <c:v>153.09505400000003</c:v>
                </c:pt>
                <c:pt idx="18">
                  <c:v>154.06309099999999</c:v>
                </c:pt>
                <c:pt idx="19">
                  <c:v>155.41274999999999</c:v>
                </c:pt>
                <c:pt idx="20">
                  <c:v>156.01705399999997</c:v>
                </c:pt>
                <c:pt idx="21">
                  <c:v>155.942555</c:v>
                </c:pt>
                <c:pt idx="22">
                  <c:v>155.085328</c:v>
                </c:pt>
                <c:pt idx="23">
                  <c:v>154.63084599999999</c:v>
                </c:pt>
                <c:pt idx="24">
                  <c:v>153.973456</c:v>
                </c:pt>
                <c:pt idx="25">
                  <c:v>153.20476600000001</c:v>
                </c:pt>
                <c:pt idx="26">
                  <c:v>152.39060900000001</c:v>
                </c:pt>
                <c:pt idx="27">
                  <c:v>150.50029700000002</c:v>
                </c:pt>
                <c:pt idx="28">
                  <c:v>147.99245999999999</c:v>
                </c:pt>
                <c:pt idx="29">
                  <c:v>145.71</c:v>
                </c:pt>
                <c:pt idx="30">
                  <c:v>143.80000000000001</c:v>
                </c:pt>
                <c:pt idx="31">
                  <c:v>141.51</c:v>
                </c:pt>
                <c:pt idx="32">
                  <c:v>140.33000000000001</c:v>
                </c:pt>
                <c:pt idx="33">
                  <c:v>140.78</c:v>
                </c:pt>
                <c:pt idx="34">
                  <c:v>139.72</c:v>
                </c:pt>
                <c:pt idx="35">
                  <c:v>139.49</c:v>
                </c:pt>
                <c:pt idx="36">
                  <c:v>139.38999999999999</c:v>
                </c:pt>
                <c:pt idx="37">
                  <c:v>139.91</c:v>
                </c:pt>
                <c:pt idx="38">
                  <c:v>140.55000000000001</c:v>
                </c:pt>
                <c:pt idx="39">
                  <c:v>141.28</c:v>
                </c:pt>
                <c:pt idx="40">
                  <c:v>142.86000000000001</c:v>
                </c:pt>
                <c:pt idx="41">
                  <c:v>143.96</c:v>
                </c:pt>
                <c:pt idx="42">
                  <c:v>144.72775999999999</c:v>
                </c:pt>
                <c:pt idx="43">
                  <c:v>144.69999999999999</c:v>
                </c:pt>
                <c:pt idx="44">
                  <c:v>144.72999999999999</c:v>
                </c:pt>
                <c:pt idx="45">
                  <c:v>145.06</c:v>
                </c:pt>
                <c:pt idx="46">
                  <c:v>146.25257500000001</c:v>
                </c:pt>
                <c:pt idx="47">
                  <c:v>146.91454300000001</c:v>
                </c:pt>
                <c:pt idx="48">
                  <c:v>148.49</c:v>
                </c:pt>
                <c:pt idx="49">
                  <c:v>149.21</c:v>
                </c:pt>
                <c:pt idx="50">
                  <c:v>149.49487899999997</c:v>
                </c:pt>
                <c:pt idx="51">
                  <c:v>149.54</c:v>
                </c:pt>
                <c:pt idx="52">
                  <c:v>149.22999999999999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45061</c:v>
                </c:pt>
                <c:pt idx="1">
                  <c:v>45068</c:v>
                </c:pt>
                <c:pt idx="2">
                  <c:v>45075</c:v>
                </c:pt>
                <c:pt idx="3">
                  <c:v>45082</c:v>
                </c:pt>
                <c:pt idx="4">
                  <c:v>45089</c:v>
                </c:pt>
                <c:pt idx="5">
                  <c:v>45096</c:v>
                </c:pt>
                <c:pt idx="6">
                  <c:v>45103</c:v>
                </c:pt>
                <c:pt idx="7">
                  <c:v>45110</c:v>
                </c:pt>
                <c:pt idx="8">
                  <c:v>45117</c:v>
                </c:pt>
                <c:pt idx="9">
                  <c:v>45124</c:v>
                </c:pt>
                <c:pt idx="10">
                  <c:v>45131</c:v>
                </c:pt>
                <c:pt idx="11">
                  <c:v>45138</c:v>
                </c:pt>
                <c:pt idx="12">
                  <c:v>45145</c:v>
                </c:pt>
                <c:pt idx="13">
                  <c:v>45152</c:v>
                </c:pt>
                <c:pt idx="14">
                  <c:v>45159</c:v>
                </c:pt>
                <c:pt idx="15">
                  <c:v>45166</c:v>
                </c:pt>
                <c:pt idx="16">
                  <c:v>45173</c:v>
                </c:pt>
                <c:pt idx="17">
                  <c:v>45180</c:v>
                </c:pt>
                <c:pt idx="18">
                  <c:v>45187</c:v>
                </c:pt>
                <c:pt idx="19">
                  <c:v>45194</c:v>
                </c:pt>
                <c:pt idx="20">
                  <c:v>45201</c:v>
                </c:pt>
                <c:pt idx="21">
                  <c:v>45208</c:v>
                </c:pt>
                <c:pt idx="22">
                  <c:v>45215</c:v>
                </c:pt>
                <c:pt idx="23">
                  <c:v>45222</c:v>
                </c:pt>
                <c:pt idx="24">
                  <c:v>45229</c:v>
                </c:pt>
                <c:pt idx="25">
                  <c:v>45236</c:v>
                </c:pt>
                <c:pt idx="26">
                  <c:v>45243</c:v>
                </c:pt>
                <c:pt idx="27">
                  <c:v>45250</c:v>
                </c:pt>
                <c:pt idx="28">
                  <c:v>45257</c:v>
                </c:pt>
                <c:pt idx="29">
                  <c:v>45264</c:v>
                </c:pt>
                <c:pt idx="30">
                  <c:v>45271</c:v>
                </c:pt>
                <c:pt idx="31">
                  <c:v>45278</c:v>
                </c:pt>
                <c:pt idx="32">
                  <c:v>45285</c:v>
                </c:pt>
                <c:pt idx="33">
                  <c:v>45292</c:v>
                </c:pt>
                <c:pt idx="34">
                  <c:v>45299</c:v>
                </c:pt>
                <c:pt idx="35">
                  <c:v>45306</c:v>
                </c:pt>
                <c:pt idx="36">
                  <c:v>45313</c:v>
                </c:pt>
                <c:pt idx="37">
                  <c:v>45320</c:v>
                </c:pt>
                <c:pt idx="38">
                  <c:v>45327</c:v>
                </c:pt>
                <c:pt idx="39">
                  <c:v>45334</c:v>
                </c:pt>
                <c:pt idx="40">
                  <c:v>45341</c:v>
                </c:pt>
                <c:pt idx="41">
                  <c:v>45348</c:v>
                </c:pt>
                <c:pt idx="42">
                  <c:v>45355</c:v>
                </c:pt>
                <c:pt idx="43">
                  <c:v>45362</c:v>
                </c:pt>
                <c:pt idx="44">
                  <c:v>45369</c:v>
                </c:pt>
                <c:pt idx="45">
                  <c:v>45376</c:v>
                </c:pt>
                <c:pt idx="46">
                  <c:v>45383</c:v>
                </c:pt>
                <c:pt idx="47">
                  <c:v>45390</c:v>
                </c:pt>
                <c:pt idx="48">
                  <c:v>45397</c:v>
                </c:pt>
                <c:pt idx="49">
                  <c:v>45404</c:v>
                </c:pt>
                <c:pt idx="50">
                  <c:v>45411</c:v>
                </c:pt>
                <c:pt idx="51">
                  <c:v>45418</c:v>
                </c:pt>
                <c:pt idx="52">
                  <c:v>45425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155.53458799999999</c:v>
                </c:pt>
                <c:pt idx="1">
                  <c:v>151.59455500000001</c:v>
                </c:pt>
                <c:pt idx="2">
                  <c:v>147.866602</c:v>
                </c:pt>
                <c:pt idx="3">
                  <c:v>146.42563699999999</c:v>
                </c:pt>
                <c:pt idx="4">
                  <c:v>145.47573999999997</c:v>
                </c:pt>
                <c:pt idx="5">
                  <c:v>145.19698000000002</c:v>
                </c:pt>
                <c:pt idx="6">
                  <c:v>145.645343</c:v>
                </c:pt>
                <c:pt idx="7">
                  <c:v>145.516514</c:v>
                </c:pt>
                <c:pt idx="8">
                  <c:v>144.73065800000001</c:v>
                </c:pt>
                <c:pt idx="9">
                  <c:v>144.63642700000003</c:v>
                </c:pt>
                <c:pt idx="10">
                  <c:v>145.13000299999999</c:v>
                </c:pt>
                <c:pt idx="11">
                  <c:v>145.94888599999999</c:v>
                </c:pt>
                <c:pt idx="12">
                  <c:v>148.22952800000002</c:v>
                </c:pt>
                <c:pt idx="13">
                  <c:v>150.373794</c:v>
                </c:pt>
                <c:pt idx="14">
                  <c:v>152.14298300000002</c:v>
                </c:pt>
                <c:pt idx="15">
                  <c:v>153.52133200000003</c:v>
                </c:pt>
                <c:pt idx="16">
                  <c:v>154.64606999999998</c:v>
                </c:pt>
                <c:pt idx="17">
                  <c:v>156.147277</c:v>
                </c:pt>
                <c:pt idx="18">
                  <c:v>158.15800800000002</c:v>
                </c:pt>
                <c:pt idx="19">
                  <c:v>160.611538</c:v>
                </c:pt>
                <c:pt idx="20">
                  <c:v>162.15268499999999</c:v>
                </c:pt>
                <c:pt idx="21">
                  <c:v>162.49299999999999</c:v>
                </c:pt>
                <c:pt idx="22">
                  <c:v>162.30953799999997</c:v>
                </c:pt>
                <c:pt idx="23">
                  <c:v>162.19093700000002</c:v>
                </c:pt>
                <c:pt idx="24">
                  <c:v>161.75627500000002</c:v>
                </c:pt>
                <c:pt idx="25">
                  <c:v>160.85994699999998</c:v>
                </c:pt>
                <c:pt idx="26">
                  <c:v>160.38662900000003</c:v>
                </c:pt>
                <c:pt idx="27">
                  <c:v>158.44112499999997</c:v>
                </c:pt>
                <c:pt idx="28">
                  <c:v>156.18327599999998</c:v>
                </c:pt>
                <c:pt idx="29">
                  <c:v>154.1</c:v>
                </c:pt>
                <c:pt idx="30">
                  <c:v>152.01</c:v>
                </c:pt>
                <c:pt idx="31">
                  <c:v>150.38</c:v>
                </c:pt>
                <c:pt idx="32">
                  <c:v>149.24</c:v>
                </c:pt>
                <c:pt idx="33">
                  <c:v>148.66</c:v>
                </c:pt>
                <c:pt idx="34">
                  <c:v>148.21</c:v>
                </c:pt>
                <c:pt idx="35">
                  <c:v>147.93</c:v>
                </c:pt>
                <c:pt idx="36">
                  <c:v>147.96</c:v>
                </c:pt>
                <c:pt idx="37">
                  <c:v>148.56</c:v>
                </c:pt>
                <c:pt idx="38">
                  <c:v>149.35</c:v>
                </c:pt>
                <c:pt idx="39">
                  <c:v>150.28</c:v>
                </c:pt>
                <c:pt idx="40">
                  <c:v>152.08000000000001</c:v>
                </c:pt>
                <c:pt idx="41">
                  <c:v>153.29</c:v>
                </c:pt>
                <c:pt idx="42">
                  <c:v>154.526016</c:v>
                </c:pt>
                <c:pt idx="43">
                  <c:v>154.29</c:v>
                </c:pt>
                <c:pt idx="44">
                  <c:v>153.81</c:v>
                </c:pt>
                <c:pt idx="45">
                  <c:v>153.9</c:v>
                </c:pt>
                <c:pt idx="46">
                  <c:v>156.00234600000002</c:v>
                </c:pt>
                <c:pt idx="47">
                  <c:v>156.29206399999998</c:v>
                </c:pt>
                <c:pt idx="48">
                  <c:v>157.46</c:v>
                </c:pt>
                <c:pt idx="49">
                  <c:v>157.97999999999999</c:v>
                </c:pt>
                <c:pt idx="50">
                  <c:v>157.97739300000001</c:v>
                </c:pt>
                <c:pt idx="51">
                  <c:v>157.63999999999999</c:v>
                </c:pt>
                <c:pt idx="52">
                  <c:v>157.08000000000001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598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149.23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157.08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157.08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149.23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01" totalsRowShown="0" headerRowDxfId="17" dataDxfId="16">
  <autoFilter ref="A8:K1101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45426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13 May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45433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45425</v>
      </c>
    </row>
    <row r="7" spans="1:8" x14ac:dyDescent="0.35">
      <c r="B7" s="43"/>
      <c r="D7" s="86" t="s">
        <v>30</v>
      </c>
      <c r="E7" s="87">
        <f>'Cover Sheet'!B3</f>
        <v>45426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-0.31000000000000227</v>
      </c>
      <c r="C25" s="48" t="s">
        <v>32</v>
      </c>
      <c r="D25" s="49"/>
      <c r="G25" s="47">
        <f>chart_data!O4</f>
        <v>-0.55999999999997385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4.5808759999999893</v>
      </c>
      <c r="C28" s="48" t="s">
        <v>32</v>
      </c>
      <c r="D28" s="49"/>
      <c r="G28" s="47">
        <f>chart_data!P4</f>
        <v>1.5454120000000273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1" t="s">
        <v>36</v>
      </c>
      <c r="G31" s="102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71.408333333333331</v>
      </c>
      <c r="D32" s="19"/>
      <c r="E32" s="50">
        <v>52.95</v>
      </c>
      <c r="F32" s="100">
        <f>chart_data!K4-chart_data!K4/1.2</f>
        <v>24.871666666666655</v>
      </c>
      <c r="G32" s="100"/>
      <c r="H32" s="53">
        <f>SUM(C32:G32)</f>
        <v>149.22999999999999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77.95</v>
      </c>
      <c r="D33" s="19"/>
      <c r="E33" s="50">
        <v>52.95</v>
      </c>
      <c r="F33" s="100">
        <f>chart_data!N4-chart_data!N4/1.2</f>
        <v>26.180000000000007</v>
      </c>
      <c r="G33" s="100"/>
      <c r="H33" s="53">
        <f>SUM(C33:G33)</f>
        <v>157.08000000000001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01"/>
  <sheetViews>
    <sheetView showGridLines="0" zoomScaleNormal="100" workbookViewId="0">
      <pane ySplit="8" topLeftCell="A1095" activePane="bottomLeft" state="frozen"/>
      <selection activeCell="A7" sqref="A7"/>
      <selection pane="bottomLeft" activeCell="A1095" sqref="A1095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</v>
      </c>
      <c r="C1078" s="75">
        <f t="shared" si="122"/>
        <v>-2.2824599999999862</v>
      </c>
      <c r="D1078" s="75">
        <f t="shared" ref="D1078" si="126">IF(ABS(B1078-B1026)&lt;0.05,0,B1078-B1026)</f>
        <v>-13.485475000000008</v>
      </c>
      <c r="E1078" s="74">
        <v>52.95</v>
      </c>
      <c r="F1078" s="74">
        <v>20</v>
      </c>
      <c r="G1078" s="74">
        <v>154.1</v>
      </c>
      <c r="H1078" s="75">
        <f t="shared" si="124"/>
        <v>-2.0832759999999837</v>
      </c>
      <c r="I1078" s="75">
        <f>IF(ABS(G1078-G1026)&lt;0.05,0,G1078-G1026)</f>
        <v>-29.460000000000008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-1.9099999999999966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-2.0900000000000034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>IF(ABS(B1099-B1047)&lt;0.05,0,B1099-B1047)</f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4" x14ac:dyDescent="0.25">
      <c r="A1100" s="77">
        <v>45418</v>
      </c>
      <c r="B1100" s="74">
        <v>149.54</v>
      </c>
      <c r="C1100" s="75">
        <f t="shared" si="158"/>
        <v>0</v>
      </c>
      <c r="D1100" s="75">
        <f>IF(ABS(B1100-B1048)&lt;0.05,0,B1100-B1048)</f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3">IF(ABS(G1100-G1048)&lt;0.05,0,G1100-G1048)</f>
        <v>-0.47602900000001114</v>
      </c>
      <c r="J1100" s="74">
        <v>52.95</v>
      </c>
      <c r="K1100" s="74">
        <v>20</v>
      </c>
    </row>
    <row r="1101" spans="1:11" ht="14" x14ac:dyDescent="0.25">
      <c r="A1101" s="77">
        <v>45425</v>
      </c>
      <c r="B1101" s="74">
        <v>149.22999999999999</v>
      </c>
      <c r="C1101" s="75">
        <f>IF(ABS(B1101-B1100)&lt;0.05,0,B1101-B1100)</f>
        <v>-0.31000000000000227</v>
      </c>
      <c r="D1101" s="75">
        <f>IF(ABS(B1101-B1049)&lt;0.05,0,B1101-B1049)</f>
        <v>4.5808759999999893</v>
      </c>
      <c r="E1101" s="74">
        <v>52.95</v>
      </c>
      <c r="F1101" s="74">
        <v>20</v>
      </c>
      <c r="G1101" s="74">
        <v>157.08000000000001</v>
      </c>
      <c r="H1101" s="75">
        <f>IF(ABS(G1101-G1100)&lt;0.05,0,G1101-G1100)</f>
        <v>-0.55999999999997385</v>
      </c>
      <c r="I1101" s="75">
        <f t="shared" ref="I1101" si="164">IF(ABS(G1101-G1049)&lt;0.05,0,G1101-G1049)</f>
        <v>1.5454120000000273</v>
      </c>
      <c r="J1101" s="74">
        <v>52.95</v>
      </c>
      <c r="K1101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27" zoomScale="85" zoomScaleNormal="85" workbookViewId="0">
      <selection activeCell="G648" sqref="G648:I649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45061</v>
      </c>
      <c r="B4" s="8">
        <f>INDEX(Data!B:B,MATCH(MAX(Data!$A:$A),Data!$A:$A,0)-$D4)</f>
        <v>144.649124</v>
      </c>
      <c r="C4" s="8">
        <f>INDEX(Data!G:G,MATCH(MAX(Data!$A:$A),Data!$A:$A,0)-$D4)</f>
        <v>155.53458799999999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149.22999999999999</v>
      </c>
      <c r="L4" s="15">
        <f>INDEX(Data!C:C,MATCH(MAX(Data!$A:$A),Data!$A:$A,0))</f>
        <v>-0.31000000000000227</v>
      </c>
      <c r="M4" s="15">
        <f>INDEX(Data!D:D,MATCH(MAX(Data!$A:$A),Data!$A:$A,0))</f>
        <v>4.5808759999999893</v>
      </c>
      <c r="N4" s="13">
        <f>INDEX(Data!G:G,MATCH(MAX(Data!$A:$A),Data!$A:$A,0))</f>
        <v>157.08000000000001</v>
      </c>
      <c r="O4" s="15">
        <f>INDEX(Data!H:H,MATCH(MAX(Data!$A:$A),Data!$A:$A,0))</f>
        <v>-0.55999999999997385</v>
      </c>
      <c r="P4" s="15">
        <f>INDEX(Data!I:I,MATCH(MAX(Data!$A:$A),Data!$A:$A,0))</f>
        <v>1.5454120000000273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45068</v>
      </c>
      <c r="B5" s="8">
        <f>INDEX(Data!B:B,MATCH(MAX(Data!$A:$A),Data!$A:$A,0)-$D5)</f>
        <v>143.63957199999999</v>
      </c>
      <c r="C5" s="8">
        <f>INDEX(Data!G:G,MATCH(MAX(Data!$A:$A),Data!$A:$A,0)-$D5)</f>
        <v>151.59455500000001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45075</v>
      </c>
      <c r="B6" s="8">
        <f>INDEX(Data!B:B,MATCH(MAX(Data!$A:$A),Data!$A:$A,0)-$D6)</f>
        <v>142.93747299999998</v>
      </c>
      <c r="C6" s="8">
        <f>INDEX(Data!G:G,MATCH(MAX(Data!$A:$A),Data!$A:$A,0)-$D6)</f>
        <v>147.866602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May</v>
      </c>
    </row>
    <row r="7" spans="1:20" ht="15.5" x14ac:dyDescent="0.35">
      <c r="A7" s="9">
        <f>INDEX(Data!A:A,MATCH(MAX(Data!$A:$A),Data!$A:$A,0)-$D7)</f>
        <v>45082</v>
      </c>
      <c r="B7" s="8">
        <f>INDEX(Data!B:B,MATCH(MAX(Data!$A:$A),Data!$A:$A,0)-$D7)</f>
        <v>142.90114399999999</v>
      </c>
      <c r="C7" s="8">
        <f>INDEX(Data!G:G,MATCH(MAX(Data!$A:$A),Data!$A:$A,0)-$D7)</f>
        <v>146.42563699999999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45089</v>
      </c>
      <c r="B8" s="8">
        <f>INDEX(Data!B:B,MATCH(MAX(Data!$A:$A),Data!$A:$A,0)-$D8)</f>
        <v>142.713258</v>
      </c>
      <c r="C8" s="8">
        <f>INDEX(Data!G:G,MATCH(MAX(Data!$A:$A),Data!$A:$A,0)-$D8)</f>
        <v>145.47573999999997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45096</v>
      </c>
      <c r="B9" s="8">
        <f>INDEX(Data!B:B,MATCH(MAX(Data!$A:$A),Data!$A:$A,0)-$D9)</f>
        <v>142.95480000000001</v>
      </c>
      <c r="C9" s="8">
        <f>INDEX(Data!G:G,MATCH(MAX(Data!$A:$A),Data!$A:$A,0)-$D9)</f>
        <v>145.19698000000002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13 </v>
      </c>
    </row>
    <row r="10" spans="1:20" ht="15.5" x14ac:dyDescent="0.35">
      <c r="A10" s="9">
        <f>INDEX(Data!A:A,MATCH(MAX(Data!$A:$A),Data!$A:$A,0)-$D10)</f>
        <v>45103</v>
      </c>
      <c r="B10" s="8">
        <f>INDEX(Data!B:B,MATCH(MAX(Data!$A:$A),Data!$A:$A,0)-$D10)</f>
        <v>143.42607699999999</v>
      </c>
      <c r="C10" s="8">
        <f>INDEX(Data!G:G,MATCH(MAX(Data!$A:$A),Data!$A:$A,0)-$D10)</f>
        <v>145.645343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May</v>
      </c>
    </row>
    <row r="11" spans="1:20" ht="15.5" x14ac:dyDescent="0.35">
      <c r="A11" s="9">
        <f>INDEX(Data!A:A,MATCH(MAX(Data!$A:$A),Data!$A:$A,0)-$D11)</f>
        <v>45110</v>
      </c>
      <c r="B11" s="8">
        <f>INDEX(Data!B:B,MATCH(MAX(Data!$A:$A),Data!$A:$A,0)-$D11)</f>
        <v>143.39668399999999</v>
      </c>
      <c r="C11" s="8">
        <f>INDEX(Data!G:G,MATCH(MAX(Data!$A:$A),Data!$A:$A,0)-$D11)</f>
        <v>145.516514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45117</v>
      </c>
      <c r="B12" s="8">
        <f>INDEX(Data!B:B,MATCH(MAX(Data!$A:$A),Data!$A:$A,0)-$D12)</f>
        <v>142.87288899999999</v>
      </c>
      <c r="C12" s="8">
        <f>INDEX(Data!G:G,MATCH(MAX(Data!$A:$A),Data!$A:$A,0)-$D12)</f>
        <v>144.73065800000001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45124</v>
      </c>
      <c r="B13" s="8">
        <f>INDEX(Data!B:B,MATCH(MAX(Data!$A:$A),Data!$A:$A,0)-$D13)</f>
        <v>142.76610299999999</v>
      </c>
      <c r="C13" s="8">
        <f>INDEX(Data!G:G,MATCH(MAX(Data!$A:$A),Data!$A:$A,0)-$D13)</f>
        <v>144.63642700000003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45131</v>
      </c>
      <c r="B14" s="8">
        <f>INDEX(Data!B:B,MATCH(MAX(Data!$A:$A),Data!$A:$A,0)-$D14)</f>
        <v>142.95764400000002</v>
      </c>
      <c r="C14" s="8">
        <f>INDEX(Data!G:G,MATCH(MAX(Data!$A:$A),Data!$A:$A,0)-$D14)</f>
        <v>145.13000299999999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13 May 2024</v>
      </c>
      <c r="T14" s="4"/>
    </row>
    <row r="15" spans="1:20" ht="15.5" x14ac:dyDescent="0.35">
      <c r="A15" s="9">
        <f>INDEX(Data!A:A,MATCH(MAX(Data!$A:$A),Data!$A:$A,0)-$D15)</f>
        <v>45138</v>
      </c>
      <c r="B15" s="8">
        <f>INDEX(Data!B:B,MATCH(MAX(Data!$A:$A),Data!$A:$A,0)-$D15)</f>
        <v>144.13136499999996</v>
      </c>
      <c r="C15" s="8">
        <f>INDEX(Data!G:G,MATCH(MAX(Data!$A:$A),Data!$A:$A,0)-$D15)</f>
        <v>145.94888599999999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45145</v>
      </c>
      <c r="B16" s="8">
        <f>INDEX(Data!B:B,MATCH(MAX(Data!$A:$A),Data!$A:$A,0)-$D16)</f>
        <v>146.17518299999998</v>
      </c>
      <c r="C16" s="8">
        <f>INDEX(Data!G:G,MATCH(MAX(Data!$A:$A),Data!$A:$A,0)-$D16)</f>
        <v>148.22952800000002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45152</v>
      </c>
      <c r="B17" s="8">
        <f>INDEX(Data!B:B,MATCH(MAX(Data!$A:$A),Data!$A:$A,0)-$D17)</f>
        <v>147.77280099999999</v>
      </c>
      <c r="C17" s="8">
        <f>INDEX(Data!G:G,MATCH(MAX(Data!$A:$A),Data!$A:$A,0)-$D17)</f>
        <v>150.373794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45159</v>
      </c>
      <c r="B18" s="8">
        <f>INDEX(Data!B:B,MATCH(MAX(Data!$A:$A),Data!$A:$A,0)-$D18)</f>
        <v>149.40349000000001</v>
      </c>
      <c r="C18" s="8">
        <f>INDEX(Data!G:G,MATCH(MAX(Data!$A:$A),Data!$A:$A,0)-$D18)</f>
        <v>152.14298300000002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45166</v>
      </c>
      <c r="B19" s="8">
        <f>INDEX(Data!B:B,MATCH(MAX(Data!$A:$A),Data!$A:$A,0)-$D19)</f>
        <v>150.732888</v>
      </c>
      <c r="C19" s="8">
        <f>INDEX(Data!G:G,MATCH(MAX(Data!$A:$A),Data!$A:$A,0)-$D19)</f>
        <v>153.52133200000003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45173</v>
      </c>
      <c r="B20" s="8">
        <f>INDEX(Data!B:B,MATCH(MAX(Data!$A:$A),Data!$A:$A,0)-$D20)</f>
        <v>151.70963200000003</v>
      </c>
      <c r="C20" s="8">
        <f>INDEX(Data!G:G,MATCH(MAX(Data!$A:$A),Data!$A:$A,0)-$D20)</f>
        <v>154.64606999999998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45180</v>
      </c>
      <c r="B21" s="8">
        <f>INDEX(Data!B:B,MATCH(MAX(Data!$A:$A),Data!$A:$A,0)-$D21)</f>
        <v>153.09505400000003</v>
      </c>
      <c r="C21" s="8">
        <f>INDEX(Data!G:G,MATCH(MAX(Data!$A:$A),Data!$A:$A,0)-$D21)</f>
        <v>156.147277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45187</v>
      </c>
      <c r="B22" s="8">
        <f>INDEX(Data!B:B,MATCH(MAX(Data!$A:$A),Data!$A:$A,0)-$D22)</f>
        <v>154.06309099999999</v>
      </c>
      <c r="C22" s="8">
        <f>INDEX(Data!G:G,MATCH(MAX(Data!$A:$A),Data!$A:$A,0)-$D22)</f>
        <v>158.15800800000002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45194</v>
      </c>
      <c r="B23" s="8">
        <f>INDEX(Data!B:B,MATCH(MAX(Data!$A:$A),Data!$A:$A,0)-$D23)</f>
        <v>155.41274999999999</v>
      </c>
      <c r="C23" s="8">
        <f>INDEX(Data!G:G,MATCH(MAX(Data!$A:$A),Data!$A:$A,0)-$D23)</f>
        <v>160.611538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45201</v>
      </c>
      <c r="B24" s="8">
        <f>INDEX(Data!B:B,MATCH(MAX(Data!$A:$A),Data!$A:$A,0)-$D24)</f>
        <v>156.01705399999997</v>
      </c>
      <c r="C24" s="8">
        <f>INDEX(Data!G:G,MATCH(MAX(Data!$A:$A),Data!$A:$A,0)-$D24)</f>
        <v>162.15268499999999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45208</v>
      </c>
      <c r="B25" s="8">
        <f>INDEX(Data!B:B,MATCH(MAX(Data!$A:$A),Data!$A:$A,0)-$D25)</f>
        <v>155.942555</v>
      </c>
      <c r="C25" s="8">
        <f>INDEX(Data!G:G,MATCH(MAX(Data!$A:$A),Data!$A:$A,0)-$D25)</f>
        <v>162.49299999999999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45215</v>
      </c>
      <c r="B26" s="8">
        <f>INDEX(Data!B:B,MATCH(MAX(Data!$A:$A),Data!$A:$A,0)-$D26)</f>
        <v>155.085328</v>
      </c>
      <c r="C26" s="8">
        <f>INDEX(Data!G:G,MATCH(MAX(Data!$A:$A),Data!$A:$A,0)-$D26)</f>
        <v>162.30953799999997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45222</v>
      </c>
      <c r="B27" s="8">
        <f>INDEX(Data!B:B,MATCH(MAX(Data!$A:$A),Data!$A:$A,0)-$D27)</f>
        <v>154.63084599999999</v>
      </c>
      <c r="C27" s="8">
        <f>INDEX(Data!G:G,MATCH(MAX(Data!$A:$A),Data!$A:$A,0)-$D27)</f>
        <v>162.19093700000002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45229</v>
      </c>
      <c r="B28" s="8">
        <f>INDEX(Data!B:B,MATCH(MAX(Data!$A:$A),Data!$A:$A,0)-$D28)</f>
        <v>153.973456</v>
      </c>
      <c r="C28" s="8">
        <f>INDEX(Data!G:G,MATCH(MAX(Data!$A:$A),Data!$A:$A,0)-$D28)</f>
        <v>161.75627500000002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45236</v>
      </c>
      <c r="B29" s="8">
        <f>INDEX(Data!B:B,MATCH(MAX(Data!$A:$A),Data!$A:$A,0)-$D29)</f>
        <v>153.20476600000001</v>
      </c>
      <c r="C29" s="8">
        <f>INDEX(Data!G:G,MATCH(MAX(Data!$A:$A),Data!$A:$A,0)-$D29)</f>
        <v>160.85994699999998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45243</v>
      </c>
      <c r="B30" s="8">
        <f>INDEX(Data!B:B,MATCH(MAX(Data!$A:$A),Data!$A:$A,0)-$D30)</f>
        <v>152.39060900000001</v>
      </c>
      <c r="C30" s="8">
        <f>INDEX(Data!G:G,MATCH(MAX(Data!$A:$A),Data!$A:$A,0)-$D30)</f>
        <v>160.38662900000003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45250</v>
      </c>
      <c r="B31" s="8">
        <f>INDEX(Data!B:B,MATCH(MAX(Data!$A:$A),Data!$A:$A,0)-$D31)</f>
        <v>150.50029700000002</v>
      </c>
      <c r="C31" s="8">
        <f>INDEX(Data!G:G,MATCH(MAX(Data!$A:$A),Data!$A:$A,0)-$D31)</f>
        <v>158.44112499999997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45257</v>
      </c>
      <c r="B32" s="8">
        <f>INDEX(Data!B:B,MATCH(MAX(Data!$A:$A),Data!$A:$A,0)-$D32)</f>
        <v>147.99245999999999</v>
      </c>
      <c r="C32" s="8">
        <f>INDEX(Data!G:G,MATCH(MAX(Data!$A:$A),Data!$A:$A,0)-$D32)</f>
        <v>156.18327599999998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45264</v>
      </c>
      <c r="B33" s="8">
        <f>INDEX(Data!B:B,MATCH(MAX(Data!$A:$A),Data!$A:$A,0)-$D33)</f>
        <v>145.71</v>
      </c>
      <c r="C33" s="8">
        <f>INDEX(Data!G:G,MATCH(MAX(Data!$A:$A),Data!$A:$A,0)-$D33)</f>
        <v>154.1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45271</v>
      </c>
      <c r="B34" s="8">
        <f>INDEX(Data!B:B,MATCH(MAX(Data!$A:$A),Data!$A:$A,0)-$D34)</f>
        <v>143.80000000000001</v>
      </c>
      <c r="C34" s="8">
        <f>INDEX(Data!G:G,MATCH(MAX(Data!$A:$A),Data!$A:$A,0)-$D34)</f>
        <v>152.01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45278</v>
      </c>
      <c r="B35" s="8">
        <f>INDEX(Data!B:B,MATCH(MAX(Data!$A:$A),Data!$A:$A,0)-$D35)</f>
        <v>141.51</v>
      </c>
      <c r="C35" s="8">
        <f>INDEX(Data!G:G,MATCH(MAX(Data!$A:$A),Data!$A:$A,0)-$D35)</f>
        <v>150.38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45285</v>
      </c>
      <c r="B36" s="8">
        <f>INDEX(Data!B:B,MATCH(MAX(Data!$A:$A),Data!$A:$A,0)-$D36)</f>
        <v>140.33000000000001</v>
      </c>
      <c r="C36" s="8">
        <f>INDEX(Data!G:G,MATCH(MAX(Data!$A:$A),Data!$A:$A,0)-$D36)</f>
        <v>149.24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45292</v>
      </c>
      <c r="B37" s="8">
        <f>INDEX(Data!B:B,MATCH(MAX(Data!$A:$A),Data!$A:$A,0)-$D37)</f>
        <v>140.78</v>
      </c>
      <c r="C37" s="8">
        <f>INDEX(Data!G:G,MATCH(MAX(Data!$A:$A),Data!$A:$A,0)-$D37)</f>
        <v>148.66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45299</v>
      </c>
      <c r="B38" s="8">
        <f>INDEX(Data!B:B,MATCH(MAX(Data!$A:$A),Data!$A:$A,0)-$D38)</f>
        <v>139.72</v>
      </c>
      <c r="C38" s="8">
        <f>INDEX(Data!G:G,MATCH(MAX(Data!$A:$A),Data!$A:$A,0)-$D38)</f>
        <v>148.21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45306</v>
      </c>
      <c r="B39" s="8">
        <f>INDEX(Data!B:B,MATCH(MAX(Data!$A:$A),Data!$A:$A,0)-$D39)</f>
        <v>139.49</v>
      </c>
      <c r="C39" s="8">
        <f>INDEX(Data!G:G,MATCH(MAX(Data!$A:$A),Data!$A:$A,0)-$D39)</f>
        <v>147.93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45313</v>
      </c>
      <c r="B40" s="8">
        <f>INDEX(Data!B:B,MATCH(MAX(Data!$A:$A),Data!$A:$A,0)-$D40)</f>
        <v>139.38999999999999</v>
      </c>
      <c r="C40" s="8">
        <f>INDEX(Data!G:G,MATCH(MAX(Data!$A:$A),Data!$A:$A,0)-$D40)</f>
        <v>147.96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45320</v>
      </c>
      <c r="B41" s="8">
        <f>INDEX(Data!B:B,MATCH(MAX(Data!$A:$A),Data!$A:$A,0)-$D41)</f>
        <v>139.91</v>
      </c>
      <c r="C41" s="8">
        <f>INDEX(Data!G:G,MATCH(MAX(Data!$A:$A),Data!$A:$A,0)-$D41)</f>
        <v>148.56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45327</v>
      </c>
      <c r="B42" s="8">
        <f>INDEX(Data!B:B,MATCH(MAX(Data!$A:$A),Data!$A:$A,0)-$D42)</f>
        <v>140.55000000000001</v>
      </c>
      <c r="C42" s="8">
        <f>INDEX(Data!G:G,MATCH(MAX(Data!$A:$A),Data!$A:$A,0)-$D42)</f>
        <v>149.35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45334</v>
      </c>
      <c r="B43" s="8">
        <f>INDEX(Data!B:B,MATCH(MAX(Data!$A:$A),Data!$A:$A,0)-$D43)</f>
        <v>141.28</v>
      </c>
      <c r="C43" s="8">
        <f>INDEX(Data!G:G,MATCH(MAX(Data!$A:$A),Data!$A:$A,0)-$D43)</f>
        <v>150.28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45341</v>
      </c>
      <c r="B44" s="8">
        <f>INDEX(Data!B:B,MATCH(MAX(Data!$A:$A),Data!$A:$A,0)-$D44)</f>
        <v>142.86000000000001</v>
      </c>
      <c r="C44" s="8">
        <f>INDEX(Data!G:G,MATCH(MAX(Data!$A:$A),Data!$A:$A,0)-$D44)</f>
        <v>152.08000000000001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45348</v>
      </c>
      <c r="B45" s="8">
        <f>INDEX(Data!B:B,MATCH(MAX(Data!$A:$A),Data!$A:$A,0)-$D45)</f>
        <v>143.96</v>
      </c>
      <c r="C45" s="8">
        <f>INDEX(Data!G:G,MATCH(MAX(Data!$A:$A),Data!$A:$A,0)-$D45)</f>
        <v>153.29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45355</v>
      </c>
      <c r="B46" s="8">
        <f>INDEX(Data!B:B,MATCH(MAX(Data!$A:$A),Data!$A:$A,0)-$D46)</f>
        <v>144.72775999999999</v>
      </c>
      <c r="C46" s="8">
        <f>INDEX(Data!G:G,MATCH(MAX(Data!$A:$A),Data!$A:$A,0)-$D46)</f>
        <v>154.526016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45362</v>
      </c>
      <c r="B47" s="8">
        <f>INDEX(Data!B:B,MATCH(MAX(Data!$A:$A),Data!$A:$A,0)-$D47)</f>
        <v>144.69999999999999</v>
      </c>
      <c r="C47" s="8">
        <f>INDEX(Data!G:G,MATCH(MAX(Data!$A:$A),Data!$A:$A,0)-$D47)</f>
        <v>154.29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45369</v>
      </c>
      <c r="B48" s="8">
        <f>INDEX(Data!B:B,MATCH(MAX(Data!$A:$A),Data!$A:$A,0)-$D48)</f>
        <v>144.72999999999999</v>
      </c>
      <c r="C48" s="8">
        <f>INDEX(Data!G:G,MATCH(MAX(Data!$A:$A),Data!$A:$A,0)-$D48)</f>
        <v>153.81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45376</v>
      </c>
      <c r="B49" s="8">
        <f>INDEX(Data!B:B,MATCH(MAX(Data!$A:$A),Data!$A:$A,0)-$D49)</f>
        <v>145.06</v>
      </c>
      <c r="C49" s="8">
        <f>INDEX(Data!G:G,MATCH(MAX(Data!$A:$A),Data!$A:$A,0)-$D49)</f>
        <v>153.9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45383</v>
      </c>
      <c r="B50" s="8">
        <f>INDEX(Data!B:B,MATCH(MAX(Data!$A:$A),Data!$A:$A,0)-$D50)</f>
        <v>146.25257500000001</v>
      </c>
      <c r="C50" s="8">
        <f>INDEX(Data!G:G,MATCH(MAX(Data!$A:$A),Data!$A:$A,0)-$D50)</f>
        <v>156.00234600000002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45390</v>
      </c>
      <c r="B51" s="8">
        <f>INDEX(Data!B:B,MATCH(MAX(Data!$A:$A),Data!$A:$A,0)-$D51)</f>
        <v>146.91454300000001</v>
      </c>
      <c r="C51" s="8">
        <f>INDEX(Data!G:G,MATCH(MAX(Data!$A:$A),Data!$A:$A,0)-$D51)</f>
        <v>156.29206399999998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45397</v>
      </c>
      <c r="B52" s="8">
        <f>INDEX(Data!B:B,MATCH(MAX(Data!$A:$A),Data!$A:$A,0)-$D52)</f>
        <v>148.49</v>
      </c>
      <c r="C52" s="8">
        <f>INDEX(Data!G:G,MATCH(MAX(Data!$A:$A),Data!$A:$A,0)-$D52)</f>
        <v>157.46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45404</v>
      </c>
      <c r="B53" s="8">
        <f>INDEX(Data!B:B,MATCH(MAX(Data!$A:$A),Data!$A:$A,0)-$D53)</f>
        <v>149.21</v>
      </c>
      <c r="C53" s="8">
        <f>INDEX(Data!G:G,MATCH(MAX(Data!$A:$A),Data!$A:$A,0)-$D53)</f>
        <v>157.97999999999999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45411</v>
      </c>
      <c r="B54" s="8">
        <f>INDEX(Data!B:B,MATCH(MAX(Data!$A:$A),Data!$A:$A,0)-$D54)</f>
        <v>149.49487899999997</v>
      </c>
      <c r="C54" s="8">
        <f>INDEX(Data!G:G,MATCH(MAX(Data!$A:$A),Data!$A:$A,0)-$D54)</f>
        <v>157.97739300000001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45418</v>
      </c>
      <c r="B55" s="8">
        <f>INDEX(Data!B:B,MATCH(MAX(Data!$A:$A),Data!$A:$A,0)-$D55)</f>
        <v>149.54</v>
      </c>
      <c r="C55" s="8">
        <f>INDEX(Data!G:G,MATCH(MAX(Data!$A:$A),Data!$A:$A,0)-$D55)</f>
        <v>157.63999999999999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45425</v>
      </c>
      <c r="B56" s="8">
        <f>INDEX(Data!B:B,MATCH(MAX(Data!$A:$A),Data!$A:$A,0)-$D56)</f>
        <v>149.22999999999999</v>
      </c>
      <c r="C56" s="8">
        <f>INDEX(Data!G:G,MATCH(MAX(Data!$A:$A),Data!$A:$A,0)-$D56)</f>
        <v>157.08000000000001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</v>
      </c>
      <c r="I626" s="8">
        <f>IF(AND(ISNUMBER(Data!G1078),ISNUMBER(I625)),Data!G1078,NA())</f>
        <v>154.1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 t="e">
        <f>IF(AND(ISNUMBER(Data!#REF!),ISNUMBER(G649)),Data!#REF!,NA())</f>
        <v>#N/A</v>
      </c>
      <c r="H650" s="8" t="e">
        <f>IF(AND(ISNUMBER(Data!#REF!),ISNUMBER(H649)),Data!#REF!,NA())</f>
        <v>#N/A</v>
      </c>
      <c r="I650" s="8" t="e">
        <f>IF(AND(ISNUMBER(Data!#REF!),ISNUMBER(I649)),Data!#REF!,NA())</f>
        <v>#N/A</v>
      </c>
    </row>
    <row r="651" spans="7:9" ht="15.5" x14ac:dyDescent="0.35">
      <c r="G651" s="9" t="e">
        <f>IF(AND(ISNUMBER(Data!#REF!),ISNUMBER(G650)),Data!#REF!,NA())</f>
        <v>#N/A</v>
      </c>
      <c r="H651" s="8" t="e">
        <f>IF(AND(ISNUMBER(Data!#REF!),ISNUMBER(H650)),Data!#REF!,NA())</f>
        <v>#N/A</v>
      </c>
      <c r="I651" s="8" t="e">
        <f>IF(AND(ISNUMBER(Data!#REF!),ISNUMBER(I650)),Data!#REF!,NA())</f>
        <v>#N/A</v>
      </c>
    </row>
    <row r="652" spans="7:9" ht="15.5" x14ac:dyDescent="0.35">
      <c r="G652" s="9" t="e">
        <f>IF(AND(ISNUMBER(Data!#REF!),ISNUMBER(G651)),Data!#REF!,NA())</f>
        <v>#N/A</v>
      </c>
      <c r="H652" s="8" t="e">
        <f>IF(AND(ISNUMBER(Data!#REF!),ISNUMBER(H651)),Data!#REF!,NA())</f>
        <v>#N/A</v>
      </c>
      <c r="I652" s="8" t="e">
        <f>IF(AND(ISNUMBER(Data!#REF!),ISNUMBER(I651)),Data!#REF!,NA())</f>
        <v>#N/A</v>
      </c>
    </row>
    <row r="653" spans="7:9" ht="15.5" x14ac:dyDescent="0.35">
      <c r="G653" s="9" t="e">
        <f>IF(AND(ISNUMBER(Data!#REF!),ISNUMBER(G652)),Data!#REF!,NA())</f>
        <v>#N/A</v>
      </c>
      <c r="H653" s="8" t="e">
        <f>IF(AND(ISNUMBER(Data!#REF!),ISNUMBER(H652)),Data!#REF!,NA())</f>
        <v>#N/A</v>
      </c>
      <c r="I653" s="8" t="e">
        <f>IF(AND(ISNUMBER(Data!#REF!),ISNUMBER(I652)),Data!#REF!,NA())</f>
        <v>#N/A</v>
      </c>
    </row>
    <row r="654" spans="7:9" ht="15.5" x14ac:dyDescent="0.35">
      <c r="G654" s="9" t="e">
        <f>IF(AND(ISNUMBER(Data!#REF!),ISNUMBER(G653)),Data!#REF!,NA())</f>
        <v>#N/A</v>
      </c>
      <c r="H654" s="8" t="e">
        <f>IF(AND(ISNUMBER(Data!#REF!),ISNUMBER(H653)),Data!#REF!,NA())</f>
        <v>#N/A</v>
      </c>
      <c r="I654" s="8" t="e">
        <f>IF(AND(ISNUMBER(Data!#REF!),ISNUMBER(I653)),Data!#REF!,NA())</f>
        <v>#N/A</v>
      </c>
    </row>
    <row r="655" spans="7:9" ht="15.5" x14ac:dyDescent="0.35">
      <c r="G655" s="9" t="e">
        <f>IF(AND(ISNUMBER(Data!#REF!),ISNUMBER(G654)),Data!#REF!,NA())</f>
        <v>#N/A</v>
      </c>
      <c r="H655" s="8" t="e">
        <f>IF(AND(ISNUMBER(Data!#REF!),ISNUMBER(H654)),Data!#REF!,NA())</f>
        <v>#N/A</v>
      </c>
      <c r="I655" s="8" t="e">
        <f>IF(AND(ISNUMBER(Data!#REF!),ISNUMBER(I654)),Data!#REF!,NA())</f>
        <v>#N/A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2024-05-13T15:11:45Z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