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departmentfortransportuk.sharepoint.com/sites/ATE/Inspectorate/03 Assurance and Tools/Tools latest/5. Tool Updates/Tools and User Manuals Jan 2024/FOR ISSUE TO AGENCY/"/>
    </mc:Choice>
  </mc:AlternateContent>
  <xr:revisionPtr revIDLastSave="4146" documentId="8_{013C9771-1ACF-42E8-BB18-14FE17EA2519}" xr6:coauthVersionLast="47" xr6:coauthVersionMax="47" xr10:uidLastSave="{07DC3F17-07BF-4189-A405-8E9C3C79BEAF}"/>
  <workbookProtection workbookAlgorithmName="SHA-512" workbookHashValue="sWvPHD/iDKw0tMnUIZt1VR0N7IwPPry1+65jZkQyAxodUxwQkmHUJcCrGpaldeaADB1eK6aAtByuFRDU5yFyAA==" workbookSaltValue="6TLccRghMYdiH8ylPitYTA==" workbookSpinCount="100000" lockStructure="1"/>
  <bookViews>
    <workbookView xWindow="28680" yWindow="-2460" windowWidth="38640" windowHeight="21240" tabRatio="827" firstSheet="2" activeTab="2" xr2:uid="{00000000-000D-0000-FFFF-FFFF00000000}"/>
  </bookViews>
  <sheets>
    <sheet name="Version Control" sheetId="19" state="hidden" r:id="rId1"/>
    <sheet name="Introduction" sheetId="1" state="hidden" r:id="rId2"/>
    <sheet name="Summary of Scheme" sheetId="2" r:id="rId3"/>
    <sheet name="Traffic Mitigation Check" sheetId="21" r:id="rId4"/>
    <sheet name="Area Scorecard" sheetId="18" r:id="rId5"/>
    <sheet name="Results &amp; Commentary" sheetId="23" r:id="rId6"/>
    <sheet name="Lookups" sheetId="17" state="hidden" r:id="rId7"/>
    <sheet name="Flowchart" sheetId="22" state="hidden" r:id="rId8"/>
    <sheet name="Technical Guidance" sheetId="20" state="hidden" r:id="rId9"/>
  </sheets>
  <externalReferences>
    <externalReference r:id="rId10"/>
    <externalReference r:id="rId11"/>
    <externalReference r:id="rId12"/>
  </externalReferences>
  <definedNames>
    <definedName name="ATEPAF_52" localSheetId="5">'[1]Model Setup'!#REF!</definedName>
    <definedName name="ATEPAF_52" localSheetId="0">'[1]Model Setup'!#REF!</definedName>
    <definedName name="ATEPAF_52">'[1]Model Setup'!#REF!</definedName>
    <definedName name="ATEPAF_53" localSheetId="5">'[1]Model Setup'!#REF!</definedName>
    <definedName name="ATEPAF_53" localSheetId="0">'[1]Model Setup'!#REF!</definedName>
    <definedName name="ATEPAF_53">'[1]Model Setup'!#REF!</definedName>
    <definedName name="ATEPAF_54" localSheetId="5">'[1]Model Setup'!#REF!</definedName>
    <definedName name="ATEPAF_54" localSheetId="0">'[1]Model Setup'!#REF!</definedName>
    <definedName name="ATEPAF_54">'[1]Model Setup'!#REF!</definedName>
    <definedName name="Dropdown_Options">'[1]Scoring Control'!$B$3:$B$6</definedName>
    <definedName name="Lookup" localSheetId="4">INDEX(Lookups!#REF!, MATCH('Area Scorecard'!#REF!,Lookups!#REF!,0),2)</definedName>
    <definedName name="Lookup" localSheetId="7">INDEX([2]Lookups!#REF!, MATCH('[2]Air Qualtiy Checklist'!$I$14,[2]Lookups!#REF!,0),2)</definedName>
    <definedName name="Lookup" localSheetId="3">INDEX([2]Lookups!#REF!, MATCH('Traffic Mitigation Check'!$I$14,[2]Lookups!#REF!,0),2)</definedName>
    <definedName name="Lookup" localSheetId="0">INDEX([3]Lookups!$H$8:$H$55, MATCH('[3]Crossing Selector'!$I$14,[3]Lookups!$H$8:$H$55,0),2)</definedName>
    <definedName name="Lookup">INDEX(Lookups!#REF!, MATCH(#REF!,Lookups!#REF!,0),2)</definedName>
    <definedName name="_xlnm.Print_Area" localSheetId="4">'Area Scorecard'!$B$4:$L$82</definedName>
    <definedName name="_xlnm.Print_Area" localSheetId="7">Flowchart!$A$1:$P$73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4" i="18" l="1" a="1"/>
  <c r="K54" i="18" s="1"/>
  <c r="K48" i="18" a="1"/>
  <c r="K48" i="18" s="1"/>
  <c r="K43" i="18" a="1"/>
  <c r="K43" i="18" s="1"/>
  <c r="G15" i="18" a="1"/>
  <c r="G15" i="18" s="1"/>
  <c r="K15" i="18" a="1"/>
  <c r="K15" i="18" s="1"/>
  <c r="B38" i="21" a="1"/>
  <c r="B38" i="21" s="1"/>
  <c r="B33" i="21" a="1"/>
  <c r="B33" i="21" s="1"/>
  <c r="B36" i="21" s="1"/>
  <c r="B23" i="21"/>
  <c r="B28" i="21" a="1"/>
  <c r="B28" i="21" s="1"/>
  <c r="B31" i="21" s="1"/>
  <c r="B11" i="21" a="1"/>
  <c r="B11" i="21" s="1"/>
  <c r="B26" i="21" a="1"/>
  <c r="B26" i="21" s="1"/>
  <c r="K72" i="18" a="1"/>
  <c r="K72" i="18" s="1"/>
  <c r="G72" i="18" a="1"/>
  <c r="G72" i="18" s="1"/>
  <c r="K66" i="18" a="1"/>
  <c r="K66" i="18" s="1"/>
  <c r="G66" i="18" a="1"/>
  <c r="G66" i="18" s="1"/>
  <c r="F9" i="21"/>
  <c r="B6" i="18"/>
  <c r="K78" i="18" a="1"/>
  <c r="K78" i="18" s="1"/>
  <c r="K60" i="18" a="1"/>
  <c r="K60" i="18" s="1"/>
  <c r="K37" i="18" a="1"/>
  <c r="K37" i="18" s="1"/>
  <c r="K26" i="18" a="1"/>
  <c r="K26" i="18" s="1"/>
  <c r="K32" i="18" a="1"/>
  <c r="K32" i="18" s="1"/>
  <c r="K21" i="18" a="1"/>
  <c r="K21" i="18" s="1"/>
  <c r="K10" i="18" a="1"/>
  <c r="K10" i="18" s="1"/>
  <c r="G78" i="18" a="1"/>
  <c r="G78" i="18" s="1"/>
  <c r="G60" i="18" a="1"/>
  <c r="G60" i="18" s="1"/>
  <c r="G54" i="18" a="1"/>
  <c r="G54" i="18" s="1"/>
  <c r="G48" i="18" a="1"/>
  <c r="G48" i="18" s="1"/>
  <c r="G43" i="18" a="1"/>
  <c r="G43" i="18" s="1"/>
  <c r="G37" i="18" a="1"/>
  <c r="G37" i="18" s="1"/>
  <c r="G32" i="18" a="1"/>
  <c r="G32" i="18" s="1"/>
  <c r="G26" i="18" a="1"/>
  <c r="G26" i="18" s="1"/>
  <c r="G21" i="18" a="1"/>
  <c r="G21" i="18" s="1"/>
  <c r="G10" i="18" a="1"/>
  <c r="G10" i="18" s="1"/>
  <c r="B11" i="23"/>
  <c r="B17" i="23"/>
  <c r="C11" i="23"/>
  <c r="F7" i="18" l="1"/>
  <c r="C17" i="23" s="1"/>
  <c r="J7" i="18"/>
  <c r="D17" i="23" s="1"/>
  <c r="B21" i="21" a="1"/>
  <c r="B21" i="21" s="1"/>
  <c r="E17" i="23" l="1"/>
  <c r="B13" i="21" a="1"/>
  <c r="B13" i="21" s="1"/>
  <c r="B18" i="21" l="1"/>
  <c r="B16" i="21"/>
  <c r="B8" i="21" a="1"/>
  <c r="B8" i="21" s="1"/>
  <c r="H13" i="17" l="1"/>
  <c r="H12" i="17"/>
  <c r="H11" i="17"/>
  <c r="H10" i="17"/>
  <c r="H9" i="17"/>
  <c r="H8" i="17"/>
  <c r="H7" i="17"/>
  <c r="H6" i="17"/>
  <c r="H5" i="17"/>
  <c r="G13" i="17"/>
  <c r="G12" i="17"/>
  <c r="F11" i="17"/>
  <c r="G11" i="17"/>
  <c r="G10" i="17"/>
  <c r="G9" i="17"/>
  <c r="G8" i="17"/>
  <c r="G7" i="17"/>
  <c r="G6" i="17"/>
  <c r="G5" i="17"/>
  <c r="F13" i="17"/>
  <c r="F12" i="17"/>
  <c r="F10" i="17"/>
  <c r="F9" i="17"/>
  <c r="F8" i="17"/>
  <c r="F7" i="17"/>
  <c r="F6" i="17"/>
  <c r="F5" i="17"/>
  <c r="H15" i="17" l="1"/>
  <c r="F15" i="17"/>
  <c r="G15" i="17"/>
  <c r="E10" i="17"/>
  <c r="D10" i="17"/>
  <c r="E5" i="17"/>
  <c r="E6" i="17"/>
  <c r="E7" i="17"/>
  <c r="E8" i="17"/>
  <c r="E9" i="17"/>
  <c r="E11" i="17"/>
  <c r="E12" i="17"/>
  <c r="D12" i="17"/>
  <c r="E13" i="17"/>
  <c r="D13" i="17"/>
  <c r="D11" i="17"/>
  <c r="D9" i="17"/>
  <c r="D8" i="17"/>
  <c r="D7" i="17"/>
  <c r="D6" i="17"/>
  <c r="C8" i="17"/>
  <c r="E15" i="17" l="1"/>
  <c r="B15" i="17"/>
  <c r="D5" i="17"/>
  <c r="D15" i="17" s="1"/>
  <c r="C13" i="17"/>
  <c r="C12" i="17"/>
  <c r="C11" i="17"/>
  <c r="C9" i="17"/>
  <c r="C10" i="17"/>
  <c r="C7" i="17"/>
  <c r="C6" i="17"/>
  <c r="C5" i="17"/>
  <c r="C15"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<sst xmlns="http://schemas.openxmlformats.org/spreadsheetml/2006/main" count="729" uniqueCount="548">
  <si>
    <t>Area Check</t>
  </si>
  <si>
    <t>Version Control</t>
  </si>
  <si>
    <t xml:space="preserve"> </t>
  </si>
  <si>
    <t>Version No.</t>
  </si>
  <si>
    <t>Notes</t>
  </si>
  <si>
    <t>Date</t>
  </si>
  <si>
    <t>Original version (WSP) based on 'Mini Holland Feasibility Assessment' produced by Brian Deegan</t>
  </si>
  <si>
    <t>Edits to area scorecard functionality (WSP)</t>
  </si>
  <si>
    <t>Traffic mitigation check incorporated, 6 area fields added, justification column added (WSP)</t>
  </si>
  <si>
    <t>Minor amendments by WSP following internal review, ahead of beta testing freeze.</t>
  </si>
  <si>
    <t>Minor changes following feedback from TfL ahead of wider initial release for ATF4. Changes relating to sheet locking, text wrapping and printing settings also made.</t>
  </si>
  <si>
    <t>Minor changes relating to definitions, formulas, scoring display and format of ATE summary sheet.</t>
  </si>
  <si>
    <t>Several changes, mostly to the Area Scorecard tab, including removal of 'network impacts' metric (as it merely duplicated later metrics), separation of 'internal treatments' into two metrics ('green infrastructure' and 'other internal treatments'), separation of other metrics into walking/wheeling, and cycling, spreadsheet reworked to give 'Existing' and 'Proposed' scores.</t>
  </si>
  <si>
    <t>Introduction</t>
  </si>
  <si>
    <r>
      <rPr>
        <b/>
        <u/>
        <sz val="11"/>
        <color theme="1"/>
        <rFont val="Calibri"/>
        <family val="2"/>
        <scheme val="minor"/>
      </rPr>
      <t xml:space="preserve">About this tool
</t>
    </r>
    <r>
      <rPr>
        <sz val="11"/>
        <color theme="1"/>
        <rFont val="Calibri"/>
        <family val="2"/>
        <scheme val="minor"/>
      </rPr>
      <t>This tool has been created for designers to assess area-based active travel schemes (such as low traffic neighbourhoods) against established active travel best practice.
Designers may use this tool to assess a single area-based scheme (such as a single low traffic neighbourhood) or to assess a scheme which consists of active travel improvements to multiple adjacent areas (such as certain Mini-Holland style schemes).
This tool does not assess the active travel routes within or around the areas in great detail. A dedicated review of newly proposed active travel routes should be completed using the Route Cross-Section Check or Route Check tools (depending on design stage).
Schemes at any design stage can be checked using this tool although it is most likely to be useful at the pre-feasibility or feasibility stages. This tool is first and foremost a design consideration checklist. It is not an audit and it does not give answers. It is the designer's responsibility to determine options.</t>
    </r>
  </si>
  <si>
    <r>
      <rPr>
        <b/>
        <u/>
        <sz val="11"/>
        <color rgb="FF000000"/>
        <rFont val="Calibri"/>
        <family val="2"/>
        <scheme val="minor"/>
      </rPr>
      <t>How to use this tool</t>
    </r>
    <r>
      <rPr>
        <sz val="11"/>
        <color rgb="FF000000"/>
        <rFont val="Calibri"/>
        <family val="2"/>
        <scheme val="minor"/>
      </rPr>
      <t xml:space="preserve">
There are three tabs to complete: 'Key Scheme Information', 'Traffic Mitigation Check' and 'Area Scorecard'. 
There is also an ATE Summary tab, where Active Travel England may add commentary and guidance if the forms have been filled in by other parties.</t>
    </r>
  </si>
  <si>
    <r>
      <rPr>
        <b/>
        <u/>
        <sz val="11"/>
        <color rgb="FF000000"/>
        <rFont val="Calibri"/>
        <family val="2"/>
        <scheme val="minor"/>
      </rPr>
      <t>How to use the 'Key Scheme Information' tab</t>
    </r>
    <r>
      <rPr>
        <sz val="11"/>
        <color rgb="FF000000"/>
        <rFont val="Calibri"/>
        <family val="2"/>
        <scheme val="minor"/>
      </rPr>
      <t xml:space="preserve">
The 'Key Scheme Information' tab first requires basic information about the scheme to be filled in (such as name, design stage and who is performing the assessment).
The 'Key Scheme Information' tab also asks the designer to enter information on the network context of the scheme, including whether the scheme consists of a single area or multiple areas. It also asks the designer to include a map of the scheme (this can be attached separately if preferred).</t>
    </r>
  </si>
  <si>
    <r>
      <rPr>
        <b/>
        <u/>
        <sz val="11"/>
        <color rgb="FF000000"/>
        <rFont val="Calibri"/>
        <family val="2"/>
        <scheme val="minor"/>
      </rPr>
      <t>How to use the 'Traffic Mitigation Check' tab</t>
    </r>
    <r>
      <rPr>
        <sz val="11"/>
        <color rgb="FF000000"/>
        <rFont val="Calibri"/>
        <family val="2"/>
        <scheme val="minor"/>
      </rPr>
      <t xml:space="preserve">
The 'Traffic Mitigation Check' tab is a checklist for designers to make sure that proposals are indeed going to reduce traffic and that they are not going to displace traffic anywhere undesirable. It challenges designers to consider the likely effects of the scheme on traffic and how they should be mitigated, especially in terms of air quality.
The designer must perform this check for each area being assessed, answering questions as prompted (the first question is 'Will the scheme reduce traffic'). Once the check is complete and no more questions are asked, the designer must summarise and comment on the results for each area assessed in the 'Results &amp; Commentary' section of the tab.</t>
    </r>
  </si>
  <si>
    <r>
      <rPr>
        <b/>
        <u/>
        <sz val="11"/>
        <color rgb="FF000000"/>
        <rFont val="Calibri"/>
        <family val="2"/>
        <scheme val="minor"/>
      </rPr>
      <t>How to use the 'Area Scorecard' tab</t>
    </r>
    <r>
      <rPr>
        <sz val="11"/>
        <color rgb="FF000000"/>
        <rFont val="Calibri"/>
        <family val="2"/>
        <scheme val="minor"/>
      </rPr>
      <t xml:space="preserve">
Once the 'Traffic Mitigation Check' tab is complete, the designer must go to the 'Area Scorecard' tab and fill in a score for each area being assessed against each of the nine scoring categories ('Porosity', 'Crossings', 'Permeability', 'Mesh Density', 'Motorised Through Traffic', 'Perimeter Treatment Design', 'Green Infrastructure Design', 'Other Internal Treatment Design' and 'Engagement Practice'). Each score should be justified with some accompanying text, also listing relevant key information and any assumptions made. Different scoring categories have different weighting categories. Once all scores for an area have been entered, a total score for the area will be given at the top of the tab.
The tab contains descriptions of what the proposals need to do in order to achieve the different scoring bands. Areas are scored out of a total of 100 with scoring categories weighted as follows:
Porosity: 8
Crossings: 8
Permeability: 8
Mesh Density: 8
Motorised through traffic: 8
Perimeter treatment design: 16
Green infrastructure design: 12
Other internal treatment design: 16
Engagement practice: 16
</t>
    </r>
    <r>
      <rPr>
        <b/>
        <sz val="11"/>
        <color rgb="FF000000"/>
        <rFont val="Calibri"/>
        <family val="2"/>
        <scheme val="minor"/>
      </rPr>
      <t xml:space="preserve">
</t>
    </r>
    <r>
      <rPr>
        <sz val="11"/>
        <color rgb="FF000000"/>
        <rFont val="Calibri"/>
        <family val="2"/>
        <scheme val="minor"/>
      </rPr>
      <t>Total: 100</t>
    </r>
    <r>
      <rPr>
        <b/>
        <sz val="11"/>
        <color rgb="FF000000"/>
        <rFont val="Calibri"/>
        <family val="2"/>
        <scheme val="minor"/>
      </rPr>
      <t xml:space="preserve">
</t>
    </r>
    <r>
      <rPr>
        <sz val="11"/>
        <color rgb="FF000000"/>
        <rFont val="Calibri"/>
        <family val="2"/>
        <scheme val="minor"/>
      </rPr>
      <t xml:space="preserve">
Additional guidance for certain scoring categories is given below. 
</t>
    </r>
    <r>
      <rPr>
        <b/>
        <sz val="11"/>
        <color rgb="FF000000"/>
        <rFont val="Calibri"/>
        <family val="2"/>
        <scheme val="minor"/>
      </rPr>
      <t>Porosity</t>
    </r>
    <r>
      <rPr>
        <sz val="11"/>
        <color rgb="FF000000"/>
        <rFont val="Calibri"/>
        <family val="2"/>
        <scheme val="minor"/>
      </rPr>
      <t xml:space="preserve"> - Chapter 2 of the London Cycling Design Standards explains what area porosity analysis is and how to conduct a cycling porosity assessment for an area. As this 'Area Tool' considers walking alongside cycling, it is important to remember to conduct a separate area porosity analysis for walking, using the same methodology.
</t>
    </r>
    <r>
      <rPr>
        <b/>
        <sz val="11"/>
        <color rgb="FF000000"/>
        <rFont val="Calibri"/>
        <family val="2"/>
        <scheme val="minor"/>
      </rPr>
      <t xml:space="preserve">Mesh Density </t>
    </r>
    <r>
      <rPr>
        <sz val="11"/>
        <color rgb="FF000000"/>
        <rFont val="Calibri"/>
        <family val="2"/>
        <scheme val="minor"/>
      </rPr>
      <t xml:space="preserve">- Chapter 3.5 of LTN 1/20 explains what mesh density is and how do conduct a mesh density analysis for cycling routes. Again, for this tool, a separate mesh density analysis must be conducted for for walking routes. When scoring an area, take the worse scoring mesh density result of the two (this will typically be the cycling mesh density score).
</t>
    </r>
    <r>
      <rPr>
        <b/>
        <sz val="11"/>
        <color rgb="FF000000"/>
        <rFont val="Calibri"/>
        <family val="2"/>
        <scheme val="minor"/>
      </rPr>
      <t>Motorised Through Traffic</t>
    </r>
    <r>
      <rPr>
        <sz val="11"/>
        <color rgb="FF000000"/>
        <rFont val="Calibri"/>
        <family val="2"/>
        <scheme val="minor"/>
      </rPr>
      <t xml:space="preserve"> - This scoring category is about the ability of cars and other private vehicles to pass through an area, which should be restricted as part of a quality active travel area scheme. Where camera filters are being considered, 'motorised through traffic' does not refer to potential exemptions (such as emergency vehicles, service vehicles and blue badge holders).
</t>
    </r>
    <r>
      <rPr>
        <b/>
        <sz val="11"/>
        <color rgb="FF000000"/>
        <rFont val="Calibri"/>
        <family val="2"/>
        <scheme val="minor"/>
      </rPr>
      <t xml:space="preserve">Crossings </t>
    </r>
    <r>
      <rPr>
        <sz val="11"/>
        <color rgb="FF000000"/>
        <rFont val="Calibri"/>
        <family val="2"/>
        <scheme val="minor"/>
      </rPr>
      <t>- This scoring category requires the designer to also make use of Active Travel England's 'Crossing Selector Tool' to assess the suitable of crossing designs for cyclists.</t>
    </r>
  </si>
  <si>
    <t>Summary of Scheme</t>
  </si>
  <si>
    <t>Date of Design Review</t>
  </si>
  <si>
    <t>Scheme Reference</t>
  </si>
  <si>
    <t>Scheme Name</t>
  </si>
  <si>
    <t>Scheme Summary</t>
  </si>
  <si>
    <t>Scheme Information Reviewed</t>
  </si>
  <si>
    <t>Authority</t>
  </si>
  <si>
    <t>Transport/Combined Authority</t>
  </si>
  <si>
    <t>Not applicable</t>
  </si>
  <si>
    <t>Region</t>
  </si>
  <si>
    <t>Funding Programme</t>
  </si>
  <si>
    <t>Design Stage</t>
  </si>
  <si>
    <t>Funding Conditions</t>
  </si>
  <si>
    <t>Inspector Email Address</t>
  </si>
  <si>
    <r>
      <t>Scheme Area Size (km</t>
    </r>
    <r>
      <rPr>
        <b/>
        <vertAlign val="superscript"/>
        <sz val="11"/>
        <color theme="0"/>
        <rFont val="Calibri"/>
        <family val="2"/>
        <scheme val="minor"/>
      </rPr>
      <t>2</t>
    </r>
    <r>
      <rPr>
        <b/>
        <sz val="11"/>
        <color theme="0"/>
        <rFont val="Calibri"/>
        <family val="2"/>
        <scheme val="minor"/>
      </rPr>
      <t>)</t>
    </r>
  </si>
  <si>
    <t>Network Context</t>
  </si>
  <si>
    <r>
      <t xml:space="preserve">1. How many areas does the overall scheme consist of? </t>
    </r>
    <r>
      <rPr>
        <sz val="11"/>
        <color theme="0"/>
        <rFont val="Calibri"/>
        <family val="2"/>
        <scheme val="minor"/>
      </rPr>
      <t xml:space="preserve">
For example, an area wide traffic management scheme might consist of a single area (or 'cell'), whereas a Mini-Holland scheme might consist of several adjacent areas/cells.</t>
    </r>
  </si>
  <si>
    <t>2. Please add a drawing of the area being assessed below, including the location of measures proposed by the scheme. This can be attached separately if preferred.</t>
  </si>
  <si>
    <t>Check of Mitigation for Displaced Traffic (e.g. Air Quality)</t>
  </si>
  <si>
    <t>Is the scheme expected to reduce traffic?</t>
  </si>
  <si>
    <t>Results &amp; Commentary</t>
  </si>
  <si>
    <r>
      <t xml:space="preserve">Please comment on the </t>
    </r>
    <r>
      <rPr>
        <b/>
        <sz val="11"/>
        <color theme="1"/>
        <rFont val="Calibri"/>
        <family val="2"/>
        <scheme val="minor"/>
      </rPr>
      <t>proposed results</t>
    </r>
    <r>
      <rPr>
        <sz val="11"/>
        <color theme="1"/>
        <rFont val="Calibri"/>
        <family val="2"/>
        <scheme val="minor"/>
      </rPr>
      <t xml:space="preserve"> of this check for</t>
    </r>
  </si>
  <si>
    <t>Area Scorecard</t>
  </si>
  <si>
    <t>Existing</t>
  </si>
  <si>
    <t>Proposed</t>
  </si>
  <si>
    <t>Score</t>
  </si>
  <si>
    <t>Enter scoring justification below, including any assumptions</t>
  </si>
  <si>
    <r>
      <t xml:space="preserve">
Porosity - Walking and Wheeling
</t>
    </r>
    <r>
      <rPr>
        <sz val="11"/>
        <color rgb="FF006853"/>
        <rFont val="Calibri"/>
        <family val="2"/>
        <scheme val="minor"/>
      </rPr>
      <t xml:space="preserve">(How easy it is to get </t>
    </r>
    <r>
      <rPr>
        <b/>
        <sz val="11"/>
        <color rgb="FF006853"/>
        <rFont val="Calibri"/>
        <family val="2"/>
        <scheme val="minor"/>
      </rPr>
      <t>into</t>
    </r>
    <r>
      <rPr>
        <sz val="11"/>
        <color rgb="FF006853"/>
        <rFont val="Calibri"/>
        <family val="2"/>
        <scheme val="minor"/>
      </rPr>
      <t xml:space="preserve"> the area as a pedestrian)
A gateway for walking and wheeling is an intervention that enables safe and accessible access into an area for pedestrians. Typically, this will be a controlled crossing facility but it could also be another form of crossing, including bridges and underpasses.</t>
    </r>
  </si>
  <si>
    <r>
      <t xml:space="preserve">The area is </t>
    </r>
    <r>
      <rPr>
        <b/>
        <sz val="11"/>
        <rFont val="Calibri"/>
        <family val="2"/>
        <scheme val="minor"/>
      </rPr>
      <t>fully porous</t>
    </r>
    <r>
      <rPr>
        <sz val="11"/>
        <rFont val="Calibri"/>
        <family val="2"/>
        <scheme val="minor"/>
      </rPr>
      <t xml:space="preserve"> for pedestrians: </t>
    </r>
    <r>
      <rPr>
        <b/>
        <sz val="11"/>
        <rFont val="Calibri"/>
        <family val="2"/>
        <scheme val="minor"/>
      </rPr>
      <t>More than one</t>
    </r>
    <r>
      <rPr>
        <sz val="11"/>
        <rFont val="Calibri"/>
        <family val="2"/>
        <scheme val="minor"/>
      </rPr>
      <t xml:space="preserve"> gateway per area side.</t>
    </r>
  </si>
  <si>
    <t>No</t>
  </si>
  <si>
    <t>Please replace this text with a justification of the scoring, including any assumptions made.</t>
  </si>
  <si>
    <t>Yes</t>
  </si>
  <si>
    <r>
      <t xml:space="preserve">The area is </t>
    </r>
    <r>
      <rPr>
        <b/>
        <sz val="11"/>
        <rFont val="Calibri"/>
        <family val="2"/>
        <scheme val="minor"/>
      </rPr>
      <t>porous</t>
    </r>
    <r>
      <rPr>
        <sz val="11"/>
        <rFont val="Calibri"/>
        <family val="2"/>
        <scheme val="minor"/>
      </rPr>
      <t xml:space="preserve"> for pedestrians: </t>
    </r>
    <r>
      <rPr>
        <b/>
        <sz val="11"/>
        <rFont val="Calibri"/>
        <family val="2"/>
        <scheme val="minor"/>
      </rPr>
      <t>One</t>
    </r>
    <r>
      <rPr>
        <sz val="11"/>
        <rFont val="Calibri"/>
        <family val="2"/>
        <scheme val="minor"/>
      </rPr>
      <t xml:space="preserve"> gateway per area side.</t>
    </r>
  </si>
  <si>
    <r>
      <t xml:space="preserve">The area is </t>
    </r>
    <r>
      <rPr>
        <b/>
        <sz val="11"/>
        <rFont val="Calibri"/>
        <family val="2"/>
        <scheme val="minor"/>
      </rPr>
      <t>semi-porous</t>
    </r>
    <r>
      <rPr>
        <sz val="11"/>
        <rFont val="Calibri"/>
        <family val="2"/>
        <scheme val="minor"/>
      </rPr>
      <t xml:space="preserve"> for pedestrians: At least </t>
    </r>
    <r>
      <rPr>
        <b/>
        <sz val="11"/>
        <rFont val="Calibri"/>
        <family val="2"/>
        <scheme val="minor"/>
      </rPr>
      <t>two</t>
    </r>
    <r>
      <rPr>
        <sz val="11"/>
        <rFont val="Calibri"/>
        <family val="2"/>
        <scheme val="minor"/>
      </rPr>
      <t xml:space="preserve"> gateways into the area.</t>
    </r>
  </si>
  <si>
    <r>
      <t xml:space="preserve">The area is </t>
    </r>
    <r>
      <rPr>
        <b/>
        <sz val="11"/>
        <rFont val="Calibri"/>
        <family val="2"/>
        <scheme val="minor"/>
      </rPr>
      <t>partially porous</t>
    </r>
    <r>
      <rPr>
        <sz val="11"/>
        <rFont val="Calibri"/>
        <family val="2"/>
        <scheme val="minor"/>
      </rPr>
      <t xml:space="preserve"> for pedestrians: At least </t>
    </r>
    <r>
      <rPr>
        <b/>
        <sz val="11"/>
        <rFont val="Calibri"/>
        <family val="2"/>
        <scheme val="minor"/>
      </rPr>
      <t>one</t>
    </r>
    <r>
      <rPr>
        <sz val="11"/>
        <rFont val="Calibri"/>
        <family val="2"/>
        <scheme val="minor"/>
      </rPr>
      <t xml:space="preserve"> gateway into the area.</t>
    </r>
  </si>
  <si>
    <r>
      <t xml:space="preserve">There are </t>
    </r>
    <r>
      <rPr>
        <b/>
        <sz val="11"/>
        <rFont val="Calibri"/>
        <family val="2"/>
        <scheme val="minor"/>
      </rPr>
      <t>no</t>
    </r>
    <r>
      <rPr>
        <sz val="11"/>
        <rFont val="Calibri"/>
        <family val="2"/>
        <scheme val="minor"/>
      </rPr>
      <t xml:space="preserve"> gateways into the area</t>
    </r>
  </si>
  <si>
    <r>
      <t xml:space="preserve">Porosity - Cycling
</t>
    </r>
    <r>
      <rPr>
        <sz val="11"/>
        <color rgb="FF006853"/>
        <rFont val="Calibri"/>
        <family val="2"/>
        <scheme val="minor"/>
      </rPr>
      <t xml:space="preserve">(How easy it is to get </t>
    </r>
    <r>
      <rPr>
        <b/>
        <sz val="11"/>
        <color rgb="FF006853"/>
        <rFont val="Calibri"/>
        <family val="2"/>
        <scheme val="minor"/>
      </rPr>
      <t>into</t>
    </r>
    <r>
      <rPr>
        <sz val="11"/>
        <color rgb="FF006853"/>
        <rFont val="Calibri"/>
        <family val="2"/>
        <scheme val="minor"/>
      </rPr>
      <t xml:space="preserve"> the area as a cyclist)</t>
    </r>
    <r>
      <rPr>
        <b/>
        <sz val="11"/>
        <color rgb="FF006853"/>
        <rFont val="Calibri"/>
        <family val="2"/>
        <scheme val="minor"/>
      </rPr>
      <t xml:space="preserve">
</t>
    </r>
    <r>
      <rPr>
        <sz val="11"/>
        <color rgb="FF006853"/>
        <rFont val="Calibri"/>
        <family val="2"/>
        <scheme val="minor"/>
      </rPr>
      <t>A gateway for cycling is an intervention that enables safe and accessible access into an area for cyclists. Typically, this will be a controlled crossing facility but it could also be another form of crossing, including bridges and underpasses.</t>
    </r>
  </si>
  <si>
    <r>
      <t>The area is</t>
    </r>
    <r>
      <rPr>
        <b/>
        <sz val="11"/>
        <rFont val="Calibri"/>
        <family val="2"/>
        <scheme val="minor"/>
      </rPr>
      <t xml:space="preserve"> fully porous</t>
    </r>
    <r>
      <rPr>
        <sz val="11"/>
        <rFont val="Calibri"/>
        <family val="2"/>
        <scheme val="minor"/>
      </rPr>
      <t xml:space="preserve"> for cyclists: </t>
    </r>
    <r>
      <rPr>
        <b/>
        <sz val="11"/>
        <rFont val="Calibri"/>
        <family val="2"/>
        <scheme val="minor"/>
      </rPr>
      <t>More than one</t>
    </r>
    <r>
      <rPr>
        <sz val="11"/>
        <rFont val="Calibri"/>
        <family val="2"/>
        <scheme val="minor"/>
      </rPr>
      <t xml:space="preserve"> gateway per area side.</t>
    </r>
  </si>
  <si>
    <r>
      <t xml:space="preserve">The area is </t>
    </r>
    <r>
      <rPr>
        <b/>
        <sz val="11"/>
        <rFont val="Calibri"/>
        <family val="2"/>
        <scheme val="minor"/>
      </rPr>
      <t>porous</t>
    </r>
    <r>
      <rPr>
        <sz val="11"/>
        <rFont val="Calibri"/>
        <family val="2"/>
        <scheme val="minor"/>
      </rPr>
      <t xml:space="preserve"> for cyclists: </t>
    </r>
    <r>
      <rPr>
        <b/>
        <sz val="11"/>
        <rFont val="Calibri"/>
        <family val="2"/>
        <scheme val="minor"/>
      </rPr>
      <t>One</t>
    </r>
    <r>
      <rPr>
        <sz val="11"/>
        <rFont val="Calibri"/>
        <family val="2"/>
        <scheme val="minor"/>
      </rPr>
      <t xml:space="preserve"> gateway per area side.</t>
    </r>
  </si>
  <si>
    <r>
      <t>The area is</t>
    </r>
    <r>
      <rPr>
        <b/>
        <sz val="11"/>
        <rFont val="Calibri"/>
        <family val="2"/>
        <scheme val="minor"/>
      </rPr>
      <t xml:space="preserve"> semi-porous</t>
    </r>
    <r>
      <rPr>
        <sz val="11"/>
        <rFont val="Calibri"/>
        <family val="2"/>
        <scheme val="minor"/>
      </rPr>
      <t xml:space="preserve"> for cyclists: At least </t>
    </r>
    <r>
      <rPr>
        <b/>
        <sz val="11"/>
        <rFont val="Calibri"/>
        <family val="2"/>
        <scheme val="minor"/>
      </rPr>
      <t>two</t>
    </r>
    <r>
      <rPr>
        <sz val="11"/>
        <rFont val="Calibri"/>
        <family val="2"/>
        <scheme val="minor"/>
      </rPr>
      <t xml:space="preserve"> gateways into the area.</t>
    </r>
  </si>
  <si>
    <r>
      <t xml:space="preserve">The area is </t>
    </r>
    <r>
      <rPr>
        <b/>
        <sz val="11"/>
        <rFont val="Calibri"/>
        <family val="2"/>
        <scheme val="minor"/>
      </rPr>
      <t>partially porous</t>
    </r>
    <r>
      <rPr>
        <sz val="11"/>
        <rFont val="Calibri"/>
        <family val="2"/>
        <scheme val="minor"/>
      </rPr>
      <t xml:space="preserve"> for cyclists: At least </t>
    </r>
    <r>
      <rPr>
        <b/>
        <sz val="11"/>
        <rFont val="Calibri"/>
        <family val="2"/>
        <scheme val="minor"/>
      </rPr>
      <t>one</t>
    </r>
    <r>
      <rPr>
        <sz val="11"/>
        <rFont val="Calibri"/>
        <family val="2"/>
        <scheme val="minor"/>
      </rPr>
      <t xml:space="preserve"> gateway into the area.</t>
    </r>
  </si>
  <si>
    <t xml:space="preserve">
Crossings - Walking and Wheeling</t>
  </si>
  <si>
    <r>
      <t xml:space="preserve">
Crossing facilities for pedestrians on the perimeter of the area are controlled, and are present in </t>
    </r>
    <r>
      <rPr>
        <b/>
        <sz val="11"/>
        <rFont val="Calibri"/>
        <family val="2"/>
        <scheme val="minor"/>
      </rPr>
      <t>all places</t>
    </r>
    <r>
      <rPr>
        <sz val="11"/>
        <rFont val="Calibri"/>
        <family val="2"/>
        <scheme val="minor"/>
      </rPr>
      <t xml:space="preserve"> where there are desire lines.</t>
    </r>
  </si>
  <si>
    <r>
      <t xml:space="preserve">
Crossing facilities for pedestrianson the perimeter of the area are controlled, and are present in </t>
    </r>
    <r>
      <rPr>
        <b/>
        <sz val="11"/>
        <rFont val="Calibri"/>
        <family val="2"/>
        <scheme val="minor"/>
      </rPr>
      <t>most places</t>
    </r>
    <r>
      <rPr>
        <sz val="11"/>
        <rFont val="Calibri"/>
        <family val="2"/>
        <scheme val="minor"/>
      </rPr>
      <t xml:space="preserve"> where there are desire lines.
</t>
    </r>
  </si>
  <si>
    <r>
      <t xml:space="preserve">Crossing facilities for pedestrians on the perimeter of the area are </t>
    </r>
    <r>
      <rPr>
        <b/>
        <sz val="11"/>
        <rFont val="Calibri"/>
        <family val="2"/>
        <scheme val="minor"/>
      </rPr>
      <t>controlled</t>
    </r>
    <r>
      <rPr>
        <sz val="11"/>
        <rFont val="Calibri"/>
        <family val="2"/>
        <scheme val="minor"/>
      </rPr>
      <t xml:space="preserve">, and are present in </t>
    </r>
    <r>
      <rPr>
        <b/>
        <sz val="11"/>
        <rFont val="Calibri"/>
        <family val="2"/>
        <scheme val="minor"/>
      </rPr>
      <t>some places</t>
    </r>
    <r>
      <rPr>
        <sz val="11"/>
        <rFont val="Calibri"/>
        <family val="2"/>
        <scheme val="minor"/>
      </rPr>
      <t xml:space="preserve"> where there are desire lines.</t>
    </r>
  </si>
  <si>
    <r>
      <t xml:space="preserve">Crossing facilities for pedestrians on the perimeter of the area are </t>
    </r>
    <r>
      <rPr>
        <b/>
        <sz val="11"/>
        <rFont val="Calibri"/>
        <family val="2"/>
        <scheme val="minor"/>
      </rPr>
      <t>uncontrolled</t>
    </r>
    <r>
      <rPr>
        <sz val="11"/>
        <rFont val="Calibri"/>
        <family val="2"/>
        <scheme val="minor"/>
      </rPr>
      <t>.</t>
    </r>
  </si>
  <si>
    <r>
      <t xml:space="preserve">There are </t>
    </r>
    <r>
      <rPr>
        <b/>
        <sz val="11"/>
        <rFont val="Calibri"/>
        <family val="2"/>
        <scheme val="minor"/>
      </rPr>
      <t>no crossing facilities</t>
    </r>
    <r>
      <rPr>
        <sz val="11"/>
        <rFont val="Calibri"/>
        <family val="2"/>
        <scheme val="minor"/>
      </rPr>
      <t xml:space="preserve"> for pedestrians on the perimeter of the area</t>
    </r>
  </si>
  <si>
    <r>
      <t xml:space="preserve">
</t>
    </r>
    <r>
      <rPr>
        <sz val="11"/>
        <color rgb="FF006853"/>
        <rFont val="Calibri"/>
        <family val="2"/>
        <scheme val="minor"/>
      </rPr>
      <t xml:space="preserve">
</t>
    </r>
    <r>
      <rPr>
        <b/>
        <sz val="11"/>
        <color rgb="FF006853"/>
        <rFont val="Calibri"/>
        <family val="2"/>
        <scheme val="minor"/>
      </rPr>
      <t xml:space="preserve">Crossings - Cycling
</t>
    </r>
    <r>
      <rPr>
        <sz val="11"/>
        <color rgb="FF006853"/>
        <rFont val="Calibri"/>
        <family val="2"/>
        <scheme val="minor"/>
      </rPr>
      <t>*The 'Crossing Selector Tool' is another tool developed by Active Travel England to check that any cycle crossing designs are suitable for their context.</t>
    </r>
  </si>
  <si>
    <r>
      <t xml:space="preserve">Controlled crossing facilities for cyclists on the perimeter of the area are </t>
    </r>
    <r>
      <rPr>
        <b/>
        <sz val="11"/>
        <rFont val="Calibri"/>
        <family val="2"/>
        <scheme val="minor"/>
      </rPr>
      <t>present wherever required</t>
    </r>
    <r>
      <rPr>
        <sz val="11"/>
        <rFont val="Calibri"/>
        <family val="2"/>
        <scheme val="minor"/>
      </rPr>
      <t xml:space="preserve">, and they </t>
    </r>
    <r>
      <rPr>
        <b/>
        <sz val="11"/>
        <rFont val="Calibri"/>
        <family val="2"/>
        <scheme val="minor"/>
      </rPr>
      <t xml:space="preserve">all </t>
    </r>
    <r>
      <rPr>
        <sz val="11"/>
        <rFont val="Calibri"/>
        <family val="2"/>
        <scheme val="minor"/>
      </rPr>
      <t>follow LTN 1/20 guidance and, where applicable, recommendations in the 'Crossing Selector Tool'*.</t>
    </r>
  </si>
  <si>
    <r>
      <t xml:space="preserve">Controlled crosing facilities for cyclists on the perimeter of the area are </t>
    </r>
    <r>
      <rPr>
        <b/>
        <sz val="11"/>
        <rFont val="Calibri"/>
        <family val="2"/>
        <scheme val="minor"/>
      </rPr>
      <t>present wherever required</t>
    </r>
    <r>
      <rPr>
        <sz val="11"/>
        <rFont val="Calibri"/>
        <family val="2"/>
        <scheme val="minor"/>
      </rPr>
      <t xml:space="preserve">, and they follow LTN 1/20 guidance. </t>
    </r>
    <r>
      <rPr>
        <b/>
        <sz val="11"/>
        <rFont val="Calibri"/>
        <family val="2"/>
        <scheme val="minor"/>
      </rPr>
      <t>Some</t>
    </r>
    <r>
      <rPr>
        <sz val="11"/>
        <rFont val="Calibri"/>
        <family val="2"/>
        <scheme val="minor"/>
      </rPr>
      <t xml:space="preserve"> of these cycle crossings comply with recommendations in the 'Crossing Selector Tool'* where applicable.</t>
    </r>
  </si>
  <si>
    <r>
      <rPr>
        <b/>
        <sz val="11"/>
        <rFont val="Calibri"/>
        <family val="2"/>
        <scheme val="minor"/>
      </rPr>
      <t xml:space="preserve">Some </t>
    </r>
    <r>
      <rPr>
        <sz val="11"/>
        <rFont val="Calibri"/>
        <family val="2"/>
        <scheme val="minor"/>
      </rPr>
      <t xml:space="preserve">controlled crossing facilities for cyclists on the perimeter of the area are </t>
    </r>
    <r>
      <rPr>
        <b/>
        <sz val="11"/>
        <rFont val="Calibri"/>
        <family val="2"/>
        <scheme val="minor"/>
      </rPr>
      <t>present</t>
    </r>
    <r>
      <rPr>
        <sz val="11"/>
        <rFont val="Calibri"/>
        <family val="2"/>
        <scheme val="minor"/>
      </rPr>
      <t xml:space="preserve">, but they are mostly </t>
    </r>
    <r>
      <rPr>
        <b/>
        <sz val="11"/>
        <rFont val="Calibri"/>
        <family val="2"/>
        <scheme val="minor"/>
      </rPr>
      <t>toucan</t>
    </r>
    <r>
      <rPr>
        <sz val="11"/>
        <rFont val="Calibri"/>
        <family val="2"/>
        <scheme val="minor"/>
      </rPr>
      <t xml:space="preserve"> crossings.</t>
    </r>
  </si>
  <si>
    <r>
      <t xml:space="preserve">Crossing facilities for cyclists on the perimeter of the area are </t>
    </r>
    <r>
      <rPr>
        <b/>
        <sz val="11"/>
        <rFont val="Calibri"/>
        <family val="2"/>
        <scheme val="minor"/>
      </rPr>
      <t>uncontrolled</t>
    </r>
    <r>
      <rPr>
        <sz val="11"/>
        <rFont val="Calibri"/>
        <family val="2"/>
        <scheme val="minor"/>
      </rPr>
      <t>.</t>
    </r>
  </si>
  <si>
    <r>
      <t xml:space="preserve">There are </t>
    </r>
    <r>
      <rPr>
        <b/>
        <sz val="11"/>
        <rFont val="Calibri"/>
        <family val="2"/>
        <scheme val="minor"/>
      </rPr>
      <t>no crossing facilities</t>
    </r>
    <r>
      <rPr>
        <sz val="11"/>
        <rFont val="Calibri"/>
        <family val="2"/>
        <scheme val="minor"/>
      </rPr>
      <t xml:space="preserve"> for cyclists on the perimeter of the area.</t>
    </r>
  </si>
  <si>
    <r>
      <rPr>
        <b/>
        <sz val="11"/>
        <rFont val="Calibri"/>
        <family val="2"/>
        <scheme val="minor"/>
      </rPr>
      <t>All</t>
    </r>
    <r>
      <rPr>
        <sz val="11"/>
        <rFont val="Calibri"/>
        <family val="2"/>
        <scheme val="minor"/>
      </rPr>
      <t xml:space="preserve"> walking and wheeling routes have </t>
    </r>
    <r>
      <rPr>
        <b/>
        <sz val="11"/>
        <rFont val="Calibri"/>
        <family val="2"/>
        <scheme val="minor"/>
      </rPr>
      <t>all</t>
    </r>
    <r>
      <rPr>
        <sz val="11"/>
        <rFont val="Calibri"/>
        <family val="2"/>
        <scheme val="minor"/>
      </rPr>
      <t xml:space="preserve"> of the features from the list opposite.</t>
    </r>
  </si>
  <si>
    <r>
      <t xml:space="preserve">
There are </t>
    </r>
    <r>
      <rPr>
        <b/>
        <sz val="11"/>
        <rFont val="Calibri"/>
        <family val="2"/>
        <scheme val="minor"/>
      </rPr>
      <t>more than two</t>
    </r>
    <r>
      <rPr>
        <sz val="11"/>
        <rFont val="Calibri"/>
        <family val="2"/>
        <scheme val="minor"/>
      </rPr>
      <t xml:space="preserve"> walking and wheeling routes with </t>
    </r>
    <r>
      <rPr>
        <b/>
        <sz val="11"/>
        <rFont val="Calibri"/>
        <family val="2"/>
        <scheme val="minor"/>
      </rPr>
      <t>all</t>
    </r>
    <r>
      <rPr>
        <sz val="11"/>
        <rFont val="Calibri"/>
        <family val="2"/>
        <scheme val="minor"/>
      </rPr>
      <t xml:space="preserve"> of the features from the list opposite.</t>
    </r>
  </si>
  <si>
    <r>
      <t xml:space="preserve">
There are </t>
    </r>
    <r>
      <rPr>
        <b/>
        <sz val="11"/>
        <rFont val="Calibri"/>
        <family val="2"/>
        <scheme val="minor"/>
      </rPr>
      <t>two</t>
    </r>
    <r>
      <rPr>
        <sz val="11"/>
        <rFont val="Calibri"/>
        <family val="2"/>
        <scheme val="minor"/>
      </rPr>
      <t xml:space="preserve"> walking and wheeling routes with </t>
    </r>
    <r>
      <rPr>
        <b/>
        <sz val="11"/>
        <rFont val="Calibri"/>
        <family val="2"/>
        <scheme val="minor"/>
      </rPr>
      <t>all</t>
    </r>
    <r>
      <rPr>
        <sz val="11"/>
        <rFont val="Calibri"/>
        <family val="2"/>
        <scheme val="minor"/>
      </rPr>
      <t xml:space="preserve"> of the features from the list opposite.</t>
    </r>
  </si>
  <si>
    <r>
      <t xml:space="preserve">
There is </t>
    </r>
    <r>
      <rPr>
        <b/>
        <sz val="11"/>
        <rFont val="Calibri"/>
        <family val="2"/>
        <scheme val="minor"/>
      </rPr>
      <t>one</t>
    </r>
    <r>
      <rPr>
        <sz val="11"/>
        <rFont val="Calibri"/>
        <family val="2"/>
        <scheme val="minor"/>
      </rPr>
      <t xml:space="preserve"> walking and wheeling route with </t>
    </r>
    <r>
      <rPr>
        <b/>
        <sz val="11"/>
        <rFont val="Calibri"/>
        <family val="2"/>
        <scheme val="minor"/>
      </rPr>
      <t>all</t>
    </r>
    <r>
      <rPr>
        <sz val="11"/>
        <rFont val="Calibri"/>
        <family val="2"/>
        <scheme val="minor"/>
      </rPr>
      <t xml:space="preserve"> of the features from the list opposite.</t>
    </r>
  </si>
  <si>
    <r>
      <t xml:space="preserve">
There are </t>
    </r>
    <r>
      <rPr>
        <b/>
        <sz val="11"/>
        <rFont val="Calibri"/>
        <family val="2"/>
        <scheme val="minor"/>
      </rPr>
      <t>no</t>
    </r>
    <r>
      <rPr>
        <sz val="11"/>
        <rFont val="Calibri"/>
        <family val="2"/>
        <scheme val="minor"/>
      </rPr>
      <t xml:space="preserve"> walking and wheeling routes with the features from the list opposite.</t>
    </r>
  </si>
  <si>
    <r>
      <t xml:space="preserve">Permeability - Cycling
</t>
    </r>
    <r>
      <rPr>
        <sz val="11"/>
        <color rgb="FF006853"/>
        <rFont val="Calibri"/>
        <family val="2"/>
        <scheme val="minor"/>
      </rPr>
      <t xml:space="preserve">(How easy it is to get </t>
    </r>
    <r>
      <rPr>
        <b/>
        <sz val="11"/>
        <color rgb="FF006853"/>
        <rFont val="Calibri"/>
        <family val="2"/>
        <scheme val="minor"/>
      </rPr>
      <t>through</t>
    </r>
    <r>
      <rPr>
        <sz val="11"/>
        <color rgb="FF006853"/>
        <rFont val="Calibri"/>
        <family val="2"/>
        <scheme val="minor"/>
      </rPr>
      <t xml:space="preserve"> the area as a cyclist)</t>
    </r>
    <r>
      <rPr>
        <b/>
        <sz val="11"/>
        <color rgb="FF006853"/>
        <rFont val="Calibri"/>
        <family val="2"/>
        <scheme val="minor"/>
      </rPr>
      <t xml:space="preserve">
</t>
    </r>
    <r>
      <rPr>
        <sz val="11"/>
        <color rgb="FF006853"/>
        <rFont val="Calibri"/>
        <family val="2"/>
        <scheme val="minor"/>
      </rPr>
      <t>Quality cycle routes and high-quality crossings are those which follow LTN 1/20 guidance and have no critical issues as defined in ATE's Route Check. Please refer to the User Manual for further information.</t>
    </r>
  </si>
  <si>
    <r>
      <t>There are</t>
    </r>
    <r>
      <rPr>
        <b/>
        <sz val="11"/>
        <rFont val="Calibri"/>
        <family val="2"/>
        <scheme val="minor"/>
      </rPr>
      <t xml:space="preserve"> more than two </t>
    </r>
    <r>
      <rPr>
        <sz val="11"/>
        <rFont val="Calibri"/>
        <family val="2"/>
        <scheme val="minor"/>
      </rPr>
      <t>quality cycle routes through the area
Each route starts and ends with high-quality crossings into adjacent neighbourhoods or other routes.</t>
    </r>
  </si>
  <si>
    <r>
      <t xml:space="preserve">There are </t>
    </r>
    <r>
      <rPr>
        <b/>
        <sz val="11"/>
        <rFont val="Calibri"/>
        <family val="2"/>
        <scheme val="minor"/>
      </rPr>
      <t>two</t>
    </r>
    <r>
      <rPr>
        <sz val="11"/>
        <rFont val="Calibri"/>
        <family val="2"/>
        <scheme val="minor"/>
      </rPr>
      <t xml:space="preserve"> quality cycle routes through the area
Both routes start and end with high-quality crossings into adjacent neighbourhoods or other routes.</t>
    </r>
  </si>
  <si>
    <r>
      <t xml:space="preserve">There is </t>
    </r>
    <r>
      <rPr>
        <b/>
        <sz val="11"/>
        <rFont val="Calibri"/>
        <family val="2"/>
        <scheme val="minor"/>
      </rPr>
      <t>one</t>
    </r>
    <r>
      <rPr>
        <sz val="11"/>
        <rFont val="Calibri"/>
        <family val="2"/>
        <scheme val="minor"/>
      </rPr>
      <t xml:space="preserve"> quality cycle route through the area.
The route starts and ends with high-quality crossings into adjacent neighbourhoods or other routes.</t>
    </r>
  </si>
  <si>
    <r>
      <t xml:space="preserve">There is </t>
    </r>
    <r>
      <rPr>
        <b/>
        <sz val="11"/>
        <rFont val="Calibri"/>
        <family val="2"/>
        <scheme val="minor"/>
      </rPr>
      <t>one</t>
    </r>
    <r>
      <rPr>
        <sz val="11"/>
        <rFont val="Calibri"/>
        <family val="2"/>
        <scheme val="minor"/>
      </rPr>
      <t xml:space="preserve"> quality cycle route through the area which will use more than one street.
The route starts and ends with crossings into adjacent neighbourhoods or other routes.</t>
    </r>
  </si>
  <si>
    <r>
      <t xml:space="preserve">There are </t>
    </r>
    <r>
      <rPr>
        <b/>
        <sz val="11"/>
        <rFont val="Calibri"/>
        <family val="2"/>
        <scheme val="minor"/>
      </rPr>
      <t>no</t>
    </r>
    <r>
      <rPr>
        <sz val="11"/>
        <rFont val="Calibri"/>
        <family val="2"/>
        <scheme val="minor"/>
      </rPr>
      <t xml:space="preserve"> cycle routes through the area which start and end with high-quality crossings into adjacent neighbourhoods or other routes.</t>
    </r>
  </si>
  <si>
    <r>
      <t xml:space="preserve">Mesh Density - Walking and Wheeling
</t>
    </r>
    <r>
      <rPr>
        <sz val="11"/>
        <color rgb="FF006853"/>
        <rFont val="Calibri"/>
        <family val="2"/>
        <scheme val="minor"/>
      </rPr>
      <t xml:space="preserve">
(How tight or loose the pedestrian network is. This is measured by the average distance between streets that have suitable pedestrian facilities as defined in the permability metric above).
</t>
    </r>
  </si>
  <si>
    <r>
      <t xml:space="preserve">
The area has an average mesh density of </t>
    </r>
    <r>
      <rPr>
        <b/>
        <sz val="11"/>
        <rFont val="Calibri"/>
        <family val="2"/>
        <scheme val="minor"/>
      </rPr>
      <t>100m</t>
    </r>
  </si>
  <si>
    <r>
      <t xml:space="preserve">
The area has an average mesh density of </t>
    </r>
    <r>
      <rPr>
        <b/>
        <sz val="11"/>
        <rFont val="Calibri"/>
        <family val="2"/>
        <scheme val="minor"/>
      </rPr>
      <t>101-250m</t>
    </r>
  </si>
  <si>
    <r>
      <t xml:space="preserve">
The area has an average mesh density of </t>
    </r>
    <r>
      <rPr>
        <b/>
        <sz val="11"/>
        <rFont val="Calibri"/>
        <family val="2"/>
        <scheme val="minor"/>
      </rPr>
      <t>251m-400m</t>
    </r>
  </si>
  <si>
    <r>
      <t xml:space="preserve">
The area has an average mesh density of </t>
    </r>
    <r>
      <rPr>
        <b/>
        <sz val="11"/>
        <rFont val="Calibri"/>
        <family val="2"/>
        <scheme val="minor"/>
      </rPr>
      <t>401m-500m.</t>
    </r>
  </si>
  <si>
    <r>
      <t xml:space="preserve">
The area has an average mesh density which </t>
    </r>
    <r>
      <rPr>
        <b/>
        <sz val="11"/>
        <rFont val="Calibri"/>
        <family val="2"/>
        <scheme val="minor"/>
      </rPr>
      <t>exceeds 500m.</t>
    </r>
  </si>
  <si>
    <r>
      <t xml:space="preserve">Mesh Density - Cycling
</t>
    </r>
    <r>
      <rPr>
        <sz val="11"/>
        <color rgb="FF006853"/>
        <rFont val="Calibri"/>
        <family val="2"/>
        <scheme val="minor"/>
      </rPr>
      <t>(How tight or loose the cycling network is. This is measured by the average distance between routes of a similar quality).</t>
    </r>
    <r>
      <rPr>
        <b/>
        <sz val="11"/>
        <color rgb="FF006853"/>
        <rFont val="Calibri"/>
        <family val="2"/>
        <scheme val="minor"/>
      </rPr>
      <t xml:space="preserve">
</t>
    </r>
    <r>
      <rPr>
        <sz val="11"/>
        <color rgb="FF006853"/>
        <rFont val="Calibri"/>
        <family val="2"/>
        <scheme val="minor"/>
      </rPr>
      <t>Quality cycle routes and high-quality crossings are those which follow LTN 1/20 guidance and have no critical issues as defined in ATE's Route Check. Please refer to the User Manual for further information.</t>
    </r>
  </si>
  <si>
    <r>
      <t xml:space="preserve">The area has an average mesh density of </t>
    </r>
    <r>
      <rPr>
        <b/>
        <sz val="11"/>
        <rFont val="Calibri"/>
        <family val="2"/>
        <scheme val="minor"/>
      </rPr>
      <t>250m.</t>
    </r>
  </si>
  <si>
    <r>
      <t xml:space="preserve">The area has an average mesh density of </t>
    </r>
    <r>
      <rPr>
        <b/>
        <sz val="11"/>
        <rFont val="Calibri"/>
        <family val="2"/>
        <scheme val="minor"/>
      </rPr>
      <t>251-400m</t>
    </r>
    <r>
      <rPr>
        <sz val="11"/>
        <rFont val="Calibri"/>
        <family val="2"/>
        <scheme val="minor"/>
      </rPr>
      <t>.</t>
    </r>
  </si>
  <si>
    <r>
      <t xml:space="preserve">The area has an average mesh density of </t>
    </r>
    <r>
      <rPr>
        <b/>
        <sz val="11"/>
        <rFont val="Calibri"/>
        <family val="2"/>
        <scheme val="minor"/>
      </rPr>
      <t>401-800m.</t>
    </r>
  </si>
  <si>
    <r>
      <t xml:space="preserve">The area has an average mesh density of </t>
    </r>
    <r>
      <rPr>
        <b/>
        <sz val="11"/>
        <rFont val="Calibri"/>
        <family val="2"/>
        <scheme val="minor"/>
      </rPr>
      <t>801-1400m.</t>
    </r>
  </si>
  <si>
    <r>
      <t xml:space="preserve">The area has an average mesh density which </t>
    </r>
    <r>
      <rPr>
        <b/>
        <sz val="11"/>
        <rFont val="Calibri"/>
        <family val="2"/>
        <scheme val="minor"/>
      </rPr>
      <t>exceeds 1400m.</t>
    </r>
  </si>
  <si>
    <r>
      <t xml:space="preserve">Motorised Through-Traffic
Potential exemptions may include:
</t>
    </r>
    <r>
      <rPr>
        <sz val="11"/>
        <color rgb="FF006853"/>
        <rFont val="Calibri"/>
        <family val="2"/>
        <scheme val="minor"/>
      </rPr>
      <t xml:space="preserve">- Buses
- Taxis
- Private hire vehicles
- Emergency services
- Community transport providers
- Blue badge holders
Please refer to the User Manual for further information.
 </t>
    </r>
  </si>
  <si>
    <r>
      <t xml:space="preserve">The area does </t>
    </r>
    <r>
      <rPr>
        <b/>
        <sz val="11"/>
        <rFont val="Calibri"/>
        <family val="2"/>
        <scheme val="minor"/>
      </rPr>
      <t>not allow any</t>
    </r>
    <r>
      <rPr>
        <sz val="11"/>
        <rFont val="Calibri"/>
        <family val="2"/>
        <scheme val="minor"/>
      </rPr>
      <t xml:space="preserve"> motorised through traffic. However, local access for motor traffic is still maintained for residents and businesses.</t>
    </r>
  </si>
  <si>
    <r>
      <rPr>
        <b/>
        <sz val="11"/>
        <rFont val="Calibri"/>
        <family val="2"/>
        <scheme val="minor"/>
      </rPr>
      <t xml:space="preserve">Most </t>
    </r>
    <r>
      <rPr>
        <sz val="11"/>
        <rFont val="Calibri"/>
        <family val="2"/>
        <scheme val="minor"/>
      </rPr>
      <t xml:space="preserve">motorised through traffic routes are closed in the area. However, local access for motor traffic is still maintained for residents and businesses.
There are </t>
    </r>
    <r>
      <rPr>
        <b/>
        <sz val="11"/>
        <rFont val="Calibri"/>
        <family val="2"/>
        <scheme val="minor"/>
      </rPr>
      <t>good reasons</t>
    </r>
    <r>
      <rPr>
        <sz val="11"/>
        <rFont val="Calibri"/>
        <family val="2"/>
        <scheme val="minor"/>
      </rPr>
      <t xml:space="preserve"> why  motor traffic through routes are in place, and </t>
    </r>
    <r>
      <rPr>
        <b/>
        <sz val="11"/>
        <rFont val="Calibri"/>
        <family val="2"/>
        <scheme val="minor"/>
      </rPr>
      <t xml:space="preserve">there are measures </t>
    </r>
    <r>
      <rPr>
        <sz val="11"/>
        <rFont val="Calibri"/>
        <family val="2"/>
        <scheme val="minor"/>
      </rPr>
      <t>to mitigate any potential issues relating to them.</t>
    </r>
  </si>
  <si>
    <r>
      <rPr>
        <b/>
        <sz val="11"/>
        <rFont val="Calibri"/>
        <family val="2"/>
        <scheme val="minor"/>
      </rPr>
      <t xml:space="preserve">Some </t>
    </r>
    <r>
      <rPr>
        <sz val="11"/>
        <rFont val="Calibri"/>
        <family val="2"/>
        <scheme val="minor"/>
      </rPr>
      <t xml:space="preserve">motorised through traffic routes are closed in the area. However, local access for motor traffic is still maintained for residents and businesses.
There are </t>
    </r>
    <r>
      <rPr>
        <b/>
        <sz val="11"/>
        <rFont val="Calibri"/>
        <family val="2"/>
        <scheme val="minor"/>
      </rPr>
      <t>good reasons</t>
    </r>
    <r>
      <rPr>
        <sz val="11"/>
        <rFont val="Calibri"/>
        <family val="2"/>
        <scheme val="minor"/>
      </rPr>
      <t xml:space="preserve"> why motor traffic through routes are in place, and </t>
    </r>
    <r>
      <rPr>
        <b/>
        <sz val="11"/>
        <rFont val="Calibri"/>
        <family val="2"/>
        <scheme val="minor"/>
      </rPr>
      <t>there are measures</t>
    </r>
    <r>
      <rPr>
        <sz val="11"/>
        <rFont val="Calibri"/>
        <family val="2"/>
        <scheme val="minor"/>
      </rPr>
      <t xml:space="preserve"> to mitigate any potential issues relating to them.</t>
    </r>
  </si>
  <si>
    <r>
      <rPr>
        <b/>
        <sz val="11"/>
        <rFont val="Calibri"/>
        <family val="2"/>
        <scheme val="minor"/>
      </rPr>
      <t>Some</t>
    </r>
    <r>
      <rPr>
        <sz val="11"/>
        <rFont val="Calibri"/>
        <family val="2"/>
        <scheme val="minor"/>
      </rPr>
      <t xml:space="preserve"> motorised through traffic routes are closed in the area. However, local access for motor traffic is still maintained for residents and businesses.
There are </t>
    </r>
    <r>
      <rPr>
        <b/>
        <sz val="11"/>
        <rFont val="Calibri"/>
        <family val="2"/>
        <scheme val="minor"/>
      </rPr>
      <t>no measures in place</t>
    </r>
    <r>
      <rPr>
        <sz val="11"/>
        <rFont val="Calibri"/>
        <family val="2"/>
        <scheme val="minor"/>
      </rPr>
      <t xml:space="preserve"> to mitigate any potential issues relating to remaining motorised through traffic routes.</t>
    </r>
  </si>
  <si>
    <r>
      <rPr>
        <b/>
        <sz val="11"/>
        <rFont val="Calibri"/>
        <family val="2"/>
        <scheme val="minor"/>
      </rPr>
      <t>No</t>
    </r>
    <r>
      <rPr>
        <sz val="11"/>
        <rFont val="Calibri"/>
        <family val="2"/>
        <scheme val="minor"/>
      </rPr>
      <t xml:space="preserve"> restrictions to motorised through traffic routes. Measures will have more of an effect on vehicle speeds than vehicle volumes.</t>
    </r>
  </si>
  <si>
    <r>
      <t xml:space="preserve">
Perimeter Treatment Design
</t>
    </r>
    <r>
      <rPr>
        <b/>
        <i/>
        <sz val="11"/>
        <color rgb="FF006853"/>
        <rFont val="Calibri"/>
        <family val="2"/>
        <scheme val="minor"/>
      </rPr>
      <t xml:space="preserve">Potential issues associated with displaced traffic
</t>
    </r>
    <r>
      <rPr>
        <sz val="11"/>
        <color rgb="FF006853"/>
        <rFont val="Calibri"/>
        <family val="2"/>
        <scheme val="minor"/>
      </rPr>
      <t>-Speeding
-Road safety
-Congestion &amp; air quality
-Delays to public transport</t>
    </r>
  </si>
  <si>
    <r>
      <t>The effects of displaced traffic around the perimeter of the filtered area are</t>
    </r>
    <r>
      <rPr>
        <b/>
        <sz val="11"/>
        <rFont val="Calibri"/>
        <family val="2"/>
        <scheme val="minor"/>
      </rPr>
      <t xml:space="preserve"> fully mitigated</t>
    </r>
    <r>
      <rPr>
        <sz val="11"/>
        <rFont val="Calibri"/>
        <family val="2"/>
        <scheme val="minor"/>
      </rPr>
      <t xml:space="preserve">. 
Junction treatments, traffic calming, bus gates, protected cycle facilities, side road treatments and green infrastructure are </t>
    </r>
    <r>
      <rPr>
        <b/>
        <sz val="11"/>
        <rFont val="Calibri"/>
        <family val="2"/>
        <scheme val="minor"/>
      </rPr>
      <t>present wherever needed</t>
    </r>
    <r>
      <rPr>
        <sz val="11"/>
        <rFont val="Calibri"/>
        <family val="2"/>
        <scheme val="minor"/>
      </rPr>
      <t xml:space="preserve"> along the perimeter.</t>
    </r>
  </si>
  <si>
    <t>Please replace this text with a justification of the scoring, listing the anticipated effects of displaced traffic and how it is proposed to mitigate them.</t>
  </si>
  <si>
    <r>
      <t>The effects of displaced traffic around the perimeter of the filtered area are</t>
    </r>
    <r>
      <rPr>
        <b/>
        <sz val="11"/>
        <rFont val="Calibri"/>
        <family val="2"/>
        <scheme val="minor"/>
      </rPr>
      <t xml:space="preserve"> mostly mitigated</t>
    </r>
    <r>
      <rPr>
        <sz val="11"/>
        <rFont val="Calibri"/>
        <family val="2"/>
        <scheme val="minor"/>
      </rPr>
      <t xml:space="preserve">. 
Junction treatments, traffic calming, bus gates, protected cycle facilities, side road treatments and green infrastructure are </t>
    </r>
    <r>
      <rPr>
        <b/>
        <sz val="11"/>
        <rFont val="Calibri"/>
        <family val="2"/>
        <scheme val="minor"/>
      </rPr>
      <t xml:space="preserve">present in most places </t>
    </r>
    <r>
      <rPr>
        <sz val="11"/>
        <rFont val="Calibri"/>
        <family val="2"/>
        <scheme val="minor"/>
      </rPr>
      <t>where they are needed along the perimeter.</t>
    </r>
  </si>
  <si>
    <r>
      <t xml:space="preserve">The effects of displaced traffic around the perimeter of the filtered area are </t>
    </r>
    <r>
      <rPr>
        <b/>
        <sz val="11"/>
        <rFont val="Calibri"/>
        <family val="2"/>
        <scheme val="minor"/>
      </rPr>
      <t>partly mitigated</t>
    </r>
    <r>
      <rPr>
        <sz val="11"/>
        <rFont val="Calibri"/>
        <family val="2"/>
        <scheme val="minor"/>
      </rPr>
      <t xml:space="preserve">. 
Junction treatments, traffic calming, bus gates, protected cycle facilities, side road treatments and green infrastructure are </t>
    </r>
    <r>
      <rPr>
        <b/>
        <sz val="11"/>
        <rFont val="Calibri"/>
        <family val="2"/>
        <scheme val="minor"/>
      </rPr>
      <t>present in places</t>
    </r>
    <r>
      <rPr>
        <sz val="11"/>
        <rFont val="Calibri"/>
        <family val="2"/>
        <scheme val="minor"/>
      </rPr>
      <t xml:space="preserve"> along the perimeter.</t>
    </r>
  </si>
  <si>
    <r>
      <t xml:space="preserve">The effects of displaced traffic around the perimeter of the filtered area are </t>
    </r>
    <r>
      <rPr>
        <b/>
        <sz val="11"/>
        <rFont val="Calibri"/>
        <family val="2"/>
        <scheme val="minor"/>
      </rPr>
      <t>partly mitigated</t>
    </r>
    <r>
      <rPr>
        <sz val="11"/>
        <rFont val="Calibri"/>
        <family val="2"/>
        <scheme val="minor"/>
      </rPr>
      <t xml:space="preserve"> and there are </t>
    </r>
    <r>
      <rPr>
        <b/>
        <sz val="11"/>
        <rFont val="Calibri"/>
        <family val="2"/>
        <scheme val="minor"/>
      </rPr>
      <t>sensitive receptors</t>
    </r>
    <r>
      <rPr>
        <sz val="11"/>
        <rFont val="Calibri"/>
        <family val="2"/>
        <scheme val="minor"/>
      </rPr>
      <t xml:space="preserve"> (e.g. schools, nurseries, hospitals) along the perimeter. 
Junction treatments, traffic calming, bus gates, protected cycle facilities, side road treatments and green infrastructure are</t>
    </r>
    <r>
      <rPr>
        <b/>
        <sz val="11"/>
        <rFont val="Calibri"/>
        <family val="2"/>
        <scheme val="minor"/>
      </rPr>
      <t xml:space="preserve"> present in places</t>
    </r>
    <r>
      <rPr>
        <sz val="11"/>
        <rFont val="Calibri"/>
        <family val="2"/>
        <scheme val="minor"/>
      </rPr>
      <t xml:space="preserve"> along the perimeter.</t>
    </r>
  </si>
  <si>
    <r>
      <t>There are</t>
    </r>
    <r>
      <rPr>
        <b/>
        <sz val="11"/>
        <rFont val="Calibri"/>
        <family val="2"/>
        <scheme val="minor"/>
      </rPr>
      <t xml:space="preserve"> no measures </t>
    </r>
    <r>
      <rPr>
        <sz val="11"/>
        <rFont val="Calibri"/>
        <family val="2"/>
        <scheme val="minor"/>
      </rPr>
      <t>to mitigate the effects of displaced traffic around the perimeter of the filtered area. 
There are</t>
    </r>
    <r>
      <rPr>
        <b/>
        <sz val="11"/>
        <rFont val="Calibri"/>
        <family val="2"/>
        <scheme val="minor"/>
      </rPr>
      <t xml:space="preserve"> no (or few) </t>
    </r>
    <r>
      <rPr>
        <sz val="11"/>
        <rFont val="Calibri"/>
        <family val="2"/>
        <scheme val="minor"/>
      </rPr>
      <t>plans for junction treatments, traffic calming, bus gates, protected cycle facilities, side road treatments and green infrastructure along the perimeter.</t>
    </r>
  </si>
  <si>
    <r>
      <rPr>
        <b/>
        <sz val="11"/>
        <color rgb="FF006853"/>
        <rFont val="Calibri"/>
        <family val="2"/>
        <scheme val="minor"/>
      </rPr>
      <t xml:space="preserve">
Green Infrastructure Design
List of green infrastructure measures
</t>
    </r>
    <r>
      <rPr>
        <sz val="11"/>
        <color rgb="FF006853"/>
        <rFont val="Calibri"/>
        <family val="2"/>
        <scheme val="minor"/>
      </rPr>
      <t>- Sustainable drainage systems (SuDS)
- Planters
- Parklets or pocket parks
- Trees
- Soft landscaping e.g. planting of wildflowers/hedges/shrubs
- Community gardens 
- Green roofs e.g. on bus stops
- Green walls or screens
- Bug hotels</t>
    </r>
  </si>
  <si>
    <r>
      <t xml:space="preserve">There are at least </t>
    </r>
    <r>
      <rPr>
        <b/>
        <sz val="11"/>
        <rFont val="Calibri"/>
        <family val="2"/>
        <scheme val="minor"/>
      </rPr>
      <t>five</t>
    </r>
    <r>
      <rPr>
        <sz val="11"/>
        <rFont val="Calibri"/>
        <family val="2"/>
        <scheme val="minor"/>
      </rPr>
      <t xml:space="preserve"> measures from the list of green infrastructure measures (per square km).</t>
    </r>
  </si>
  <si>
    <t>Please replace this text with a justification of the scoring, listing the existing green infrastructure measures.</t>
  </si>
  <si>
    <t>Please replace this text with a justification of the scoring, listing the proposed green infrastructure measures.</t>
  </si>
  <si>
    <r>
      <t xml:space="preserve">There are at least </t>
    </r>
    <r>
      <rPr>
        <b/>
        <sz val="11"/>
        <rFont val="Calibri"/>
        <family val="2"/>
        <scheme val="minor"/>
      </rPr>
      <t>four</t>
    </r>
    <r>
      <rPr>
        <sz val="11"/>
        <rFont val="Calibri"/>
        <family val="2"/>
        <scheme val="minor"/>
      </rPr>
      <t xml:space="preserve"> measures from the list of green infrastructure measures (per square km).</t>
    </r>
  </si>
  <si>
    <r>
      <t xml:space="preserve">There are at least </t>
    </r>
    <r>
      <rPr>
        <b/>
        <sz val="11"/>
        <rFont val="Calibri"/>
        <family val="2"/>
        <scheme val="minor"/>
      </rPr>
      <t>three</t>
    </r>
    <r>
      <rPr>
        <sz val="11"/>
        <rFont val="Calibri"/>
        <family val="2"/>
        <scheme val="minor"/>
      </rPr>
      <t xml:space="preserve"> measures from the list of green infrastructure measures (per square km).</t>
    </r>
  </si>
  <si>
    <r>
      <t xml:space="preserve">There are </t>
    </r>
    <r>
      <rPr>
        <b/>
        <sz val="11"/>
        <rFont val="Calibri"/>
        <family val="2"/>
        <scheme val="minor"/>
      </rPr>
      <t>fewer than</t>
    </r>
    <r>
      <rPr>
        <sz val="11"/>
        <rFont val="Calibri"/>
        <family val="2"/>
        <scheme val="minor"/>
      </rPr>
      <t xml:space="preserve"> </t>
    </r>
    <r>
      <rPr>
        <b/>
        <sz val="11"/>
        <rFont val="Calibri"/>
        <family val="2"/>
        <scheme val="minor"/>
      </rPr>
      <t>three</t>
    </r>
    <r>
      <rPr>
        <sz val="11"/>
        <rFont val="Calibri"/>
        <family val="2"/>
        <scheme val="minor"/>
      </rPr>
      <t xml:space="preserve"> measures from the list of green infrastructure measures (per square km)</t>
    </r>
  </si>
  <si>
    <r>
      <t xml:space="preserve">There are </t>
    </r>
    <r>
      <rPr>
        <b/>
        <sz val="11"/>
        <rFont val="Calibri"/>
        <family val="2"/>
        <scheme val="minor"/>
      </rPr>
      <t>no</t>
    </r>
    <r>
      <rPr>
        <sz val="11"/>
        <rFont val="Calibri"/>
        <family val="2"/>
        <scheme val="minor"/>
      </rPr>
      <t xml:space="preserve"> for green infrastructure measures or there will be an overall </t>
    </r>
    <r>
      <rPr>
        <b/>
        <sz val="11"/>
        <rFont val="Calibri"/>
        <family val="2"/>
        <scheme val="minor"/>
      </rPr>
      <t>net</t>
    </r>
    <r>
      <rPr>
        <sz val="11"/>
        <rFont val="Calibri"/>
        <family val="2"/>
        <scheme val="minor"/>
      </rPr>
      <t xml:space="preserve"> </t>
    </r>
    <r>
      <rPr>
        <b/>
        <sz val="11"/>
        <rFont val="Calibri"/>
        <family val="2"/>
        <scheme val="minor"/>
      </rPr>
      <t>loss</t>
    </r>
    <r>
      <rPr>
        <sz val="11"/>
        <rFont val="Calibri"/>
        <family val="2"/>
        <scheme val="minor"/>
      </rPr>
      <t xml:space="preserve"> in green infratructure.</t>
    </r>
  </si>
  <si>
    <r>
      <t xml:space="preserve">
</t>
    </r>
    <r>
      <rPr>
        <sz val="11"/>
        <color rgb="FF006853"/>
        <rFont val="Calibri"/>
        <family val="2"/>
        <scheme val="minor"/>
      </rPr>
      <t xml:space="preserve">
</t>
    </r>
    <r>
      <rPr>
        <b/>
        <sz val="11"/>
        <color rgb="FF006853"/>
        <rFont val="Calibri"/>
        <family val="2"/>
        <scheme val="minor"/>
      </rPr>
      <t>Other Internal Treatment Design</t>
    </r>
    <r>
      <rPr>
        <sz val="11"/>
        <color rgb="FF006853"/>
        <rFont val="Calibri"/>
        <family val="2"/>
        <scheme val="minor"/>
      </rPr>
      <t xml:space="preserve">
</t>
    </r>
    <r>
      <rPr>
        <b/>
        <sz val="11"/>
        <color rgb="FF006853"/>
        <rFont val="Calibri"/>
        <family val="2"/>
        <scheme val="minor"/>
      </rPr>
      <t>List of internal treatments</t>
    </r>
    <r>
      <rPr>
        <sz val="11"/>
        <color rgb="FF006853"/>
        <rFont val="Calibri"/>
        <family val="2"/>
        <scheme val="minor"/>
      </rPr>
      <t xml:space="preserve">
- Play streets
- School streets
- Cycle parking/hangars
- Resting places e.g. seating
- Raised tables/entries or continuous footways
- New social spaces
- Parklets or pocket parks
- Wayfinding
- Art
- Other (please specify in the scoring justification box)</t>
    </r>
  </si>
  <si>
    <r>
      <t xml:space="preserve">There are at least </t>
    </r>
    <r>
      <rPr>
        <b/>
        <sz val="11"/>
        <rFont val="Calibri"/>
        <family val="2"/>
        <scheme val="minor"/>
      </rPr>
      <t>five</t>
    </r>
    <r>
      <rPr>
        <sz val="11"/>
        <rFont val="Calibri"/>
        <family val="2"/>
        <scheme val="minor"/>
      </rPr>
      <t xml:space="preserve"> measures from the list of internal treatments (per square km).
Residents involved in the design of one or more of these measures.</t>
    </r>
  </si>
  <si>
    <t xml:space="preserve">
Please replace this text with a justification of the scoring, listing the existing internal treatments and which treatments (if any) residents were involved in the design of.</t>
  </si>
  <si>
    <t xml:space="preserve">
Please replace this text with a justification of the scoring, listing the internal treatments proposed and which treatments (if any) residents will be involved in the design of.</t>
  </si>
  <si>
    <r>
      <t xml:space="preserve">There are at least </t>
    </r>
    <r>
      <rPr>
        <b/>
        <sz val="11"/>
        <rFont val="Calibri"/>
        <family val="2"/>
        <scheme val="minor"/>
      </rPr>
      <t>three</t>
    </r>
    <r>
      <rPr>
        <sz val="11"/>
        <rFont val="Calibri"/>
        <family val="2"/>
        <scheme val="minor"/>
      </rPr>
      <t xml:space="preserve"> measures from the list of internal treatments (per square km).
Residents involved in the design of one or more of these measures.</t>
    </r>
  </si>
  <si>
    <r>
      <t xml:space="preserve">There are at least </t>
    </r>
    <r>
      <rPr>
        <b/>
        <sz val="11"/>
        <rFont val="Calibri"/>
        <family val="2"/>
        <scheme val="minor"/>
      </rPr>
      <t>three</t>
    </r>
    <r>
      <rPr>
        <sz val="11"/>
        <rFont val="Calibri"/>
        <family val="2"/>
        <scheme val="minor"/>
      </rPr>
      <t xml:space="preserve"> measures from the list of internal treatments (per square km).
Residents not involved in the design of the measures.</t>
    </r>
  </si>
  <si>
    <r>
      <t xml:space="preserve">There are </t>
    </r>
    <r>
      <rPr>
        <b/>
        <sz val="11"/>
        <rFont val="Calibri"/>
        <family val="2"/>
        <scheme val="minor"/>
      </rPr>
      <t>fewer than three</t>
    </r>
    <r>
      <rPr>
        <sz val="11"/>
        <rFont val="Calibri"/>
        <family val="2"/>
        <scheme val="minor"/>
      </rPr>
      <t xml:space="preserve"> measures from the list of internal treatments (per square km).</t>
    </r>
  </si>
  <si>
    <r>
      <t xml:space="preserve">There are </t>
    </r>
    <r>
      <rPr>
        <b/>
        <sz val="11"/>
        <rFont val="Calibri"/>
        <family val="2"/>
        <scheme val="minor"/>
      </rPr>
      <t>no</t>
    </r>
    <r>
      <rPr>
        <sz val="11"/>
        <rFont val="Calibri"/>
        <family val="2"/>
        <scheme val="minor"/>
      </rPr>
      <t xml:space="preserve"> internal treatments.</t>
    </r>
  </si>
  <si>
    <t>Engagement Practice</t>
  </si>
  <si>
    <r>
      <rPr>
        <b/>
        <sz val="11"/>
        <rFont val="Calibri"/>
        <family val="2"/>
        <scheme val="minor"/>
      </rPr>
      <t xml:space="preserve">Resident-led design.
</t>
    </r>
    <r>
      <rPr>
        <sz val="11"/>
        <rFont val="Calibri"/>
        <family val="2"/>
        <scheme val="minor"/>
      </rPr>
      <t>Residents have had or are expected to have</t>
    </r>
    <r>
      <rPr>
        <b/>
        <sz val="11"/>
        <rFont val="Calibri"/>
        <family val="2"/>
        <scheme val="minor"/>
      </rPr>
      <t xml:space="preserve"> strong control </t>
    </r>
    <r>
      <rPr>
        <sz val="11"/>
        <rFont val="Calibri"/>
        <family val="2"/>
        <scheme val="minor"/>
      </rPr>
      <t>and decision-making authority in the area. Local accessibility groups have been comprehensively engaged with throughout the process.</t>
    </r>
  </si>
  <si>
    <r>
      <t xml:space="preserve">Collaborative design.
</t>
    </r>
    <r>
      <rPr>
        <sz val="11"/>
        <rFont val="Calibri"/>
        <family val="2"/>
        <scheme val="minor"/>
      </rPr>
      <t xml:space="preserve">Residents have had or are expected to have </t>
    </r>
    <r>
      <rPr>
        <b/>
        <sz val="11"/>
        <rFont val="Calibri"/>
        <family val="2"/>
        <scheme val="minor"/>
      </rPr>
      <t>significant control</t>
    </r>
    <r>
      <rPr>
        <sz val="11"/>
        <rFont val="Calibri"/>
        <family val="2"/>
        <scheme val="minor"/>
      </rPr>
      <t xml:space="preserve"> and decision-making authority in the area</t>
    </r>
    <r>
      <rPr>
        <b/>
        <sz val="11"/>
        <rFont val="Calibri"/>
        <family val="2"/>
        <scheme val="minor"/>
      </rPr>
      <t xml:space="preserve">. </t>
    </r>
    <r>
      <rPr>
        <sz val="11"/>
        <rFont val="Calibri"/>
        <family val="2"/>
        <scheme val="minor"/>
      </rPr>
      <t>Local accessibility groups have been engaged with throughout the process.</t>
    </r>
  </si>
  <si>
    <r>
      <rPr>
        <b/>
        <sz val="11"/>
        <rFont val="Calibri"/>
        <family val="2"/>
        <scheme val="minor"/>
      </rPr>
      <t xml:space="preserve">Collaborative design.
</t>
    </r>
    <r>
      <rPr>
        <sz val="11"/>
        <rFont val="Calibri"/>
        <family val="2"/>
        <scheme val="minor"/>
      </rPr>
      <t xml:space="preserve">Residents have had or are expected to have </t>
    </r>
    <r>
      <rPr>
        <b/>
        <sz val="11"/>
        <rFont val="Calibri"/>
        <family val="2"/>
        <scheme val="minor"/>
      </rPr>
      <t>some control</t>
    </r>
    <r>
      <rPr>
        <sz val="11"/>
        <rFont val="Calibri"/>
        <family val="2"/>
        <scheme val="minor"/>
      </rPr>
      <t xml:space="preserve"> and decision-making authority in the area. Local accessibility groups have been engaged with on multiple occassions.</t>
    </r>
  </si>
  <si>
    <r>
      <t xml:space="preserve">Residents have been or are expected to be </t>
    </r>
    <r>
      <rPr>
        <b/>
        <sz val="11"/>
        <rFont val="Calibri"/>
        <family val="2"/>
        <scheme val="minor"/>
      </rPr>
      <t>engaged with</t>
    </r>
    <r>
      <rPr>
        <sz val="11"/>
        <rFont val="Calibri"/>
        <family val="2"/>
        <scheme val="minor"/>
      </rPr>
      <t xml:space="preserve"> but this has or will result in </t>
    </r>
    <r>
      <rPr>
        <b/>
        <sz val="11"/>
        <rFont val="Calibri"/>
        <family val="2"/>
        <scheme val="minor"/>
      </rPr>
      <t>little influence</t>
    </r>
    <r>
      <rPr>
        <sz val="11"/>
        <rFont val="Calibri"/>
        <family val="2"/>
        <scheme val="minor"/>
      </rPr>
      <t xml:space="preserve"> in the area. Local accessibility groups have been engaged with once.</t>
    </r>
  </si>
  <si>
    <r>
      <t xml:space="preserve">There has been or is expected to be </t>
    </r>
    <r>
      <rPr>
        <b/>
        <sz val="11"/>
        <rFont val="Calibri"/>
        <family val="2"/>
        <scheme val="minor"/>
      </rPr>
      <t>no or minimal engagement</t>
    </r>
    <r>
      <rPr>
        <sz val="11"/>
        <rFont val="Calibri"/>
        <family val="2"/>
        <scheme val="minor"/>
      </rPr>
      <t xml:space="preserve"> with residents and local accessibility groups.</t>
    </r>
  </si>
  <si>
    <t>For completion</t>
  </si>
  <si>
    <t>Area Check Results</t>
  </si>
  <si>
    <t>Area</t>
  </si>
  <si>
    <t>Traffic Mitigation Results</t>
  </si>
  <si>
    <t>Existing Area Score</t>
  </si>
  <si>
    <t>Proposed Area Score</t>
  </si>
  <si>
    <t>Uplift</t>
  </si>
  <si>
    <t>Comments on Area Scorecard</t>
  </si>
  <si>
    <t>Enter comments on scoring and recommendations</t>
  </si>
  <si>
    <t>Weighting</t>
  </si>
  <si>
    <t>Error 1</t>
  </si>
  <si>
    <t>Error 2</t>
  </si>
  <si>
    <t>Error 3</t>
  </si>
  <si>
    <t>Error 4</t>
  </si>
  <si>
    <t>Error 5</t>
  </si>
  <si>
    <t>Error 6</t>
  </si>
  <si>
    <t>Network development</t>
  </si>
  <si>
    <t>Porosity</t>
  </si>
  <si>
    <t>Mesh Density</t>
  </si>
  <si>
    <t>Permeability</t>
  </si>
  <si>
    <t>Rat-run resolution</t>
  </si>
  <si>
    <t>Crossings</t>
  </si>
  <si>
    <t>Perimeter Treatment design</t>
  </si>
  <si>
    <t>Internal treatment design</t>
  </si>
  <si>
    <t>Total Scoring</t>
  </si>
  <si>
    <t>Yes, traffic is expected to reduce due to modal shift and trip reduction</t>
  </si>
  <si>
    <t>No, some traffic is expected to be displaced to other roads</t>
  </si>
  <si>
    <t>Major routes (e.g. scheme eliminates a rat run)</t>
  </si>
  <si>
    <t>Are there sensitive receptors, such as schools or hospitals there?</t>
  </si>
  <si>
    <t>Is the scheme expected to add significant levels of traffic or congestion to any part of the road network?</t>
  </si>
  <si>
    <t>Minor streets (e.g. residential)</t>
  </si>
  <si>
    <t>Are there sensitive receptors on these streets or do the existing pollution levels exceed or approach limit values?</t>
  </si>
  <si>
    <t>Is the scheme expected to add significant levels of traffic or congestion to these streets?</t>
  </si>
  <si>
    <t>Local</t>
  </si>
  <si>
    <t>Wider</t>
  </si>
  <si>
    <t>Measures are inadequate</t>
  </si>
  <si>
    <t>LAs</t>
  </si>
  <si>
    <t>Adur District Council</t>
  </si>
  <si>
    <t>Feasibility</t>
  </si>
  <si>
    <t>Amber Valley Borough Council</t>
  </si>
  <si>
    <t>Preliminary</t>
  </si>
  <si>
    <t>Arun District Council</t>
  </si>
  <si>
    <t>Outline design</t>
  </si>
  <si>
    <t>Ashfield District Council</t>
  </si>
  <si>
    <t>Detailed design</t>
  </si>
  <si>
    <t>Ashford Borough Council</t>
  </si>
  <si>
    <t>Strategic business case</t>
  </si>
  <si>
    <t>Babergh District Council</t>
  </si>
  <si>
    <t>Pre-outline business case</t>
  </si>
  <si>
    <t>Barnsley Borough Council</t>
  </si>
  <si>
    <t>Outline business case</t>
  </si>
  <si>
    <t>Basildon Borough Council</t>
  </si>
  <si>
    <t>Final business case</t>
  </si>
  <si>
    <t>Basingstoke &amp; Deane Borough Council</t>
  </si>
  <si>
    <t>Other</t>
  </si>
  <si>
    <t>Bassetlaw District Council</t>
  </si>
  <si>
    <t>Bath and North East Somerset Council</t>
  </si>
  <si>
    <t>Funding programme</t>
  </si>
  <si>
    <t>Bedford Borough Council</t>
  </si>
  <si>
    <t>Active Travel Fund</t>
  </si>
  <si>
    <t>Birmingham City Council</t>
  </si>
  <si>
    <t>Capability Fund</t>
  </si>
  <si>
    <t>Blaby District Council</t>
  </si>
  <si>
    <t>City Region Sustainable Transport Settlements</t>
  </si>
  <si>
    <t>Blackburn with Darwen Borough Council</t>
  </si>
  <si>
    <t>Levelling Up Fund</t>
  </si>
  <si>
    <t>Blackpool Council</t>
  </si>
  <si>
    <t>Major Road Network</t>
  </si>
  <si>
    <t>Bolsover District Council</t>
  </si>
  <si>
    <t>Transforming Cities Fund</t>
  </si>
  <si>
    <t>Bolton Borough Council</t>
  </si>
  <si>
    <t>Road Investment Strategy</t>
  </si>
  <si>
    <t>Boston Borough Council</t>
  </si>
  <si>
    <t>Housing Infrastructure Fund</t>
  </si>
  <si>
    <t>Bournemouth, Christchurch and Poole Council</t>
  </si>
  <si>
    <t>National Cycle Network</t>
  </si>
  <si>
    <t>Bracknell Forest Borough Council</t>
  </si>
  <si>
    <t>Bradford City Council</t>
  </si>
  <si>
    <t>Braintree District Council</t>
  </si>
  <si>
    <t>Breckland District Council</t>
  </si>
  <si>
    <t>East of England</t>
  </si>
  <si>
    <t>Brentwood Borough Council</t>
  </si>
  <si>
    <t>East Midlands</t>
  </si>
  <si>
    <t>Brighton and Hove City Council</t>
  </si>
  <si>
    <t>North East</t>
  </si>
  <si>
    <t>Bristol City Council</t>
  </si>
  <si>
    <t>North West</t>
  </si>
  <si>
    <t>Broadland District Council</t>
  </si>
  <si>
    <t>South East</t>
  </si>
  <si>
    <t>Bromsgrove District Council</t>
  </si>
  <si>
    <t>South West</t>
  </si>
  <si>
    <t>Broxbourne Borough Council</t>
  </si>
  <si>
    <t>West Midlands</t>
  </si>
  <si>
    <t>Broxtowe Borough Council</t>
  </si>
  <si>
    <t>Yorkshire and the Humber</t>
  </si>
  <si>
    <t>Buckinghamshire Council</t>
  </si>
  <si>
    <t>London</t>
  </si>
  <si>
    <t>Burnley Borough Council</t>
  </si>
  <si>
    <t>Other (Scotland)</t>
  </si>
  <si>
    <t>Bury Borough Council</t>
  </si>
  <si>
    <t>Other (Northern Ireland)</t>
  </si>
  <si>
    <t>Calderdale Borough Council</t>
  </si>
  <si>
    <t>Other (Wales)</t>
  </si>
  <si>
    <t>Cambridge City Council</t>
  </si>
  <si>
    <t>Cambridgeshire and Peterborough Combined Authority</t>
  </si>
  <si>
    <t>CAs</t>
  </si>
  <si>
    <t>Cambridgeshire County Council</t>
  </si>
  <si>
    <t>Cannock Chase District Council</t>
  </si>
  <si>
    <t>Canterbury City Council</t>
  </si>
  <si>
    <t>Cambridgeshire &amp; Peterborough Combined Authority</t>
  </si>
  <si>
    <t>Castle Point District Council</t>
  </si>
  <si>
    <t>Greater Manchester Combined Authority</t>
  </si>
  <si>
    <t>Central Bedfordshire Council</t>
  </si>
  <si>
    <t>Liverpool City Region Combined Authority</t>
  </si>
  <si>
    <t>Charnwood Borough Council</t>
  </si>
  <si>
    <t>North East Joint Transport Committee</t>
  </si>
  <si>
    <t>Chelmsford City Council</t>
  </si>
  <si>
    <t>South Yorkshire Mayoral Combined Authority</t>
  </si>
  <si>
    <t>Cheltenham Borough Council</t>
  </si>
  <si>
    <t>Tees Valley Combined Authority</t>
  </si>
  <si>
    <t>Cherwell District Council</t>
  </si>
  <si>
    <t>West Midlands Combined Authority</t>
  </si>
  <si>
    <t>Cheshire East Council</t>
  </si>
  <si>
    <t>West of England Combined Authority</t>
  </si>
  <si>
    <t>Cheshire West and Chester Council</t>
  </si>
  <si>
    <t>West Yorkshire Combined Authority</t>
  </si>
  <si>
    <t>Chesterfield Borough Council</t>
  </si>
  <si>
    <t>Chichester District Council</t>
  </si>
  <si>
    <t>Chorley Borough Council</t>
  </si>
  <si>
    <t>City of London Corporation</t>
  </si>
  <si>
    <t>City of York Council</t>
  </si>
  <si>
    <t>Colchester Borough Council</t>
  </si>
  <si>
    <t>Cornwall Council</t>
  </si>
  <si>
    <t>Cotswold District Council</t>
  </si>
  <si>
    <t>Coventry City Council</t>
  </si>
  <si>
    <t>Crawley Borough Council</t>
  </si>
  <si>
    <t>Cumberland Council</t>
  </si>
  <si>
    <t>Dacorum Borough Council</t>
  </si>
  <si>
    <t>Darlington Borough Council</t>
  </si>
  <si>
    <t>Dartford Borough Council</t>
  </si>
  <si>
    <t>Derby City Council</t>
  </si>
  <si>
    <t>Derbyshire County Council</t>
  </si>
  <si>
    <t>Derbyshire Dales District Council</t>
  </si>
  <si>
    <t>Devon County Council</t>
  </si>
  <si>
    <t>Doncaster Borough Council</t>
  </si>
  <si>
    <t>Dorset Council</t>
  </si>
  <si>
    <t>Dover District Council</t>
  </si>
  <si>
    <t>Dudley Borough Council</t>
  </si>
  <si>
    <t>Durham County Council</t>
  </si>
  <si>
    <t>East Cambridgeshire District Council</t>
  </si>
  <si>
    <t>East Devon District Council</t>
  </si>
  <si>
    <t>East Hampshire District Council</t>
  </si>
  <si>
    <t>East Hertfordshire District Council</t>
  </si>
  <si>
    <t>East Lindsey District Council</t>
  </si>
  <si>
    <t>East Riding of Yorkshire Council</t>
  </si>
  <si>
    <t>East Staffordshire Borough Council</t>
  </si>
  <si>
    <t>East Suffolk Council</t>
  </si>
  <si>
    <t>East Sussex County Council</t>
  </si>
  <si>
    <t>Eastbourne Borough Council</t>
  </si>
  <si>
    <t>Eastleigh Borough Council</t>
  </si>
  <si>
    <t>Elmbridge Borough Council</t>
  </si>
  <si>
    <t>Epping Forest District Council</t>
  </si>
  <si>
    <t>Epsom &amp; Ewell Borough Council</t>
  </si>
  <si>
    <t>Erewash Borough Council</t>
  </si>
  <si>
    <t>Essex County Council</t>
  </si>
  <si>
    <t>Exeter City Council</t>
  </si>
  <si>
    <t>Fareham Borough Council</t>
  </si>
  <si>
    <t>Fenland District Council</t>
  </si>
  <si>
    <t>Folkestone and Hythe District Council</t>
  </si>
  <si>
    <t>Forest of Dean District Council</t>
  </si>
  <si>
    <t>Fylde Borough Council</t>
  </si>
  <si>
    <t>Gateshead Borough Council</t>
  </si>
  <si>
    <t>Gedling Borough Council</t>
  </si>
  <si>
    <t>Gloucester City Council</t>
  </si>
  <si>
    <t>Gloucestershire County Council</t>
  </si>
  <si>
    <t>Gosport Borough Council</t>
  </si>
  <si>
    <t>Gravesham Borough Council</t>
  </si>
  <si>
    <t>Great Yarmouth Borough Council</t>
  </si>
  <si>
    <t>Greater London Authority</t>
  </si>
  <si>
    <t>Guildford Borough Council</t>
  </si>
  <si>
    <t>Halton Borough Council</t>
  </si>
  <si>
    <t>Hampshire County Council</t>
  </si>
  <si>
    <t>Harborough District Council</t>
  </si>
  <si>
    <t>Harlow District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</si>
  <si>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</si>
  <si>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</si>
  <si>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</si>
  <si>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</si>
  <si>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</si>
  <si>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</si>
  <si>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</si>
  <si>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</si>
  <si>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</si>
  <si>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</si>
  <si>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Hull City Council</t>
  </si>
  <si>
    <t>Huntingdonshire District Council</t>
  </si>
  <si>
    <t>Hyndburn Borough Council</t>
  </si>
  <si>
    <t>Ipswich Borough Council</t>
  </si>
  <si>
    <t>Isle of Wight Council</t>
  </si>
  <si>
    <t>Kent County Council</t>
  </si>
  <si>
    <t>Kings Lynn &amp; West Norfolk Borough Council</t>
  </si>
  <si>
    <t>Kirklees Borough Council</t>
  </si>
  <si>
    <t>Knowsley Borough Council</t>
  </si>
  <si>
    <t>Lancashire County Council</t>
  </si>
  <si>
    <t>Lancaster City Council</t>
  </si>
  <si>
    <t>Leeds City Council</t>
  </si>
  <si>
    <t>Leicester City Council</t>
  </si>
  <si>
    <t>Leicestershire County Council</t>
  </si>
  <si>
    <t>Lewes District Council</t>
  </si>
  <si>
    <t>Lichfield City Council</t>
  </si>
  <si>
    <t>Lincoln City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</si>
  <si>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</si>
  <si>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</si>
  <si>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</si>
  <si>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</si>
  <si>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</si>
  <si>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</si>
  <si>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</si>
  <si>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</si>
  <si>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</si>
  <si>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</si>
  <si>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</si>
  <si>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</si>
  <si>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and Fulham</t>
  </si>
  <si>
    <t>London Borough of Haringey</t>
  </si>
  <si>
    <t>London Borough of Harrow</t>
  </si>
  <si>
    <t>London Borough of Havering</t>
  </si>
  <si>
    <t>London Borough of Hillingdon</t>
  </si>
  <si>
    <t>London Borough of Hounslow</t>
  </si>
  <si>
    <t>London Borough of Islington</t>
  </si>
  <si>
    <t>Royal Borough of Kingston upon Thames</t>
  </si>
  <si>
    <t>Royal Borough of Greenwich</t>
  </si>
  <si>
    <t>Royal Borough of Kensington and Chelsea</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</si>
  <si>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</si>
  <si>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</si>
  <si>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</si>
  <si>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</si>
  <si>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</si>
  <si>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</si>
  <si>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</si>
  <si>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</si>
  <si>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</si>
  <si>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</si>
  <si>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</si>
  <si>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Westminster City Council</t>
  </si>
  <si>
    <t>Luton Borough Council</t>
  </si>
  <si>
    <t>Maidstone Borough Council</t>
  </si>
  <si>
    <t>Maldon District Council</t>
  </si>
  <si>
    <t>Malvern Hills District Council</t>
  </si>
  <si>
    <t>Manchester City Council</t>
  </si>
  <si>
    <t>Mansfield District Council</t>
  </si>
  <si>
    <t>Medway Council</t>
  </si>
  <si>
    <t>Melton Borough Council</t>
  </si>
  <si>
    <t>Mid Devon District Council</t>
  </si>
  <si>
    <t>Mid Suffolk District Council</t>
  </si>
  <si>
    <t>Mid Sussex District Council</t>
  </si>
  <si>
    <t>Middlesbrough Borough Council</t>
  </si>
  <si>
    <t>Milton Keynes Council</t>
  </si>
  <si>
    <t>Mole Valley District Council</t>
  </si>
  <si>
    <t>N/A</t>
  </si>
  <si>
    <t>New Forest District Council</t>
  </si>
  <si>
    <t>Newark &amp; Sherwood District Council</t>
  </si>
  <si>
    <t>Newcastle Upon Tyne City Council</t>
  </si>
  <si>
    <t>Newcastle-Under-Lyme Borough Council</t>
  </si>
  <si>
    <t>Norfolk County Council</t>
  </si>
  <si>
    <t>North Devon District Council</t>
  </si>
  <si>
    <t>North East Derbyshire District Council</t>
  </si>
  <si>
    <t>North East Lincolnshire Council</t>
  </si>
  <si>
    <t>North Hertfordshire District Council</t>
  </si>
  <si>
    <t>North Kesteven District Council</t>
  </si>
  <si>
    <t>North Lincolnshire Council</t>
  </si>
  <si>
    <t>North Norfolk District Council</t>
  </si>
  <si>
    <t>North Northamptonshire Council</t>
  </si>
  <si>
    <t>North Somerset Council</t>
  </si>
  <si>
    <t>North Tyneside Borough Council</t>
  </si>
  <si>
    <t>North Warwickshire Borough Council</t>
  </si>
  <si>
    <t>North West Leicestershire District Council</t>
  </si>
  <si>
    <t>North Yorkshire Council</t>
  </si>
  <si>
    <t>Northern Ireland</t>
  </si>
  <si>
    <t>Northumberland County Council</t>
  </si>
  <si>
    <t>Norwich City Council</t>
  </si>
  <si>
    <t>Nottingham City Council</t>
  </si>
  <si>
    <t>Nottinghamshire County Council</t>
  </si>
  <si>
    <t>Nuneaton &amp; Bedworth Borough Council</t>
  </si>
  <si>
    <t>Oadby &amp; Wigston Borough Council</t>
  </si>
  <si>
    <t>Oldham Borough Council</t>
  </si>
  <si>
    <t>Oxford City Council</t>
  </si>
  <si>
    <t>Oxfordshire County Council</t>
  </si>
  <si>
    <t>Pendle Borough Council</t>
  </si>
  <si>
    <t>Peterborough City Council</t>
  </si>
  <si>
    <t>Plymouth City Council</t>
  </si>
  <si>
    <t>Portsmouth City Council</t>
  </si>
  <si>
    <t>Preston City Council</t>
  </si>
  <si>
    <t>Reading Borough Council</t>
  </si>
  <si>
    <t>Redcar and Cleveland Borough Council</t>
  </si>
  <si>
    <t>Redditch Borough Council</t>
  </si>
  <si>
    <t>Reigate &amp; Banstead Borough Council</t>
  </si>
  <si>
    <t>Ribble Valley Borough Council</t>
  </si>
  <si>
    <t>Rochdale Borough Council</t>
  </si>
  <si>
    <t>Rochford District Council</t>
  </si>
  <si>
    <t>Rossendale Borough Council</t>
  </si>
  <si>
    <t>Rother District Council</t>
  </si>
  <si>
    <t>Rotherham Borough Council</t>
  </si>
  <si>
    <t>Rugby Borough Council</t>
  </si>
  <si>
    <t>Runnymede Borough Council</t>
  </si>
  <si>
    <t>Rushcliffe Borough Council</t>
  </si>
  <si>
    <t>Rushmoor Borough Council</t>
  </si>
  <si>
    <t>Rutland County Council</t>
  </si>
  <si>
    <t>Salford City Council</t>
  </si>
  <si>
    <t>Sandwell Borough Council</t>
  </si>
  <si>
    <t>Scotland</t>
  </si>
  <si>
    <t>Sefton Borough Council</t>
  </si>
  <si>
    <t>Sevenoaks District Council</t>
  </si>
  <si>
    <t>Sheffield City Council</t>
  </si>
  <si>
    <t>Shropshire Council</t>
  </si>
  <si>
    <t>Slough Borough Council</t>
  </si>
  <si>
    <t>Solihull Borough Council</t>
  </si>
  <si>
    <t>Somerset Council</t>
  </si>
  <si>
    <t>South Cambridgeshire District Council</t>
  </si>
  <si>
    <t>South Derbyshire District Council</t>
  </si>
  <si>
    <t>South Gloucestershire Council</t>
  </si>
  <si>
    <t>South Hams District Council</t>
  </si>
  <si>
    <t>South Holland District Council</t>
  </si>
  <si>
    <t>South Kesteven District Council</t>
  </si>
  <si>
    <t>South Norfolk District Council</t>
  </si>
  <si>
    <t>South Oxfordshire District Council</t>
  </si>
  <si>
    <t>South Ribble Borough Council</t>
  </si>
  <si>
    <t>South Staffordshire District Council</t>
  </si>
  <si>
    <t>South Tyneside Borough Council</t>
  </si>
  <si>
    <t>Southampton City Council</t>
  </si>
  <si>
    <t>Southend-on-Sea Borough Council</t>
  </si>
  <si>
    <t>Spelthorne Borough Council</t>
  </si>
  <si>
    <t>St Albans City Council</t>
  </si>
  <si>
    <t>St Helens Borough Council</t>
  </si>
  <si>
    <t>Stafford Borough Council</t>
  </si>
  <si>
    <t>Staffordshire County Council</t>
  </si>
  <si>
    <t>Staffordshire Moorlands District Council</t>
  </si>
  <si>
    <t>Stevenage Borough Council</t>
  </si>
  <si>
    <t>Stockport Borough Council</t>
  </si>
  <si>
    <t>Stockton-on-Tees Borough Council</t>
  </si>
  <si>
    <t>Stoke-on-Trent City Council</t>
  </si>
  <si>
    <t>Stratford on Avon District Council</t>
  </si>
  <si>
    <t>Stroud District Council</t>
  </si>
  <si>
    <t>Suffolk County Council</t>
  </si>
  <si>
    <t>Sunderland City Council</t>
  </si>
  <si>
    <t>Surrey County Council</t>
  </si>
  <si>
    <t>Surrey Heath Borough Council</t>
  </si>
  <si>
    <t>Swale Borough Council</t>
  </si>
  <si>
    <t>Swindon Borough Council</t>
  </si>
  <si>
    <t>Tameside Borough Council</t>
  </si>
  <si>
    <t>Tamworth Borough Council</t>
  </si>
  <si>
    <t>Tandridge District Council</t>
  </si>
  <si>
    <t>Teignbridge District Council</t>
  </si>
  <si>
    <t>Telford and Wrekin Borough Council</t>
  </si>
  <si>
    <t>Tendring District Council</t>
  </si>
  <si>
    <t>Test Valley Borough Council</t>
  </si>
  <si>
    <t>Tewkesbury Borough Council</t>
  </si>
  <si>
    <t>Thanet District Council</t>
  </si>
  <si>
    <t>The Council of the Isles of Scilly</t>
  </si>
  <si>
    <t>Three Rivers District Council</t>
  </si>
  <si>
    <t>Thurrock Council</t>
  </si>
  <si>
    <t>Tonbridge &amp; Malling Borough Council</t>
  </si>
  <si>
    <t>Torbay Council</t>
  </si>
  <si>
    <t>Torridge District Council</t>
  </si>
  <si>
    <t>Trafford Borough Council</t>
  </si>
  <si>
    <t>Tunbridge Wells Borough Council</t>
  </si>
  <si>
    <t>Uttlesford District Council</t>
  </si>
  <si>
    <t>Vale of White Horse District Council</t>
  </si>
  <si>
    <t>Wakefield City Council</t>
  </si>
  <si>
    <t>Wales</t>
  </si>
  <si>
    <t>Walsall Borough Council</t>
  </si>
  <si>
    <t>Warrington Borough Council</t>
  </si>
  <si>
    <t>Warwick District Council</t>
  </si>
  <si>
    <t>Warwickshire County Council</t>
  </si>
  <si>
    <t>Watford Borough Council</t>
  </si>
  <si>
    <t>Waverley Borough Council</t>
  </si>
  <si>
    <t>Wealden District Council</t>
  </si>
  <si>
    <t>Welwyn Hatfield Borough Council</t>
  </si>
  <si>
    <t>West Berkshire Council</t>
  </si>
  <si>
    <t>West Devon District Council</t>
  </si>
  <si>
    <t>West Lancashire District Council</t>
  </si>
  <si>
    <t>West Lindsey District Council</t>
  </si>
  <si>
    <t>West Northamptonshire Council</t>
  </si>
  <si>
    <t>West Oxfordshire District Council</t>
  </si>
  <si>
    <t>West Suffolk Council</t>
  </si>
  <si>
    <t>West Sussex County Council</t>
  </si>
  <si>
    <t>Westmorland and Furness Council</t>
  </si>
  <si>
    <t>Wigan Borough Council</t>
  </si>
  <si>
    <t>Wiltshire Council</t>
  </si>
  <si>
    <t>Winchester City Council</t>
  </si>
  <si>
    <t>Windsor and Maidenhead Borough Council</t>
  </si>
  <si>
    <t>Wirral Borough Council</t>
  </si>
  <si>
    <t>Woking Borough Council</t>
  </si>
  <si>
    <t>Wokingham Borough Council</t>
  </si>
  <si>
    <t>Wolverhampton City Council</t>
  </si>
  <si>
    <t>Worcester City Council</t>
  </si>
  <si>
    <t>Worcestershire County Council</t>
  </si>
  <si>
    <t>Worthing Borough Council</t>
  </si>
  <si>
    <t xml:space="preserve">Wychavon District Council </t>
  </si>
  <si>
    <t>Wyre Borough Council</t>
  </si>
  <si>
    <t>Wyre Forest District Council</t>
  </si>
  <si>
    <t>Network impacts</t>
  </si>
  <si>
    <t>Define severance</t>
  </si>
  <si>
    <t>Define liveable</t>
  </si>
  <si>
    <t>Explain porosity</t>
  </si>
  <si>
    <t>Explain how to calculate mesh density</t>
  </si>
  <si>
    <t>Define quality cycle route</t>
  </si>
  <si>
    <t>Rat run</t>
  </si>
  <si>
    <t>Define rat run</t>
  </si>
  <si>
    <t>LTN 1/20 guidance</t>
  </si>
  <si>
    <t>Perimeter treatments</t>
  </si>
  <si>
    <t>Types of perimeter treatments</t>
  </si>
  <si>
    <t>Internal treatments</t>
  </si>
  <si>
    <t>Types of internal treatments</t>
  </si>
  <si>
    <t>Examples of resident-led / collaborative design</t>
  </si>
  <si>
    <t>Traffic Mitigation Check Results</t>
  </si>
  <si>
    <t>Area Scorecard Results</t>
  </si>
  <si>
    <r>
      <t xml:space="preserve">
Permeability - Walking and Wheeling
</t>
    </r>
    <r>
      <rPr>
        <sz val="11"/>
        <color rgb="FF006853"/>
        <rFont val="Calibri"/>
        <family val="2"/>
        <scheme val="minor"/>
      </rPr>
      <t xml:space="preserve">(How easy it is to get </t>
    </r>
    <r>
      <rPr>
        <b/>
        <sz val="11"/>
        <color rgb="FF006853"/>
        <rFont val="Calibri"/>
        <family val="2"/>
        <scheme val="minor"/>
      </rPr>
      <t>through</t>
    </r>
    <r>
      <rPr>
        <sz val="11"/>
        <color rgb="FF006853"/>
        <rFont val="Calibri"/>
        <family val="2"/>
        <scheme val="minor"/>
      </rPr>
      <t xml:space="preserve"> the area as a pedestrian)
Suitable routes for walking and wheeling are only those which satisfy all conditions in the following list:
- Smooth and sealed footway surfaces.
- Dropped kerbs with suitable gradients and appropriate tactile paving surfaces at crossing locations.
- Suitable footway widths as defined in DfT’s Inclusive Mobility guidance.
- Suitable tactile paving surfaces.
- Acceptable footway camber (≤2.5%).
- Minimal street clutter.
- Appropriate street lighting.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</si>
</sst>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9">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b/>
      <sz val="18"/>
      <color theme="0"/>
      <name val="Calibri"/>
      <family val="2"/>
      <scheme val="minor"/>
    </font>
    <font>
      <sz val="14"/>
      <name val="Calibri"/>
      <family val="2"/>
      <scheme val="minor"/>
    </font>
    <font>
      <sz val="14"/>
      <color theme="1"/>
      <name val="Calibri"/>
      <family val="2"/>
      <scheme val="minor"/>
    </font>
    <font>
      <sz val="14"/>
      <color rgb="FF000000"/>
      <name val="Calibri"/>
      <family val="2"/>
      <scheme val="minor"/>
    </font>
    <font>
      <b/>
      <sz val="14"/>
      <color rgb="FF000000"/>
      <name val="Calibri"/>
      <family val="2"/>
      <scheme val="minor"/>
    </font>
    <font>
      <b/>
      <i/>
      <sz val="11"/>
      <color theme="1"/>
      <name val="Calibri"/>
      <family val="2"/>
      <scheme val="minor"/>
    </font>
    <font>
      <i/>
      <sz val="11"/>
      <color theme="1"/>
      <name val="Calibri"/>
      <family val="2"/>
      <scheme val="minor"/>
    </font>
    <font>
      <b/>
      <u/>
      <sz val="11"/>
      <color theme="1"/>
      <name val="Calibri"/>
      <family val="2"/>
      <scheme val="minor"/>
    </font>
    <font>
      <b/>
      <u/>
      <sz val="11"/>
      <color rgb="FF000000"/>
      <name val="Calibri"/>
      <family val="2"/>
      <scheme val="minor"/>
    </font>
    <font>
      <b/>
      <sz val="11"/>
      <name val="Calibri"/>
      <family val="2"/>
      <scheme val="minor"/>
    </font>
    <font>
      <b/>
      <i/>
      <sz val="14"/>
      <color theme="1"/>
      <name val="Calibri"/>
      <family val="2"/>
      <scheme val="minor"/>
    </font>
    <font>
      <i/>
      <sz val="14"/>
      <color theme="1"/>
      <name val="Calibri"/>
      <family val="2"/>
      <scheme val="minor"/>
    </font>
    <font>
      <b/>
      <sz val="11"/>
      <color theme="0"/>
      <name val="Calibri"/>
      <family val="2"/>
      <scheme val="minor"/>
    </font>
    <font>
      <b/>
      <sz val="11"/>
      <color rgb="FF006853"/>
      <name val="Calibri"/>
      <family val="2"/>
      <scheme val="minor"/>
    </font>
    <font>
      <sz val="11"/>
      <color rgb="FF006853"/>
      <name val="Calibri"/>
      <family val="2"/>
      <scheme val="minor"/>
    </font>
    <font>
      <b/>
      <i/>
      <sz val="11"/>
      <color rgb="FF006853"/>
      <name val="Calibri"/>
      <family val="2"/>
      <scheme val="minor"/>
    </font>
    <font>
      <i/>
      <sz val="11"/>
      <color theme="0"/>
      <name val="Calibri"/>
      <family val="2"/>
      <scheme val="minor"/>
    </font>
    <font>
      <b/>
      <sz val="14"/>
      <color theme="0"/>
      <name val="Calibri"/>
      <family val="2"/>
      <scheme val="minor"/>
    </font>
    <font>
      <sz val="11"/>
      <color theme="0"/>
      <name val="Calibri"/>
      <family val="2"/>
      <scheme val="minor"/>
    </font>
    <font>
      <b/>
      <vertAlign val="superscript"/>
      <sz val="11"/>
      <color theme="0"/>
      <name val="Calibri"/>
      <family val="2"/>
      <scheme val="minor"/>
    </font>
    <font>
      <b/>
      <u/>
      <sz val="18"/>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8EA9DB"/>
        <bgColor indexed="64"/>
      </patternFill>
    </fill>
    <fill>
      <patternFill patternType="solid">
        <fgColor theme="2"/>
        <bgColor indexed="64"/>
      </patternFill>
    </fill>
    <fill>
      <patternFill patternType="solid">
        <fgColor rgb="FF00B050"/>
        <bgColor indexed="64"/>
      </patternFill>
    </fill>
    <fill>
      <patternFill patternType="solid">
        <fgColor rgb="FF99CC00"/>
        <bgColor indexed="64"/>
      </patternFill>
    </fill>
    <fill>
      <patternFill patternType="solid">
        <fgColor rgb="FFFFC000"/>
        <bgColor indexed="64"/>
      </patternFill>
    </fill>
    <fill>
      <patternFill patternType="solid">
        <fgColor rgb="FFFF5050"/>
        <bgColor indexed="64"/>
      </patternFill>
    </fill>
    <fill>
      <patternFill patternType="solid">
        <fgColor rgb="FFFF0000"/>
        <bgColor indexed="64"/>
      </patternFill>
    </fill>
    <fill>
      <patternFill patternType="solid">
        <fgColor rgb="FF00B050"/>
        <bgColor rgb="FF000000"/>
      </patternFill>
    </fill>
    <fill>
      <patternFill patternType="solid">
        <fgColor rgb="FF99CC00"/>
        <bgColor rgb="FF000000"/>
      </patternFill>
    </fill>
    <fill>
      <patternFill patternType="solid">
        <fgColor rgb="FFFFC000"/>
        <bgColor rgb="FF000000"/>
      </patternFill>
    </fill>
    <fill>
      <patternFill patternType="solid">
        <fgColor rgb="FFFF5050"/>
        <bgColor rgb="FF000000"/>
      </patternFill>
    </fill>
    <fill>
      <patternFill patternType="solid">
        <fgColor rgb="FFFF0000"/>
        <bgColor rgb="FF000000"/>
      </patternFill>
    </fill>
    <fill>
      <patternFill patternType="solid">
        <fgColor rgb="FF004D36"/>
        <bgColor indexed="64"/>
      </patternFill>
    </fill>
    <fill>
      <patternFill patternType="solid">
        <fgColor rgb="FF006853"/>
        <bgColor indexed="64"/>
      </patternFill>
    </fill>
    <fill>
      <patternFill patternType="solid">
        <fgColor theme="0"/>
        <bgColor rgb="FF000000"/>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left>
      <right/>
      <top style="thin">
        <color theme="0"/>
      </top>
      <bottom/>
      <diagonal/>
    </border>
    <border>
      <left/>
      <right/>
      <top style="thin">
        <color theme="0"/>
      </top>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diagonal/>
    </border>
    <border>
      <left style="thin">
        <color theme="0"/>
      </left>
      <right style="thin">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theme="0"/>
      </left>
      <right style="thin">
        <color theme="0"/>
      </right>
      <top/>
      <bottom/>
      <diagonal/>
    </border>
    <border>
      <left style="thin">
        <color theme="0"/>
      </left>
      <right/>
      <top style="medium">
        <color indexed="64"/>
      </top>
      <bottom/>
      <diagonal/>
    </border>
    <border>
      <left style="medium">
        <color theme="0"/>
      </left>
      <right style="medium">
        <color theme="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1"/>
      </bottom>
      <diagonal/>
    </border>
    <border>
      <left style="thin">
        <color theme="1"/>
      </left>
      <right style="thin">
        <color theme="0"/>
      </right>
      <top style="thin">
        <color theme="1"/>
      </top>
      <bottom style="medium">
        <color theme="0"/>
      </bottom>
      <diagonal/>
    </border>
    <border>
      <left style="thin">
        <color theme="0"/>
      </left>
      <right style="thin">
        <color theme="0"/>
      </right>
      <top style="thin">
        <color theme="1"/>
      </top>
      <bottom style="medium">
        <color theme="0"/>
      </bottom>
      <diagonal/>
    </border>
    <border>
      <left style="thin">
        <color theme="1"/>
      </left>
      <right style="thin">
        <color theme="0"/>
      </right>
      <top style="thin">
        <color theme="0"/>
      </top>
      <bottom style="thin">
        <color theme="0"/>
      </bottom>
      <diagonal/>
    </border>
    <border>
      <left style="thin">
        <color theme="0"/>
      </left>
      <right style="thin">
        <color theme="1"/>
      </right>
      <top style="thin">
        <color theme="1"/>
      </top>
      <bottom style="medium">
        <color theme="0"/>
      </bottom>
      <diagonal/>
    </border>
    <border>
      <left style="thin">
        <color theme="0"/>
      </left>
      <right style="thin">
        <color theme="0"/>
      </right>
      <top/>
      <bottom/>
      <diagonal/>
    </border>
  </borders>
  <cellStyleXfs count="2">
    <xf numFmtId="0" fontId="0" fillId="0" borderId="0"/>
    <xf numFmtId="0" fontId="7" fillId="0" borderId="0" applyNumberFormat="0" applyFill="0" applyBorder="0" applyAlignment="0" applyProtection="0"/>
  </cellStyleXfs>
  <cellXfs count="245">
    <xf numFmtId="0" fontId="0" fillId="0" borderId="0" xfId="0"/>
    <xf numFmtId="0" fontId="0" fillId="2" borderId="1" xfId="0" applyFill="1" applyBorder="1"/>
    <xf numFmtId="0" fontId="2" fillId="2" borderId="1" xfId="0" applyFont="1" applyFill="1" applyBorder="1" applyAlignment="1">
      <alignment horizontal="center" vertical="center"/>
    </xf>
    <xf numFmtId="0" fontId="0" fillId="2" borderId="1" xfId="0" applyFill="1" applyBorder="1" applyAlignment="1">
      <alignment vertical="center"/>
    </xf>
    <xf numFmtId="0" fontId="2" fillId="3" borderId="1" xfId="0" applyFont="1" applyFill="1" applyBorder="1" applyAlignment="1">
      <alignment horizontal="center" vertical="center"/>
    </xf>
    <xf numFmtId="0" fontId="5" fillId="2" borderId="0" xfId="0" quotePrefix="1" applyFont="1" applyFill="1"/>
    <xf numFmtId="0" fontId="0" fillId="2" borderId="0" xfId="0" applyFill="1"/>
    <xf numFmtId="0" fontId="0" fillId="2" borderId="6" xfId="0" applyFill="1" applyBorder="1"/>
    <xf numFmtId="0" fontId="0" fillId="2" borderId="1" xfId="0" applyFill="1" applyBorder="1" applyAlignment="1">
      <alignment vertical="center" wrapText="1"/>
    </xf>
    <xf numFmtId="0" fontId="2" fillId="2" borderId="0" xfId="0" applyFont="1" applyFill="1" applyAlignment="1">
      <alignment vertical="center"/>
    </xf>
    <xf numFmtId="0" fontId="1" fillId="0" borderId="0" xfId="0" applyFont="1"/>
    <xf numFmtId="0" fontId="0" fillId="2" borderId="18" xfId="0" applyFill="1" applyBorder="1"/>
    <xf numFmtId="0" fontId="2" fillId="2" borderId="18" xfId="0" applyFont="1" applyFill="1" applyBorder="1" applyAlignment="1">
      <alignment horizontal="center" vertical="center"/>
    </xf>
    <xf numFmtId="0" fontId="0" fillId="2" borderId="2" xfId="0" applyFill="1" applyBorder="1" applyAlignment="1">
      <alignment vertical="center"/>
    </xf>
    <xf numFmtId="164" fontId="9" fillId="0" borderId="8" xfId="0" applyNumberFormat="1" applyFont="1" applyBorder="1" applyAlignment="1">
      <alignment horizontal="center" vertical="center" wrapText="1"/>
    </xf>
    <xf numFmtId="0" fontId="9" fillId="0" borderId="8" xfId="0" applyFont="1" applyBorder="1" applyAlignment="1">
      <alignment vertical="center" wrapText="1"/>
    </xf>
    <xf numFmtId="14" fontId="9" fillId="0" borderId="8" xfId="0" applyNumberFormat="1" applyFont="1" applyBorder="1" applyAlignment="1">
      <alignment horizontal="center" vertical="center" wrapText="1"/>
    </xf>
    <xf numFmtId="0" fontId="0" fillId="2" borderId="4" xfId="0" applyFill="1" applyBorder="1" applyAlignment="1">
      <alignment vertical="center"/>
    </xf>
    <xf numFmtId="164" fontId="10" fillId="0" borderId="8" xfId="0" applyNumberFormat="1" applyFont="1" applyBorder="1" applyAlignment="1">
      <alignment horizontal="center" vertical="center" wrapText="1"/>
    </xf>
    <xf numFmtId="0" fontId="10" fillId="0" borderId="8" xfId="0" applyFont="1" applyBorder="1" applyAlignment="1">
      <alignment vertical="center" wrapText="1"/>
    </xf>
    <xf numFmtId="164" fontId="10" fillId="2" borderId="8" xfId="0" applyNumberFormat="1" applyFont="1" applyFill="1" applyBorder="1" applyAlignment="1">
      <alignment horizontal="center" vertical="center" wrapText="1"/>
    </xf>
    <xf numFmtId="0" fontId="10" fillId="2" borderId="8" xfId="0" applyFont="1" applyFill="1" applyBorder="1" applyAlignment="1">
      <alignment vertical="center" wrapText="1"/>
    </xf>
    <xf numFmtId="14" fontId="10" fillId="2" borderId="8" xfId="0" applyNumberFormat="1" applyFont="1" applyFill="1" applyBorder="1" applyAlignment="1">
      <alignment horizontal="center" vertical="center" wrapText="1"/>
    </xf>
    <xf numFmtId="164" fontId="11" fillId="2" borderId="8" xfId="0" applyNumberFormat="1" applyFont="1" applyFill="1" applyBorder="1" applyAlignment="1">
      <alignment horizontal="center" vertical="center" wrapText="1"/>
    </xf>
    <xf numFmtId="0" fontId="11" fillId="2" borderId="8" xfId="0" applyFont="1" applyFill="1" applyBorder="1" applyAlignment="1">
      <alignment vertical="center" wrapText="1"/>
    </xf>
    <xf numFmtId="14" fontId="11" fillId="2" borderId="8" xfId="0" applyNumberFormat="1" applyFont="1" applyFill="1" applyBorder="1" applyAlignment="1">
      <alignment horizontal="center" vertical="center" wrapText="1"/>
    </xf>
    <xf numFmtId="0" fontId="11" fillId="2" borderId="8" xfId="0" applyFont="1" applyFill="1" applyBorder="1" applyAlignment="1">
      <alignment horizontal="left" vertical="center" wrapText="1"/>
    </xf>
    <xf numFmtId="0" fontId="0" fillId="2" borderId="2" xfId="0" applyFill="1" applyBorder="1"/>
    <xf numFmtId="164" fontId="12" fillId="2" borderId="8" xfId="0" quotePrefix="1" applyNumberFormat="1" applyFont="1" applyFill="1" applyBorder="1" applyAlignment="1">
      <alignment horizontal="center"/>
    </xf>
    <xf numFmtId="0" fontId="10" fillId="2" borderId="8" xfId="0" applyFont="1" applyFill="1" applyBorder="1"/>
    <xf numFmtId="14" fontId="10" fillId="2" borderId="8" xfId="0" applyNumberFormat="1" applyFont="1" applyFill="1" applyBorder="1" applyAlignment="1">
      <alignment horizontal="center"/>
    </xf>
    <xf numFmtId="0" fontId="0" fillId="2" borderId="4" xfId="0" applyFill="1" applyBorder="1"/>
    <xf numFmtId="164" fontId="11" fillId="0" borderId="8" xfId="0" applyNumberFormat="1" applyFont="1" applyBorder="1" applyAlignment="1">
      <alignment horizontal="center" vertical="center" wrapText="1"/>
    </xf>
    <xf numFmtId="0" fontId="11" fillId="0" borderId="8" xfId="0" applyFont="1" applyBorder="1" applyAlignment="1">
      <alignment vertical="center" wrapText="1"/>
    </xf>
    <xf numFmtId="14" fontId="11" fillId="0" borderId="8" xfId="0" applyNumberFormat="1" applyFont="1" applyBorder="1" applyAlignment="1">
      <alignment horizontal="center" vertical="center" wrapText="1"/>
    </xf>
    <xf numFmtId="0" fontId="0" fillId="2" borderId="19" xfId="0" applyFill="1" applyBorder="1" applyAlignment="1">
      <alignment vertical="center" wrapText="1"/>
    </xf>
    <xf numFmtId="0" fontId="0" fillId="2" borderId="20" xfId="0" applyFill="1" applyBorder="1" applyAlignment="1">
      <alignment vertical="center" wrapText="1"/>
    </xf>
    <xf numFmtId="0" fontId="0" fillId="2" borderId="21" xfId="0" applyFill="1" applyBorder="1" applyAlignment="1">
      <alignment vertical="center" wrapText="1"/>
    </xf>
    <xf numFmtId="0" fontId="5" fillId="2" borderId="0" xfId="0" quotePrefix="1" applyFont="1" applyFill="1" applyAlignment="1">
      <alignment vertical="top"/>
    </xf>
    <xf numFmtId="0" fontId="0" fillId="2" borderId="0" xfId="0" applyFill="1" applyAlignment="1">
      <alignment vertical="top"/>
    </xf>
    <xf numFmtId="0" fontId="0" fillId="2" borderId="6" xfId="0" applyFill="1" applyBorder="1" applyAlignment="1">
      <alignment vertical="top"/>
    </xf>
    <xf numFmtId="0" fontId="0" fillId="2" borderId="1" xfId="0" applyFill="1" applyBorder="1" applyAlignment="1">
      <alignment vertical="top"/>
    </xf>
    <xf numFmtId="0" fontId="0" fillId="2" borderId="0" xfId="0" applyFill="1" applyAlignment="1">
      <alignment vertical="center"/>
    </xf>
    <xf numFmtId="0" fontId="0" fillId="0" borderId="0" xfId="0" applyAlignment="1">
      <alignment vertical="center"/>
    </xf>
    <xf numFmtId="0" fontId="0" fillId="0" borderId="42"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49" fontId="13" fillId="2" borderId="0" xfId="0" applyNumberFormat="1" applyFont="1" applyFill="1" applyProtection="1">
      <protection hidden="1"/>
    </xf>
    <xf numFmtId="0" fontId="20" fillId="18" borderId="29" xfId="0" applyFont="1" applyFill="1" applyBorder="1" applyAlignment="1" applyProtection="1">
      <alignment wrapText="1"/>
      <protection hidden="1"/>
    </xf>
    <xf numFmtId="0" fontId="20" fillId="18" borderId="29" xfId="0" applyFont="1" applyFill="1" applyBorder="1" applyProtection="1">
      <protection hidden="1"/>
    </xf>
    <xf numFmtId="0" fontId="25" fillId="18" borderId="47" xfId="0" applyFont="1" applyFill="1" applyBorder="1" applyAlignment="1" applyProtection="1">
      <alignment horizontal="center" vertical="center"/>
      <protection hidden="1"/>
    </xf>
    <xf numFmtId="165" fontId="25" fillId="18" borderId="47" xfId="0" applyNumberFormat="1" applyFont="1" applyFill="1" applyBorder="1" applyAlignment="1" applyProtection="1">
      <alignment horizontal="center" vertical="center" wrapText="1"/>
      <protection hidden="1"/>
    </xf>
    <xf numFmtId="0" fontId="0" fillId="2" borderId="51" xfId="0" applyFill="1" applyBorder="1"/>
    <xf numFmtId="0" fontId="2" fillId="2" borderId="34" xfId="0" applyFont="1" applyFill="1" applyBorder="1" applyAlignment="1">
      <alignment horizontal="center" vertical="center"/>
    </xf>
    <xf numFmtId="0" fontId="0" fillId="2" borderId="35" xfId="0" applyFill="1" applyBorder="1"/>
    <xf numFmtId="0" fontId="2" fillId="2" borderId="19" xfId="0" applyFont="1" applyFill="1" applyBorder="1" applyAlignment="1">
      <alignment horizontal="center" vertical="center"/>
    </xf>
    <xf numFmtId="0" fontId="0" fillId="2" borderId="20" xfId="0" applyFill="1" applyBorder="1"/>
    <xf numFmtId="0" fontId="8" fillId="17" borderId="1" xfId="0" applyFont="1" applyFill="1" applyBorder="1" applyAlignment="1">
      <alignment horizontal="center" vertical="center"/>
    </xf>
    <xf numFmtId="164" fontId="9" fillId="0" borderId="47" xfId="0" applyNumberFormat="1" applyFont="1" applyBorder="1" applyAlignment="1">
      <alignment horizontal="center" vertical="center" wrapText="1"/>
    </xf>
    <xf numFmtId="0" fontId="9" fillId="0" borderId="47" xfId="0" applyFont="1" applyBorder="1" applyAlignment="1">
      <alignment vertical="center" wrapText="1"/>
    </xf>
    <xf numFmtId="14" fontId="9" fillId="0" borderId="47" xfId="0" applyNumberFormat="1" applyFont="1" applyBorder="1" applyAlignment="1">
      <alignment horizontal="center" vertical="center" wrapText="1"/>
    </xf>
    <xf numFmtId="0" fontId="9" fillId="2" borderId="8" xfId="0" applyFont="1" applyFill="1" applyBorder="1" applyAlignment="1">
      <alignment vertical="center" wrapText="1"/>
    </xf>
    <xf numFmtId="0" fontId="0" fillId="2" borderId="52" xfId="0" applyFill="1" applyBorder="1"/>
    <xf numFmtId="0" fontId="25" fillId="18" borderId="53" xfId="0" applyFont="1" applyFill="1" applyBorder="1" applyAlignment="1">
      <alignment horizontal="center" vertical="center"/>
    </xf>
    <xf numFmtId="0" fontId="25" fillId="18" borderId="54" xfId="0" applyFont="1" applyFill="1" applyBorder="1" applyAlignment="1">
      <alignment horizontal="center" vertical="center"/>
    </xf>
    <xf numFmtId="0" fontId="0" fillId="2" borderId="55" xfId="0" applyFill="1" applyBorder="1"/>
    <xf numFmtId="0" fontId="25" fillId="18" borderId="56" xfId="0" applyFont="1" applyFill="1" applyBorder="1" applyAlignment="1">
      <alignment horizontal="center" vertical="center"/>
    </xf>
    <xf numFmtId="0" fontId="1" fillId="2" borderId="0" xfId="0" applyFont="1" applyFill="1" applyAlignment="1" applyProtection="1">
      <alignment horizontal="center"/>
      <protection hidden="1"/>
    </xf>
    <xf numFmtId="0" fontId="0" fillId="2" borderId="7" xfId="0" applyFill="1" applyBorder="1" applyProtection="1">
      <protection locked="0" hidden="1"/>
    </xf>
    <xf numFmtId="0" fontId="0" fillId="2" borderId="7" xfId="0" applyFill="1" applyBorder="1" applyAlignment="1" applyProtection="1">
      <alignment wrapText="1"/>
      <protection locked="0" hidden="1"/>
    </xf>
    <xf numFmtId="0" fontId="0" fillId="2" borderId="29" xfId="0" applyFill="1" applyBorder="1" applyProtection="1">
      <protection locked="0" hidden="1"/>
    </xf>
    <xf numFmtId="0" fontId="1" fillId="2" borderId="0" xfId="0" applyFont="1" applyFill="1" applyProtection="1">
      <protection hidden="1"/>
    </xf>
    <xf numFmtId="0" fontId="0" fillId="2" borderId="0" xfId="0" applyFill="1" applyProtection="1">
      <protection hidden="1"/>
    </xf>
    <xf numFmtId="0" fontId="0" fillId="2" borderId="0" xfId="0" applyFill="1" applyAlignment="1" applyProtection="1">
      <alignment horizontal="left"/>
      <protection hidden="1"/>
    </xf>
    <xf numFmtId="49" fontId="0" fillId="2" borderId="0" xfId="0" applyNumberFormat="1" applyFill="1" applyProtection="1">
      <protection hidden="1"/>
    </xf>
    <xf numFmtId="0" fontId="0" fillId="0" borderId="0" xfId="0" applyProtection="1">
      <protection hidden="1"/>
    </xf>
    <xf numFmtId="0" fontId="1" fillId="2" borderId="0" xfId="0" applyFont="1" applyFill="1" applyAlignment="1" applyProtection="1">
      <alignment wrapText="1"/>
      <protection hidden="1"/>
    </xf>
    <xf numFmtId="0" fontId="13" fillId="2" borderId="0" xfId="0" applyFont="1" applyFill="1" applyProtection="1">
      <protection hidden="1"/>
    </xf>
    <xf numFmtId="0" fontId="7" fillId="2" borderId="0" xfId="1" applyFill="1" applyBorder="1" applyAlignment="1" applyProtection="1">
      <alignment wrapText="1"/>
      <protection hidden="1"/>
    </xf>
    <xf numFmtId="0" fontId="0" fillId="2" borderId="0" xfId="0" applyFill="1" applyAlignment="1" applyProtection="1">
      <alignment wrapText="1"/>
      <protection hidden="1"/>
    </xf>
    <xf numFmtId="0" fontId="8" fillId="17" borderId="0" xfId="0" applyFont="1" applyFill="1" applyAlignment="1" applyProtection="1">
      <alignment horizontal="center" vertical="center"/>
      <protection hidden="1"/>
    </xf>
    <xf numFmtId="0" fontId="2" fillId="2" borderId="0" xfId="0" applyFont="1" applyFill="1" applyAlignment="1" applyProtection="1">
      <alignment vertical="center"/>
      <protection hidden="1"/>
    </xf>
    <xf numFmtId="0" fontId="2" fillId="0" borderId="0" xfId="0" applyFont="1" applyAlignment="1" applyProtection="1">
      <alignment vertical="center"/>
      <protection hidden="1"/>
    </xf>
    <xf numFmtId="0" fontId="24" fillId="18" borderId="29" xfId="0" applyFont="1" applyFill="1" applyBorder="1" applyAlignment="1" applyProtection="1">
      <alignment horizontal="center" vertical="center" wrapText="1"/>
      <protection hidden="1"/>
    </xf>
    <xf numFmtId="0" fontId="1" fillId="2" borderId="0" xfId="0" applyFont="1" applyFill="1" applyAlignment="1" applyProtection="1">
      <alignment vertical="center"/>
      <protection hidden="1"/>
    </xf>
    <xf numFmtId="0" fontId="14" fillId="2" borderId="0" xfId="0" applyFont="1" applyFill="1" applyProtection="1">
      <protection hidden="1"/>
    </xf>
    <xf numFmtId="0" fontId="5" fillId="12" borderId="12" xfId="0" applyFont="1" applyFill="1" applyBorder="1" applyAlignment="1" applyProtection="1">
      <alignment horizontal="center" vertical="center"/>
      <protection hidden="1"/>
    </xf>
    <xf numFmtId="0" fontId="3" fillId="0" borderId="12" xfId="0" applyFont="1" applyBorder="1" applyAlignment="1" applyProtection="1">
      <alignment vertical="center" wrapText="1"/>
      <protection hidden="1"/>
    </xf>
    <xf numFmtId="0" fontId="0" fillId="2" borderId="0" xfId="0" applyFill="1" applyAlignment="1" applyProtection="1">
      <alignment horizontal="center" vertical="center" wrapText="1"/>
      <protection hidden="1"/>
    </xf>
    <xf numFmtId="0" fontId="5" fillId="13" borderId="13" xfId="0" applyFont="1" applyFill="1" applyBorder="1" applyAlignment="1" applyProtection="1">
      <alignment horizontal="center" vertical="center"/>
      <protection hidden="1"/>
    </xf>
    <xf numFmtId="0" fontId="3" fillId="0" borderId="37" xfId="0" applyFont="1" applyBorder="1" applyAlignment="1" applyProtection="1">
      <alignment vertical="center" wrapText="1"/>
      <protection hidden="1"/>
    </xf>
    <xf numFmtId="0" fontId="5" fillId="14" borderId="13" xfId="0" applyFont="1" applyFill="1" applyBorder="1" applyAlignment="1" applyProtection="1">
      <alignment horizontal="center" vertical="center"/>
      <protection hidden="1"/>
    </xf>
    <xf numFmtId="0" fontId="3" fillId="0" borderId="13" xfId="0" applyFont="1" applyBorder="1" applyAlignment="1" applyProtection="1">
      <alignment vertical="center" wrapText="1"/>
      <protection hidden="1"/>
    </xf>
    <xf numFmtId="0" fontId="5" fillId="15" borderId="13" xfId="0" applyFont="1" applyFill="1" applyBorder="1" applyAlignment="1" applyProtection="1">
      <alignment horizontal="center" vertical="center"/>
      <protection hidden="1"/>
    </xf>
    <xf numFmtId="0" fontId="5" fillId="16" borderId="14" xfId="0" applyFont="1" applyFill="1" applyBorder="1" applyAlignment="1" applyProtection="1">
      <alignment horizontal="center" vertical="center"/>
      <protection hidden="1"/>
    </xf>
    <xf numFmtId="0" fontId="3" fillId="0" borderId="14" xfId="0" applyFont="1" applyBorder="1" applyAlignment="1" applyProtection="1">
      <alignment vertical="center" wrapText="1"/>
      <protection hidden="1"/>
    </xf>
    <xf numFmtId="0" fontId="3" fillId="2" borderId="12" xfId="0" applyFont="1" applyFill="1" applyBorder="1" applyAlignment="1" applyProtection="1">
      <alignment vertical="center" wrapText="1"/>
      <protection hidden="1"/>
    </xf>
    <xf numFmtId="0" fontId="3" fillId="2" borderId="37" xfId="0" applyFont="1" applyFill="1" applyBorder="1" applyAlignment="1" applyProtection="1">
      <alignment vertical="center" wrapText="1"/>
      <protection hidden="1"/>
    </xf>
    <xf numFmtId="0" fontId="3" fillId="2" borderId="13" xfId="0" applyFont="1" applyFill="1" applyBorder="1" applyAlignment="1" applyProtection="1">
      <alignment vertical="center" wrapText="1"/>
      <protection hidden="1"/>
    </xf>
    <xf numFmtId="0" fontId="3" fillId="2" borderId="14" xfId="0" applyFont="1" applyFill="1" applyBorder="1" applyAlignment="1" applyProtection="1">
      <alignment vertical="center" wrapText="1"/>
      <protection hidden="1"/>
    </xf>
    <xf numFmtId="0" fontId="3" fillId="2" borderId="0" xfId="0" applyFont="1" applyFill="1" applyProtection="1">
      <protection hidden="1"/>
    </xf>
    <xf numFmtId="0" fontId="1" fillId="7" borderId="9" xfId="0" applyFont="1" applyFill="1" applyBorder="1" applyAlignment="1" applyProtection="1">
      <alignment horizontal="center" vertical="center"/>
      <protection hidden="1"/>
    </xf>
    <xf numFmtId="0" fontId="1" fillId="8" borderId="10" xfId="0" applyFont="1" applyFill="1" applyBorder="1" applyAlignment="1" applyProtection="1">
      <alignment horizontal="center" vertical="center"/>
      <protection hidden="1"/>
    </xf>
    <xf numFmtId="0" fontId="1" fillId="9" borderId="10" xfId="0" applyFont="1" applyFill="1" applyBorder="1" applyAlignment="1" applyProtection="1">
      <alignment horizontal="center" vertical="center"/>
      <protection hidden="1"/>
    </xf>
    <xf numFmtId="0" fontId="1" fillId="10" borderId="10" xfId="0" applyFont="1" applyFill="1" applyBorder="1" applyAlignment="1" applyProtection="1">
      <alignment horizontal="center" vertical="center"/>
      <protection hidden="1"/>
    </xf>
    <xf numFmtId="0" fontId="1" fillId="11" borderId="11" xfId="0" applyFont="1" applyFill="1" applyBorder="1" applyAlignment="1" applyProtection="1">
      <alignment horizontal="center" vertical="center"/>
      <protection hidden="1"/>
    </xf>
    <xf numFmtId="0" fontId="3" fillId="2" borderId="12" xfId="0" applyFont="1" applyFill="1" applyBorder="1" applyAlignment="1" applyProtection="1">
      <alignment horizontal="left" vertical="center" wrapText="1"/>
      <protection hidden="1"/>
    </xf>
    <xf numFmtId="0" fontId="3" fillId="2" borderId="13" xfId="0" applyFont="1" applyFill="1" applyBorder="1" applyAlignment="1" applyProtection="1">
      <alignment horizontal="left" vertical="center" wrapText="1"/>
      <protection hidden="1"/>
    </xf>
    <xf numFmtId="0" fontId="3" fillId="2" borderId="14" xfId="0" applyFont="1" applyFill="1" applyBorder="1" applyAlignment="1" applyProtection="1">
      <alignment horizontal="left" vertical="center" wrapText="1"/>
      <protection hidden="1"/>
    </xf>
    <xf numFmtId="0" fontId="3" fillId="2" borderId="9" xfId="0" applyFont="1" applyFill="1" applyBorder="1" applyAlignment="1" applyProtection="1">
      <alignment vertical="center" wrapText="1"/>
      <protection hidden="1"/>
    </xf>
    <xf numFmtId="0" fontId="3" fillId="2" borderId="10" xfId="0" applyFont="1" applyFill="1" applyBorder="1" applyAlignment="1" applyProtection="1">
      <alignment vertical="center" wrapText="1"/>
      <protection hidden="1"/>
    </xf>
    <xf numFmtId="0" fontId="3" fillId="2" borderId="11" xfId="0" applyFont="1" applyFill="1" applyBorder="1" applyAlignment="1" applyProtection="1">
      <alignment vertical="center" wrapText="1"/>
      <protection hidden="1"/>
    </xf>
    <xf numFmtId="0" fontId="1" fillId="11" borderId="40" xfId="0" applyFont="1" applyFill="1" applyBorder="1" applyAlignment="1" applyProtection="1">
      <alignment horizontal="center" vertical="center"/>
      <protection hidden="1"/>
    </xf>
    <xf numFmtId="0" fontId="0" fillId="2" borderId="25" xfId="0" applyFill="1" applyBorder="1" applyProtection="1">
      <protection hidden="1"/>
    </xf>
    <xf numFmtId="0" fontId="1" fillId="0" borderId="0" xfId="0" applyFont="1" applyAlignment="1" applyProtection="1">
      <alignment horizontal="left" vertical="center"/>
      <protection hidden="1"/>
    </xf>
    <xf numFmtId="0" fontId="1" fillId="0" borderId="41" xfId="0" applyFont="1" applyBorder="1" applyAlignment="1" applyProtection="1">
      <alignment horizontal="center" vertical="center"/>
      <protection hidden="1"/>
    </xf>
    <xf numFmtId="0" fontId="3" fillId="2" borderId="44" xfId="0" applyFont="1" applyFill="1" applyBorder="1" applyAlignment="1" applyProtection="1">
      <alignment wrapText="1"/>
      <protection hidden="1"/>
    </xf>
    <xf numFmtId="0" fontId="0" fillId="0" borderId="0" xfId="0" applyAlignment="1" applyProtection="1">
      <alignment wrapText="1"/>
      <protection hidden="1"/>
    </xf>
    <xf numFmtId="0" fontId="0" fillId="0" borderId="45" xfId="0" applyBorder="1" applyAlignment="1" applyProtection="1">
      <alignment wrapText="1"/>
      <protection hidden="1"/>
    </xf>
    <xf numFmtId="49" fontId="14" fillId="0" borderId="45" xfId="0" applyNumberFormat="1" applyFont="1" applyBorder="1" applyAlignment="1" applyProtection="1">
      <alignment horizontal="center" vertical="center" wrapText="1"/>
      <protection hidden="1"/>
    </xf>
    <xf numFmtId="0" fontId="0" fillId="0" borderId="43" xfId="0" applyBorder="1" applyAlignment="1" applyProtection="1">
      <alignment horizontal="center" vertical="center" wrapText="1"/>
      <protection hidden="1"/>
    </xf>
    <xf numFmtId="49" fontId="14" fillId="0" borderId="42" xfId="0" applyNumberFormat="1" applyFont="1" applyBorder="1" applyAlignment="1" applyProtection="1">
      <alignment horizontal="center" vertical="center" wrapText="1"/>
      <protection hidden="1"/>
    </xf>
    <xf numFmtId="0" fontId="1" fillId="7" borderId="39" xfId="0" applyFont="1" applyFill="1" applyBorder="1" applyAlignment="1" applyProtection="1">
      <alignment horizontal="center" vertical="center"/>
      <protection hidden="1"/>
    </xf>
    <xf numFmtId="0" fontId="3" fillId="2" borderId="10" xfId="0" applyFont="1" applyFill="1" applyBorder="1" applyAlignment="1" applyProtection="1">
      <alignment horizontal="left" vertical="center" wrapText="1"/>
      <protection hidden="1"/>
    </xf>
    <xf numFmtId="0" fontId="17" fillId="2" borderId="13" xfId="0" applyFont="1" applyFill="1" applyBorder="1" applyAlignment="1" applyProtection="1">
      <alignment vertical="center" wrapText="1"/>
      <protection hidden="1"/>
    </xf>
    <xf numFmtId="0" fontId="0" fillId="2" borderId="12" xfId="0" applyFill="1" applyBorder="1" applyProtection="1">
      <protection locked="0" hidden="1"/>
    </xf>
    <xf numFmtId="0" fontId="0" fillId="2" borderId="13" xfId="0" applyFill="1" applyBorder="1" applyProtection="1">
      <protection locked="0" hidden="1"/>
    </xf>
    <xf numFmtId="0" fontId="0" fillId="2" borderId="14" xfId="0" applyFill="1" applyBorder="1" applyProtection="1">
      <protection locked="0" hidden="1"/>
    </xf>
    <xf numFmtId="0" fontId="0" fillId="2" borderId="15" xfId="0" applyFill="1" applyBorder="1" applyProtection="1">
      <protection locked="0" hidden="1"/>
    </xf>
    <xf numFmtId="0" fontId="0" fillId="2" borderId="16" xfId="0" applyFill="1" applyBorder="1" applyProtection="1">
      <protection locked="0" hidden="1"/>
    </xf>
    <xf numFmtId="0" fontId="0" fillId="2" borderId="17" xfId="0" applyFill="1" applyBorder="1" applyProtection="1">
      <protection locked="0" hidden="1"/>
    </xf>
    <xf numFmtId="0" fontId="0" fillId="2" borderId="38" xfId="0" applyFill="1" applyBorder="1" applyProtection="1">
      <protection locked="0" hidden="1"/>
    </xf>
    <xf numFmtId="0" fontId="0" fillId="2" borderId="36" xfId="0" applyFill="1" applyBorder="1" applyProtection="1">
      <protection locked="0" hidden="1"/>
    </xf>
    <xf numFmtId="0" fontId="0" fillId="2" borderId="0" xfId="0" applyFill="1" applyAlignment="1" applyProtection="1">
      <alignment horizontal="center"/>
      <protection hidden="1"/>
    </xf>
    <xf numFmtId="0" fontId="2" fillId="2" borderId="0" xfId="0" applyFont="1" applyFill="1" applyAlignment="1" applyProtection="1">
      <alignment horizontal="center" vertical="center"/>
      <protection hidden="1"/>
    </xf>
    <xf numFmtId="0" fontId="2" fillId="2" borderId="0" xfId="0" applyFont="1" applyFill="1" applyProtection="1">
      <protection hidden="1"/>
    </xf>
    <xf numFmtId="0" fontId="25" fillId="18" borderId="8" xfId="0" applyFont="1" applyFill="1" applyBorder="1" applyAlignment="1" applyProtection="1">
      <alignment horizontal="center" vertical="center" wrapText="1"/>
      <protection hidden="1"/>
    </xf>
    <xf numFmtId="0" fontId="2" fillId="2" borderId="0" xfId="0" applyFont="1" applyFill="1" applyAlignment="1" applyProtection="1">
      <alignment wrapText="1"/>
      <protection hidden="1"/>
    </xf>
    <xf numFmtId="0" fontId="0" fillId="2" borderId="0" xfId="0" applyFill="1" applyAlignment="1" applyProtection="1">
      <alignment vertical="center"/>
      <protection hidden="1"/>
    </xf>
    <xf numFmtId="0" fontId="2" fillId="2" borderId="50" xfId="0" applyFont="1" applyFill="1" applyBorder="1" applyProtection="1">
      <protection hidden="1"/>
    </xf>
    <xf numFmtId="0" fontId="2" fillId="2" borderId="1" xfId="0" applyFont="1" applyFill="1" applyBorder="1" applyProtection="1">
      <protection hidden="1"/>
    </xf>
    <xf numFmtId="0" fontId="3" fillId="2" borderId="57" xfId="0" applyFont="1" applyFill="1" applyBorder="1"/>
    <xf numFmtId="0" fontId="0" fillId="2" borderId="57" xfId="0" applyFill="1" applyBorder="1"/>
    <xf numFmtId="0" fontId="2" fillId="2" borderId="57" xfId="0" applyFont="1" applyFill="1" applyBorder="1" applyAlignment="1">
      <alignment horizontal="center" vertical="center"/>
    </xf>
    <xf numFmtId="0" fontId="2" fillId="2" borderId="5" xfId="0" applyFont="1" applyFill="1" applyBorder="1" applyAlignment="1">
      <alignment horizontal="center" vertical="center"/>
    </xf>
    <xf numFmtId="0" fontId="20" fillId="17" borderId="8" xfId="0" applyFont="1" applyFill="1" applyBorder="1" applyAlignment="1">
      <alignment horizontal="left" vertical="center" wrapText="1"/>
    </xf>
    <xf numFmtId="0" fontId="20" fillId="17" borderId="8" xfId="0" applyFont="1" applyFill="1" applyBorder="1" applyAlignment="1">
      <alignment horizontal="left" vertical="center"/>
    </xf>
    <xf numFmtId="0" fontId="28" fillId="2" borderId="0" xfId="0" applyFont="1" applyFill="1" applyProtection="1">
      <protection hidden="1"/>
    </xf>
    <xf numFmtId="0" fontId="4" fillId="2" borderId="5"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6" xfId="0" applyFont="1" applyFill="1" applyBorder="1" applyAlignment="1">
      <alignment horizontal="left" vertical="center" wrapText="1"/>
    </xf>
    <xf numFmtId="0" fontId="8" fillId="17" borderId="2" xfId="0" applyFont="1" applyFill="1" applyBorder="1" applyAlignment="1">
      <alignment horizontal="center" vertical="center"/>
    </xf>
    <xf numFmtId="0" fontId="8" fillId="17" borderId="3" xfId="0" applyFont="1" applyFill="1" applyBorder="1" applyAlignment="1">
      <alignment horizontal="center" vertical="center"/>
    </xf>
    <xf numFmtId="0" fontId="8" fillId="17" borderId="4" xfId="0" applyFont="1" applyFill="1" applyBorder="1" applyAlignment="1">
      <alignment horizontal="center"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4" fillId="2" borderId="5" xfId="0" applyFont="1" applyFill="1" applyBorder="1" applyAlignment="1">
      <alignment vertical="top" wrapText="1"/>
    </xf>
    <xf numFmtId="0" fontId="4" fillId="2" borderId="0" xfId="0" applyFont="1" applyFill="1" applyAlignment="1">
      <alignment vertical="top" wrapText="1"/>
    </xf>
    <xf numFmtId="0" fontId="4" fillId="2" borderId="6" xfId="0" applyFont="1" applyFill="1" applyBorder="1" applyAlignment="1">
      <alignment vertical="top" wrapText="1"/>
    </xf>
    <xf numFmtId="0" fontId="4" fillId="0" borderId="5"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0" fillId="2" borderId="2" xfId="0" applyFill="1" applyBorder="1" applyAlignment="1">
      <alignment vertical="top" wrapText="1"/>
    </xf>
    <xf numFmtId="0" fontId="0" fillId="2" borderId="3" xfId="0" applyFill="1" applyBorder="1" applyAlignment="1">
      <alignment vertical="top" wrapText="1"/>
    </xf>
    <xf numFmtId="0" fontId="0" fillId="2" borderId="4" xfId="0" applyFill="1" applyBorder="1" applyAlignment="1">
      <alignment vertical="top" wrapText="1"/>
    </xf>
    <xf numFmtId="0" fontId="4" fillId="2" borderId="5" xfId="0" applyFont="1" applyFill="1" applyBorder="1" applyAlignment="1">
      <alignment horizontal="left" vertical="top" wrapText="1"/>
    </xf>
    <xf numFmtId="0" fontId="4" fillId="2" borderId="0" xfId="0" applyFont="1" applyFill="1" applyAlignment="1">
      <alignment horizontal="left" vertical="top" wrapText="1"/>
    </xf>
    <xf numFmtId="0" fontId="4" fillId="2" borderId="6" xfId="0" applyFont="1" applyFill="1" applyBorder="1" applyAlignment="1">
      <alignment horizontal="left" vertical="top" wrapText="1"/>
    </xf>
    <xf numFmtId="0" fontId="1" fillId="2" borderId="2" xfId="0" applyFont="1" applyFill="1" applyBorder="1" applyAlignment="1">
      <alignment vertical="top" wrapText="1"/>
    </xf>
    <xf numFmtId="0" fontId="1" fillId="2" borderId="3" xfId="0" applyFont="1" applyFill="1" applyBorder="1" applyAlignment="1">
      <alignment vertical="top" wrapText="1"/>
    </xf>
    <xf numFmtId="0" fontId="1" fillId="2" borderId="4" xfId="0" applyFont="1" applyFill="1" applyBorder="1" applyAlignment="1">
      <alignment vertical="top" wrapText="1"/>
    </xf>
    <xf numFmtId="0" fontId="4" fillId="2" borderId="19"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8" fillId="17" borderId="8" xfId="0" applyFont="1" applyFill="1" applyBorder="1" applyAlignment="1">
      <alignment horizontal="center" vertical="center"/>
    </xf>
    <xf numFmtId="0" fontId="0" fillId="4" borderId="8" xfId="0" applyFill="1" applyBorder="1" applyAlignment="1" applyProtection="1">
      <alignment horizontal="left" vertical="top"/>
      <protection locked="0"/>
    </xf>
    <xf numFmtId="0" fontId="14" fillId="4" borderId="8" xfId="0" applyFont="1" applyFill="1" applyBorder="1" applyAlignment="1" applyProtection="1">
      <alignment horizontal="left" vertical="top"/>
      <protection locked="0"/>
    </xf>
    <xf numFmtId="14" fontId="0" fillId="4" borderId="8" xfId="0" applyNumberFormat="1" applyFill="1" applyBorder="1" applyAlignment="1" applyProtection="1">
      <alignment horizontal="left" vertical="top"/>
      <protection locked="0"/>
    </xf>
    <xf numFmtId="0" fontId="3" fillId="4" borderId="8" xfId="0" applyFont="1" applyFill="1" applyBorder="1" applyAlignment="1" applyProtection="1">
      <alignment horizontal="center"/>
      <protection locked="0"/>
    </xf>
    <xf numFmtId="0" fontId="20" fillId="17" borderId="8" xfId="0" applyFont="1" applyFill="1" applyBorder="1" applyAlignment="1">
      <alignment horizontal="left" vertical="center" wrapText="1"/>
    </xf>
    <xf numFmtId="0" fontId="0" fillId="4" borderId="8" xfId="0" applyFill="1" applyBorder="1" applyAlignment="1" applyProtection="1">
      <alignment horizontal="center" vertical="center"/>
      <protection locked="0"/>
    </xf>
    <xf numFmtId="0" fontId="20" fillId="17" borderId="8" xfId="0" applyFont="1" applyFill="1" applyBorder="1" applyAlignment="1">
      <alignment horizontal="left" wrapText="1"/>
    </xf>
    <xf numFmtId="0" fontId="0" fillId="4" borderId="8" xfId="0" applyFill="1" applyBorder="1" applyAlignment="1" applyProtection="1">
      <alignment vertical="top"/>
      <protection locked="0"/>
    </xf>
    <xf numFmtId="0" fontId="0" fillId="2" borderId="0" xfId="0" applyFill="1" applyAlignment="1" applyProtection="1">
      <alignment horizontal="center" wrapText="1"/>
      <protection hidden="1"/>
    </xf>
    <xf numFmtId="0" fontId="1" fillId="2" borderId="0" xfId="0" applyFont="1" applyFill="1" applyAlignment="1" applyProtection="1">
      <alignment horizontal="center" wrapText="1"/>
      <protection hidden="1"/>
    </xf>
    <xf numFmtId="0" fontId="8" fillId="17" borderId="0" xfId="0" applyFont="1" applyFill="1" applyAlignment="1" applyProtection="1">
      <alignment horizontal="center" vertical="center"/>
      <protection hidden="1"/>
    </xf>
    <xf numFmtId="0" fontId="1" fillId="2" borderId="0" xfId="0" applyFont="1" applyFill="1" applyAlignment="1" applyProtection="1">
      <alignment horizontal="center"/>
      <protection hidden="1"/>
    </xf>
    <xf numFmtId="49" fontId="0" fillId="2" borderId="32" xfId="0" applyNumberFormat="1" applyFill="1" applyBorder="1" applyAlignment="1" applyProtection="1">
      <alignment horizontal="left" vertical="top" wrapText="1"/>
      <protection locked="0" hidden="1"/>
    </xf>
    <xf numFmtId="49" fontId="0" fillId="2" borderId="33" xfId="0" applyNumberFormat="1" applyFill="1" applyBorder="1" applyAlignment="1" applyProtection="1">
      <alignment horizontal="left" vertical="top" wrapText="1"/>
      <protection locked="0" hidden="1"/>
    </xf>
    <xf numFmtId="49" fontId="0" fillId="2" borderId="22" xfId="0" applyNumberFormat="1" applyFill="1" applyBorder="1" applyAlignment="1" applyProtection="1">
      <alignment horizontal="left" vertical="top" wrapText="1"/>
      <protection locked="0" hidden="1"/>
    </xf>
    <xf numFmtId="49" fontId="0" fillId="2" borderId="23" xfId="0" applyNumberFormat="1" applyFill="1" applyBorder="1" applyAlignment="1" applyProtection="1">
      <alignment horizontal="left" vertical="top" wrapText="1"/>
      <protection locked="0" hidden="1"/>
    </xf>
    <xf numFmtId="0" fontId="0" fillId="2" borderId="9" xfId="0" applyFill="1" applyBorder="1" applyAlignment="1" applyProtection="1">
      <alignment horizontal="center" vertical="center" wrapText="1"/>
      <protection hidden="1"/>
    </xf>
    <xf numFmtId="0" fontId="0" fillId="2" borderId="26"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49" fontId="14" fillId="2" borderId="30" xfId="0" applyNumberFormat="1" applyFont="1" applyFill="1" applyBorder="1" applyAlignment="1" applyProtection="1">
      <alignment horizontal="center" vertical="center" wrapText="1"/>
      <protection locked="0"/>
    </xf>
    <xf numFmtId="49" fontId="14" fillId="2" borderId="25" xfId="0" applyNumberFormat="1" applyFont="1" applyFill="1" applyBorder="1" applyAlignment="1" applyProtection="1">
      <alignment horizontal="center" vertical="center" wrapText="1"/>
      <protection locked="0"/>
    </xf>
    <xf numFmtId="49" fontId="14" fillId="2" borderId="31" xfId="0" applyNumberFormat="1" applyFont="1" applyFill="1" applyBorder="1" applyAlignment="1" applyProtection="1">
      <alignment horizontal="center" vertical="center" wrapText="1"/>
      <protection locked="0"/>
    </xf>
    <xf numFmtId="0" fontId="21" fillId="2" borderId="24" xfId="0" applyFont="1" applyFill="1" applyBorder="1" applyAlignment="1" applyProtection="1">
      <alignment horizontal="center"/>
      <protection hidden="1"/>
    </xf>
    <xf numFmtId="0" fontId="21" fillId="2" borderId="27" xfId="0" applyFont="1" applyFill="1" applyBorder="1" applyAlignment="1" applyProtection="1">
      <alignment horizontal="center"/>
      <protection hidden="1"/>
    </xf>
    <xf numFmtId="0" fontId="21" fillId="2" borderId="7" xfId="0" applyFont="1" applyFill="1" applyBorder="1" applyAlignment="1" applyProtection="1">
      <alignment horizontal="center"/>
      <protection hidden="1"/>
    </xf>
    <xf numFmtId="0" fontId="21" fillId="2" borderId="24" xfId="0" applyFont="1" applyFill="1" applyBorder="1" applyAlignment="1" applyProtection="1">
      <alignment horizontal="center" vertical="center"/>
      <protection hidden="1"/>
    </xf>
    <xf numFmtId="0" fontId="21" fillId="2" borderId="27" xfId="0" applyFont="1" applyFill="1" applyBorder="1" applyAlignment="1" applyProtection="1">
      <alignment horizontal="center" vertical="center"/>
      <protection hidden="1"/>
    </xf>
    <xf numFmtId="0" fontId="21" fillId="2" borderId="7" xfId="0" applyFont="1" applyFill="1" applyBorder="1" applyAlignment="1" applyProtection="1">
      <alignment horizontal="center" vertical="center"/>
      <protection hidden="1"/>
    </xf>
    <xf numFmtId="0" fontId="0" fillId="2" borderId="10"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14" fillId="2" borderId="30" xfId="0" applyFont="1" applyFill="1" applyBorder="1" applyAlignment="1" applyProtection="1">
      <alignment horizontal="center" vertical="center" wrapText="1"/>
      <protection locked="0"/>
    </xf>
    <xf numFmtId="0" fontId="14" fillId="2" borderId="25" xfId="0" applyFont="1" applyFill="1" applyBorder="1" applyAlignment="1" applyProtection="1">
      <alignment horizontal="center" vertical="center" wrapText="1"/>
      <protection locked="0"/>
    </xf>
    <xf numFmtId="0" fontId="14" fillId="2" borderId="31" xfId="0" applyFont="1" applyFill="1" applyBorder="1" applyAlignment="1" applyProtection="1">
      <alignment horizontal="center" vertical="center" wrapText="1"/>
      <protection locked="0"/>
    </xf>
    <xf numFmtId="0" fontId="21" fillId="2" borderId="24" xfId="0" applyFont="1" applyFill="1" applyBorder="1" applyAlignment="1" applyProtection="1">
      <alignment horizontal="right" vertical="center"/>
      <protection hidden="1"/>
    </xf>
    <xf numFmtId="0" fontId="21" fillId="2" borderId="27" xfId="0" applyFont="1" applyFill="1" applyBorder="1" applyAlignment="1" applyProtection="1">
      <alignment horizontal="right" vertical="center"/>
      <protection hidden="1"/>
    </xf>
    <xf numFmtId="0" fontId="21" fillId="2" borderId="7" xfId="0" applyFont="1" applyFill="1" applyBorder="1" applyAlignment="1" applyProtection="1">
      <alignment horizontal="right" vertical="center"/>
      <protection hidden="1"/>
    </xf>
    <xf numFmtId="0" fontId="1" fillId="2" borderId="24"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hidden="1"/>
    </xf>
    <xf numFmtId="0" fontId="20" fillId="18" borderId="22" xfId="0" applyFont="1" applyFill="1" applyBorder="1" applyAlignment="1" applyProtection="1">
      <alignment horizontal="right" vertical="center"/>
      <protection hidden="1"/>
    </xf>
    <xf numFmtId="0" fontId="20" fillId="18" borderId="28" xfId="0" applyFont="1" applyFill="1" applyBorder="1" applyAlignment="1" applyProtection="1">
      <alignment horizontal="right" vertical="center"/>
      <protection hidden="1"/>
    </xf>
    <xf numFmtId="0" fontId="20" fillId="18" borderId="23" xfId="0" applyFont="1" applyFill="1" applyBorder="1" applyAlignment="1" applyProtection="1">
      <alignment horizontal="right" vertical="center"/>
      <protection hidden="1"/>
    </xf>
    <xf numFmtId="0" fontId="21" fillId="19" borderId="30" xfId="0" applyFont="1" applyFill="1" applyBorder="1" applyAlignment="1" applyProtection="1">
      <alignment horizontal="left" vertical="center" wrapText="1"/>
      <protection hidden="1"/>
    </xf>
    <xf numFmtId="0" fontId="21" fillId="19" borderId="25" xfId="0" applyFont="1" applyFill="1" applyBorder="1" applyAlignment="1" applyProtection="1">
      <alignment horizontal="left" vertical="center" wrapText="1"/>
      <protection hidden="1"/>
    </xf>
    <xf numFmtId="0" fontId="21" fillId="19" borderId="31" xfId="0" applyFont="1" applyFill="1" applyBorder="1" applyAlignment="1" applyProtection="1">
      <alignment horizontal="left" vertical="center" wrapText="1"/>
      <protection hidden="1"/>
    </xf>
    <xf numFmtId="0" fontId="21" fillId="2" borderId="12" xfId="0" applyFont="1" applyFill="1" applyBorder="1" applyAlignment="1" applyProtection="1">
      <alignment horizontal="left" vertical="center" wrapText="1"/>
      <protection hidden="1"/>
    </xf>
    <xf numFmtId="0" fontId="21" fillId="2" borderId="13" xfId="0" applyFont="1" applyFill="1" applyBorder="1" applyAlignment="1" applyProtection="1">
      <alignment horizontal="left" vertical="center"/>
      <protection hidden="1"/>
    </xf>
    <xf numFmtId="0" fontId="21" fillId="2" borderId="14" xfId="0" applyFont="1" applyFill="1" applyBorder="1" applyAlignment="1" applyProtection="1">
      <alignment horizontal="left" vertical="center"/>
      <protection hidden="1"/>
    </xf>
    <xf numFmtId="0" fontId="21" fillId="2" borderId="12" xfId="0" applyFont="1" applyFill="1" applyBorder="1" applyAlignment="1" applyProtection="1">
      <alignment vertical="center" wrapText="1"/>
      <protection hidden="1"/>
    </xf>
    <xf numFmtId="0" fontId="21" fillId="2" borderId="13" xfId="0" applyFont="1" applyFill="1" applyBorder="1" applyAlignment="1" applyProtection="1">
      <alignment vertical="center"/>
      <protection hidden="1"/>
    </xf>
    <xf numFmtId="0" fontId="21" fillId="2" borderId="14" xfId="0" applyFont="1" applyFill="1" applyBorder="1" applyAlignment="1" applyProtection="1">
      <alignment vertical="center"/>
      <protection hidden="1"/>
    </xf>
    <xf numFmtId="0" fontId="21" fillId="2" borderId="12" xfId="0" applyFont="1" applyFill="1" applyBorder="1" applyAlignment="1" applyProtection="1">
      <alignment horizontal="left" vertical="center"/>
      <protection hidden="1"/>
    </xf>
    <xf numFmtId="0" fontId="21" fillId="2" borderId="25" xfId="0" applyFont="1" applyFill="1" applyBorder="1" applyAlignment="1" applyProtection="1">
      <alignment horizontal="left" vertical="center"/>
      <protection hidden="1"/>
    </xf>
    <xf numFmtId="0" fontId="8" fillId="17" borderId="5" xfId="0" applyFont="1" applyFill="1" applyBorder="1" applyAlignment="1" applyProtection="1">
      <alignment horizontal="center" vertical="center"/>
      <protection hidden="1"/>
    </xf>
    <xf numFmtId="0" fontId="19" fillId="6" borderId="8" xfId="0" applyFont="1" applyFill="1" applyBorder="1" applyAlignment="1" applyProtection="1">
      <alignment horizontal="center" vertical="center" wrapText="1"/>
      <protection hidden="1"/>
    </xf>
    <xf numFmtId="165" fontId="19" fillId="2" borderId="46" xfId="0" applyNumberFormat="1" applyFont="1" applyFill="1" applyBorder="1" applyAlignment="1" applyProtection="1">
      <alignment vertical="center" wrapText="1"/>
      <protection locked="0"/>
    </xf>
    <xf numFmtId="165" fontId="19" fillId="2" borderId="47" xfId="0" applyNumberFormat="1" applyFont="1" applyFill="1" applyBorder="1" applyAlignment="1" applyProtection="1">
      <alignment vertical="center" wrapText="1"/>
      <protection locked="0"/>
    </xf>
    <xf numFmtId="0" fontId="25" fillId="18" borderId="48" xfId="0" applyFont="1" applyFill="1" applyBorder="1" applyAlignment="1" applyProtection="1">
      <alignment horizontal="center" vertical="center" wrapText="1"/>
      <protection hidden="1"/>
    </xf>
    <xf numFmtId="0" fontId="25" fillId="18" borderId="49" xfId="0" applyFont="1" applyFill="1" applyBorder="1" applyAlignment="1" applyProtection="1">
      <alignment horizontal="center" vertical="center" wrapText="1"/>
      <protection hidden="1"/>
    </xf>
    <xf numFmtId="0" fontId="19" fillId="6" borderId="46" xfId="0" applyFont="1" applyFill="1" applyBorder="1" applyAlignment="1" applyProtection="1">
      <alignment horizontal="center" vertical="center"/>
      <protection hidden="1"/>
    </xf>
    <xf numFmtId="0" fontId="19" fillId="6" borderId="47" xfId="0" applyFont="1" applyFill="1" applyBorder="1" applyAlignment="1" applyProtection="1">
      <alignment horizontal="center" vertical="center"/>
      <protection hidden="1"/>
    </xf>
    <xf numFmtId="165" fontId="19" fillId="6" borderId="8" xfId="0" applyNumberFormat="1" applyFont="1" applyFill="1" applyBorder="1" applyAlignment="1" applyProtection="1">
      <alignment horizontal="left" vertical="center" wrapText="1"/>
      <protection hidden="1"/>
    </xf>
    <xf numFmtId="165" fontId="19" fillId="6" borderId="46" xfId="0" applyNumberFormat="1" applyFont="1" applyFill="1" applyBorder="1" applyAlignment="1" applyProtection="1">
      <alignment horizontal="center" vertical="center" wrapText="1"/>
      <protection hidden="1"/>
    </xf>
    <xf numFmtId="165" fontId="19" fillId="6" borderId="47" xfId="0" applyNumberFormat="1" applyFont="1" applyFill="1" applyBorder="1" applyAlignment="1" applyProtection="1">
      <alignment horizontal="center" vertical="center" wrapText="1"/>
      <protection hidden="1"/>
    </xf>
    <xf numFmtId="165" fontId="18" fillId="6" borderId="46" xfId="0" applyNumberFormat="1" applyFont="1" applyFill="1" applyBorder="1" applyAlignment="1" applyProtection="1">
      <alignment horizontal="center" vertical="center"/>
      <protection hidden="1"/>
    </xf>
    <xf numFmtId="165" fontId="18" fillId="6" borderId="47" xfId="0" applyNumberFormat="1" applyFont="1" applyFill="1" applyBorder="1" applyAlignment="1" applyProtection="1">
      <alignment horizontal="center" vertical="center"/>
      <protection hidden="1"/>
    </xf>
  </cellXfs>
  <cellStyles count="2">
    <cellStyle name="Hyperlink" xfId="1" builtinId="8"/>
    <cellStyle name="Normal" xfId="0" builtinId="0"/>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b/>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006853"/>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C00000"/>
      </font>
      <fill>
        <patternFill>
          <bgColor rgb="FFFFC7CE"/>
        </patternFill>
      </fill>
    </dxf>
    <dxf>
      <font>
        <b/>
        <i val="0"/>
        <color rgb="FF9C5700"/>
      </font>
      <fill>
        <patternFill>
          <bgColor rgb="FFFFEB9C"/>
        </patternFill>
      </fill>
    </dxf>
    <dxf>
      <font>
        <b/>
        <i val="0"/>
        <color rgb="FFC00000"/>
      </font>
      <fill>
        <patternFill>
          <bgColor rgb="FFFFC7CE"/>
        </patternFill>
      </fill>
    </dxf>
    <dxf>
      <font>
        <color rgb="FF006100"/>
      </font>
      <fill>
        <patternFill>
          <bgColor rgb="FFC6EFCE"/>
        </patternFill>
      </fill>
    </dxf>
    <dxf>
      <font>
        <b/>
        <i val="0"/>
        <color rgb="FFC00000"/>
      </font>
      <fill>
        <patternFill>
          <bgColor rgb="FFFFC7CE"/>
        </patternFill>
      </fill>
    </dxf>
    <dxf>
      <font>
        <color rgb="FF006100"/>
      </font>
      <fill>
        <patternFill>
          <bgColor rgb="FFC6EFCE"/>
        </patternFill>
      </fill>
    </dxf>
    <dxf>
      <font>
        <b/>
        <i val="0"/>
        <color rgb="FFC00000"/>
      </font>
      <fill>
        <patternFill>
          <bgColor rgb="FFFFC7CE"/>
        </patternFill>
      </fill>
    </dxf>
    <dxf>
      <font>
        <color rgb="FF9C0006"/>
      </font>
      <fill>
        <patternFill>
          <bgColor rgb="FFFFC7CE"/>
        </patternFill>
      </fill>
    </dxf>
  </dxfs>
  <tableStyles count="0" defaultTableStyle="TableStyleMedium2" defaultPivotStyle="PivotStyleLight16"/>
  <colors>
    <mruColors>
      <color rgb="FF004D3B"/>
      <color rgb="FF7F2669"/>
      <color rgb="FF004D36"/>
      <color rgb="FFFFEB9C"/>
      <color rgb="FF9C5700"/>
      <color rgb="FFFFC7CE"/>
      <color rgb="FF006853"/>
      <color rgb="FFBDD7EE"/>
      <color rgb="FF8EA9DB"/>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62754</xdr:colOff>
      <xdr:row>1</xdr:row>
      <xdr:rowOff>80682</xdr:rowOff>
    </xdr:from>
    <xdr:to>
      <xdr:col>0</xdr:col>
      <xdr:colOff>64024</xdr:colOff>
      <xdr:row>1</xdr:row>
      <xdr:rowOff>634344</xdr:rowOff>
    </xdr:to>
    <xdr:pic>
      <xdr:nvPicPr>
        <xdr:cNvPr id="2" name="Picture 1">
          <a:extLst>
            <a:ext uri="{FF2B5EF4-FFF2-40B4-BE49-F238E27FC236}">
              <a16:creationId xmlns:a16="http://schemas.microsoft.com/office/drawing/2014/main" id="{9C8A5C96-7219-4411-B5C4-CACCF201D4AC}"/>
            </a:ext>
          </a:extLst>
        </xdr:cNvPr>
        <xdr:cNvPicPr>
          <a:picLocks noChangeAspect="1"/>
        </xdr:cNvPicPr>
      </xdr:nvPicPr>
      <xdr:blipFill>
        <a:blip xmlns:r="http://schemas.openxmlformats.org/officeDocument/2006/relationships" r:embed="rId1"/>
        <a:stretch>
          <a:fillRect/>
        </a:stretch>
      </xdr:blipFill>
      <xdr:spPr>
        <a:xfrm>
          <a:off x="65929" y="160057"/>
          <a:ext cx="635" cy="551439"/>
        </a:xfrm>
        <a:prstGeom prst="rect">
          <a:avLst/>
        </a:prstGeom>
      </xdr:spPr>
    </xdr:pic>
    <xdr:clientData/>
  </xdr:twoCellAnchor>
  <xdr:twoCellAnchor editAs="oneCell">
    <xdr:from>
      <xdr:col>0</xdr:col>
      <xdr:colOff>60960</xdr:colOff>
      <xdr:row>1</xdr:row>
      <xdr:rowOff>99060</xdr:rowOff>
    </xdr:from>
    <xdr:to>
      <xdr:col>1</xdr:col>
      <xdr:colOff>1472216</xdr:colOff>
      <xdr:row>1</xdr:row>
      <xdr:rowOff>624783</xdr:rowOff>
    </xdr:to>
    <xdr:pic>
      <xdr:nvPicPr>
        <xdr:cNvPr id="3" name="Picture 2">
          <a:extLst>
            <a:ext uri="{FF2B5EF4-FFF2-40B4-BE49-F238E27FC236}">
              <a16:creationId xmlns:a16="http://schemas.microsoft.com/office/drawing/2014/main" id="{0C5789AF-19E5-4B4C-9D98-BF9372B2C4C8}"/>
            </a:ext>
          </a:extLst>
        </xdr:cNvPr>
        <xdr:cNvPicPr>
          <a:picLocks noChangeAspect="1"/>
        </xdr:cNvPicPr>
      </xdr:nvPicPr>
      <xdr:blipFill>
        <a:blip xmlns:r="http://schemas.openxmlformats.org/officeDocument/2006/relationships" r:embed="rId1"/>
        <a:stretch>
          <a:fillRect/>
        </a:stretch>
      </xdr:blipFill>
      <xdr:spPr>
        <a:xfrm>
          <a:off x="64135" y="178435"/>
          <a:ext cx="1577308" cy="5254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62754</xdr:colOff>
      <xdr:row>1</xdr:row>
      <xdr:rowOff>80682</xdr:rowOff>
    </xdr:from>
    <xdr:to>
      <xdr:col>0</xdr:col>
      <xdr:colOff>67200</xdr:colOff>
      <xdr:row>1</xdr:row>
      <xdr:rowOff>619113</xdr:rowOff>
    </xdr:to>
    <xdr:pic>
      <xdr:nvPicPr>
        <xdr:cNvPr id="2" name="Picture 1">
          <a:extLst>
            <a:ext uri="{FF2B5EF4-FFF2-40B4-BE49-F238E27FC236}">
              <a16:creationId xmlns:a16="http://schemas.microsoft.com/office/drawing/2014/main" id="{820CF65B-AEA9-4CD9-8498-222DF62C4924}"/>
            </a:ext>
          </a:extLst>
        </xdr:cNvPr>
        <xdr:cNvPicPr>
          <a:picLocks noChangeAspect="1"/>
        </xdr:cNvPicPr>
      </xdr:nvPicPr>
      <xdr:blipFill>
        <a:blip xmlns:r="http://schemas.openxmlformats.org/officeDocument/2006/relationships" r:embed="rId1"/>
        <a:stretch>
          <a:fillRect/>
        </a:stretch>
      </xdr:blipFill>
      <xdr:spPr>
        <a:xfrm>
          <a:off x="58944" y="158787"/>
          <a:ext cx="1577308" cy="543184"/>
        </a:xfrm>
        <a:prstGeom prst="rect">
          <a:avLst/>
        </a:prstGeom>
      </xdr:spPr>
    </xdr:pic>
    <xdr:clientData/>
  </xdr:twoCellAnchor>
  <xdr:twoCellAnchor editAs="oneCell">
    <xdr:from>
      <xdr:col>0</xdr:col>
      <xdr:colOff>60960</xdr:colOff>
      <xdr:row>1</xdr:row>
      <xdr:rowOff>99060</xdr:rowOff>
    </xdr:from>
    <xdr:to>
      <xdr:col>2</xdr:col>
      <xdr:colOff>1248</xdr:colOff>
      <xdr:row>1</xdr:row>
      <xdr:rowOff>640032</xdr:rowOff>
    </xdr:to>
    <xdr:pic>
      <xdr:nvPicPr>
        <xdr:cNvPr id="3" name="Picture 2">
          <a:extLst>
            <a:ext uri="{FF2B5EF4-FFF2-40B4-BE49-F238E27FC236}">
              <a16:creationId xmlns:a16="http://schemas.microsoft.com/office/drawing/2014/main" id="{0791FE6F-90F0-438F-BE40-032F421F8317}"/>
            </a:ext>
          </a:extLst>
        </xdr:cNvPr>
        <xdr:cNvPicPr>
          <a:picLocks noChangeAspect="1"/>
        </xdr:cNvPicPr>
      </xdr:nvPicPr>
      <xdr:blipFill>
        <a:blip xmlns:r="http://schemas.openxmlformats.org/officeDocument/2006/relationships" r:embed="rId1"/>
        <a:stretch>
          <a:fillRect/>
        </a:stretch>
      </xdr:blipFill>
      <xdr:spPr>
        <a:xfrm>
          <a:off x="60960" y="175260"/>
          <a:ext cx="1577308" cy="543184"/>
        </a:xfrm>
        <a:prstGeom prst="rect">
          <a:avLst/>
        </a:prstGeom>
      </xdr:spPr>
    </xdr:pic>
    <xdr:clientData/>
  </xdr:twoCellAnchor>
  <xdr:oneCellAnchor>
    <xdr:from>
      <xdr:col>2</xdr:col>
      <xdr:colOff>6162261</xdr:colOff>
      <xdr:row>0</xdr:row>
      <xdr:rowOff>0</xdr:rowOff>
    </xdr:from>
    <xdr:ext cx="1855304" cy="937629"/>
    <xdr:sp macro="" textlink="">
      <xdr:nvSpPr>
        <xdr:cNvPr id="5" name="Rectangle 4">
          <a:extLst>
            <a:ext uri="{FF2B5EF4-FFF2-40B4-BE49-F238E27FC236}">
              <a16:creationId xmlns:a16="http://schemas.microsoft.com/office/drawing/2014/main" id="{490E9E85-5E48-40E9-B7A6-0C4A57A409DE}"/>
            </a:ext>
          </a:extLst>
        </xdr:cNvPr>
        <xdr:cNvSpPr/>
      </xdr:nvSpPr>
      <xdr:spPr>
        <a:xfrm>
          <a:off x="7851913" y="0"/>
          <a:ext cx="1855304" cy="937629"/>
        </a:xfrm>
        <a:prstGeom prst="rect">
          <a:avLst/>
        </a:prstGeom>
        <a:noFill/>
      </xdr:spPr>
      <xdr:txBody>
        <a:bodyPr wrap="square" lIns="91440" tIns="45720" rIns="91440" bIns="45720">
          <a:spAutoFit/>
        </a:bodyPr>
        <a:lstStyle/>
        <a:p>
          <a:pPr algn="ctr"/>
          <a:r>
            <a:rPr lang="en-US" sz="5400" b="1" cap="none" spc="0">
              <a:ln w="22225">
                <a:solidFill>
                  <a:srgbClr val="FF0000"/>
                </a:solidFill>
                <a:prstDash val="solid"/>
              </a:ln>
              <a:solidFill>
                <a:srgbClr val="FF0000"/>
              </a:solidFill>
              <a:effectLst/>
            </a:rPr>
            <a:t>Draft</a:t>
          </a:r>
        </a:p>
      </xdr:txBody>
    </xdr:sp>
    <xdr:clientData/>
  </xdr:oneCellAnchor>
  <xdr:oneCellAnchor>
    <xdr:from>
      <xdr:col>2</xdr:col>
      <xdr:colOff>868377</xdr:colOff>
      <xdr:row>5</xdr:row>
      <xdr:rowOff>2034705</xdr:rowOff>
    </xdr:from>
    <xdr:ext cx="4491487" cy="937629"/>
    <xdr:sp macro="" textlink="">
      <xdr:nvSpPr>
        <xdr:cNvPr id="41" name="Rectangle 3">
          <a:extLst>
            <a:ext uri="{FF2B5EF4-FFF2-40B4-BE49-F238E27FC236}">
              <a16:creationId xmlns:a16="http://schemas.microsoft.com/office/drawing/2014/main" id="{3833F805-8EB5-EAEC-AA6D-F6B910F4CA46}"/>
            </a:ext>
          </a:extLst>
        </xdr:cNvPr>
        <xdr:cNvSpPr/>
      </xdr:nvSpPr>
      <xdr:spPr>
        <a:xfrm>
          <a:off x="2584534" y="3499070"/>
          <a:ext cx="4491487" cy="937629"/>
        </a:xfrm>
        <a:prstGeom prst="rect">
          <a:avLst/>
        </a:prstGeom>
        <a:noFill/>
      </xdr:spPr>
      <xdr:txBody>
        <a:bodyPr wrap="none" lIns="91440" tIns="45720" rIns="91440" bIns="45720">
          <a:spAutoFit/>
        </a:bodyPr>
        <a:lstStyle/>
        <a:p>
          <a:pPr algn="ctr"/>
          <a:r>
            <a:rPr lang="en-US" sz="5400" b="1" cap="none" spc="0">
              <a:ln w="22225">
                <a:solidFill>
                  <a:schemeClr val="accent2"/>
                </a:solidFill>
                <a:prstDash val="solid"/>
              </a:ln>
              <a:solidFill>
                <a:schemeClr val="accent2">
                  <a:lumMod val="40000"/>
                  <a:lumOff val="60000"/>
                </a:schemeClr>
              </a:solidFill>
              <a:effectLst/>
            </a:rPr>
            <a:t>Not</a:t>
          </a:r>
          <a:r>
            <a:rPr lang="en-US" sz="5400" b="1" cap="none" spc="0" baseline="0">
              <a:ln w="22225">
                <a:solidFill>
                  <a:schemeClr val="accent2"/>
                </a:solidFill>
                <a:prstDash val="solid"/>
              </a:ln>
              <a:solidFill>
                <a:schemeClr val="accent2">
                  <a:lumMod val="40000"/>
                  <a:lumOff val="60000"/>
                </a:schemeClr>
              </a:solidFill>
              <a:effectLst/>
            </a:rPr>
            <a:t> up-to-date</a:t>
          </a:r>
          <a:endParaRPr lang="en-US"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1591476</xdr:colOff>
      <xdr:row>1</xdr:row>
      <xdr:rowOff>563656</xdr:rowOff>
    </xdr:to>
    <xdr:pic>
      <xdr:nvPicPr>
        <xdr:cNvPr id="3" name="Picture 2">
          <a:extLst>
            <a:ext uri="{FF2B5EF4-FFF2-40B4-BE49-F238E27FC236}">
              <a16:creationId xmlns:a16="http://schemas.microsoft.com/office/drawing/2014/main" id="{F1FD7882-9B13-4FB8-97C5-A5F09DC5D84E}"/>
            </a:ext>
          </a:extLst>
        </xdr:cNvPr>
        <xdr:cNvPicPr>
          <a:picLocks noChangeAspect="1"/>
        </xdr:cNvPicPr>
      </xdr:nvPicPr>
      <xdr:blipFill>
        <a:blip xmlns:r="http://schemas.openxmlformats.org/officeDocument/2006/relationships" r:embed="rId1"/>
        <a:stretch>
          <a:fillRect/>
        </a:stretch>
      </xdr:blipFill>
      <xdr:spPr>
        <a:xfrm>
          <a:off x="133350" y="76200"/>
          <a:ext cx="1581118" cy="545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1</xdr:row>
      <xdr:rowOff>142875</xdr:rowOff>
    </xdr:from>
    <xdr:to>
      <xdr:col>1</xdr:col>
      <xdr:colOff>1621601</xdr:colOff>
      <xdr:row>1</xdr:row>
      <xdr:rowOff>707808</xdr:rowOff>
    </xdr:to>
    <xdr:pic>
      <xdr:nvPicPr>
        <xdr:cNvPr id="2" name="Picture 1">
          <a:extLst>
            <a:ext uri="{FF2B5EF4-FFF2-40B4-BE49-F238E27FC236}">
              <a16:creationId xmlns:a16="http://schemas.microsoft.com/office/drawing/2014/main" id="{B28E659D-3E25-4D40-91A6-12A2CC423C9E}"/>
            </a:ext>
          </a:extLst>
        </xdr:cNvPr>
        <xdr:cNvPicPr>
          <a:picLocks noChangeAspect="1"/>
        </xdr:cNvPicPr>
      </xdr:nvPicPr>
      <xdr:blipFill>
        <a:blip xmlns:r="http://schemas.openxmlformats.org/officeDocument/2006/relationships" r:embed="rId1"/>
        <a:stretch>
          <a:fillRect/>
        </a:stretch>
      </xdr:blipFill>
      <xdr:spPr>
        <a:xfrm>
          <a:off x="168275" y="219075"/>
          <a:ext cx="1591278" cy="549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25400</xdr:colOff>
      <xdr:row>1</xdr:row>
      <xdr:rowOff>55562</xdr:rowOff>
    </xdr:from>
    <xdr:to>
      <xdr:col>1</xdr:col>
      <xdr:colOff>1628049</xdr:colOff>
      <xdr:row>2</xdr:row>
      <xdr:rowOff>103501</xdr:rowOff>
    </xdr:to>
    <xdr:pic>
      <xdr:nvPicPr>
        <xdr:cNvPr id="2" name="Picture 1">
          <a:extLst>
            <a:ext uri="{FF2B5EF4-FFF2-40B4-BE49-F238E27FC236}">
              <a16:creationId xmlns:a16="http://schemas.microsoft.com/office/drawing/2014/main" id="{3F27570F-1334-4CA3-88B4-BEC565426B74}"/>
            </a:ext>
          </a:extLst>
        </xdr:cNvPr>
        <xdr:cNvPicPr>
          <a:picLocks noChangeAspect="1"/>
        </xdr:cNvPicPr>
      </xdr:nvPicPr>
      <xdr:blipFill>
        <a:blip xmlns:r="http://schemas.openxmlformats.org/officeDocument/2006/relationships" r:embed="rId1"/>
        <a:stretch>
          <a:fillRect/>
        </a:stretch>
      </xdr:blipFill>
      <xdr:spPr>
        <a:xfrm>
          <a:off x="176213" y="134937"/>
          <a:ext cx="1598945" cy="5667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127363</xdr:colOff>
      <xdr:row>1</xdr:row>
      <xdr:rowOff>25039</xdr:rowOff>
    </xdr:from>
    <xdr:to>
      <xdr:col>1</xdr:col>
      <xdr:colOff>1668474</xdr:colOff>
      <xdr:row>2</xdr:row>
      <xdr:rowOff>154474</xdr:rowOff>
    </xdr:to>
    <xdr:pic>
      <xdr:nvPicPr>
        <xdr:cNvPr id="2" name="Picture 1">
          <a:extLst>
            <a:ext uri="{FF2B5EF4-FFF2-40B4-BE49-F238E27FC236}">
              <a16:creationId xmlns:a16="http://schemas.microsoft.com/office/drawing/2014/main" id="{158F321D-3C50-4ADD-A2DA-FECBAFEBD83F}"/>
            </a:ext>
          </a:extLst>
        </xdr:cNvPr>
        <xdr:cNvPicPr>
          <a:picLocks noChangeAspect="1"/>
        </xdr:cNvPicPr>
      </xdr:nvPicPr>
      <xdr:blipFill>
        <a:blip xmlns:r="http://schemas.openxmlformats.org/officeDocument/2006/relationships" r:embed="rId1"/>
        <a:stretch>
          <a:fillRect/>
        </a:stretch>
      </xdr:blipFill>
      <xdr:spPr>
        <a:xfrm>
          <a:off x="127363" y="124099"/>
          <a:ext cx="1748492" cy="6237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314593</xdr:colOff>
      <xdr:row>71</xdr:row>
      <xdr:rowOff>78442</xdr:rowOff>
    </xdr:to>
    <xdr:pic>
      <xdr:nvPicPr>
        <xdr:cNvPr id="2" name="Picture 1">
          <a:extLst>
            <a:ext uri="{FF2B5EF4-FFF2-40B4-BE49-F238E27FC236}">
              <a16:creationId xmlns:a16="http://schemas.microsoft.com/office/drawing/2014/main" id="{A86D712D-6781-40B0-8000-699FC13740AB}"/>
            </a:ext>
          </a:extLst>
        </xdr:cNvPr>
        <xdr:cNvPicPr>
          <a:picLocks noChangeAspect="1"/>
        </xdr:cNvPicPr>
      </xdr:nvPicPr>
      <xdr:blipFill>
        <a:blip xmlns:r="http://schemas.openxmlformats.org/officeDocument/2006/relationships" r:embed="rId1"/>
        <a:stretch>
          <a:fillRect/>
        </a:stretch>
      </xdr:blipFill>
      <xdr:spPr>
        <a:xfrm>
          <a:off x="0" y="0"/>
          <a:ext cx="9406638" cy="123743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20</xdr:col>
      <xdr:colOff>180975</xdr:colOff>
      <xdr:row>30</xdr:row>
      <xdr:rowOff>55716</xdr:rowOff>
    </xdr:to>
    <xdr:pic>
      <xdr:nvPicPr>
        <xdr:cNvPr id="2" name="Picture 1">
          <a:extLst>
            <a:ext uri="{FF2B5EF4-FFF2-40B4-BE49-F238E27FC236}">
              <a16:creationId xmlns:a16="http://schemas.microsoft.com/office/drawing/2014/main" id="{7FC3B824-5EAA-45C1-BB09-75E2665DD957}"/>
            </a:ext>
          </a:extLst>
        </xdr:cNvPr>
        <xdr:cNvPicPr>
          <a:picLocks noChangeAspect="1"/>
        </xdr:cNvPicPr>
      </xdr:nvPicPr>
      <xdr:blipFill>
        <a:blip xmlns:r="http://schemas.openxmlformats.org/officeDocument/2006/relationships" r:embed="rId1"/>
        <a:stretch>
          <a:fillRect/>
        </a:stretch>
      </xdr:blipFill>
      <xdr:spPr>
        <a:xfrm>
          <a:off x="3657600" y="0"/>
          <a:ext cx="8715375" cy="5484966"/>
        </a:xfrm>
        <a:prstGeom prst="rect">
          <a:avLst/>
        </a:prstGeom>
      </xdr:spPr>
    </xdr:pic>
    <xdr:clientData/>
  </xdr:twoCellAnchor>
  <xdr:twoCellAnchor editAs="oneCell">
    <xdr:from>
      <xdr:col>6</xdr:col>
      <xdr:colOff>0</xdr:colOff>
      <xdr:row>31</xdr:row>
      <xdr:rowOff>0</xdr:rowOff>
    </xdr:from>
    <xdr:to>
      <xdr:col>14</xdr:col>
      <xdr:colOff>152400</xdr:colOff>
      <xdr:row>57</xdr:row>
      <xdr:rowOff>25727</xdr:rowOff>
    </xdr:to>
    <xdr:pic>
      <xdr:nvPicPr>
        <xdr:cNvPr id="3" name="Picture 2">
          <a:extLst>
            <a:ext uri="{FF2B5EF4-FFF2-40B4-BE49-F238E27FC236}">
              <a16:creationId xmlns:a16="http://schemas.microsoft.com/office/drawing/2014/main" id="{97DFAF01-25C1-4FE8-938E-D48791AEF633}"/>
            </a:ext>
          </a:extLst>
        </xdr:cNvPr>
        <xdr:cNvPicPr>
          <a:picLocks noChangeAspect="1"/>
        </xdr:cNvPicPr>
      </xdr:nvPicPr>
      <xdr:blipFill>
        <a:blip xmlns:r="http://schemas.openxmlformats.org/officeDocument/2006/relationships" r:embed="rId2"/>
        <a:stretch>
          <a:fillRect/>
        </a:stretch>
      </xdr:blipFill>
      <xdr:spPr>
        <a:xfrm>
          <a:off x="3657600" y="5610225"/>
          <a:ext cx="5029200" cy="4731077"/>
        </a:xfrm>
        <a:prstGeom prst="rect">
          <a:avLst/>
        </a:prstGeom>
      </xdr:spPr>
    </xdr:pic>
    <xdr:clientData/>
  </xdr:twoCellAnchor>
  <xdr:twoCellAnchor editAs="oneCell">
    <xdr:from>
      <xdr:col>14</xdr:col>
      <xdr:colOff>152400</xdr:colOff>
      <xdr:row>31</xdr:row>
      <xdr:rowOff>0</xdr:rowOff>
    </xdr:from>
    <xdr:to>
      <xdr:col>26</xdr:col>
      <xdr:colOff>349531</xdr:colOff>
      <xdr:row>57</xdr:row>
      <xdr:rowOff>152400</xdr:rowOff>
    </xdr:to>
    <xdr:pic>
      <xdr:nvPicPr>
        <xdr:cNvPr id="4" name="Picture 3">
          <a:extLst>
            <a:ext uri="{FF2B5EF4-FFF2-40B4-BE49-F238E27FC236}">
              <a16:creationId xmlns:a16="http://schemas.microsoft.com/office/drawing/2014/main" id="{36085B3D-3321-44A5-9E1C-EDCC450FB2F6}"/>
            </a:ext>
          </a:extLst>
        </xdr:cNvPr>
        <xdr:cNvPicPr>
          <a:picLocks noChangeAspect="1"/>
        </xdr:cNvPicPr>
      </xdr:nvPicPr>
      <xdr:blipFill>
        <a:blip xmlns:r="http://schemas.openxmlformats.org/officeDocument/2006/relationships" r:embed="rId3"/>
        <a:stretch>
          <a:fillRect/>
        </a:stretch>
      </xdr:blipFill>
      <xdr:spPr>
        <a:xfrm>
          <a:off x="8686800" y="5610225"/>
          <a:ext cx="7512331" cy="4857750"/>
        </a:xfrm>
        <a:prstGeom prst="rect">
          <a:avLst/>
        </a:prstGeom>
      </xdr:spPr>
    </xdr:pic>
    <xdr:clientData/>
  </xdr:twoCellAnchor>
  <xdr:oneCellAnchor>
    <xdr:from>
      <xdr:col>2</xdr:col>
      <xdr:colOff>6667</xdr:colOff>
      <xdr:row>0</xdr:row>
      <xdr:rowOff>114300</xdr:rowOff>
    </xdr:from>
    <xdr:ext cx="7218045" cy="937629"/>
    <xdr:sp macro="" textlink="">
      <xdr:nvSpPr>
        <xdr:cNvPr id="5" name="Rectangle 4">
          <a:extLst>
            <a:ext uri="{FF2B5EF4-FFF2-40B4-BE49-F238E27FC236}">
              <a16:creationId xmlns:a16="http://schemas.microsoft.com/office/drawing/2014/main" id="{01F5FA0A-42AE-401D-92F1-5F524235F526}"/>
            </a:ext>
          </a:extLst>
        </xdr:cNvPr>
        <xdr:cNvSpPr/>
      </xdr:nvSpPr>
      <xdr:spPr>
        <a:xfrm>
          <a:off x="1225867" y="114300"/>
          <a:ext cx="7218045" cy="937629"/>
        </a:xfrm>
        <a:prstGeom prst="rect">
          <a:avLst/>
        </a:prstGeom>
        <a:noFill/>
      </xdr:spPr>
      <xdr:txBody>
        <a:bodyPr wrap="square" lIns="91440" tIns="45720" rIns="91440" bIns="45720">
          <a:spAutoFit/>
        </a:bodyPr>
        <a:lstStyle/>
        <a:p>
          <a:pPr algn="ctr"/>
          <a:r>
            <a:rPr lang="en-US" sz="5400" b="1" cap="none" spc="0">
              <a:ln w="22225">
                <a:solidFill>
                  <a:srgbClr val="FF0000"/>
                </a:solidFill>
                <a:prstDash val="solid"/>
              </a:ln>
              <a:solidFill>
                <a:srgbClr val="FF0000"/>
              </a:solidFill>
              <a:effectLst/>
            </a:rPr>
            <a:t>Draft - Incomplete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holcroft/AppData/Local/Microsoft/Windows/INetCache/Content.Outlook/VJMRY84T/Planning%20Application%20Assessment%20Frameworks_27032022_VB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KAJO004/Documents/Projects%20(Local)/ATE/ATE%20Air%20Qualtity%20Tool%20-%20DRAFT%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KAJO004/Documents/Projects%20(Local)/ATE/Copy%20of%20Crossing%20Selector%20Tool%20-%20Draft%20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
      <sheetName val="User input - Checklist"/>
      <sheetName val="Appraiser report - Checklist"/>
      <sheetName val="User input - Full version"/>
      <sheetName val="Appraiser report - Full version"/>
      <sheetName val="Scoring Summary"/>
      <sheetName val="Data Table"/>
      <sheetName val="Model Setup"/>
      <sheetName val="Model Guide"/>
      <sheetName val="Version Control"/>
      <sheetName val="Scoring Control"/>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Key Scheme Information"/>
      <sheetName val="Air Qualtiy Checklist"/>
      <sheetName val="Flowchart"/>
      <sheetName val="Lookups"/>
    </sheetNames>
    <sheetDataSet>
      <sheetData sheetId="0" refreshError="1"/>
      <sheetData sheetId="1" refreshError="1"/>
      <sheetData sheetId="2"/>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Introduction"/>
      <sheetName val="Crossing Selector"/>
      <sheetName val="Flowchart"/>
      <sheetName val="Crossing Diagrams"/>
      <sheetName val="Lookup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B05EB-A72E-4937-865F-64F5A8898E55}">
  <sheetPr>
    <tabColor rgb="FFC00000"/>
  </sheetPr>
  <dimension ref="A1:E60"/>
  <sheetViews>
    <sheetView topLeftCell="A8" zoomScale="110" zoomScaleNormal="110" workbookViewId="0">
      <selection activeCell="C9" sqref="C9"/>
    </sheetView>
  </sheetViews>
  <sheetFormatPr defaultColWidth="0" defaultRowHeight="14.5" customHeight="1" zeroHeight="1"/>
  <cols>
    <col min="1" max="1" width="2" style="1" customWidth="1"/>
    <col min="2" max="2" width="22.15234375" style="1" customWidth="1"/>
    <col min="3" max="3" width="90.84375" style="1" customWidth="1"/>
    <col min="4" max="4" width="21.3828125" style="1" customWidth="1"/>
    <col min="5" max="5" width="2.3828125" style="1" customWidth="1"/>
    <col min="6" max="16384" width="8.84375" style="1" hidden="1"/>
  </cols>
  <sheetData>
    <row r="1" spans="1:5" ht="6" customHeight="1"/>
    <row r="2" spans="1:5" ht="54" customHeight="1">
      <c r="C2" s="56" t="s">
        <v>0</v>
      </c>
      <c r="D2" s="2"/>
    </row>
    <row r="3" spans="1:5" ht="9.65" customHeight="1">
      <c r="C3" s="2"/>
      <c r="D3" s="2"/>
    </row>
    <row r="4" spans="1:5" ht="30.65" customHeight="1">
      <c r="B4" s="150" t="s">
        <v>1</v>
      </c>
      <c r="C4" s="151"/>
      <c r="D4" s="152"/>
      <c r="E4" s="1" t="s">
        <v>2</v>
      </c>
    </row>
    <row r="5" spans="1:5" ht="14.5" customHeight="1">
      <c r="C5" s="2"/>
      <c r="D5" s="2"/>
    </row>
    <row r="6" spans="1:5" ht="14.5" customHeight="1">
      <c r="B6" s="61"/>
      <c r="C6" s="12"/>
      <c r="D6" s="12"/>
    </row>
    <row r="7" spans="1:5" ht="27" customHeight="1" thickBot="1">
      <c r="A7" s="27"/>
      <c r="B7" s="62" t="s">
        <v>3</v>
      </c>
      <c r="C7" s="63" t="s">
        <v>4</v>
      </c>
      <c r="D7" s="65" t="s">
        <v>5</v>
      </c>
      <c r="E7" s="64"/>
    </row>
    <row r="8" spans="1:5" s="3" customFormat="1" ht="45" customHeight="1">
      <c r="A8" s="13"/>
      <c r="B8" s="57">
        <v>1</v>
      </c>
      <c r="C8" s="58" t="s">
        <v>6</v>
      </c>
      <c r="D8" s="59">
        <v>44719</v>
      </c>
      <c r="E8" s="17"/>
    </row>
    <row r="9" spans="1:5" s="3" customFormat="1" ht="33" customHeight="1">
      <c r="A9" s="13"/>
      <c r="B9" s="18">
        <v>1.1000000000000001</v>
      </c>
      <c r="C9" s="19" t="s">
        <v>7</v>
      </c>
      <c r="D9" s="16">
        <v>44720</v>
      </c>
      <c r="E9" s="17"/>
    </row>
    <row r="10" spans="1:5" s="3" customFormat="1" ht="36.9">
      <c r="A10" s="13"/>
      <c r="B10" s="20">
        <v>1.2</v>
      </c>
      <c r="C10" s="21" t="s">
        <v>8</v>
      </c>
      <c r="D10" s="16">
        <v>44726</v>
      </c>
      <c r="E10" s="17"/>
    </row>
    <row r="11" spans="1:5" s="3" customFormat="1" ht="33.65" customHeight="1">
      <c r="A11" s="13"/>
      <c r="B11" s="20">
        <v>1.3</v>
      </c>
      <c r="C11" s="21" t="s">
        <v>9</v>
      </c>
      <c r="D11" s="22">
        <v>44732</v>
      </c>
      <c r="E11" s="17"/>
    </row>
    <row r="12" spans="1:5" s="3" customFormat="1" ht="42.65" customHeight="1">
      <c r="A12" s="13"/>
      <c r="B12" s="20">
        <v>1.4</v>
      </c>
      <c r="C12" s="60" t="s">
        <v>10</v>
      </c>
      <c r="D12" s="22">
        <v>44816</v>
      </c>
      <c r="E12" s="17"/>
    </row>
    <row r="13" spans="1:5" s="3" customFormat="1" ht="34.4" customHeight="1">
      <c r="A13" s="13"/>
      <c r="B13" s="14">
        <v>1.5</v>
      </c>
      <c r="C13" s="15" t="s">
        <v>11</v>
      </c>
      <c r="D13" s="16">
        <v>45153</v>
      </c>
      <c r="E13" s="17"/>
    </row>
    <row r="14" spans="1:5" s="3" customFormat="1" ht="92.15">
      <c r="A14" s="13"/>
      <c r="B14" s="23">
        <v>2</v>
      </c>
      <c r="C14" s="24" t="s">
        <v>12</v>
      </c>
      <c r="D14" s="25">
        <v>45216</v>
      </c>
      <c r="E14" s="17"/>
    </row>
    <row r="15" spans="1:5" s="3" customFormat="1" ht="30.65" customHeight="1">
      <c r="A15" s="13"/>
      <c r="B15" s="23"/>
      <c r="C15" s="26"/>
      <c r="D15" s="25"/>
      <c r="E15" s="17"/>
    </row>
    <row r="16" spans="1:5" ht="28.5" customHeight="1">
      <c r="A16" s="27"/>
      <c r="B16" s="28"/>
      <c r="C16" s="29"/>
      <c r="D16" s="30"/>
      <c r="E16" s="31"/>
    </row>
    <row r="17" spans="1:5" s="3" customFormat="1" ht="38.15" customHeight="1">
      <c r="A17" s="13"/>
      <c r="B17" s="32"/>
      <c r="C17" s="33"/>
      <c r="D17" s="34"/>
      <c r="E17" s="17"/>
    </row>
    <row r="18" spans="1:5" s="3" customFormat="1" ht="34" customHeight="1">
      <c r="B18" s="35"/>
      <c r="C18" s="36"/>
      <c r="D18" s="37"/>
    </row>
    <row r="19" spans="1:5" ht="14.6"/>
    <row r="20" spans="1:5" ht="14.6">
      <c r="B20" s="5"/>
      <c r="C20" s="6"/>
      <c r="D20" s="7"/>
    </row>
    <row r="21" spans="1:5" s="3" customFormat="1" ht="34.4" customHeight="1">
      <c r="B21" s="147"/>
      <c r="C21" s="148"/>
      <c r="D21" s="149"/>
    </row>
    <row r="22" spans="1:5" s="3" customFormat="1" ht="62.5" customHeight="1">
      <c r="B22" s="147"/>
      <c r="C22" s="148"/>
      <c r="D22" s="149"/>
    </row>
    <row r="23" spans="1:5" ht="14.6">
      <c r="B23" s="5"/>
      <c r="C23" s="6"/>
      <c r="D23" s="7"/>
    </row>
    <row r="24" spans="1:5" ht="75" customHeight="1">
      <c r="B24" s="147"/>
      <c r="C24" s="148"/>
      <c r="D24" s="149"/>
    </row>
    <row r="25" spans="1:5" s="3" customFormat="1" ht="58.5" customHeight="1">
      <c r="B25" s="147"/>
      <c r="C25" s="148"/>
      <c r="D25" s="149"/>
    </row>
    <row r="26" spans="1:5" s="3" customFormat="1" ht="66.650000000000006" customHeight="1">
      <c r="B26" s="153"/>
      <c r="C26" s="154"/>
      <c r="D26" s="155"/>
    </row>
    <row r="27" spans="1:5" s="3" customFormat="1" ht="42" customHeight="1">
      <c r="B27" s="147"/>
      <c r="C27" s="148"/>
      <c r="D27" s="149"/>
    </row>
    <row r="28" spans="1:5" ht="14.6">
      <c r="B28" s="5"/>
      <c r="C28" s="6"/>
      <c r="D28" s="7"/>
    </row>
    <row r="29" spans="1:5" s="3" customFormat="1" ht="37.75" customHeight="1">
      <c r="B29" s="147"/>
      <c r="C29" s="148"/>
      <c r="D29" s="149"/>
    </row>
    <row r="30" spans="1:5" s="3" customFormat="1" ht="44.15" customHeight="1">
      <c r="B30" s="147"/>
      <c r="C30" s="148"/>
      <c r="D30" s="149"/>
    </row>
    <row r="31" spans="1:5" s="3" customFormat="1" ht="25.4" customHeight="1">
      <c r="B31" s="147"/>
      <c r="C31" s="148"/>
      <c r="D31" s="149"/>
    </row>
    <row r="32" spans="1:5" s="3" customFormat="1" ht="25.4" customHeight="1">
      <c r="B32" s="147"/>
      <c r="C32" s="148"/>
      <c r="D32" s="149"/>
    </row>
    <row r="33" spans="2:4" ht="22.75" customHeight="1">
      <c r="B33" s="5"/>
      <c r="C33" s="6"/>
      <c r="D33" s="7"/>
    </row>
    <row r="34" spans="2:4" s="3" customFormat="1" ht="62.5" customHeight="1">
      <c r="B34" s="147"/>
      <c r="C34" s="148"/>
      <c r="D34" s="149"/>
    </row>
    <row r="35" spans="2:4" s="3" customFormat="1" ht="30" customHeight="1">
      <c r="B35" s="147"/>
      <c r="C35" s="148"/>
      <c r="D35" s="149"/>
    </row>
    <row r="36" spans="2:4" ht="14.6"/>
    <row r="37" spans="2:4" ht="14.6"/>
    <row r="38" spans="2:4" ht="14.6"/>
    <row r="39" spans="2:4" ht="14.6"/>
    <row r="40" spans="2:4" ht="14.6"/>
    <row r="41" spans="2:4" ht="14.6"/>
    <row r="42" spans="2:4" ht="14.6"/>
    <row r="43" spans="2:4" ht="14.6"/>
    <row r="44" spans="2:4" ht="14.6"/>
    <row r="45" spans="2:4" ht="14.6"/>
    <row r="46" spans="2:4" ht="14.6"/>
    <row r="47" spans="2:4" ht="14.6"/>
    <row r="48" spans="2:4" ht="14.6"/>
    <row r="49" ht="14.6"/>
    <row r="50" ht="14.6"/>
    <row r="51" ht="14.6"/>
    <row r="52" ht="14.6"/>
    <row r="53" ht="14.6"/>
    <row r="54" ht="14.5" customHeight="1"/>
    <row r="55" ht="14.5" customHeight="1"/>
    <row r="56" ht="14.5" customHeight="1"/>
    <row r="57" ht="14.5" customHeight="1"/>
    <row r="58" ht="14.5" customHeight="1"/>
    <row r="59" ht="14.5" customHeight="1"/>
    <row r="60" ht="14.5" customHeight="1"/>
  </sheetData>
  <mergeCells count="13">
    <mergeCell ref="B34:D34"/>
    <mergeCell ref="B35:D35"/>
    <mergeCell ref="B26:D26"/>
    <mergeCell ref="B27:D27"/>
    <mergeCell ref="B29:D29"/>
    <mergeCell ref="B30:D30"/>
    <mergeCell ref="B31:D31"/>
    <mergeCell ref="B32:D32"/>
    <mergeCell ref="B25:D25"/>
    <mergeCell ref="B4:D4"/>
    <mergeCell ref="B21:D21"/>
    <mergeCell ref="B22:D22"/>
    <mergeCell ref="B24:D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sheetPr>
  <dimension ref="A1:E57"/>
  <sheetViews>
    <sheetView topLeftCell="A4" zoomScale="115" zoomScaleNormal="115" workbookViewId="0">
      <selection activeCell="B10" sqref="B10:D10"/>
    </sheetView>
  </sheetViews>
  <sheetFormatPr defaultColWidth="0" defaultRowHeight="14.5" customHeight="1" zeroHeight="1"/>
  <cols>
    <col min="1" max="1" width="2" style="1" customWidth="1"/>
    <col min="2" max="2" width="22.15234375" style="1" customWidth="1"/>
    <col min="3" max="3" width="90.84375" style="1" customWidth="1"/>
    <col min="4" max="4" width="21.3828125" style="1" customWidth="1"/>
    <col min="5" max="5" width="2.3828125" style="1" customWidth="1"/>
    <col min="6" max="16384" width="8.84375" style="1" hidden="1"/>
  </cols>
  <sheetData>
    <row r="1" spans="1:5" ht="6" customHeight="1"/>
    <row r="2" spans="1:5" ht="54" customHeight="1">
      <c r="C2" s="4" t="s">
        <v>0</v>
      </c>
      <c r="D2" s="2"/>
    </row>
    <row r="3" spans="1:5" ht="9.65" customHeight="1">
      <c r="C3" s="2"/>
      <c r="D3" s="2"/>
    </row>
    <row r="4" spans="1:5" ht="30.65" customHeight="1">
      <c r="B4" s="156" t="s">
        <v>13</v>
      </c>
      <c r="C4" s="157"/>
      <c r="D4" s="158"/>
      <c r="E4" s="1" t="s">
        <v>2</v>
      </c>
    </row>
    <row r="5" spans="1:5" ht="14.5" customHeight="1">
      <c r="C5" s="2"/>
      <c r="D5" s="2"/>
    </row>
    <row r="6" spans="1:5" ht="198" customHeight="1">
      <c r="B6" s="171" t="s">
        <v>14</v>
      </c>
      <c r="C6" s="172"/>
      <c r="D6" s="173"/>
    </row>
    <row r="7" spans="1:5" ht="14.6">
      <c r="B7" s="38"/>
      <c r="C7" s="39"/>
      <c r="D7" s="40"/>
    </row>
    <row r="8" spans="1:5" s="3" customFormat="1" ht="83.15" customHeight="1">
      <c r="B8" s="162" t="s">
        <v>15</v>
      </c>
      <c r="C8" s="163"/>
      <c r="D8" s="164"/>
    </row>
    <row r="9" spans="1:5" s="3" customFormat="1" ht="16.399999999999999" customHeight="1">
      <c r="B9" s="165"/>
      <c r="C9" s="166"/>
      <c r="D9" s="167"/>
    </row>
    <row r="10" spans="1:5" ht="102.65" customHeight="1">
      <c r="B10" s="168" t="s">
        <v>16</v>
      </c>
      <c r="C10" s="169"/>
      <c r="D10" s="170"/>
    </row>
    <row r="11" spans="1:5" s="3" customFormat="1" ht="15" customHeight="1">
      <c r="A11" s="8"/>
      <c r="B11" s="159"/>
      <c r="C11" s="160"/>
      <c r="D11" s="161"/>
    </row>
    <row r="12" spans="1:5" s="3" customFormat="1" ht="128.5" customHeight="1">
      <c r="B12" s="168" t="s">
        <v>17</v>
      </c>
      <c r="C12" s="169"/>
      <c r="D12" s="170"/>
    </row>
    <row r="13" spans="1:5" ht="14.6">
      <c r="B13" s="38"/>
      <c r="C13" s="39"/>
      <c r="D13" s="40"/>
    </row>
    <row r="14" spans="1:5" ht="409.6" customHeight="1">
      <c r="B14" s="168" t="s">
        <v>18</v>
      </c>
      <c r="C14" s="169"/>
      <c r="D14" s="170"/>
    </row>
    <row r="15" spans="1:5" s="3" customFormat="1" ht="186" customHeight="1">
      <c r="B15" s="174"/>
      <c r="C15" s="175"/>
      <c r="D15" s="176"/>
    </row>
    <row r="16" spans="1:5" s="3" customFormat="1" ht="31.4" customHeight="1">
      <c r="B16" s="165"/>
      <c r="C16" s="166"/>
      <c r="D16" s="167"/>
    </row>
    <row r="17" spans="2:4" s="3" customFormat="1" ht="52.75" customHeight="1">
      <c r="B17" s="159"/>
      <c r="C17" s="160"/>
      <c r="D17" s="161"/>
    </row>
    <row r="18" spans="2:4" s="3" customFormat="1" ht="24" customHeight="1">
      <c r="B18" s="159"/>
      <c r="C18" s="160"/>
      <c r="D18" s="161"/>
    </row>
    <row r="19" spans="2:4" s="3" customFormat="1" ht="60" customHeight="1">
      <c r="B19" s="159"/>
      <c r="C19" s="160"/>
      <c r="D19" s="161"/>
    </row>
    <row r="20" spans="2:4" ht="14.6">
      <c r="B20" s="38"/>
      <c r="C20" s="39"/>
      <c r="D20" s="40"/>
    </row>
    <row r="21" spans="2:4" s="3" customFormat="1" ht="37.75" customHeight="1">
      <c r="B21" s="159"/>
      <c r="C21" s="160"/>
      <c r="D21" s="161"/>
    </row>
    <row r="22" spans="2:4" s="3" customFormat="1" ht="22.4" customHeight="1">
      <c r="B22" s="159"/>
      <c r="C22" s="160"/>
      <c r="D22" s="161"/>
    </row>
    <row r="23" spans="2:4" s="3" customFormat="1" ht="25.4" customHeight="1">
      <c r="B23" s="159"/>
      <c r="C23" s="160"/>
      <c r="D23" s="161"/>
    </row>
    <row r="24" spans="2:4" ht="22.75" customHeight="1">
      <c r="B24" s="38"/>
      <c r="C24" s="39"/>
      <c r="D24" s="40"/>
    </row>
    <row r="25" spans="2:4" s="3" customFormat="1" ht="30" customHeight="1">
      <c r="B25" s="159"/>
      <c r="C25" s="160"/>
      <c r="D25" s="161"/>
    </row>
    <row r="26" spans="2:4" s="3" customFormat="1" ht="30" customHeight="1">
      <c r="B26" s="159"/>
      <c r="C26" s="160"/>
      <c r="D26" s="161"/>
    </row>
    <row r="27" spans="2:4" ht="14.6">
      <c r="B27" s="41"/>
      <c r="C27" s="41"/>
      <c r="D27" s="41"/>
    </row>
    <row r="28" spans="2:4" ht="14.6">
      <c r="B28" s="41"/>
      <c r="C28" s="41"/>
      <c r="D28" s="41"/>
    </row>
    <row r="29" spans="2:4" ht="14.6">
      <c r="B29" s="41"/>
      <c r="C29" s="41"/>
      <c r="D29" s="41"/>
    </row>
    <row r="30" spans="2:4" ht="14.6">
      <c r="B30" s="41"/>
      <c r="C30" s="41"/>
      <c r="D30" s="41"/>
    </row>
    <row r="31" spans="2:4" ht="14.6">
      <c r="B31" s="41"/>
      <c r="C31" s="41"/>
      <c r="D31" s="41"/>
    </row>
    <row r="32" spans="2:4" ht="14.6">
      <c r="B32" s="41"/>
      <c r="C32" s="41"/>
      <c r="D32" s="41"/>
    </row>
    <row r="33" spans="2:4" ht="14.6">
      <c r="B33" s="41"/>
      <c r="C33" s="41"/>
      <c r="D33" s="41"/>
    </row>
    <row r="34" spans="2:4" ht="14.6">
      <c r="B34" s="41"/>
      <c r="C34" s="41"/>
      <c r="D34" s="41"/>
    </row>
    <row r="35" spans="2:4" ht="14.6">
      <c r="B35" s="41"/>
      <c r="C35" s="41"/>
      <c r="D35" s="41"/>
    </row>
    <row r="36" spans="2:4" ht="14.6">
      <c r="B36" s="41"/>
      <c r="C36" s="41"/>
      <c r="D36" s="41"/>
    </row>
    <row r="37" spans="2:4" ht="14.6">
      <c r="B37" s="41"/>
      <c r="C37" s="41"/>
      <c r="D37" s="41"/>
    </row>
    <row r="38" spans="2:4" ht="14.6">
      <c r="B38" s="41"/>
      <c r="C38" s="41"/>
      <c r="D38" s="41"/>
    </row>
    <row r="39" spans="2:4" ht="14.6"/>
    <row r="40" spans="2:4" ht="14.6"/>
    <row r="41" spans="2:4" ht="14.6"/>
    <row r="42" spans="2:4" ht="14.6"/>
    <row r="43" spans="2:4" ht="14.6"/>
    <row r="44" spans="2:4" ht="14.6"/>
    <row r="45" spans="2:4" ht="14.5" customHeight="1"/>
    <row r="46" spans="2:4" ht="14.5" customHeight="1"/>
    <row r="47" spans="2:4" ht="14.5" customHeight="1"/>
    <row r="48" spans="2:4" ht="14.5" customHeight="1"/>
    <row r="49" ht="14.5" customHeight="1"/>
    <row r="50" ht="14.5" customHeight="1"/>
    <row r="51" ht="14.5" customHeight="1"/>
    <row r="52" ht="14.5" customHeight="1"/>
    <row r="53" ht="14.5" customHeight="1"/>
    <row r="54" ht="14.5" customHeight="1"/>
    <row r="55" ht="14.5" customHeight="1"/>
    <row r="56" ht="14.5" customHeight="1"/>
    <row r="57" ht="14.5" customHeight="1"/>
  </sheetData>
  <mergeCells count="17">
    <mergeCell ref="B21:D21"/>
    <mergeCell ref="B22:D22"/>
    <mergeCell ref="B23:D23"/>
    <mergeCell ref="B25:D25"/>
    <mergeCell ref="B26:D26"/>
    <mergeCell ref="B4:D4"/>
    <mergeCell ref="B19:D19"/>
    <mergeCell ref="B8:D8"/>
    <mergeCell ref="B9:D9"/>
    <mergeCell ref="B11:D11"/>
    <mergeCell ref="B12:D12"/>
    <mergeCell ref="B16:D16"/>
    <mergeCell ref="B17:D17"/>
    <mergeCell ref="B18:D18"/>
    <mergeCell ref="B6:D6"/>
    <mergeCell ref="B10:D10"/>
    <mergeCell ref="B14:D1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4D3B"/>
  </sheetPr>
  <dimension ref="A1:F68"/>
  <sheetViews>
    <sheetView tabSelected="1" topLeftCell="B2" zoomScale="115" zoomScaleNormal="115" workbookViewId="0">
      <selection activeCell="C6" sqref="C6:E6"/>
    </sheetView>
  </sheetViews>
  <sheetFormatPr defaultColWidth="0" defaultRowHeight="14.5" customHeight="1" zeroHeight="1"/>
  <cols>
    <col min="1" max="1" width="2" style="1" customWidth="1"/>
    <col min="2" max="2" width="35.53515625" style="1" customWidth="1"/>
    <col min="3" max="3" width="58.53515625" style="1" customWidth="1"/>
    <col min="4" max="4" width="27.84375" style="1" customWidth="1"/>
    <col min="5" max="5" width="8.84375" style="1" customWidth="1"/>
    <col min="6" max="6" width="4.3828125" style="1" customWidth="1"/>
    <col min="7" max="16384" width="8.84375" style="1" hidden="1"/>
  </cols>
  <sheetData>
    <row r="1" spans="1:6" ht="6" customHeight="1">
      <c r="C1" s="11"/>
      <c r="D1" s="11"/>
    </row>
    <row r="2" spans="1:6" ht="57" customHeight="1">
      <c r="B2" s="27"/>
      <c r="C2" s="177" t="s">
        <v>0</v>
      </c>
      <c r="D2" s="177"/>
      <c r="E2" s="31"/>
    </row>
    <row r="3" spans="1:6" ht="8.5" customHeight="1">
      <c r="B3" s="11"/>
      <c r="C3" s="142"/>
      <c r="D3" s="141"/>
      <c r="E3" s="11"/>
    </row>
    <row r="4" spans="1:6" ht="30" customHeight="1">
      <c r="A4" s="27"/>
      <c r="B4" s="177" t="s">
        <v>19</v>
      </c>
      <c r="C4" s="177"/>
      <c r="D4" s="177"/>
      <c r="E4" s="177"/>
      <c r="F4" s="31"/>
    </row>
    <row r="5" spans="1:6" ht="8.5" customHeight="1">
      <c r="B5" s="141"/>
      <c r="C5" s="143"/>
      <c r="D5" s="6"/>
      <c r="E5" s="141"/>
    </row>
    <row r="6" spans="1:6" ht="19" customHeight="1">
      <c r="A6" s="27"/>
      <c r="B6" s="145" t="s">
        <v>20</v>
      </c>
      <c r="C6" s="180"/>
      <c r="D6" s="180"/>
      <c r="E6" s="180"/>
      <c r="F6" s="31"/>
    </row>
    <row r="7" spans="1:6" ht="16.75" customHeight="1">
      <c r="A7" s="27"/>
      <c r="B7" s="145" t="s">
        <v>21</v>
      </c>
      <c r="C7" s="178"/>
      <c r="D7" s="178"/>
      <c r="E7" s="178"/>
      <c r="F7" s="31"/>
    </row>
    <row r="8" spans="1:6" ht="16.75" customHeight="1">
      <c r="A8" s="27"/>
      <c r="B8" s="145" t="s">
        <v>22</v>
      </c>
      <c r="C8" s="179"/>
      <c r="D8" s="179"/>
      <c r="E8" s="179"/>
      <c r="F8" s="31"/>
    </row>
    <row r="9" spans="1:6" ht="33" customHeight="1">
      <c r="A9" s="27"/>
      <c r="B9" s="144" t="s">
        <v>23</v>
      </c>
      <c r="C9" s="178"/>
      <c r="D9" s="178"/>
      <c r="E9" s="178"/>
      <c r="F9" s="31"/>
    </row>
    <row r="10" spans="1:6" ht="38.15" customHeight="1">
      <c r="A10" s="27"/>
      <c r="B10" s="144" t="s">
        <v>24</v>
      </c>
      <c r="C10" s="178"/>
      <c r="D10" s="178"/>
      <c r="E10" s="178"/>
      <c r="F10" s="31"/>
    </row>
    <row r="11" spans="1:6" ht="16.75" customHeight="1">
      <c r="A11" s="27"/>
      <c r="B11" s="145" t="s">
        <v>25</v>
      </c>
      <c r="C11" s="178"/>
      <c r="D11" s="178"/>
      <c r="E11" s="178"/>
      <c r="F11" s="31"/>
    </row>
    <row r="12" spans="1:6" ht="16.75" customHeight="1">
      <c r="A12" s="27"/>
      <c r="B12" s="145" t="s">
        <v>26</v>
      </c>
      <c r="C12" s="178"/>
      <c r="D12" s="178"/>
      <c r="E12" s="178"/>
      <c r="F12" s="31"/>
    </row>
    <row r="13" spans="1:6" ht="16.75" customHeight="1">
      <c r="A13" s="27"/>
      <c r="B13" s="145" t="s">
        <v>28</v>
      </c>
      <c r="C13" s="178"/>
      <c r="D13" s="178"/>
      <c r="E13" s="178"/>
      <c r="F13" s="31"/>
    </row>
    <row r="14" spans="1:6" ht="16.75" customHeight="1">
      <c r="A14" s="27"/>
      <c r="B14" s="145" t="s">
        <v>29</v>
      </c>
      <c r="C14" s="178"/>
      <c r="D14" s="178"/>
      <c r="E14" s="178"/>
      <c r="F14" s="31"/>
    </row>
    <row r="15" spans="1:6" ht="16.75" customHeight="1">
      <c r="A15" s="27"/>
      <c r="B15" s="145" t="s">
        <v>30</v>
      </c>
      <c r="C15" s="185"/>
      <c r="D15" s="185"/>
      <c r="E15" s="185"/>
      <c r="F15" s="31"/>
    </row>
    <row r="16" spans="1:6" ht="16.75" customHeight="1">
      <c r="A16" s="27"/>
      <c r="B16" s="145" t="s">
        <v>31</v>
      </c>
      <c r="C16" s="185"/>
      <c r="D16" s="185"/>
      <c r="E16" s="185"/>
      <c r="F16" s="31"/>
    </row>
    <row r="17" spans="1:6" ht="16.75" customHeight="1">
      <c r="A17" s="27"/>
      <c r="B17" s="145" t="s">
        <v>32</v>
      </c>
      <c r="C17" s="178"/>
      <c r="D17" s="178"/>
      <c r="E17" s="178"/>
      <c r="F17" s="31"/>
    </row>
    <row r="18" spans="1:6" ht="16.75" customHeight="1">
      <c r="A18" s="27"/>
      <c r="B18" s="145" t="s">
        <v>33</v>
      </c>
      <c r="C18" s="185"/>
      <c r="D18" s="185"/>
      <c r="E18" s="185"/>
      <c r="F18" s="31"/>
    </row>
    <row r="19" spans="1:6" ht="65.150000000000006" customHeight="1">
      <c r="A19" s="27"/>
      <c r="B19" s="145" t="s">
        <v>4</v>
      </c>
      <c r="C19" s="185"/>
      <c r="D19" s="185"/>
      <c r="E19" s="185"/>
      <c r="F19" s="31"/>
    </row>
    <row r="20" spans="1:6" ht="8.5" customHeight="1">
      <c r="B20" s="51"/>
      <c r="C20" s="54"/>
      <c r="D20" s="55"/>
      <c r="E20" s="51"/>
    </row>
    <row r="21" spans="1:6" ht="8.5" customHeight="1">
      <c r="B21" s="11"/>
      <c r="C21" s="52"/>
      <c r="D21" s="53"/>
      <c r="E21" s="11"/>
    </row>
    <row r="22" spans="1:6" ht="35.5" customHeight="1">
      <c r="A22" s="27"/>
      <c r="B22" s="177" t="s">
        <v>34</v>
      </c>
      <c r="C22" s="177"/>
      <c r="D22" s="177"/>
      <c r="E22" s="177"/>
      <c r="F22" s="31"/>
    </row>
    <row r="23" spans="1:6" ht="12.65" customHeight="1">
      <c r="B23" s="141"/>
      <c r="C23" s="141" t="s">
        <v>2</v>
      </c>
      <c r="D23" s="142"/>
      <c r="E23" s="141"/>
    </row>
    <row r="24" spans="1:6" s="3" customFormat="1" ht="72.650000000000006" customHeight="1">
      <c r="A24" s="13"/>
      <c r="B24" s="182" t="s">
        <v>35</v>
      </c>
      <c r="C24" s="182"/>
      <c r="D24" s="183"/>
      <c r="E24" s="183"/>
      <c r="F24" s="17"/>
    </row>
    <row r="25" spans="1:6" ht="14.5" customHeight="1">
      <c r="B25" s="140"/>
      <c r="C25" s="140"/>
      <c r="D25" s="140"/>
      <c r="E25" s="141"/>
    </row>
    <row r="26" spans="1:6" ht="34.4" customHeight="1">
      <c r="A26" s="27"/>
      <c r="B26" s="184" t="s">
        <v>36</v>
      </c>
      <c r="C26" s="184"/>
      <c r="D26" s="184"/>
      <c r="E26" s="184"/>
      <c r="F26" s="31"/>
    </row>
    <row r="27" spans="1:6" ht="10.4" customHeight="1">
      <c r="B27" s="140"/>
      <c r="C27" s="140"/>
      <c r="D27" s="140"/>
      <c r="E27" s="141"/>
    </row>
    <row r="28" spans="1:6" ht="282" customHeight="1">
      <c r="A28" s="27"/>
      <c r="B28" s="181"/>
      <c r="C28" s="181"/>
      <c r="D28" s="181"/>
      <c r="E28" s="181"/>
      <c r="F28" s="31"/>
    </row>
    <row r="29" spans="1:6" ht="14.5" customHeight="1">
      <c r="B29" s="51"/>
      <c r="C29" s="51"/>
      <c r="D29" s="51"/>
      <c r="E29" s="51"/>
    </row>
    <row r="30" spans="1:6" ht="14.5" customHeight="1"/>
    <row r="31" spans="1:6" ht="14.5" customHeight="1"/>
    <row r="32" spans="1:6" ht="14.5" customHeight="1"/>
    <row r="33" ht="14.5" customHeight="1"/>
    <row r="34" ht="14.5" customHeight="1"/>
    <row r="35" ht="14.5" customHeight="1"/>
    <row r="36" ht="14.5" customHeight="1"/>
    <row r="37" ht="14.5" customHeight="1"/>
    <row r="38" ht="14.5" customHeight="1"/>
    <row r="39" ht="14.5" customHeight="1"/>
    <row r="40" ht="14.5" customHeight="1"/>
    <row r="41" ht="14.5" customHeight="1"/>
    <row r="42" ht="14.5" customHeight="1"/>
    <row r="43" ht="14.5" customHeight="1"/>
    <row r="44" ht="14.5" customHeight="1"/>
    <row r="45" ht="14.5" customHeight="1"/>
    <row r="46" ht="14.5" customHeight="1"/>
    <row r="47" ht="14.5" customHeight="1"/>
    <row r="48" ht="14.5" customHeight="1"/>
    <row r="49" ht="14.5" customHeight="1"/>
    <row r="50" ht="14.5" customHeight="1"/>
    <row r="51" ht="14.5" customHeight="1"/>
    <row r="52" ht="14.5" customHeight="1"/>
    <row r="53" ht="14.5" customHeight="1"/>
    <row r="54" ht="14.5" customHeight="1"/>
    <row r="55" ht="14.5" customHeight="1"/>
    <row r="56" ht="14.5" customHeight="1"/>
    <row r="57" ht="14.5" customHeight="1"/>
    <row r="58" ht="14.5" customHeight="1"/>
    <row r="59" ht="14.5" customHeight="1"/>
    <row r="60" ht="14.5" customHeight="1"/>
    <row r="61" ht="14.5" customHeight="1"/>
    <row r="62" ht="14.5" customHeight="1"/>
    <row r="63" ht="14.5" customHeight="1"/>
    <row r="64" ht="14.5" customHeight="1"/>
    <row r="65" ht="14.5" customHeight="1"/>
    <row r="66" ht="14.5" customHeight="1"/>
    <row r="67" ht="14.5" customHeight="1"/>
    <row r="68" ht="14.5" customHeight="1"/>
  </sheetData>
  <sheetProtection algorithmName="SHA-512" hashValue="U4VPC7DotoMV5U7tzWBo8sGfONrYvWey1XhK5aCK4wSc26KyEV/63vUqWqhVVageZ3ErWG5g/PlpyyFqYWmXkw==" saltValue="mIZzsVRCj5KEWACEYkx68w==" spinCount="100000" sheet="1" formatRows="0"/>
  <mergeCells count="21">
    <mergeCell ref="C12:E12"/>
    <mergeCell ref="C13:E13"/>
    <mergeCell ref="C17:E17"/>
    <mergeCell ref="B28:E28"/>
    <mergeCell ref="B24:C24"/>
    <mergeCell ref="D24:E24"/>
    <mergeCell ref="B26:E26"/>
    <mergeCell ref="C19:E19"/>
    <mergeCell ref="B22:E22"/>
    <mergeCell ref="C15:E15"/>
    <mergeCell ref="C16:E16"/>
    <mergeCell ref="C18:E18"/>
    <mergeCell ref="C14:E14"/>
    <mergeCell ref="C2:D2"/>
    <mergeCell ref="B4:E4"/>
    <mergeCell ref="C7:E7"/>
    <mergeCell ref="C11:E11"/>
    <mergeCell ref="C9:E9"/>
    <mergeCell ref="C8:E8"/>
    <mergeCell ref="C6:E6"/>
    <mergeCell ref="C10:E1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C0F59E9-08FC-4062-9DAE-9BC27C836E72}">
          <x14:formula1>
            <xm:f>Lookups!$A$30:$A$38</xm:f>
          </x14:formula1>
          <xm:sqref>C15:E15</xm:sqref>
        </x14:dataValidation>
        <x14:dataValidation type="list" allowBlank="1" showInputMessage="1" showErrorMessage="1" xr:uid="{3837A30A-9B0F-454F-80A7-A47E26E73046}">
          <x14:formula1>
            <xm:f>Lookups!$A$41:$A$50</xm:f>
          </x14:formula1>
          <xm:sqref>C14:E14</xm:sqref>
        </x14:dataValidation>
        <x14:dataValidation type="list" allowBlank="1" showInputMessage="1" showErrorMessage="1" xr:uid="{C62B4061-8C43-4F86-AC0B-FB107A02B4D5}">
          <x14:formula1>
            <xm:f>Lookups!$B$29:$B$359</xm:f>
          </x14:formula1>
          <xm:sqref>C11:E11</xm:sqref>
        </x14:dataValidation>
        <x14:dataValidation type="list" allowBlank="1" showInputMessage="1" showErrorMessage="1" xr:uid="{19BEB7F8-877E-4BD6-B8EF-A41D71ACE45E}">
          <x14:formula1>
            <xm:f>Lookups!$A$68:$A$77</xm:f>
          </x14:formula1>
          <xm:sqref>C13:E13 C12:E12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F3B92-CB31-42D8-BB93-F508C48FB901}">
  <sheetPr>
    <tabColor rgb="FF004D3B"/>
  </sheetPr>
  <dimension ref="A1:BH87"/>
  <sheetViews>
    <sheetView showZeros="0" zoomScaleNormal="100" workbookViewId="0">
      <selection activeCell="C6" sqref="C6"/>
    </sheetView>
  </sheetViews>
  <sheetFormatPr defaultColWidth="0" defaultRowHeight="14.6" zeroHeight="1"/>
  <cols>
    <col min="1" max="1" width="3.84375" style="71" customWidth="1"/>
    <col min="2" max="2" width="49.53515625" style="74" customWidth="1"/>
    <col min="3" max="3" width="50.84375" style="74" customWidth="1"/>
    <col min="4" max="4" width="12.53515625" style="74" customWidth="1"/>
    <col min="5" max="5" width="49" style="74" customWidth="1"/>
    <col min="6" max="6" width="30.15234375" style="74" customWidth="1"/>
    <col min="7" max="7" width="19.15234375" style="74" bestFit="1" customWidth="1"/>
    <col min="8" max="8" width="19.15234375" style="74" hidden="1" customWidth="1"/>
    <col min="9" max="9" width="5.3828125" style="74" hidden="1" customWidth="1"/>
    <col min="10" max="10" width="20.53515625" style="74" hidden="1" customWidth="1"/>
    <col min="11" max="11" width="18.84375" style="74" hidden="1" customWidth="1"/>
    <col min="12" max="17" width="14.3828125" style="74" hidden="1" customWidth="1"/>
    <col min="18" max="22" width="8.53515625" style="74" hidden="1" customWidth="1"/>
    <col min="23" max="60" width="0" style="74" hidden="1" customWidth="1"/>
    <col min="61" max="16384" width="8.84375" style="74" hidden="1"/>
  </cols>
  <sheetData>
    <row r="1" spans="1:60" customFormat="1" ht="6.65" customHeight="1">
      <c r="A1" s="71"/>
      <c r="B1" s="71"/>
      <c r="C1" s="71"/>
      <c r="D1" s="71"/>
      <c r="E1" s="71"/>
      <c r="F1" s="71"/>
      <c r="G1" s="71"/>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customFormat="1" ht="59.15" customHeight="1">
      <c r="A2" s="71"/>
      <c r="B2" s="74"/>
      <c r="C2" s="188" t="s">
        <v>0</v>
      </c>
      <c r="D2" s="188"/>
      <c r="E2" s="188"/>
      <c r="F2" s="188"/>
      <c r="G2" s="80"/>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row>
    <row r="3" spans="1:60" customFormat="1">
      <c r="A3" s="71"/>
      <c r="B3" s="71"/>
      <c r="C3" s="71"/>
      <c r="D3" s="71"/>
      <c r="E3" s="71"/>
      <c r="F3" s="71"/>
      <c r="G3" s="71"/>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row>
    <row r="4" spans="1:60" customFormat="1" ht="32.5" customHeight="1">
      <c r="A4" s="71"/>
      <c r="B4" s="188" t="s">
        <v>37</v>
      </c>
      <c r="C4" s="188"/>
      <c r="D4" s="81"/>
      <c r="E4" s="80"/>
      <c r="F4" s="80"/>
      <c r="G4" s="80"/>
      <c r="H4" s="9"/>
      <c r="I4" s="9"/>
      <c r="J4" s="9"/>
      <c r="K4" s="9"/>
      <c r="L4" s="9"/>
      <c r="M4" s="9"/>
      <c r="N4" s="9"/>
      <c r="O4" s="9"/>
      <c r="P4" s="9"/>
      <c r="Q4" s="9"/>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row>
    <row r="5" spans="1:60" customFormat="1" ht="15" thickBot="1">
      <c r="A5" s="71"/>
      <c r="B5" s="71"/>
      <c r="C5" s="71"/>
      <c r="D5" s="71"/>
      <c r="E5" s="71"/>
      <c r="F5" s="71"/>
      <c r="G5" s="71"/>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row>
    <row r="6" spans="1:60" customFormat="1" ht="23.6" thickBot="1">
      <c r="A6" s="71"/>
      <c r="B6" s="48" t="s">
        <v>38</v>
      </c>
      <c r="C6" s="67"/>
      <c r="D6" s="71"/>
      <c r="E6" s="188" t="s">
        <v>39</v>
      </c>
      <c r="F6" s="188"/>
      <c r="G6" s="71"/>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row>
    <row r="7" spans="1:60" customFormat="1">
      <c r="A7" s="71"/>
      <c r="B7" s="70"/>
      <c r="C7" s="71"/>
      <c r="D7" s="71"/>
      <c r="E7" s="71"/>
      <c r="F7" s="71"/>
      <c r="G7" s="71"/>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customFormat="1">
      <c r="A8" s="71"/>
      <c r="B8" s="189" t="str" cm="1">
        <f t="array" ref="B8">_xlfn.IFS(C6="No", "Stop. Redesign scheme to reduce traffic.", C6="Yes", "Proceed to next question", C6="", "Answer the question above before proceeding")</f>
        <v>Answer the question above before proceeding</v>
      </c>
      <c r="C8" s="189"/>
      <c r="D8" s="71"/>
      <c r="E8" s="71"/>
      <c r="F8" s="71"/>
      <c r="G8" s="71"/>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customFormat="1">
      <c r="A9" s="71"/>
      <c r="B9" s="189"/>
      <c r="C9" s="189"/>
      <c r="D9" s="71"/>
      <c r="E9" s="71" t="s">
        <v>40</v>
      </c>
      <c r="F9" s="46">
        <f>'Summary of Scheme'!C8</f>
        <v>0</v>
      </c>
      <c r="G9" s="71"/>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customFormat="1" ht="14.5" customHeight="1" thickBot="1">
      <c r="A10" s="71"/>
      <c r="B10" s="78"/>
      <c r="C10" s="78"/>
      <c r="D10" s="78"/>
      <c r="E10" s="71"/>
      <c r="F10" s="71"/>
      <c r="G10" s="71"/>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customFormat="1" ht="50.5" customHeight="1">
      <c r="A11" s="71"/>
      <c r="B11" s="47" t="str" cm="1">
        <f t="array" ref="B11">_xlfn.IFS(C6="","",C6="No","",C6="Yes","Is it expected to reduce traffic both within the scheme and elsewhere?")</f>
        <v/>
      </c>
      <c r="C11" s="68"/>
      <c r="D11" s="78"/>
      <c r="E11" s="190"/>
      <c r="F11" s="191"/>
      <c r="G11" s="71"/>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customFormat="1" ht="24" customHeight="1" thickBot="1">
      <c r="A12" s="71"/>
      <c r="B12" s="71"/>
      <c r="C12" s="71"/>
      <c r="D12" s="71"/>
      <c r="E12" s="192"/>
      <c r="F12" s="193"/>
      <c r="G12" s="71"/>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c r="B13" s="189" t="str" cm="1">
        <f t="array" ref="B13">_xlfn.IFS(C11="Yes, traffic is expected to reduce due to modal shift and trip reduction","Proceed with the scheme", C11="No, some traffic is expected to be displaced to other roads", "Proceed to the next question", C11="", "Answer the question above before proceeding")</f>
        <v>Answer the question above before proceeding</v>
      </c>
      <c r="C13" s="189"/>
      <c r="D13" s="70"/>
      <c r="E13" s="71"/>
      <c r="F13" s="71"/>
      <c r="G13" s="70"/>
      <c r="H13" s="7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row>
    <row r="14" spans="1:60" ht="16" customHeight="1">
      <c r="B14" s="189"/>
      <c r="C14" s="189"/>
      <c r="D14" s="71"/>
      <c r="E14" s="71"/>
      <c r="F14" s="76"/>
      <c r="G14" s="71"/>
      <c r="H14" s="77"/>
      <c r="I14" s="73"/>
      <c r="J14" s="73"/>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row>
    <row r="15" spans="1:60" ht="14.5" customHeight="1" thickBot="1">
      <c r="B15" s="71"/>
      <c r="C15" s="71"/>
      <c r="D15" s="71"/>
      <c r="E15" s="71"/>
      <c r="F15" s="76"/>
      <c r="G15" s="71"/>
      <c r="H15" s="77"/>
      <c r="I15" s="73"/>
      <c r="J15" s="73"/>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row>
    <row r="16" spans="1:60" ht="42" customHeight="1" thickBot="1">
      <c r="B16" s="48" t="str">
        <f>IF(B13="Proceed to the next question","Where will displaced traffic go?", "")</f>
        <v/>
      </c>
      <c r="C16" s="67"/>
      <c r="D16" s="71"/>
      <c r="E16" s="71"/>
      <c r="F16" s="76"/>
      <c r="G16" s="71"/>
      <c r="H16" s="77"/>
      <c r="I16" s="73"/>
      <c r="J16" s="73"/>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row>
    <row r="17" spans="2:60" ht="28.5" customHeight="1">
      <c r="B17" s="71"/>
      <c r="C17" s="71"/>
      <c r="D17" s="71"/>
      <c r="E17" s="71"/>
      <c r="F17" s="76"/>
      <c r="G17" s="71"/>
      <c r="H17" s="77"/>
      <c r="I17" s="73"/>
      <c r="J17" s="73"/>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row>
    <row r="18" spans="2:60" ht="14.5" customHeight="1">
      <c r="B18" s="189" t="str">
        <f>IF(ISTEXT(C16)=TRUE, "Proceed to the next question", "Answer the question above before proceeding")</f>
        <v>Answer the question above before proceeding</v>
      </c>
      <c r="C18" s="189"/>
      <c r="D18" s="71"/>
      <c r="E18" s="71"/>
      <c r="F18" s="76"/>
      <c r="G18" s="71"/>
      <c r="H18" s="77"/>
      <c r="I18" s="73"/>
      <c r="J18" s="73"/>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row>
    <row r="19" spans="2:60" ht="14.5" customHeight="1">
      <c r="B19" s="189"/>
      <c r="C19" s="189"/>
      <c r="D19" s="71"/>
      <c r="E19" s="71"/>
      <c r="F19" s="76"/>
      <c r="G19" s="71"/>
      <c r="H19" s="77"/>
      <c r="I19" s="73"/>
      <c r="J19" s="73"/>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row>
    <row r="20" spans="2:60" ht="14.5" customHeight="1" thickBot="1">
      <c r="B20" s="71"/>
      <c r="C20" s="71"/>
      <c r="D20" s="71"/>
      <c r="E20" s="71"/>
      <c r="F20" s="71"/>
      <c r="G20" s="71"/>
      <c r="H20" s="77"/>
      <c r="I20" s="73"/>
      <c r="J20" s="73"/>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row>
    <row r="21" spans="2:60" ht="44.15" customHeight="1" thickBot="1">
      <c r="B21" s="47" t="str" cm="1">
        <f t="array" ref="B21">IFERROR(INDEX(Lookups!B21:B22,MATCH('Traffic Mitigation Check'!C16,Lookups!A21:A22,0),0),"")</f>
        <v/>
      </c>
      <c r="C21" s="67"/>
      <c r="D21" s="71"/>
      <c r="E21" s="186"/>
      <c r="F21" s="186"/>
      <c r="G21" s="71"/>
      <c r="H21" s="77"/>
      <c r="I21" s="71"/>
      <c r="J21" s="73"/>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row>
    <row r="22" spans="2:60" ht="14.5" customHeight="1">
      <c r="B22" s="71"/>
      <c r="C22" s="71"/>
      <c r="D22" s="71"/>
      <c r="E22" s="186"/>
      <c r="F22" s="186"/>
      <c r="G22" s="71"/>
      <c r="H22" s="78"/>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row>
    <row r="23" spans="2:60" ht="14.5" customHeight="1">
      <c r="B23" s="187" t="str">
        <f>IF(ISTEXT(C21)=TRUE, IF(C21="Yes", "Redesign scheme with alternative diversionary routes, a wider focus, or mitigating measures to protect sensitive receptor(s)", "Proceed to the next question"), "Answer the question above before proceeding")</f>
        <v>Answer the question above before proceeding</v>
      </c>
      <c r="C23" s="187"/>
      <c r="D23" s="71"/>
      <c r="E23" s="71"/>
      <c r="F23" s="71"/>
      <c r="G23" s="71"/>
      <c r="H23" s="78"/>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row>
    <row r="24" spans="2:60" ht="14.5" customHeight="1">
      <c r="B24" s="187"/>
      <c r="C24" s="187"/>
      <c r="D24" s="71"/>
      <c r="E24" s="71"/>
      <c r="F24" s="76"/>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row>
    <row r="25" spans="2:60" ht="14.5" customHeight="1" thickBot="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row>
    <row r="26" spans="2:60" ht="43.4" customHeight="1" thickBot="1">
      <c r="B26" s="47" t="str" cm="1">
        <f t="array" ref="B26">IF(C21="No",INDEX(Lookups!C21:C22,MATCH(C16,Lookups!A21:A22,0),0), "")</f>
        <v/>
      </c>
      <c r="C26" s="67"/>
      <c r="D26" s="71"/>
      <c r="E26" s="186"/>
      <c r="F26" s="186"/>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row>
    <row r="27" spans="2:60" ht="14.5" customHeight="1">
      <c r="B27" s="71"/>
      <c r="C27" s="71"/>
      <c r="D27" s="71"/>
      <c r="E27" s="186"/>
      <c r="F27" s="186"/>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row>
    <row r="28" spans="2:60" ht="14.5" customHeight="1">
      <c r="B28" s="187" t="str" cm="1">
        <f t="array" ref="B28">_xlfn.IFS(C26="No", "Proceed with the scheme. The scheme reduces traffic overall, and causes no wider issues",C26="Yes", IF(AND(C26="Yes",C16="Minor streets (E.g. residential)"),"Redesign scheme with alternative diversionary routes or a wider focus", "Proceed to the next question"), C26="", "Answer the question above before proceeding" )</f>
        <v>Answer the question above before proceeding</v>
      </c>
      <c r="C28" s="187"/>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row>
    <row r="29" spans="2:60" ht="14.5" customHeight="1">
      <c r="B29" s="187"/>
      <c r="C29" s="187"/>
      <c r="D29" s="71"/>
      <c r="E29" s="71"/>
      <c r="F29" s="76"/>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row>
    <row r="30" spans="2:60" ht="14.5" customHeight="1" thickBot="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row>
    <row r="31" spans="2:60" ht="41.15" customHeight="1" thickBot="1">
      <c r="B31" s="47" t="str">
        <f>IF(B28="Proceed to the next question", "Do the major road(s) exceed or approach the pollution limit values", "")</f>
        <v/>
      </c>
      <c r="C31" s="69"/>
      <c r="D31" s="71"/>
      <c r="E31" s="186"/>
      <c r="F31" s="186"/>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row>
    <row r="32" spans="2:60">
      <c r="B32" s="71"/>
      <c r="C32" s="71"/>
      <c r="D32" s="71"/>
      <c r="E32" s="186"/>
      <c r="F32" s="186"/>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row>
    <row r="33" spans="2:60">
      <c r="B33" s="187" t="str" cm="1">
        <f t="array" ref="B33">_xlfn.IFS(C31="Yes", "Address major route congestion and/or pollution through wider schemes, a range of examples are given in the User Guide", C31="No","Proceed to the next question",C31="", "Answer the question above before proceeding")</f>
        <v>Answer the question above before proceeding</v>
      </c>
      <c r="C33" s="187"/>
      <c r="D33" s="71"/>
      <c r="E33" s="72"/>
      <c r="F33" s="72"/>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row>
    <row r="34" spans="2:60">
      <c r="B34" s="187"/>
      <c r="C34" s="187"/>
      <c r="D34" s="71"/>
      <c r="E34" s="71"/>
      <c r="F34" s="76"/>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row>
    <row r="35" spans="2:60" ht="15" thickBot="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row>
    <row r="36" spans="2:60" ht="41.15" customHeight="1" thickBot="1">
      <c r="B36" s="47" t="str">
        <f>IF(B33="Proceed to the next question", "Is the major route suitable for local solutions, does it need wider measues, or are both currently inadequate", "")</f>
        <v/>
      </c>
      <c r="C36" s="69"/>
      <c r="D36" s="71"/>
      <c r="E36" s="186"/>
      <c r="F36" s="186"/>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row>
    <row r="37" spans="2:60">
      <c r="B37" s="71"/>
      <c r="C37" s="71"/>
      <c r="D37" s="71"/>
      <c r="E37" s="186"/>
      <c r="F37" s="186"/>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row>
    <row r="38" spans="2:60">
      <c r="B38" s="187" t="str" cm="1">
        <f t="array" ref="B38">_xlfn.IFS(C36="Local", "Consider local solutions, either as part of scheme or with a new scheme, where possible. A range of examples are given in the User Guide.", C36="Wider", "Address major route congestion and/or pollution through wider schemes. A range of examples are given in the User Guide.", C36="Measures are inadequate", "If planned measures are inadequate to address pollution levels on the major route, and the scheme will cause 'moderate' or 'substantial' additional pollution, reconsider the scheme.",C36="","")</f>
        <v/>
      </c>
      <c r="C38" s="187"/>
      <c r="D38" s="71"/>
      <c r="E38" s="73"/>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row>
    <row r="39" spans="2:60">
      <c r="B39" s="187"/>
      <c r="C39" s="187"/>
      <c r="D39" s="71"/>
      <c r="E39" s="72"/>
      <c r="F39" s="72"/>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row>
    <row r="40" spans="2:60">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row>
    <row r="41" spans="2:60" hidden="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row>
    <row r="42" spans="2:60" hidden="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row>
    <row r="43" spans="2:60" hidden="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row>
    <row r="44" spans="2:60" hidden="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row>
    <row r="45" spans="2:60" hidden="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row>
    <row r="46" spans="2:60" hidden="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row>
    <row r="47" spans="2:60" hidden="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row>
    <row r="48" spans="2:60" hidden="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row>
    <row r="49" spans="2:60" hidden="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row>
    <row r="50" spans="2:60" hidden="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row>
    <row r="51" spans="2:60" hidden="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row>
    <row r="52" spans="2:60" hidden="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row>
    <row r="53" spans="2:60" hidden="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row>
    <row r="54" spans="2:60" hidden="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row>
    <row r="55" spans="2:60" hidden="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row>
    <row r="56" spans="2:60" hidden="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row>
    <row r="57" spans="2:60" hidden="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row>
    <row r="58" spans="2:60" hidden="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row>
    <row r="59" spans="2:60" hidden="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row>
    <row r="60" spans="2:60" hidden="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row>
    <row r="61" spans="2:60" hidden="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row>
    <row r="62" spans="2:60" hidden="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row>
    <row r="63" spans="2:60" hidden="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row>
    <row r="64" spans="2:60" hidden="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row>
    <row r="65" spans="2:60" hidden="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row>
    <row r="66" spans="2:60" hidden="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row>
    <row r="67" spans="2:60" hidden="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row>
    <row r="68" spans="2:60" hidden="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row>
    <row r="69" spans="2:60" hidden="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row>
    <row r="70" spans="2:60" hidden="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row>
    <row r="71" spans="2:60" hidden="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row>
    <row r="72" spans="2:60" hidden="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row>
    <row r="73" spans="2:60" hidden="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row>
    <row r="74" spans="2:60" hidden="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row>
    <row r="75" spans="2:60" hidden="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row>
    <row r="76" spans="2:60" hidden="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row>
    <row r="77" spans="2:60" hidden="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row>
    <row r="78" spans="2:60" hidden="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row>
    <row r="79" spans="2:60" hidden="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row>
    <row r="80" spans="2:60" hidden="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row>
    <row r="81" spans="2:60" hidden="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row>
    <row r="82" spans="2:60" hidden="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row>
    <row r="83" spans="2:60" hidden="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row>
    <row r="84" spans="2:60" hidden="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row>
    <row r="85" spans="2:60" hidden="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row>
    <row r="86" spans="2:60" hidden="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row>
    <row r="87" spans="2:60" hidden="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row>
  </sheetData>
  <sheetProtection algorithmName="SHA-512" hashValue="/nBBkB+Wk0yhy51SYp3qUm397OjyK9aH0DWuGTE9khMQq1JC5K8q8sGpP5KDC70GuYj/0PgTm2+8rU8He1/T2w==" saltValue="aTJnIVyBhXTFlyjHjrEm/Q==" spinCount="100000" sheet="1" formatRows="0"/>
  <mergeCells count="15">
    <mergeCell ref="C2:F2"/>
    <mergeCell ref="B8:C9"/>
    <mergeCell ref="B13:C14"/>
    <mergeCell ref="B18:C19"/>
    <mergeCell ref="B23:C24"/>
    <mergeCell ref="B4:C4"/>
    <mergeCell ref="E21:F22"/>
    <mergeCell ref="E11:F12"/>
    <mergeCell ref="E6:F6"/>
    <mergeCell ref="E36:F37"/>
    <mergeCell ref="B28:C29"/>
    <mergeCell ref="B33:C34"/>
    <mergeCell ref="B38:C39"/>
    <mergeCell ref="E26:F27"/>
    <mergeCell ref="E31:F32"/>
  </mergeCells>
  <conditionalFormatting sqref="B10">
    <cfRule type="cellIs" dxfId="67" priority="11" operator="equal">
      <formula>"This crossing type is not suitable for the motor traffic flow selected"</formula>
    </cfRule>
  </conditionalFormatting>
  <conditionalFormatting sqref="B8:C9">
    <cfRule type="cellIs" dxfId="66" priority="9" operator="equal">
      <formula>"Stop. Redesign scheme to reduce traffic."</formula>
    </cfRule>
  </conditionalFormatting>
  <conditionalFormatting sqref="B13:C14">
    <cfRule type="cellIs" dxfId="65" priority="8" operator="equal">
      <formula>"Proceed with the scheme"</formula>
    </cfRule>
  </conditionalFormatting>
  <conditionalFormatting sqref="B23:C24">
    <cfRule type="cellIs" dxfId="64" priority="7" operator="equal">
      <formula>"Redesign scheme with alternative diversionary routes, a wider focus, or mitigating measures to protect sensitive receptor(s)"</formula>
    </cfRule>
  </conditionalFormatting>
  <conditionalFormatting sqref="B28:C29">
    <cfRule type="cellIs" dxfId="63" priority="5" operator="equal">
      <formula>"Proceed with the scheme. The scheme reduces traffic overall, and causes no wider issues"</formula>
    </cfRule>
    <cfRule type="cellIs" dxfId="62" priority="6" operator="equal">
      <formula>"Redesign scheme with alternative diversionary routes or a wider focus"</formula>
    </cfRule>
  </conditionalFormatting>
  <conditionalFormatting sqref="B33:C34">
    <cfRule type="cellIs" dxfId="61" priority="4" operator="equal">
      <formula>"Address major route congestion and/or pollution through wider schemes, a range of examples are given in the User Guide"</formula>
    </cfRule>
  </conditionalFormatting>
  <conditionalFormatting sqref="B38:C39">
    <cfRule type="cellIs" dxfId="60" priority="1" operator="equal">
      <formula>"If planned measures are inadequate to address pollution levels on the major route, and the scheme will cause 'moderate' or 'substantial' additional pollution, reconsider the scheme."</formula>
    </cfRule>
    <cfRule type="cellIs" dxfId="59" priority="2" operator="equal">
      <formula>"Address major route congestion and/or pollution through wider schemes. A range of examples are given in the User Guide."</formula>
    </cfRule>
    <cfRule type="cellIs" dxfId="58" priority="3" operator="equal">
      <formula>"Consider local solutions, either as part of scheme or with a new scheme, where possible. A range of examples are given in the User Guide."</formula>
    </cfRule>
  </conditionalFormatting>
  <conditionalFormatting sqref="G14:H21">
    <cfRule type="cellIs" dxfId="57" priority="10" operator="equal">
      <formula>"Yes"</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688D360-3EFA-43CB-AEF8-7907CECBB8A3}">
          <x14:formula1>
            <xm:f>Lookups!$A$1:$A$2</xm:f>
          </x14:formula1>
          <xm:sqref>C6 C21 C26 C31</xm:sqref>
        </x14:dataValidation>
        <x14:dataValidation type="list" allowBlank="1" showInputMessage="1" showErrorMessage="1" xr:uid="{8ED974FE-7B8C-4E63-9D7C-A2C147952EA0}">
          <x14:formula1>
            <xm:f>Lookups!$A$17:$A$18</xm:f>
          </x14:formula1>
          <xm:sqref>C11</xm:sqref>
        </x14:dataValidation>
        <x14:dataValidation type="list" allowBlank="1" showInputMessage="1" showErrorMessage="1" xr:uid="{160343E0-5E65-45BA-89DA-3CA2DF945710}">
          <x14:formula1>
            <xm:f>Lookups!$A$21:$A$22</xm:f>
          </x14:formula1>
          <xm:sqref>C16</xm:sqref>
        </x14:dataValidation>
        <x14:dataValidation type="list" allowBlank="1" showInputMessage="1" showErrorMessage="1" xr:uid="{5E03D84F-501B-4678-AE94-EBFF9FBFB7C1}">
          <x14:formula1>
            <xm:f>Lookups!$A$24:$A$26</xm:f>
          </x14:formula1>
          <xm:sqref>C36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3DF5-CC78-46FD-A507-D1C035B2B829}">
  <sheetPr>
    <tabColor rgb="FF004D3B"/>
  </sheetPr>
  <dimension ref="A1:O115"/>
  <sheetViews>
    <sheetView zoomScale="70" zoomScaleNormal="70" workbookViewId="0">
      <pane xSplit="4" ySplit="8" topLeftCell="E26" activePane="bottomRight" state="frozen"/>
      <selection pane="topRight" activeCell="E1" sqref="E1"/>
      <selection pane="bottomLeft" activeCell="A9" sqref="A9"/>
      <selection pane="bottomRight" activeCell="D34" sqref="D34"/>
    </sheetView>
  </sheetViews>
  <sheetFormatPr defaultColWidth="0" defaultRowHeight="14.6" zeroHeight="1"/>
  <cols>
    <col min="1" max="1" width="2.15234375" style="71" customWidth="1"/>
    <col min="2" max="2" width="35.15234375" style="74" customWidth="1"/>
    <col min="3" max="3" width="5.53515625" style="74" customWidth="1"/>
    <col min="4" max="4" width="84" style="74" customWidth="1"/>
    <col min="5" max="5" width="5.53515625" style="74" customWidth="1"/>
    <col min="6" max="6" width="10.53515625" style="74" customWidth="1"/>
    <col min="7" max="7" width="21.53515625" style="74" customWidth="1"/>
    <col min="8" max="8" width="50.53515625" style="74" customWidth="1"/>
    <col min="9" max="9" width="5.53515625" style="74" customWidth="1"/>
    <col min="10" max="10" width="10.53515625" style="74" customWidth="1"/>
    <col min="11" max="11" width="21.53515625" style="74" customWidth="1"/>
    <col min="12" max="12" width="50.53515625" style="74" customWidth="1"/>
    <col min="13" max="14" width="8.84375" style="74" customWidth="1"/>
    <col min="15" max="15" width="0" style="74" hidden="1" customWidth="1"/>
    <col min="16" max="16384" width="8.84375" style="74" hidden="1"/>
  </cols>
  <sheetData>
    <row r="1" spans="2:15" ht="6.65" customHeight="1">
      <c r="B1" s="71"/>
      <c r="C1" s="71"/>
      <c r="D1" s="71"/>
      <c r="E1" s="71"/>
      <c r="F1" s="71"/>
      <c r="G1" s="71"/>
      <c r="H1" s="71"/>
      <c r="I1" s="71"/>
      <c r="J1" s="71"/>
      <c r="K1" s="71"/>
      <c r="L1" s="71"/>
      <c r="M1" s="71"/>
      <c r="N1" s="71"/>
      <c r="O1" s="71"/>
    </row>
    <row r="2" spans="2:15" ht="42" customHeight="1">
      <c r="B2" s="71"/>
      <c r="D2" s="79" t="s">
        <v>0</v>
      </c>
      <c r="E2" s="80"/>
      <c r="F2" s="80"/>
      <c r="G2" s="80"/>
      <c r="H2" s="80"/>
      <c r="I2" s="80"/>
      <c r="J2" s="80"/>
      <c r="K2" s="80"/>
      <c r="L2" s="80"/>
      <c r="M2" s="71"/>
      <c r="N2" s="71"/>
      <c r="O2" s="71"/>
    </row>
    <row r="3" spans="2:15">
      <c r="B3" s="71"/>
      <c r="C3" s="71"/>
      <c r="D3" s="71"/>
      <c r="E3" s="71"/>
      <c r="F3" s="71"/>
      <c r="G3" s="71"/>
      <c r="H3" s="71"/>
      <c r="I3" s="71"/>
      <c r="J3" s="71"/>
      <c r="K3" s="71"/>
      <c r="L3" s="71"/>
      <c r="M3" s="71"/>
      <c r="N3" s="71"/>
      <c r="O3" s="71"/>
    </row>
    <row r="4" spans="2:15" ht="30.65" customHeight="1">
      <c r="B4" s="188" t="s">
        <v>41</v>
      </c>
      <c r="C4" s="188"/>
      <c r="D4" s="188"/>
      <c r="E4" s="188"/>
      <c r="F4" s="188"/>
      <c r="G4" s="188"/>
      <c r="H4" s="188"/>
      <c r="I4" s="188"/>
      <c r="J4" s="188"/>
      <c r="K4" s="188"/>
      <c r="L4" s="188"/>
      <c r="M4" s="71"/>
      <c r="N4" s="71"/>
      <c r="O4" s="71"/>
    </row>
    <row r="5" spans="2:15" ht="15" thickBot="1">
      <c r="B5" s="71"/>
      <c r="C5" s="71"/>
      <c r="D5" s="71"/>
      <c r="E5" s="71"/>
      <c r="F5" s="71"/>
      <c r="G5" s="71"/>
      <c r="H5" s="71"/>
      <c r="I5" s="71"/>
      <c r="J5" s="71"/>
      <c r="K5" s="71"/>
      <c r="L5" s="71"/>
      <c r="M5" s="71"/>
      <c r="N5" s="71"/>
      <c r="O5" s="71"/>
    </row>
    <row r="6" spans="2:15" ht="15" thickBot="1">
      <c r="B6" s="213">
        <f>'Summary of Scheme'!C8</f>
        <v>0</v>
      </c>
      <c r="C6" s="214"/>
      <c r="D6" s="215"/>
      <c r="E6" s="71"/>
      <c r="F6" s="200" t="s">
        <v>42</v>
      </c>
      <c r="G6" s="201"/>
      <c r="H6" s="202"/>
      <c r="I6" s="71"/>
      <c r="J6" s="203" t="s">
        <v>43</v>
      </c>
      <c r="K6" s="204"/>
      <c r="L6" s="205"/>
      <c r="M6" s="71"/>
      <c r="N6" s="71"/>
      <c r="O6" s="71"/>
    </row>
    <row r="7" spans="2:15" ht="38.15" customHeight="1" thickBot="1">
      <c r="B7" s="218" t="s">
        <v>44</v>
      </c>
      <c r="C7" s="219"/>
      <c r="D7" s="220"/>
      <c r="E7" s="71"/>
      <c r="F7" s="216">
        <f>SUM(G10,G15,G21,G26,G32,G37,G43,G48,G54,G60,G66,G72,G78)</f>
        <v>0</v>
      </c>
      <c r="G7" s="217"/>
      <c r="H7" s="82" t="s">
        <v>45</v>
      </c>
      <c r="I7" s="83"/>
      <c r="J7" s="216">
        <f>SUM(K10,K15,K21,K26,K32,K37,K43,K48,K54,K60,K66,K72,K78)</f>
        <v>100</v>
      </c>
      <c r="K7" s="217"/>
      <c r="L7" s="82" t="s">
        <v>45</v>
      </c>
      <c r="M7" s="71"/>
      <c r="N7" s="71"/>
      <c r="O7" s="71"/>
    </row>
    <row r="8" spans="2:15">
      <c r="B8" s="71"/>
      <c r="C8" s="71"/>
      <c r="D8" s="71"/>
      <c r="E8" s="71"/>
      <c r="F8" s="66"/>
      <c r="G8" s="66"/>
      <c r="H8" s="66"/>
      <c r="I8" s="71"/>
      <c r="J8" s="71"/>
      <c r="K8" s="71"/>
      <c r="L8" s="71"/>
      <c r="M8" s="71"/>
      <c r="N8" s="71"/>
      <c r="O8" s="71"/>
    </row>
    <row r="9" spans="2:15" ht="15" thickBot="1">
      <c r="B9" s="71"/>
      <c r="C9" s="71"/>
      <c r="D9" s="71"/>
      <c r="E9" s="71"/>
      <c r="F9" s="71"/>
      <c r="G9" s="71"/>
      <c r="H9" s="84"/>
      <c r="I9" s="71"/>
      <c r="J9" s="70"/>
      <c r="K9" s="70"/>
      <c r="L9" s="84"/>
      <c r="M9" s="71"/>
      <c r="N9" s="71"/>
      <c r="O9" s="71"/>
    </row>
    <row r="10" spans="2:15" ht="43.5" customHeight="1">
      <c r="B10" s="221" t="s">
        <v>46</v>
      </c>
      <c r="C10" s="85">
        <v>4</v>
      </c>
      <c r="D10" s="86" t="s">
        <v>47</v>
      </c>
      <c r="E10" s="71"/>
      <c r="F10" s="124" t="s">
        <v>48</v>
      </c>
      <c r="G10" s="194" cm="1">
        <f t="array" ref="G10">_xlfn.IFS(COUNTIF($F$10:$F$14, "Yes")&gt;1, "Please only choose one applicable option", $F$10="Yes", 4, $F$11="Yes", 3, $F$12="Yes", 2, $F$13="Yes", 1, $F$14="Yes", 0, COUNTIF($F$10:$F$14, "No")&gt;4, "Please choose the most applicable option")</f>
        <v>0</v>
      </c>
      <c r="H10" s="197" t="s">
        <v>49</v>
      </c>
      <c r="I10" s="87"/>
      <c r="J10" s="124" t="s">
        <v>50</v>
      </c>
      <c r="K10" s="194" cm="1">
        <f t="array" ref="K10">_xlfn.IFS(COUNTIF($J$10:$J$14, "Yes")&gt;1, "Please only choose one applicable option", $J$10="Yes", 4, $J$11="Yes", 3, $J$12="Yes", 2, $J$13="Yes", 1, $J$14="Yes", 0, COUNTIF($J$10:$J$14, "No")&gt;4, "Please choose the most applicable option")</f>
        <v>4</v>
      </c>
      <c r="L10" s="197" t="s">
        <v>49</v>
      </c>
      <c r="M10" s="71"/>
      <c r="N10" s="71"/>
      <c r="O10" s="71"/>
    </row>
    <row r="11" spans="2:15" ht="59.5" customHeight="1">
      <c r="B11" s="222"/>
      <c r="C11" s="88">
        <v>3</v>
      </c>
      <c r="D11" s="89" t="s">
        <v>51</v>
      </c>
      <c r="E11" s="71"/>
      <c r="F11" s="125" t="s">
        <v>48</v>
      </c>
      <c r="G11" s="206"/>
      <c r="H11" s="198"/>
      <c r="I11" s="87"/>
      <c r="J11" s="125" t="s">
        <v>48</v>
      </c>
      <c r="K11" s="206"/>
      <c r="L11" s="198"/>
      <c r="M11" s="71"/>
      <c r="N11" s="71"/>
      <c r="O11" s="71"/>
    </row>
    <row r="12" spans="2:15" ht="38.5" customHeight="1">
      <c r="B12" s="222"/>
      <c r="C12" s="90">
        <v>2</v>
      </c>
      <c r="D12" s="91" t="s">
        <v>52</v>
      </c>
      <c r="E12" s="71"/>
      <c r="F12" s="125" t="s">
        <v>48</v>
      </c>
      <c r="G12" s="206"/>
      <c r="H12" s="198"/>
      <c r="I12" s="87"/>
      <c r="J12" s="125" t="s">
        <v>48</v>
      </c>
      <c r="K12" s="206"/>
      <c r="L12" s="198"/>
      <c r="M12" s="71"/>
      <c r="N12" s="71"/>
      <c r="O12" s="71"/>
    </row>
    <row r="13" spans="2:15" ht="51" customHeight="1">
      <c r="B13" s="222"/>
      <c r="C13" s="92">
        <v>1</v>
      </c>
      <c r="D13" s="91" t="s">
        <v>53</v>
      </c>
      <c r="E13" s="71"/>
      <c r="F13" s="125" t="s">
        <v>48</v>
      </c>
      <c r="G13" s="206"/>
      <c r="H13" s="198"/>
      <c r="I13" s="87"/>
      <c r="J13" s="125" t="s">
        <v>48</v>
      </c>
      <c r="K13" s="206"/>
      <c r="L13" s="198"/>
      <c r="M13" s="71"/>
      <c r="N13" s="71"/>
      <c r="O13" s="71"/>
    </row>
    <row r="14" spans="2:15" ht="35.5" customHeight="1" thickBot="1">
      <c r="B14" s="223"/>
      <c r="C14" s="93">
        <v>0</v>
      </c>
      <c r="D14" s="94" t="s">
        <v>54</v>
      </c>
      <c r="E14" s="71"/>
      <c r="F14" s="126" t="s">
        <v>50</v>
      </c>
      <c r="G14" s="196"/>
      <c r="H14" s="199"/>
      <c r="I14" s="87"/>
      <c r="J14" s="126" t="s">
        <v>48</v>
      </c>
      <c r="K14" s="196"/>
      <c r="L14" s="199"/>
      <c r="M14" s="71"/>
      <c r="N14" s="71"/>
      <c r="O14" s="71"/>
    </row>
    <row r="15" spans="2:15" ht="40.4" customHeight="1">
      <c r="B15" s="221" t="s">
        <v>55</v>
      </c>
      <c r="C15" s="85">
        <v>4</v>
      </c>
      <c r="D15" s="95" t="s">
        <v>56</v>
      </c>
      <c r="E15" s="71"/>
      <c r="F15" s="124" t="s">
        <v>48</v>
      </c>
      <c r="G15" s="194" cm="1">
        <f t="array" ref="G15">_xlfn.IFS(COUNTIF($F$15:$F$19, "Yes")&gt;1, "Please only choose one applicable option", $F$15="Yes", 4, $F$16="Yes", 3, $F$17="Yes", 2, $F$18="Yes", 1, $F$19="Yes", 0, COUNTIF($F$15:$F$19, "No")&gt;4, "Please choose the most applicable option")</f>
        <v>0</v>
      </c>
      <c r="H15" s="197" t="s">
        <v>49</v>
      </c>
      <c r="I15" s="87"/>
      <c r="J15" s="124" t="s">
        <v>50</v>
      </c>
      <c r="K15" s="194" cm="1">
        <f t="array" ref="K15">_xlfn.IFS(COUNTIF($J$15:$J$19, "Yes")&gt;1, "Please only choose one applicable option", $J$15="Yes", 4, $J$16="Yes", 3, $J$17="Yes", 2, $J$18="Yes", 1, $J$19="Yes", 0, COUNTIF($J$15:$J$19, "No")&gt;4, "Please choose the most applicable option")</f>
        <v>4</v>
      </c>
      <c r="L15" s="197" t="s">
        <v>49</v>
      </c>
      <c r="M15" s="71"/>
      <c r="N15" s="71"/>
      <c r="O15" s="71"/>
    </row>
    <row r="16" spans="2:15" ht="59.5" customHeight="1">
      <c r="B16" s="222"/>
      <c r="C16" s="88">
        <v>3</v>
      </c>
      <c r="D16" s="96" t="s">
        <v>57</v>
      </c>
      <c r="E16" s="71"/>
      <c r="F16" s="125" t="s">
        <v>48</v>
      </c>
      <c r="G16" s="206"/>
      <c r="H16" s="198"/>
      <c r="I16" s="87"/>
      <c r="J16" s="125" t="s">
        <v>48</v>
      </c>
      <c r="K16" s="206"/>
      <c r="L16" s="198"/>
      <c r="M16" s="71"/>
      <c r="N16" s="71"/>
      <c r="O16" s="71"/>
    </row>
    <row r="17" spans="2:15" ht="38.5" customHeight="1">
      <c r="B17" s="222"/>
      <c r="C17" s="90">
        <v>2</v>
      </c>
      <c r="D17" s="97" t="s">
        <v>58</v>
      </c>
      <c r="E17" s="71"/>
      <c r="F17" s="125" t="s">
        <v>48</v>
      </c>
      <c r="G17" s="206"/>
      <c r="H17" s="198"/>
      <c r="I17" s="87"/>
      <c r="J17" s="125" t="s">
        <v>48</v>
      </c>
      <c r="K17" s="206"/>
      <c r="L17" s="198"/>
      <c r="M17" s="71"/>
      <c r="N17" s="71"/>
      <c r="O17" s="71"/>
    </row>
    <row r="18" spans="2:15" ht="60" customHeight="1">
      <c r="B18" s="222"/>
      <c r="C18" s="92">
        <v>1</v>
      </c>
      <c r="D18" s="97" t="s">
        <v>59</v>
      </c>
      <c r="E18" s="71"/>
      <c r="F18" s="125" t="s">
        <v>48</v>
      </c>
      <c r="G18" s="206"/>
      <c r="H18" s="198"/>
      <c r="I18" s="87"/>
      <c r="J18" s="125" t="s">
        <v>48</v>
      </c>
      <c r="K18" s="206"/>
      <c r="L18" s="198"/>
      <c r="M18" s="71"/>
      <c r="N18" s="71"/>
      <c r="O18" s="71"/>
    </row>
    <row r="19" spans="2:15" ht="41.5" customHeight="1" thickBot="1">
      <c r="B19" s="223"/>
      <c r="C19" s="93">
        <v>0</v>
      </c>
      <c r="D19" s="98" t="s">
        <v>54</v>
      </c>
      <c r="E19" s="71"/>
      <c r="F19" s="126" t="s">
        <v>50</v>
      </c>
      <c r="G19" s="196"/>
      <c r="H19" s="199"/>
      <c r="I19" s="87"/>
      <c r="J19" s="126" t="s">
        <v>48</v>
      </c>
      <c r="K19" s="196"/>
      <c r="L19" s="199"/>
      <c r="M19" s="71"/>
      <c r="N19" s="71"/>
      <c r="O19" s="71"/>
    </row>
    <row r="20" spans="2:15" ht="18" customHeight="1" thickBot="1">
      <c r="B20" s="71"/>
      <c r="C20" s="71"/>
      <c r="D20" s="99"/>
      <c r="E20" s="71"/>
      <c r="F20" s="71"/>
      <c r="G20" s="71"/>
      <c r="H20" s="84"/>
      <c r="J20" s="71"/>
      <c r="K20" s="71"/>
      <c r="L20" s="84"/>
      <c r="M20" s="71"/>
      <c r="N20" s="71"/>
      <c r="O20" s="71"/>
    </row>
    <row r="21" spans="2:15" ht="63" customHeight="1">
      <c r="B21" s="224" t="s">
        <v>60</v>
      </c>
      <c r="C21" s="100">
        <v>4</v>
      </c>
      <c r="D21" s="95" t="s">
        <v>61</v>
      </c>
      <c r="E21" s="71"/>
      <c r="F21" s="124" t="s">
        <v>48</v>
      </c>
      <c r="G21" s="194" cm="1">
        <f t="array" ref="G21">_xlfn.IFS(COUNTIF($F$21:$F$25,"Yes")&gt;1,"Please only choose one applicable option",$F$21="Yes",4,$F$22="Yes", 3, $F$23="Yes",2, $F$24="Yes", 1, $F$25="Yes", 0,COUNTIF($F$21:$F$25, "No")&gt;4, "Please choose the most applicable option")</f>
        <v>0</v>
      </c>
      <c r="H21" s="197" t="s">
        <v>49</v>
      </c>
      <c r="I21" s="87"/>
      <c r="J21" s="124" t="s">
        <v>50</v>
      </c>
      <c r="K21" s="194" cm="1">
        <f t="array" ref="K21">_xlfn.IFS(COUNTIF($J$21:$J$25,"Yes")&gt;1,"Please only choose one applicable option",$J$21="Yes",4,$J$22="Yes", 3, $J$23="Yes",2, $J$24="Yes", 1, $J$25="Yes", 0,COUNTIF($J$21:$J$25, "No")&gt;4, "Please choose the most applicable option")</f>
        <v>4</v>
      </c>
      <c r="L21" s="197" t="s">
        <v>49</v>
      </c>
      <c r="M21" s="71"/>
      <c r="N21" s="71"/>
      <c r="O21" s="71"/>
    </row>
    <row r="22" spans="2:15" ht="50.9" customHeight="1">
      <c r="B22" s="231"/>
      <c r="C22" s="101">
        <v>3</v>
      </c>
      <c r="D22" s="97" t="s">
        <v>62</v>
      </c>
      <c r="E22" s="71"/>
      <c r="F22" s="125" t="s">
        <v>48</v>
      </c>
      <c r="G22" s="195"/>
      <c r="H22" s="198"/>
      <c r="I22" s="87"/>
      <c r="J22" s="125" t="s">
        <v>48</v>
      </c>
      <c r="K22" s="195"/>
      <c r="L22" s="198"/>
      <c r="M22" s="71"/>
      <c r="N22" s="71"/>
      <c r="O22" s="71"/>
    </row>
    <row r="23" spans="2:15" ht="50.9" customHeight="1">
      <c r="B23" s="231"/>
      <c r="C23" s="102">
        <v>2</v>
      </c>
      <c r="D23" s="97" t="s">
        <v>63</v>
      </c>
      <c r="E23" s="71"/>
      <c r="F23" s="125" t="s">
        <v>48</v>
      </c>
      <c r="G23" s="195"/>
      <c r="H23" s="198"/>
      <c r="I23" s="87"/>
      <c r="J23" s="125" t="s">
        <v>48</v>
      </c>
      <c r="K23" s="195"/>
      <c r="L23" s="198"/>
      <c r="M23" s="71"/>
      <c r="N23" s="71"/>
      <c r="O23" s="71"/>
    </row>
    <row r="24" spans="2:15" ht="50.9" customHeight="1">
      <c r="B24" s="231"/>
      <c r="C24" s="103">
        <v>1</v>
      </c>
      <c r="D24" s="97" t="s">
        <v>64</v>
      </c>
      <c r="E24" s="71"/>
      <c r="F24" s="125" t="s">
        <v>48</v>
      </c>
      <c r="G24" s="195"/>
      <c r="H24" s="198"/>
      <c r="I24" s="87"/>
      <c r="J24" s="125" t="s">
        <v>48</v>
      </c>
      <c r="K24" s="195"/>
      <c r="L24" s="198"/>
      <c r="M24" s="71"/>
      <c r="N24" s="71"/>
      <c r="O24" s="71"/>
    </row>
    <row r="25" spans="2:15" ht="50.9" customHeight="1" thickBot="1">
      <c r="B25" s="226"/>
      <c r="C25" s="104">
        <v>0</v>
      </c>
      <c r="D25" s="98" t="s">
        <v>65</v>
      </c>
      <c r="E25" s="71"/>
      <c r="F25" s="126" t="s">
        <v>50</v>
      </c>
      <c r="G25" s="196"/>
      <c r="H25" s="199"/>
      <c r="I25" s="87"/>
      <c r="J25" s="126" t="s">
        <v>48</v>
      </c>
      <c r="K25" s="196"/>
      <c r="L25" s="199"/>
      <c r="M25" s="71"/>
      <c r="N25" s="71"/>
      <c r="O25" s="71"/>
    </row>
    <row r="26" spans="2:15" ht="62.5" customHeight="1">
      <c r="B26" s="221" t="s">
        <v>66</v>
      </c>
      <c r="C26" s="85">
        <v>4</v>
      </c>
      <c r="D26" s="95" t="s">
        <v>67</v>
      </c>
      <c r="E26" s="71"/>
      <c r="F26" s="124" t="s">
        <v>48</v>
      </c>
      <c r="G26" s="194" cm="1">
        <f t="array" ref="G26">_xlfn.IFS(COUNTIF($F$26:$F$30, "Yes")&gt;1, "Please only choose one applicable option", $F$26="Yes", 4, $F$27="Yes", 3, $F$28="Yes", 2, $F$29="Yes", 1, $F$30="Yes", 0, COUNTIF($F$26:$F$30, "No")&gt;4, "Please choose the most applicable option")</f>
        <v>0</v>
      </c>
      <c r="H26" s="197" t="s">
        <v>49</v>
      </c>
      <c r="I26" s="87"/>
      <c r="J26" s="124" t="s">
        <v>50</v>
      </c>
      <c r="K26" s="194" cm="1">
        <f t="array" ref="K26">_xlfn.IFS(COUNTIF($J$26:$J$30, "Yes")&gt;1, "Please only choose one applicable option", $J$26="Yes", 4, $J$27="Yes", 3, $J$28="Yes", 2, $J$29="Yes", 1, $J$30="Yes", 0, COUNTIF($J$26:$J$30, "No")&gt;4, "Please choose the most applicable option")</f>
        <v>4</v>
      </c>
      <c r="L26" s="197" t="s">
        <v>49</v>
      </c>
      <c r="M26" s="71"/>
      <c r="N26" s="71"/>
      <c r="O26" s="71"/>
    </row>
    <row r="27" spans="2:15" ht="59.5" customHeight="1">
      <c r="B27" s="222"/>
      <c r="C27" s="88">
        <v>3</v>
      </c>
      <c r="D27" s="96" t="s">
        <v>68</v>
      </c>
      <c r="E27" s="71"/>
      <c r="F27" s="125" t="s">
        <v>48</v>
      </c>
      <c r="G27" s="206"/>
      <c r="H27" s="198"/>
      <c r="I27" s="87"/>
      <c r="J27" s="125" t="s">
        <v>48</v>
      </c>
      <c r="K27" s="206"/>
      <c r="L27" s="198"/>
      <c r="M27" s="71"/>
      <c r="N27" s="71"/>
      <c r="O27" s="71"/>
    </row>
    <row r="28" spans="2:15" ht="61.5" customHeight="1">
      <c r="B28" s="222"/>
      <c r="C28" s="90">
        <v>2</v>
      </c>
      <c r="D28" s="97" t="s">
        <v>69</v>
      </c>
      <c r="E28" s="71"/>
      <c r="F28" s="125" t="s">
        <v>48</v>
      </c>
      <c r="G28" s="206"/>
      <c r="H28" s="198"/>
      <c r="I28" s="87"/>
      <c r="J28" s="125" t="s">
        <v>48</v>
      </c>
      <c r="K28" s="206"/>
      <c r="L28" s="198"/>
      <c r="M28" s="71"/>
      <c r="N28" s="71"/>
      <c r="O28" s="71"/>
    </row>
    <row r="29" spans="2:15" ht="60" customHeight="1">
      <c r="B29" s="222"/>
      <c r="C29" s="92">
        <v>1</v>
      </c>
      <c r="D29" s="97" t="s">
        <v>70</v>
      </c>
      <c r="E29" s="71"/>
      <c r="F29" s="125" t="s">
        <v>48</v>
      </c>
      <c r="G29" s="206"/>
      <c r="H29" s="198"/>
      <c r="I29" s="87"/>
      <c r="J29" s="125" t="s">
        <v>48</v>
      </c>
      <c r="K29" s="206"/>
      <c r="L29" s="198"/>
      <c r="M29" s="71"/>
      <c r="N29" s="71"/>
      <c r="O29" s="71"/>
    </row>
    <row r="30" spans="2:15" ht="59.5" customHeight="1" thickBot="1">
      <c r="B30" s="223"/>
      <c r="C30" s="93">
        <v>0</v>
      </c>
      <c r="D30" s="98" t="s">
        <v>71</v>
      </c>
      <c r="E30" s="71"/>
      <c r="F30" s="126" t="s">
        <v>50</v>
      </c>
      <c r="G30" s="196"/>
      <c r="H30" s="199"/>
      <c r="I30" s="87"/>
      <c r="J30" s="126" t="s">
        <v>48</v>
      </c>
      <c r="K30" s="196"/>
      <c r="L30" s="199"/>
      <c r="M30" s="71"/>
      <c r="N30" s="71"/>
      <c r="O30" s="71"/>
    </row>
    <row r="31" spans="2:15" ht="13.5" customHeight="1" thickBot="1">
      <c r="B31" s="71"/>
      <c r="C31" s="71"/>
      <c r="D31" s="99"/>
      <c r="E31" s="71"/>
      <c r="F31" s="71"/>
      <c r="G31" s="71"/>
      <c r="H31" s="84"/>
      <c r="J31" s="71"/>
      <c r="K31" s="71"/>
      <c r="L31" s="84"/>
      <c r="M31" s="71"/>
      <c r="N31" s="71"/>
      <c r="O31" s="71"/>
    </row>
    <row r="32" spans="2:15" ht="77.150000000000006" customHeight="1">
      <c r="B32" s="227" t="s">
        <v>547</v>
      </c>
      <c r="C32" s="100">
        <v>4</v>
      </c>
      <c r="D32" s="95" t="s">
        <v>72</v>
      </c>
      <c r="E32" s="71"/>
      <c r="F32" s="127" t="s">
        <v>48</v>
      </c>
      <c r="G32" s="207" cm="1">
        <f t="array" ref="G32">_xlfn.IFS(COUNTIF($F$32:$F$36,"Yes")&gt;1,"Please only choose one applicable option",$F$32="Yes", 4,$F$33="Yes", 3, $F$34="Yes", 2, $F$35="Yes", 1, $F$36="Yes", 0,COUNTIF($F$32:$F$36, "No")&gt;4, "Please choose the most applicable option")</f>
        <v>0</v>
      </c>
      <c r="H32" s="197" t="s">
        <v>49</v>
      </c>
      <c r="I32" s="71"/>
      <c r="J32" s="127" t="s">
        <v>50</v>
      </c>
      <c r="K32" s="207" cm="1">
        <f t="array" ref="K32">_xlfn.IFS(COUNTIF($J$32:$J$36,"Yes")&gt;1,"Please only choose one applicable option",$J$32="Yes", 4,$J$33="Yes", 3, $J$34="Yes", 2, $J$35="Yes", 1, $J$36="Yes", 0,COUNTIF($J$32:$J$36, "No")&gt;4, "Please choose the most applicable option")</f>
        <v>4</v>
      </c>
      <c r="L32" s="197" t="s">
        <v>49</v>
      </c>
      <c r="M32" s="71"/>
      <c r="N32" s="71"/>
      <c r="O32" s="71"/>
    </row>
    <row r="33" spans="2:15" ht="68.900000000000006" customHeight="1">
      <c r="B33" s="228"/>
      <c r="C33" s="101">
        <v>3</v>
      </c>
      <c r="D33" s="97" t="s">
        <v>73</v>
      </c>
      <c r="E33" s="71"/>
      <c r="F33" s="128" t="s">
        <v>48</v>
      </c>
      <c r="G33" s="208"/>
      <c r="H33" s="198"/>
      <c r="I33" s="71"/>
      <c r="J33" s="128" t="s">
        <v>48</v>
      </c>
      <c r="K33" s="208"/>
      <c r="L33" s="198"/>
      <c r="M33" s="71"/>
      <c r="N33" s="71"/>
      <c r="O33" s="71"/>
    </row>
    <row r="34" spans="2:15" ht="80.150000000000006" customHeight="1">
      <c r="B34" s="228"/>
      <c r="C34" s="102">
        <v>2</v>
      </c>
      <c r="D34" s="97" t="s">
        <v>74</v>
      </c>
      <c r="E34" s="71"/>
      <c r="F34" s="128" t="s">
        <v>48</v>
      </c>
      <c r="G34" s="208"/>
      <c r="H34" s="198"/>
      <c r="I34" s="71"/>
      <c r="J34" s="128" t="s">
        <v>48</v>
      </c>
      <c r="K34" s="208"/>
      <c r="L34" s="198"/>
      <c r="M34" s="71"/>
      <c r="N34" s="71"/>
      <c r="O34" s="71"/>
    </row>
    <row r="35" spans="2:15" ht="80.150000000000006" customHeight="1">
      <c r="B35" s="228"/>
      <c r="C35" s="103">
        <v>1</v>
      </c>
      <c r="D35" s="97" t="s">
        <v>75</v>
      </c>
      <c r="E35" s="71"/>
      <c r="F35" s="128" t="s">
        <v>48</v>
      </c>
      <c r="G35" s="208"/>
      <c r="H35" s="198"/>
      <c r="I35" s="71"/>
      <c r="J35" s="128" t="s">
        <v>48</v>
      </c>
      <c r="K35" s="208"/>
      <c r="L35" s="198"/>
      <c r="M35" s="71"/>
      <c r="N35" s="71"/>
      <c r="O35" s="71"/>
    </row>
    <row r="36" spans="2:15" ht="67.400000000000006" customHeight="1" thickBot="1">
      <c r="B36" s="229"/>
      <c r="C36" s="104">
        <v>0</v>
      </c>
      <c r="D36" s="98" t="s">
        <v>76</v>
      </c>
      <c r="E36" s="71"/>
      <c r="F36" s="129" t="s">
        <v>50</v>
      </c>
      <c r="G36" s="209"/>
      <c r="H36" s="199"/>
      <c r="I36" s="71"/>
      <c r="J36" s="129" t="s">
        <v>48</v>
      </c>
      <c r="K36" s="209"/>
      <c r="L36" s="199"/>
      <c r="M36" s="71"/>
      <c r="N36" s="71"/>
      <c r="O36" s="71"/>
    </row>
    <row r="37" spans="2:15" ht="80.150000000000006" customHeight="1" thickBot="1">
      <c r="B37" s="221" t="s">
        <v>77</v>
      </c>
      <c r="C37" s="85">
        <v>4</v>
      </c>
      <c r="D37" s="105" t="s">
        <v>78</v>
      </c>
      <c r="E37" s="71"/>
      <c r="F37" s="124" t="s">
        <v>48</v>
      </c>
      <c r="G37" s="207" cm="1">
        <f t="array" ref="G37">_xlfn.IFS(COUNTIF($F$37:$F$41,"Yes")&gt;1,"Please only choose one applicable option",$F$37="Yes", 4,$F$38="Yes", 3, $F$39="Yes", 2, $F$40="Yes", 1, $F$41="Yes", 0,COUNTIF($F$37:$F$41, "No")&gt;4, "Please choose the most applicable option")</f>
        <v>0</v>
      </c>
      <c r="H37" s="197" t="s">
        <v>49</v>
      </c>
      <c r="I37" s="87"/>
      <c r="J37" s="124" t="s">
        <v>50</v>
      </c>
      <c r="K37" s="194" cm="1">
        <f t="array" ref="K37">_xlfn.IFS(COUNTIF($J$37:$J$41,"Yes")&gt;1,"Please only choose one applicable option",$J$37="Yes", 4,$J$38="Yes", 3, $J$39="Yes", 2, $J$40="Yes", 1, $J$41="Yes", 0,COUNTIF($J$37:$J$41, "No")&gt;4, "Please choose the most applicable option")</f>
        <v>4</v>
      </c>
      <c r="L37" s="197" t="s">
        <v>49</v>
      </c>
      <c r="M37" s="71"/>
      <c r="N37" s="71"/>
      <c r="O37" s="71"/>
    </row>
    <row r="38" spans="2:15" ht="74.5" customHeight="1">
      <c r="B38" s="222"/>
      <c r="C38" s="88">
        <v>3</v>
      </c>
      <c r="D38" s="105" t="s">
        <v>79</v>
      </c>
      <c r="E38" s="71"/>
      <c r="F38" s="125" t="s">
        <v>48</v>
      </c>
      <c r="G38" s="208"/>
      <c r="H38" s="198"/>
      <c r="I38" s="87"/>
      <c r="J38" s="125" t="s">
        <v>48</v>
      </c>
      <c r="K38" s="206"/>
      <c r="L38" s="198"/>
      <c r="M38" s="71"/>
      <c r="N38" s="71"/>
      <c r="O38" s="71"/>
    </row>
    <row r="39" spans="2:15" ht="63" customHeight="1">
      <c r="B39" s="222"/>
      <c r="C39" s="90">
        <v>2</v>
      </c>
      <c r="D39" s="106" t="s">
        <v>80</v>
      </c>
      <c r="E39" s="71"/>
      <c r="F39" s="125" t="s">
        <v>48</v>
      </c>
      <c r="G39" s="208"/>
      <c r="H39" s="198"/>
      <c r="I39" s="87"/>
      <c r="J39" s="125" t="s">
        <v>48</v>
      </c>
      <c r="K39" s="206"/>
      <c r="L39" s="198"/>
      <c r="M39" s="71"/>
      <c r="N39" s="71"/>
      <c r="O39" s="71"/>
    </row>
    <row r="40" spans="2:15" ht="60" customHeight="1">
      <c r="B40" s="222"/>
      <c r="C40" s="92">
        <v>1</v>
      </c>
      <c r="D40" s="106" t="s">
        <v>81</v>
      </c>
      <c r="E40" s="71"/>
      <c r="F40" s="125" t="s">
        <v>48</v>
      </c>
      <c r="G40" s="208"/>
      <c r="H40" s="198"/>
      <c r="I40" s="87"/>
      <c r="J40" s="125" t="s">
        <v>48</v>
      </c>
      <c r="K40" s="206"/>
      <c r="L40" s="198"/>
      <c r="M40" s="71"/>
      <c r="N40" s="71"/>
      <c r="O40" s="71"/>
    </row>
    <row r="41" spans="2:15" ht="91" customHeight="1" thickBot="1">
      <c r="B41" s="223"/>
      <c r="C41" s="93">
        <v>0</v>
      </c>
      <c r="D41" s="107" t="s">
        <v>82</v>
      </c>
      <c r="E41" s="71"/>
      <c r="F41" s="126" t="s">
        <v>50</v>
      </c>
      <c r="G41" s="209"/>
      <c r="H41" s="199"/>
      <c r="I41" s="87"/>
      <c r="J41" s="126" t="s">
        <v>48</v>
      </c>
      <c r="K41" s="196"/>
      <c r="L41" s="199"/>
      <c r="M41" s="71"/>
      <c r="N41" s="71"/>
      <c r="O41" s="71"/>
    </row>
    <row r="42" spans="2:15" ht="18" customHeight="1" thickBot="1">
      <c r="B42" s="71"/>
      <c r="C42" s="71"/>
      <c r="D42" s="99"/>
      <c r="E42" s="71"/>
      <c r="F42" s="71"/>
      <c r="G42" s="71"/>
      <c r="H42" s="84"/>
      <c r="J42" s="71"/>
      <c r="K42" s="71"/>
      <c r="L42" s="84"/>
      <c r="M42" s="71"/>
      <c r="N42" s="71"/>
      <c r="O42" s="71"/>
    </row>
    <row r="43" spans="2:15" ht="47.5" customHeight="1">
      <c r="B43" s="224" t="s">
        <v>83</v>
      </c>
      <c r="C43" s="100">
        <v>4</v>
      </c>
      <c r="D43" s="105" t="s">
        <v>84</v>
      </c>
      <c r="E43" s="71"/>
      <c r="F43" s="124" t="s">
        <v>48</v>
      </c>
      <c r="G43" s="194" cm="1">
        <f t="array" ref="G43">_xlfn.IFS(COUNTIF($F$43:$F$47,"Yes")&gt;1,"Please only choose one applicable option",$F$43="Yes",4,$F$44="Yes", 3, $F$45="Yes", 2, $F$46="Yes", 1, $F$47="Yes", 0,COUNTIF($F$43:$F$47, "No")&gt;4, "Please choose the most applicable option")</f>
        <v>0</v>
      </c>
      <c r="H43" s="197" t="s">
        <v>49</v>
      </c>
      <c r="I43" s="87"/>
      <c r="J43" s="124" t="s">
        <v>50</v>
      </c>
      <c r="K43" s="194" cm="1">
        <f t="array" ref="K43">_xlfn.IFS(COUNTIF($J$43:$J$47, "Yes")&gt;1, "Please only choose one applicable option", $J$43="Yes", 4, $J$44="Yes", 3, $J$45="Yes", 2, $J$46="Yes", 1, $J$47="Yes", 0, COUNTIF($J$43:$J$47, "No")&gt;4, "Please choose the most applicable option")</f>
        <v>4</v>
      </c>
      <c r="L43" s="197" t="s">
        <v>49</v>
      </c>
      <c r="M43" s="71"/>
      <c r="N43" s="71"/>
      <c r="O43" s="71"/>
    </row>
    <row r="44" spans="2:15" ht="38.15" customHeight="1">
      <c r="B44" s="225"/>
      <c r="C44" s="101">
        <v>3</v>
      </c>
      <c r="D44" s="106" t="s">
        <v>85</v>
      </c>
      <c r="E44" s="71"/>
      <c r="F44" s="125" t="s">
        <v>48</v>
      </c>
      <c r="G44" s="206"/>
      <c r="H44" s="198"/>
      <c r="I44" s="87"/>
      <c r="J44" s="125" t="s">
        <v>48</v>
      </c>
      <c r="K44" s="206"/>
      <c r="L44" s="198"/>
      <c r="M44" s="71"/>
      <c r="N44" s="71"/>
      <c r="O44" s="71"/>
    </row>
    <row r="45" spans="2:15" ht="36.65" customHeight="1">
      <c r="B45" s="225"/>
      <c r="C45" s="102">
        <v>2</v>
      </c>
      <c r="D45" s="106" t="s">
        <v>86</v>
      </c>
      <c r="E45" s="71"/>
      <c r="F45" s="125" t="s">
        <v>48</v>
      </c>
      <c r="G45" s="206"/>
      <c r="H45" s="198"/>
      <c r="I45" s="87"/>
      <c r="J45" s="125" t="s">
        <v>48</v>
      </c>
      <c r="K45" s="206"/>
      <c r="L45" s="198"/>
      <c r="M45" s="71"/>
      <c r="N45" s="71"/>
      <c r="O45" s="71"/>
    </row>
    <row r="46" spans="2:15" ht="42" customHeight="1">
      <c r="B46" s="225"/>
      <c r="C46" s="103">
        <v>1</v>
      </c>
      <c r="D46" s="106" t="s">
        <v>87</v>
      </c>
      <c r="E46" s="71"/>
      <c r="F46" s="125" t="s">
        <v>48</v>
      </c>
      <c r="G46" s="206"/>
      <c r="H46" s="198"/>
      <c r="I46" s="87"/>
      <c r="J46" s="125" t="s">
        <v>48</v>
      </c>
      <c r="K46" s="206"/>
      <c r="L46" s="198"/>
      <c r="M46" s="71"/>
      <c r="N46" s="71"/>
      <c r="O46" s="71"/>
    </row>
    <row r="47" spans="2:15" ht="40" customHeight="1" thickBot="1">
      <c r="B47" s="226"/>
      <c r="C47" s="104">
        <v>0</v>
      </c>
      <c r="D47" s="107" t="s">
        <v>88</v>
      </c>
      <c r="E47" s="71"/>
      <c r="F47" s="126" t="s">
        <v>50</v>
      </c>
      <c r="G47" s="196"/>
      <c r="H47" s="199"/>
      <c r="I47" s="87"/>
      <c r="J47" s="126" t="s">
        <v>48</v>
      </c>
      <c r="K47" s="196"/>
      <c r="L47" s="199"/>
      <c r="M47" s="71"/>
      <c r="N47" s="71"/>
      <c r="O47" s="71"/>
    </row>
    <row r="48" spans="2:15" ht="40.4" customHeight="1">
      <c r="B48" s="221" t="s">
        <v>89</v>
      </c>
      <c r="C48" s="85">
        <v>4</v>
      </c>
      <c r="D48" s="95" t="s">
        <v>90</v>
      </c>
      <c r="E48" s="71"/>
      <c r="F48" s="124" t="s">
        <v>48</v>
      </c>
      <c r="G48" s="194" cm="1">
        <f t="array" ref="G48">_xlfn.IFS(COUNTIF($F$48:$F$52,"Yes")&gt;1,"Please only choose one applicable option",$F$48="Yes", 4,$F$49="Yes", 3, $F$50="Yes", 2, $F$51="Yes", 1, $F$52="Yes", 0,COUNTIF($F$48:$F$52, "No")&gt;4, "Please choose the most applicable option")</f>
        <v>0</v>
      </c>
      <c r="H48" s="197" t="s">
        <v>49</v>
      </c>
      <c r="I48" s="87"/>
      <c r="J48" s="124" t="s">
        <v>50</v>
      </c>
      <c r="K48" s="194" cm="1">
        <f t="array" ref="K48">_xlfn.IFS(COUNTIF($J$48:$J$52,"Yes")&gt;1,"Please only choose one applicable option",$J$48="Yes", 4,$J$49="Yes", 3, $J$50="Yes", 2, $J$51="Yes", 1, $J$52="Yes", 0,COUNTIF($J$48:$J$52, "No")&gt;4, "Please choose the most applicable option")</f>
        <v>4</v>
      </c>
      <c r="L48" s="197" t="s">
        <v>49</v>
      </c>
      <c r="M48" s="71"/>
      <c r="N48" s="71"/>
      <c r="O48" s="71"/>
    </row>
    <row r="49" spans="2:15" ht="59.5" customHeight="1">
      <c r="B49" s="222"/>
      <c r="C49" s="88">
        <v>3</v>
      </c>
      <c r="D49" s="96" t="s">
        <v>91</v>
      </c>
      <c r="E49" s="71"/>
      <c r="F49" s="125" t="s">
        <v>48</v>
      </c>
      <c r="G49" s="206"/>
      <c r="H49" s="198"/>
      <c r="I49" s="87"/>
      <c r="J49" s="125" t="s">
        <v>48</v>
      </c>
      <c r="K49" s="206"/>
      <c r="L49" s="198"/>
      <c r="M49" s="71"/>
      <c r="N49" s="71"/>
      <c r="O49" s="71"/>
    </row>
    <row r="50" spans="2:15" ht="38.5" customHeight="1">
      <c r="B50" s="222"/>
      <c r="C50" s="90">
        <v>2</v>
      </c>
      <c r="D50" s="97" t="s">
        <v>92</v>
      </c>
      <c r="E50" s="71"/>
      <c r="F50" s="125" t="s">
        <v>48</v>
      </c>
      <c r="G50" s="206"/>
      <c r="H50" s="198"/>
      <c r="I50" s="87"/>
      <c r="J50" s="125" t="s">
        <v>48</v>
      </c>
      <c r="K50" s="206"/>
      <c r="L50" s="198"/>
      <c r="M50" s="71"/>
      <c r="N50" s="71"/>
      <c r="O50" s="71"/>
    </row>
    <row r="51" spans="2:15" ht="60" customHeight="1">
      <c r="B51" s="222"/>
      <c r="C51" s="92">
        <v>1</v>
      </c>
      <c r="D51" s="97" t="s">
        <v>93</v>
      </c>
      <c r="E51" s="71"/>
      <c r="F51" s="125" t="s">
        <v>48</v>
      </c>
      <c r="G51" s="206"/>
      <c r="H51" s="198"/>
      <c r="I51" s="87"/>
      <c r="J51" s="125" t="s">
        <v>48</v>
      </c>
      <c r="K51" s="206"/>
      <c r="L51" s="198"/>
      <c r="M51" s="71"/>
      <c r="N51" s="71"/>
      <c r="O51" s="71"/>
    </row>
    <row r="52" spans="2:15" ht="50.5" customHeight="1" thickBot="1">
      <c r="B52" s="223"/>
      <c r="C52" s="93">
        <v>0</v>
      </c>
      <c r="D52" s="98" t="s">
        <v>94</v>
      </c>
      <c r="E52" s="71"/>
      <c r="F52" s="126" t="s">
        <v>50</v>
      </c>
      <c r="G52" s="196"/>
      <c r="H52" s="199"/>
      <c r="I52" s="87"/>
      <c r="J52" s="126" t="s">
        <v>48</v>
      </c>
      <c r="K52" s="196"/>
      <c r="L52" s="199"/>
      <c r="M52" s="71"/>
      <c r="N52" s="71"/>
      <c r="O52" s="71"/>
    </row>
    <row r="53" spans="2:15" ht="14.5" customHeight="1" thickBot="1">
      <c r="B53" s="71"/>
      <c r="C53" s="71"/>
      <c r="D53" s="99"/>
      <c r="E53" s="71"/>
      <c r="F53" s="71"/>
      <c r="G53" s="71"/>
      <c r="H53" s="84"/>
      <c r="I53" s="71"/>
      <c r="J53" s="71"/>
      <c r="K53" s="71"/>
      <c r="L53" s="84"/>
      <c r="M53" s="71"/>
      <c r="N53" s="71"/>
      <c r="O53" s="71"/>
    </row>
    <row r="54" spans="2:15" ht="71.25" customHeight="1">
      <c r="B54" s="224" t="s">
        <v>95</v>
      </c>
      <c r="C54" s="100">
        <v>8</v>
      </c>
      <c r="D54" s="95" t="s">
        <v>96</v>
      </c>
      <c r="E54" s="71"/>
      <c r="F54" s="124" t="s">
        <v>48</v>
      </c>
      <c r="G54" s="194" cm="1">
        <f t="array" ref="G54">_xlfn.IFS(COUNTIF($F$54:$F$58,"Yes")&gt;1,"Please only choose one applicable option",$F$54="Yes",8,$F$55="Yes", 6, $F$56="Yes", 4, $F$57="Yes", 2, $F$58="Yes", 0,COUNTIF($F$54:$F$58, "No")&gt;4, "Please choose the most applicable option")</f>
        <v>0</v>
      </c>
      <c r="H54" s="197" t="s">
        <v>49</v>
      </c>
      <c r="I54" s="87"/>
      <c r="J54" s="124" t="s">
        <v>50</v>
      </c>
      <c r="K54" s="194" cm="1">
        <f t="array" ref="K54">_xlfn.IFS(COUNTIF($J$54:$J$58,"Yes")&gt;1,"Please only choose one applicable option",$J$54="Yes",8,$J$55="Yes", 6, $J$56="Yes", 4, $J$57="Yes", 2, $J$58="Yes", 0,COUNTIF($J$54:$J$58, "No")&gt;4, "Please choose the most applicable option")</f>
        <v>8</v>
      </c>
      <c r="L54" s="197" t="s">
        <v>49</v>
      </c>
      <c r="M54" s="71"/>
      <c r="N54" s="71"/>
      <c r="O54" s="71"/>
    </row>
    <row r="55" spans="2:15" ht="90.65" customHeight="1">
      <c r="B55" s="225"/>
      <c r="C55" s="101">
        <v>6</v>
      </c>
      <c r="D55" s="97" t="s">
        <v>97</v>
      </c>
      <c r="E55" s="71"/>
      <c r="F55" s="125" t="s">
        <v>48</v>
      </c>
      <c r="G55" s="206"/>
      <c r="H55" s="198"/>
      <c r="I55" s="87"/>
      <c r="J55" s="125" t="s">
        <v>48</v>
      </c>
      <c r="K55" s="206"/>
      <c r="L55" s="198"/>
      <c r="M55" s="71"/>
      <c r="N55" s="71"/>
      <c r="O55" s="71"/>
    </row>
    <row r="56" spans="2:15" ht="81.650000000000006" customHeight="1">
      <c r="B56" s="225"/>
      <c r="C56" s="102">
        <v>4</v>
      </c>
      <c r="D56" s="97" t="s">
        <v>98</v>
      </c>
      <c r="E56" s="71"/>
      <c r="F56" s="125" t="s">
        <v>48</v>
      </c>
      <c r="G56" s="206"/>
      <c r="H56" s="198"/>
      <c r="I56" s="87"/>
      <c r="J56" s="125" t="s">
        <v>48</v>
      </c>
      <c r="K56" s="206"/>
      <c r="L56" s="198"/>
      <c r="M56" s="71"/>
      <c r="N56" s="71"/>
      <c r="O56" s="71"/>
    </row>
    <row r="57" spans="2:15" ht="71.25" customHeight="1">
      <c r="B57" s="225"/>
      <c r="C57" s="103">
        <v>2</v>
      </c>
      <c r="D57" s="97" t="s">
        <v>99</v>
      </c>
      <c r="E57" s="71"/>
      <c r="F57" s="125" t="s">
        <v>48</v>
      </c>
      <c r="G57" s="206"/>
      <c r="H57" s="198"/>
      <c r="I57" s="87"/>
      <c r="J57" s="125" t="s">
        <v>48</v>
      </c>
      <c r="K57" s="206"/>
      <c r="L57" s="198"/>
      <c r="M57" s="71"/>
      <c r="N57" s="71"/>
      <c r="O57" s="71"/>
    </row>
    <row r="58" spans="2:15" ht="71.25" customHeight="1" thickBot="1">
      <c r="B58" s="226"/>
      <c r="C58" s="104">
        <v>0</v>
      </c>
      <c r="D58" s="98" t="s">
        <v>100</v>
      </c>
      <c r="E58" s="71"/>
      <c r="F58" s="126" t="s">
        <v>50</v>
      </c>
      <c r="G58" s="196"/>
      <c r="H58" s="199"/>
      <c r="I58" s="87"/>
      <c r="J58" s="126" t="s">
        <v>48</v>
      </c>
      <c r="K58" s="196"/>
      <c r="L58" s="199"/>
      <c r="M58" s="71"/>
      <c r="N58" s="71"/>
      <c r="O58" s="71"/>
    </row>
    <row r="59" spans="2:15" ht="15" thickBot="1">
      <c r="B59" s="71"/>
      <c r="C59" s="71"/>
      <c r="D59" s="99"/>
      <c r="E59" s="71"/>
      <c r="F59" s="71"/>
      <c r="G59" s="71"/>
      <c r="H59" s="84"/>
      <c r="I59" s="71"/>
      <c r="J59" s="71"/>
      <c r="K59" s="71"/>
      <c r="L59" s="84"/>
      <c r="M59" s="71"/>
      <c r="N59" s="71"/>
      <c r="O59" s="71"/>
    </row>
    <row r="60" spans="2:15" ht="91.4" customHeight="1">
      <c r="B60" s="224" t="s">
        <v>101</v>
      </c>
      <c r="C60" s="100">
        <v>16</v>
      </c>
      <c r="D60" s="108" t="s">
        <v>102</v>
      </c>
      <c r="E60" s="71"/>
      <c r="F60" s="127" t="s">
        <v>48</v>
      </c>
      <c r="G60" s="207" cm="1">
        <f t="array" ref="G60">_xlfn.IFS(COUNTIF($F$60:$F$64,"Yes")&gt;1,"Please only choose one applicable option",$F$60="Yes", 16,$F$61="Yes", 12, $F$62="Yes", 8, $F$63="Yes", 4, $F$64="Yes", 0,COUNTIF($F$60:$F$64, "No")&gt;4, "Please choose the most applicable option")</f>
        <v>0</v>
      </c>
      <c r="H60" s="197" t="s">
        <v>103</v>
      </c>
      <c r="I60" s="87"/>
      <c r="J60" s="127" t="s">
        <v>50</v>
      </c>
      <c r="K60" s="207" cm="1">
        <f t="array" ref="K60">_xlfn.IFS(COUNTIF($J$60:$J$64,"Yes")&gt;1,"Please only choose one applicable option",$J$60="Yes",16,$J$61="Yes", 12, $J$62="Yes", 8, $J$63="Yes", 4, $J$64="Yes", 0,COUNTIF($J$60:$J$64, "No")&gt;4, "Please choose the most applicable option")</f>
        <v>16</v>
      </c>
      <c r="L60" s="197" t="s">
        <v>103</v>
      </c>
      <c r="M60" s="71"/>
      <c r="N60" s="71"/>
      <c r="O60" s="71"/>
    </row>
    <row r="61" spans="2:15" ht="102.65" customHeight="1">
      <c r="B61" s="225"/>
      <c r="C61" s="101">
        <v>12</v>
      </c>
      <c r="D61" s="109" t="s">
        <v>104</v>
      </c>
      <c r="E61" s="71"/>
      <c r="F61" s="128" t="s">
        <v>48</v>
      </c>
      <c r="G61" s="208"/>
      <c r="H61" s="198"/>
      <c r="I61" s="87"/>
      <c r="J61" s="128" t="s">
        <v>48</v>
      </c>
      <c r="K61" s="208"/>
      <c r="L61" s="198"/>
      <c r="M61" s="71"/>
      <c r="N61" s="71"/>
      <c r="O61" s="71"/>
    </row>
    <row r="62" spans="2:15" ht="97.4" customHeight="1">
      <c r="B62" s="225"/>
      <c r="C62" s="102">
        <v>8</v>
      </c>
      <c r="D62" s="109" t="s">
        <v>105</v>
      </c>
      <c r="E62" s="71"/>
      <c r="F62" s="128" t="s">
        <v>48</v>
      </c>
      <c r="G62" s="208"/>
      <c r="H62" s="198"/>
      <c r="I62" s="87"/>
      <c r="J62" s="128" t="s">
        <v>48</v>
      </c>
      <c r="K62" s="208"/>
      <c r="L62" s="198"/>
      <c r="M62" s="71"/>
      <c r="N62" s="71"/>
      <c r="O62" s="71"/>
    </row>
    <row r="63" spans="2:15" ht="112.4" customHeight="1">
      <c r="B63" s="225"/>
      <c r="C63" s="103">
        <v>4</v>
      </c>
      <c r="D63" s="109" t="s">
        <v>106</v>
      </c>
      <c r="E63" s="71"/>
      <c r="F63" s="128" t="s">
        <v>48</v>
      </c>
      <c r="G63" s="208"/>
      <c r="H63" s="198"/>
      <c r="I63" s="87"/>
      <c r="J63" s="128" t="s">
        <v>48</v>
      </c>
      <c r="K63" s="208"/>
      <c r="L63" s="198"/>
      <c r="M63" s="71"/>
      <c r="N63" s="71"/>
      <c r="O63" s="71"/>
    </row>
    <row r="64" spans="2:15" ht="93.65" customHeight="1" thickBot="1">
      <c r="B64" s="226"/>
      <c r="C64" s="104">
        <v>0</v>
      </c>
      <c r="D64" s="110" t="s">
        <v>107</v>
      </c>
      <c r="E64" s="71"/>
      <c r="F64" s="129" t="s">
        <v>50</v>
      </c>
      <c r="G64" s="209"/>
      <c r="H64" s="199"/>
      <c r="I64" s="87"/>
      <c r="J64" s="129" t="s">
        <v>48</v>
      </c>
      <c r="K64" s="209"/>
      <c r="L64" s="199"/>
      <c r="M64" s="71"/>
      <c r="N64" s="71"/>
      <c r="O64" s="71"/>
    </row>
    <row r="65" spans="2:15" ht="15" thickBot="1">
      <c r="B65" s="71"/>
      <c r="C65" s="71"/>
      <c r="D65" s="99"/>
      <c r="E65" s="71"/>
      <c r="F65" s="71"/>
      <c r="G65" s="71"/>
      <c r="H65" s="84"/>
      <c r="I65" s="71"/>
      <c r="J65" s="71"/>
      <c r="K65" s="71"/>
      <c r="L65" s="84"/>
      <c r="M65" s="71"/>
      <c r="N65" s="71"/>
      <c r="O65" s="71"/>
    </row>
    <row r="66" spans="2:15" ht="83.15" customHeight="1">
      <c r="B66" s="224" t="s">
        <v>108</v>
      </c>
      <c r="C66" s="100">
        <v>12</v>
      </c>
      <c r="D66" s="108" t="s">
        <v>109</v>
      </c>
      <c r="E66" s="71"/>
      <c r="F66" s="127" t="s">
        <v>48</v>
      </c>
      <c r="G66" s="207" cm="1">
        <f t="array" ref="G66">_xlfn.IFS(COUNTIF($F$66:$F$70,"Yes")&gt;1,"Please only choose one applicable option",$F$66="Yes", 12,$F$67="Yes", 9, $F$68="Yes", 6, $F$69="Yes", 3, $F$70="Yes", 0,COUNTIF($F$66:$F$70, "No")&gt;4, "Please choose the most applicable option")</f>
        <v>0</v>
      </c>
      <c r="H66" s="197" t="s">
        <v>110</v>
      </c>
      <c r="I66" s="87"/>
      <c r="J66" s="127" t="s">
        <v>50</v>
      </c>
      <c r="K66" s="207" cm="1">
        <f t="array" ref="K66">_xlfn.IFS(COUNTIF($J$66:$J$70,"Yes")&gt;1,"Please only choose one applicable option",$J$66="Yes", 12,$J$67="Yes", 9, $J$68="Yes", 6, $J$69="Yes", 3, $J$70="Yes", 0,COUNTIF($J$66:$J$70, "No")&gt;4, "Please choose the most applicable option")</f>
        <v>12</v>
      </c>
      <c r="L66" s="197" t="s">
        <v>111</v>
      </c>
      <c r="M66" s="71"/>
      <c r="N66" s="71"/>
      <c r="O66" s="71"/>
    </row>
    <row r="67" spans="2:15" ht="72" customHeight="1">
      <c r="B67" s="225"/>
      <c r="C67" s="101">
        <v>9</v>
      </c>
      <c r="D67" s="109" t="s">
        <v>112</v>
      </c>
      <c r="E67" s="71"/>
      <c r="F67" s="128" t="s">
        <v>48</v>
      </c>
      <c r="G67" s="208"/>
      <c r="H67" s="198"/>
      <c r="I67" s="87"/>
      <c r="J67" s="128" t="s">
        <v>48</v>
      </c>
      <c r="K67" s="208"/>
      <c r="L67" s="198"/>
      <c r="M67" s="71"/>
      <c r="N67" s="71"/>
      <c r="O67" s="71"/>
    </row>
    <row r="68" spans="2:15" ht="72" customHeight="1">
      <c r="B68" s="225"/>
      <c r="C68" s="102">
        <v>6</v>
      </c>
      <c r="D68" s="109" t="s">
        <v>113</v>
      </c>
      <c r="E68" s="71"/>
      <c r="F68" s="128" t="s">
        <v>48</v>
      </c>
      <c r="G68" s="208"/>
      <c r="H68" s="198"/>
      <c r="I68" s="87"/>
      <c r="J68" s="128" t="s">
        <v>48</v>
      </c>
      <c r="K68" s="208"/>
      <c r="L68" s="198"/>
      <c r="M68" s="71"/>
      <c r="N68" s="71"/>
      <c r="O68" s="71"/>
    </row>
    <row r="69" spans="2:15" ht="74.150000000000006" customHeight="1" thickBot="1">
      <c r="B69" s="225"/>
      <c r="C69" s="103">
        <v>3</v>
      </c>
      <c r="D69" s="109" t="s">
        <v>114</v>
      </c>
      <c r="E69" s="71"/>
      <c r="F69" s="128" t="s">
        <v>48</v>
      </c>
      <c r="G69" s="208"/>
      <c r="H69" s="198"/>
      <c r="I69" s="87"/>
      <c r="J69" s="131" t="s">
        <v>48</v>
      </c>
      <c r="K69" s="208"/>
      <c r="L69" s="198"/>
      <c r="M69" s="71"/>
      <c r="N69" s="71"/>
      <c r="O69" s="71"/>
    </row>
    <row r="70" spans="2:15" ht="74.150000000000006" customHeight="1" thickBot="1">
      <c r="B70" s="226"/>
      <c r="C70" s="111">
        <v>0</v>
      </c>
      <c r="D70" s="98" t="s">
        <v>115</v>
      </c>
      <c r="E70" s="112"/>
      <c r="F70" s="126" t="s">
        <v>50</v>
      </c>
      <c r="G70" s="209"/>
      <c r="H70" s="199"/>
      <c r="I70" s="87"/>
      <c r="J70" s="69" t="s">
        <v>48</v>
      </c>
      <c r="K70" s="209"/>
      <c r="L70" s="199"/>
      <c r="M70" s="71"/>
      <c r="N70" s="71"/>
      <c r="O70" s="71"/>
    </row>
    <row r="71" spans="2:15" ht="14.5" customHeight="1" thickBot="1">
      <c r="B71" s="113"/>
      <c r="C71" s="114"/>
      <c r="D71" s="115"/>
      <c r="E71" s="116"/>
      <c r="F71" s="117"/>
      <c r="G71" s="45"/>
      <c r="H71" s="118"/>
      <c r="I71" s="119"/>
      <c r="K71" s="44"/>
      <c r="L71" s="120"/>
      <c r="M71" s="71"/>
      <c r="N71" s="71"/>
      <c r="O71" s="71"/>
    </row>
    <row r="72" spans="2:15" ht="83.15" customHeight="1" thickBot="1">
      <c r="B72" s="224" t="s">
        <v>116</v>
      </c>
      <c r="C72" s="121">
        <v>16</v>
      </c>
      <c r="D72" s="105" t="s">
        <v>117</v>
      </c>
      <c r="E72" s="112"/>
      <c r="F72" s="124" t="s">
        <v>48</v>
      </c>
      <c r="G72" s="207" cm="1">
        <f t="array" ref="G72">_xlfn.IFS(COUNTIF($F$72:$F$76,"Yes")&gt;1,"Please only choose one applicable option",$F$72="Yes", 16,$F$73="Yes", 12, $F$74="Yes", 8, $F$75="Yes", 4, $F$76="Yes", 0,COUNTIF($F$72:$F$76, "No")&gt;4, "Please choose the most applicable option")</f>
        <v>0</v>
      </c>
      <c r="H72" s="197" t="s">
        <v>118</v>
      </c>
      <c r="I72" s="87"/>
      <c r="J72" s="69" t="s">
        <v>50</v>
      </c>
      <c r="K72" s="207" cm="1">
        <f t="array" ref="K72">_xlfn.IFS(COUNTIF($J$72:$J$76,"Yes")&gt;1,"Please only choose one applicable option",$J$72="Yes", 16,$J$73="Yes", 12, $J$74="Yes", 8, $J$75="Yes", 4, $J$76="Yes", 0,COUNTIF($J$72:$J$76, "No")&gt;4, "Please choose the most applicable option")</f>
        <v>16</v>
      </c>
      <c r="L72" s="197" t="s">
        <v>119</v>
      </c>
      <c r="M72" s="71"/>
      <c r="N72" s="71"/>
      <c r="O72" s="71"/>
    </row>
    <row r="73" spans="2:15" ht="72" customHeight="1">
      <c r="B73" s="225"/>
      <c r="C73" s="101">
        <v>12</v>
      </c>
      <c r="D73" s="122" t="s">
        <v>120</v>
      </c>
      <c r="E73" s="71"/>
      <c r="F73" s="128" t="s">
        <v>48</v>
      </c>
      <c r="G73" s="208"/>
      <c r="H73" s="198"/>
      <c r="I73" s="87"/>
      <c r="J73" s="130" t="s">
        <v>48</v>
      </c>
      <c r="K73" s="208"/>
      <c r="L73" s="198"/>
      <c r="M73" s="71"/>
      <c r="N73" s="71"/>
      <c r="O73" s="71"/>
    </row>
    <row r="74" spans="2:15" ht="79.5" customHeight="1">
      <c r="B74" s="225"/>
      <c r="C74" s="102">
        <v>8</v>
      </c>
      <c r="D74" s="109" t="s">
        <v>121</v>
      </c>
      <c r="E74" s="71"/>
      <c r="F74" s="128" t="s">
        <v>48</v>
      </c>
      <c r="G74" s="208"/>
      <c r="H74" s="198"/>
      <c r="I74" s="87"/>
      <c r="J74" s="128" t="s">
        <v>48</v>
      </c>
      <c r="K74" s="208"/>
      <c r="L74" s="198"/>
      <c r="M74" s="71"/>
      <c r="N74" s="71"/>
      <c r="O74" s="71"/>
    </row>
    <row r="75" spans="2:15" ht="74.150000000000006" customHeight="1">
      <c r="B75" s="225"/>
      <c r="C75" s="103">
        <v>4</v>
      </c>
      <c r="D75" s="109" t="s">
        <v>122</v>
      </c>
      <c r="E75" s="71"/>
      <c r="F75" s="128" t="s">
        <v>48</v>
      </c>
      <c r="G75" s="208"/>
      <c r="H75" s="198"/>
      <c r="I75" s="87"/>
      <c r="J75" s="128" t="s">
        <v>48</v>
      </c>
      <c r="K75" s="208"/>
      <c r="L75" s="198"/>
      <c r="M75" s="71"/>
      <c r="N75" s="71"/>
      <c r="O75" s="71"/>
    </row>
    <row r="76" spans="2:15" ht="74.150000000000006" customHeight="1" thickBot="1">
      <c r="B76" s="226"/>
      <c r="C76" s="104">
        <v>0</v>
      </c>
      <c r="D76" s="110" t="s">
        <v>123</v>
      </c>
      <c r="E76" s="71"/>
      <c r="F76" s="129" t="s">
        <v>50</v>
      </c>
      <c r="G76" s="209"/>
      <c r="H76" s="199"/>
      <c r="I76" s="87"/>
      <c r="J76" s="129" t="s">
        <v>48</v>
      </c>
      <c r="K76" s="209"/>
      <c r="L76" s="199"/>
      <c r="M76" s="71"/>
      <c r="N76" s="71"/>
      <c r="O76" s="71"/>
    </row>
    <row r="77" spans="2:15" ht="15" thickBot="1">
      <c r="B77" s="71"/>
      <c r="C77" s="71"/>
      <c r="D77" s="99"/>
      <c r="E77" s="71"/>
      <c r="F77" s="71"/>
      <c r="G77" s="71"/>
      <c r="H77" s="84"/>
      <c r="I77" s="71"/>
      <c r="J77" s="71"/>
      <c r="K77" s="71"/>
      <c r="L77" s="84"/>
      <c r="M77" s="71"/>
      <c r="N77" s="71"/>
      <c r="O77" s="71"/>
    </row>
    <row r="78" spans="2:15" ht="81.650000000000006" customHeight="1">
      <c r="B78" s="230" t="s">
        <v>124</v>
      </c>
      <c r="C78" s="100">
        <v>16</v>
      </c>
      <c r="D78" s="95" t="s">
        <v>125</v>
      </c>
      <c r="E78" s="71"/>
      <c r="F78" s="127" t="s">
        <v>48</v>
      </c>
      <c r="G78" s="207" cm="1">
        <f t="array" ref="G78">_xlfn.IFS(COUNTIF($F$78:$F$82,"Yes")&gt;1,"Please only choose one applicable option",$F$78="Yes", 16,$F$79="Yes", 12, $F$80="Yes", 8, $F$81="Yes", 4, $F$82="Yes", 0,COUNTIF($F$78:$F$82, "No")&gt;4, "Please choose the most applicable option")</f>
        <v>0</v>
      </c>
      <c r="H78" s="210" t="s">
        <v>49</v>
      </c>
      <c r="I78" s="87"/>
      <c r="J78" s="127" t="s">
        <v>50</v>
      </c>
      <c r="K78" s="207" cm="1">
        <f t="array" ref="K78">_xlfn.IFS(COUNTIF($J$78:$J$82,"Yes")&gt;1,"Please only choose one applicable option",$J$78="Yes", 16,$J$79="Yes", 12, $J$80="Yes", 8, $J$81="Yes", 4, $J$82="Yes", 0,COUNTIF($J$78:$J$82, "No")&gt;4, "Please choose the most applicable option")</f>
        <v>16</v>
      </c>
      <c r="L78" s="210" t="s">
        <v>49</v>
      </c>
      <c r="M78" s="71"/>
      <c r="N78" s="71"/>
      <c r="O78" s="71"/>
    </row>
    <row r="79" spans="2:15" ht="84" customHeight="1">
      <c r="B79" s="225"/>
      <c r="C79" s="101">
        <v>12</v>
      </c>
      <c r="D79" s="123" t="s">
        <v>126</v>
      </c>
      <c r="E79" s="71"/>
      <c r="F79" s="128" t="s">
        <v>48</v>
      </c>
      <c r="G79" s="208"/>
      <c r="H79" s="211"/>
      <c r="I79" s="87"/>
      <c r="J79" s="128" t="s">
        <v>48</v>
      </c>
      <c r="K79" s="208"/>
      <c r="L79" s="211"/>
      <c r="M79" s="71"/>
      <c r="N79" s="71"/>
      <c r="O79" s="71"/>
    </row>
    <row r="80" spans="2:15" ht="76.5" customHeight="1">
      <c r="B80" s="225"/>
      <c r="C80" s="102">
        <v>8</v>
      </c>
      <c r="D80" s="97" t="s">
        <v>127</v>
      </c>
      <c r="E80" s="71"/>
      <c r="F80" s="128" t="s">
        <v>48</v>
      </c>
      <c r="G80" s="208"/>
      <c r="H80" s="211"/>
      <c r="I80" s="87"/>
      <c r="J80" s="128" t="s">
        <v>48</v>
      </c>
      <c r="K80" s="208"/>
      <c r="L80" s="211"/>
      <c r="M80" s="71"/>
      <c r="N80" s="71"/>
      <c r="O80" s="71"/>
    </row>
    <row r="81" spans="2:15" ht="61" customHeight="1">
      <c r="B81" s="225"/>
      <c r="C81" s="103">
        <v>4</v>
      </c>
      <c r="D81" s="97" t="s">
        <v>128</v>
      </c>
      <c r="E81" s="71"/>
      <c r="F81" s="128" t="s">
        <v>48</v>
      </c>
      <c r="G81" s="208"/>
      <c r="H81" s="211"/>
      <c r="I81" s="87"/>
      <c r="J81" s="128" t="s">
        <v>48</v>
      </c>
      <c r="K81" s="208"/>
      <c r="L81" s="211"/>
      <c r="M81" s="71"/>
      <c r="N81" s="71"/>
      <c r="O81" s="71"/>
    </row>
    <row r="82" spans="2:15" ht="79" customHeight="1" thickBot="1">
      <c r="B82" s="226"/>
      <c r="C82" s="104">
        <v>0</v>
      </c>
      <c r="D82" s="98" t="s">
        <v>129</v>
      </c>
      <c r="E82" s="71"/>
      <c r="F82" s="129" t="s">
        <v>50</v>
      </c>
      <c r="G82" s="209"/>
      <c r="H82" s="212"/>
      <c r="I82" s="87"/>
      <c r="J82" s="129" t="s">
        <v>48</v>
      </c>
      <c r="K82" s="209"/>
      <c r="L82" s="212"/>
      <c r="M82" s="71"/>
      <c r="N82" s="71"/>
      <c r="O82" s="71"/>
    </row>
    <row r="83" spans="2:15">
      <c r="B83" s="71"/>
      <c r="C83" s="71"/>
      <c r="D83" s="71"/>
      <c r="E83" s="71"/>
      <c r="F83" s="71"/>
      <c r="G83" s="71"/>
      <c r="H83" s="71"/>
      <c r="I83" s="71"/>
      <c r="J83" s="71"/>
      <c r="K83" s="71"/>
      <c r="L83" s="71"/>
      <c r="M83" s="71"/>
      <c r="N83" s="71"/>
      <c r="O83" s="71"/>
    </row>
    <row r="84" spans="2:15">
      <c r="B84" s="71"/>
      <c r="C84" s="71"/>
      <c r="D84" s="71"/>
      <c r="E84" s="71"/>
      <c r="F84" s="71"/>
      <c r="G84" s="71"/>
      <c r="H84" s="71"/>
      <c r="I84" s="71"/>
      <c r="J84" s="71"/>
      <c r="K84" s="71"/>
      <c r="L84" s="71"/>
      <c r="M84" s="71"/>
      <c r="N84" s="71"/>
      <c r="O84" s="71"/>
    </row>
    <row r="85" spans="2:15">
      <c r="B85" s="71"/>
      <c r="C85" s="71"/>
      <c r="D85" s="71"/>
      <c r="E85" s="71"/>
      <c r="F85" s="71"/>
      <c r="G85" s="71"/>
      <c r="H85" s="71"/>
      <c r="I85" s="71"/>
      <c r="J85" s="71"/>
      <c r="K85" s="71"/>
      <c r="L85" s="71"/>
      <c r="M85" s="71"/>
      <c r="N85" s="71"/>
      <c r="O85" s="71"/>
    </row>
    <row r="86" spans="2:15">
      <c r="B86" s="71"/>
      <c r="C86" s="71"/>
      <c r="D86" s="71"/>
      <c r="E86" s="71"/>
      <c r="F86" s="71"/>
      <c r="G86" s="71"/>
      <c r="H86" s="71"/>
      <c r="I86" s="71"/>
      <c r="J86" s="71"/>
      <c r="K86" s="71"/>
      <c r="L86" s="71"/>
      <c r="M86" s="71"/>
      <c r="N86" s="71"/>
      <c r="O86" s="71"/>
    </row>
    <row r="87" spans="2:15">
      <c r="B87" s="71"/>
      <c r="C87" s="71"/>
      <c r="D87" s="71"/>
      <c r="E87" s="71"/>
      <c r="F87" s="71"/>
      <c r="G87" s="71"/>
      <c r="H87" s="71"/>
      <c r="I87" s="71"/>
      <c r="J87" s="71"/>
      <c r="K87" s="71"/>
      <c r="L87" s="71"/>
      <c r="M87" s="71"/>
      <c r="N87" s="71"/>
      <c r="O87" s="71"/>
    </row>
    <row r="88" spans="2:15">
      <c r="B88" s="71"/>
      <c r="C88" s="71"/>
      <c r="D88" s="71"/>
      <c r="E88" s="71"/>
      <c r="F88" s="71"/>
      <c r="G88" s="71"/>
      <c r="H88" s="71"/>
      <c r="I88" s="71"/>
      <c r="J88" s="71"/>
      <c r="K88" s="71"/>
      <c r="L88" s="71"/>
      <c r="M88" s="71"/>
      <c r="N88" s="71"/>
      <c r="O88" s="71"/>
    </row>
    <row r="89" spans="2:15">
      <c r="B89" s="71"/>
      <c r="C89" s="71"/>
      <c r="D89" s="71"/>
      <c r="E89" s="71"/>
      <c r="F89" s="71"/>
      <c r="G89" s="71"/>
      <c r="H89" s="71"/>
      <c r="I89" s="71"/>
      <c r="J89" s="71"/>
      <c r="K89" s="71"/>
      <c r="L89" s="71"/>
      <c r="M89" s="71"/>
      <c r="N89" s="71"/>
      <c r="O89" s="71"/>
    </row>
    <row r="90" spans="2:15">
      <c r="B90" s="71"/>
      <c r="C90" s="71"/>
      <c r="D90" s="71"/>
      <c r="E90" s="71"/>
      <c r="F90" s="71"/>
      <c r="G90" s="71"/>
      <c r="H90" s="71"/>
      <c r="I90" s="71"/>
      <c r="J90" s="71"/>
      <c r="K90" s="71"/>
      <c r="L90" s="71"/>
      <c r="M90" s="71"/>
      <c r="N90" s="71"/>
      <c r="O90" s="71"/>
    </row>
    <row r="91" spans="2:15">
      <c r="B91" s="71"/>
      <c r="C91" s="71"/>
      <c r="D91" s="71"/>
      <c r="E91" s="71"/>
      <c r="F91" s="71"/>
      <c r="G91" s="71"/>
      <c r="H91" s="71"/>
      <c r="I91" s="71"/>
      <c r="J91" s="71"/>
      <c r="K91" s="71"/>
      <c r="L91" s="71"/>
      <c r="M91" s="71"/>
      <c r="N91" s="71"/>
      <c r="O91" s="71"/>
    </row>
    <row r="92" spans="2:15">
      <c r="B92" s="71"/>
      <c r="C92" s="71"/>
      <c r="D92" s="71"/>
      <c r="E92" s="71"/>
      <c r="F92" s="71"/>
      <c r="G92" s="71"/>
      <c r="H92" s="71"/>
      <c r="I92" s="71"/>
      <c r="J92" s="71"/>
      <c r="K92" s="71"/>
      <c r="L92" s="71"/>
      <c r="M92" s="71"/>
      <c r="N92" s="71"/>
      <c r="O92" s="71"/>
    </row>
    <row r="93" spans="2:15">
      <c r="B93" s="71"/>
      <c r="C93" s="71"/>
      <c r="D93" s="71"/>
      <c r="E93" s="71"/>
      <c r="F93" s="71"/>
      <c r="G93" s="71"/>
      <c r="H93" s="71"/>
      <c r="I93" s="71"/>
      <c r="J93" s="71"/>
      <c r="K93" s="71"/>
      <c r="L93" s="71"/>
      <c r="M93" s="71"/>
      <c r="N93" s="71"/>
      <c r="O93" s="71"/>
    </row>
    <row r="94" spans="2:15">
      <c r="B94" s="71"/>
      <c r="C94" s="71"/>
      <c r="D94" s="71"/>
      <c r="E94" s="71"/>
      <c r="F94" s="71"/>
      <c r="G94" s="71"/>
      <c r="H94" s="71"/>
      <c r="I94" s="71"/>
      <c r="J94" s="71"/>
      <c r="K94" s="71"/>
      <c r="L94" s="71"/>
      <c r="M94" s="71"/>
      <c r="N94" s="71"/>
      <c r="O94" s="71"/>
    </row>
    <row r="95" spans="2:15">
      <c r="B95" s="71"/>
      <c r="C95" s="71"/>
      <c r="D95" s="71"/>
      <c r="E95" s="71"/>
      <c r="F95" s="71"/>
      <c r="G95" s="71"/>
      <c r="H95" s="71"/>
      <c r="I95" s="71"/>
      <c r="J95" s="71"/>
      <c r="K95" s="71"/>
      <c r="L95" s="71"/>
      <c r="M95" s="71"/>
      <c r="N95" s="71"/>
      <c r="O95" s="71"/>
    </row>
    <row r="96" spans="2:15">
      <c r="B96" s="71"/>
      <c r="C96" s="71"/>
      <c r="D96" s="71"/>
      <c r="E96" s="71"/>
      <c r="F96" s="71"/>
      <c r="G96" s="71"/>
      <c r="H96" s="71"/>
      <c r="I96" s="71"/>
      <c r="J96" s="71"/>
      <c r="K96" s="71"/>
      <c r="L96" s="71"/>
      <c r="M96" s="71"/>
      <c r="N96" s="71"/>
      <c r="O96" s="71"/>
    </row>
    <row r="97" spans="2:15">
      <c r="B97" s="71"/>
      <c r="C97" s="71"/>
      <c r="D97" s="71"/>
      <c r="E97" s="71"/>
      <c r="F97" s="71"/>
      <c r="G97" s="71"/>
      <c r="H97" s="71"/>
      <c r="I97" s="71"/>
      <c r="J97" s="71"/>
      <c r="K97" s="71"/>
      <c r="L97" s="71"/>
      <c r="M97" s="71"/>
      <c r="N97" s="71"/>
      <c r="O97" s="71"/>
    </row>
    <row r="98" spans="2:15">
      <c r="B98" s="71"/>
      <c r="C98" s="71"/>
      <c r="D98" s="71"/>
      <c r="E98" s="71"/>
      <c r="F98" s="71"/>
      <c r="G98" s="71"/>
      <c r="H98" s="71"/>
      <c r="I98" s="71"/>
      <c r="J98" s="71"/>
      <c r="K98" s="71"/>
      <c r="L98" s="71"/>
      <c r="M98" s="71"/>
      <c r="N98" s="71"/>
      <c r="O98" s="71"/>
    </row>
    <row r="99" spans="2:15">
      <c r="B99" s="71"/>
      <c r="C99" s="71"/>
      <c r="D99" s="71"/>
      <c r="E99" s="71"/>
      <c r="F99" s="71"/>
      <c r="G99" s="71"/>
      <c r="H99" s="71"/>
      <c r="I99" s="71"/>
      <c r="J99" s="71"/>
      <c r="K99" s="71"/>
      <c r="L99" s="71"/>
      <c r="M99" s="71"/>
      <c r="N99" s="71"/>
      <c r="O99" s="71"/>
    </row>
    <row r="100" spans="2:15">
      <c r="B100" s="71"/>
      <c r="C100" s="71"/>
      <c r="D100" s="71"/>
      <c r="E100" s="71"/>
      <c r="F100" s="71"/>
      <c r="G100" s="71"/>
      <c r="H100" s="71"/>
      <c r="I100" s="71"/>
      <c r="J100" s="71"/>
      <c r="K100" s="71"/>
      <c r="L100" s="71"/>
      <c r="M100" s="71"/>
      <c r="N100" s="71"/>
      <c r="O100" s="71"/>
    </row>
    <row r="101" spans="2:15">
      <c r="B101" s="71"/>
      <c r="C101" s="71"/>
      <c r="D101" s="71"/>
      <c r="E101" s="71"/>
      <c r="F101" s="71"/>
      <c r="G101" s="71"/>
      <c r="H101" s="71"/>
      <c r="I101" s="71"/>
      <c r="J101" s="71"/>
      <c r="K101" s="71"/>
      <c r="L101" s="71"/>
      <c r="M101" s="71"/>
      <c r="N101" s="71"/>
      <c r="O101" s="71"/>
    </row>
    <row r="102" spans="2:15">
      <c r="B102" s="71"/>
      <c r="C102" s="71"/>
      <c r="D102" s="71"/>
      <c r="E102" s="71"/>
      <c r="F102" s="71"/>
      <c r="G102" s="71"/>
      <c r="H102" s="71"/>
      <c r="I102" s="71"/>
      <c r="J102" s="71"/>
      <c r="K102" s="71"/>
      <c r="L102" s="71"/>
      <c r="M102" s="71"/>
      <c r="N102" s="71"/>
      <c r="O102" s="71"/>
    </row>
    <row r="103" spans="2:15">
      <c r="B103" s="71"/>
      <c r="C103" s="71"/>
      <c r="D103" s="71"/>
      <c r="E103" s="71"/>
      <c r="F103" s="71"/>
      <c r="G103" s="71"/>
      <c r="H103" s="71"/>
      <c r="I103" s="71"/>
      <c r="J103" s="71"/>
      <c r="K103" s="71"/>
      <c r="L103" s="71"/>
      <c r="M103" s="71"/>
      <c r="N103" s="71"/>
      <c r="O103" s="71"/>
    </row>
    <row r="104" spans="2:15">
      <c r="B104" s="71"/>
      <c r="C104" s="71"/>
      <c r="D104" s="71"/>
      <c r="E104" s="71"/>
      <c r="F104" s="71"/>
      <c r="G104" s="71"/>
      <c r="H104" s="71"/>
      <c r="I104" s="71"/>
      <c r="J104" s="71"/>
      <c r="K104" s="71"/>
      <c r="L104" s="71"/>
      <c r="M104" s="71"/>
      <c r="N104" s="71"/>
      <c r="O104" s="71"/>
    </row>
    <row r="105" spans="2:15">
      <c r="B105" s="71"/>
      <c r="C105" s="71"/>
      <c r="D105" s="71"/>
      <c r="E105" s="71"/>
      <c r="F105" s="71"/>
      <c r="G105" s="71"/>
      <c r="H105" s="71"/>
      <c r="I105" s="71"/>
      <c r="J105" s="71"/>
      <c r="K105" s="71"/>
      <c r="L105" s="71"/>
      <c r="M105" s="71"/>
      <c r="N105" s="71"/>
      <c r="O105" s="71"/>
    </row>
    <row r="106" spans="2:15">
      <c r="B106" s="71"/>
      <c r="C106" s="71"/>
      <c r="D106" s="71"/>
      <c r="E106" s="71"/>
      <c r="F106" s="71"/>
      <c r="G106" s="71"/>
      <c r="H106" s="71"/>
      <c r="I106" s="71"/>
      <c r="J106" s="71"/>
      <c r="K106" s="71"/>
      <c r="L106" s="71"/>
      <c r="M106" s="71"/>
      <c r="N106" s="71"/>
      <c r="O106" s="71"/>
    </row>
    <row r="107" spans="2:15">
      <c r="B107" s="71"/>
      <c r="C107" s="71"/>
      <c r="D107" s="71"/>
      <c r="E107" s="71"/>
      <c r="F107" s="71"/>
      <c r="G107" s="71"/>
      <c r="H107" s="71"/>
      <c r="I107" s="71"/>
      <c r="J107" s="71"/>
      <c r="K107" s="71"/>
      <c r="L107" s="71"/>
      <c r="M107" s="71"/>
      <c r="N107" s="71"/>
      <c r="O107" s="71"/>
    </row>
    <row r="108" spans="2:15">
      <c r="B108" s="71"/>
      <c r="C108" s="71"/>
      <c r="D108" s="71"/>
      <c r="E108" s="71"/>
      <c r="F108" s="71"/>
      <c r="G108" s="71"/>
      <c r="H108" s="71"/>
      <c r="I108" s="71"/>
      <c r="J108" s="71"/>
      <c r="K108" s="71"/>
      <c r="L108" s="71"/>
      <c r="M108" s="71"/>
      <c r="N108" s="71"/>
      <c r="O108" s="71"/>
    </row>
    <row r="109" spans="2:15">
      <c r="B109" s="71"/>
      <c r="C109" s="71"/>
      <c r="D109" s="71"/>
      <c r="E109" s="71"/>
      <c r="F109" s="71"/>
      <c r="G109" s="71"/>
      <c r="H109" s="71"/>
      <c r="I109" s="71"/>
      <c r="J109" s="71"/>
      <c r="K109" s="71"/>
      <c r="L109" s="71"/>
      <c r="M109" s="71"/>
      <c r="N109" s="71"/>
      <c r="O109" s="71"/>
    </row>
    <row r="110" spans="2:15">
      <c r="B110" s="71"/>
      <c r="C110" s="71"/>
      <c r="D110" s="71"/>
      <c r="E110" s="71"/>
      <c r="F110" s="71"/>
      <c r="G110" s="71"/>
      <c r="H110" s="71"/>
      <c r="I110" s="71"/>
      <c r="J110" s="71"/>
      <c r="K110" s="71"/>
      <c r="L110" s="71"/>
      <c r="M110" s="71"/>
      <c r="N110" s="71"/>
      <c r="O110" s="71"/>
    </row>
    <row r="111" spans="2:15">
      <c r="B111" s="71"/>
      <c r="C111" s="71"/>
      <c r="D111" s="71"/>
      <c r="E111" s="71"/>
      <c r="F111" s="71"/>
      <c r="G111" s="71"/>
      <c r="H111" s="71"/>
      <c r="I111" s="71"/>
      <c r="J111" s="71"/>
      <c r="K111" s="71"/>
      <c r="L111" s="71"/>
      <c r="M111" s="71"/>
      <c r="N111" s="71"/>
      <c r="O111" s="71"/>
    </row>
    <row r="112" spans="2:15">
      <c r="B112" s="71"/>
      <c r="C112" s="71"/>
      <c r="D112" s="71"/>
      <c r="E112" s="71"/>
      <c r="F112" s="71"/>
      <c r="G112" s="71"/>
      <c r="H112" s="71"/>
      <c r="I112" s="71"/>
      <c r="J112" s="71"/>
      <c r="K112" s="71"/>
      <c r="L112" s="71"/>
      <c r="M112" s="71"/>
      <c r="N112" s="71"/>
      <c r="O112" s="71"/>
    </row>
    <row r="113" spans="2:15">
      <c r="B113" s="71"/>
      <c r="C113" s="71"/>
      <c r="D113" s="71"/>
      <c r="E113" s="71"/>
      <c r="F113" s="71"/>
      <c r="G113" s="71"/>
      <c r="H113" s="71"/>
      <c r="I113" s="71"/>
      <c r="J113" s="71"/>
      <c r="K113" s="71"/>
      <c r="L113" s="71"/>
      <c r="M113" s="71"/>
      <c r="N113" s="71"/>
      <c r="O113" s="71"/>
    </row>
    <row r="114" spans="2:15">
      <c r="B114" s="71"/>
      <c r="C114" s="71"/>
      <c r="D114" s="71"/>
      <c r="E114" s="71"/>
      <c r="F114" s="71"/>
      <c r="G114" s="71"/>
      <c r="H114" s="71"/>
      <c r="I114" s="71"/>
      <c r="J114" s="71"/>
      <c r="K114" s="71"/>
      <c r="L114" s="71"/>
      <c r="M114" s="71"/>
      <c r="N114" s="71"/>
      <c r="O114" s="71"/>
    </row>
    <row r="115" spans="2:15">
      <c r="B115" s="71"/>
      <c r="C115" s="71"/>
      <c r="D115" s="71"/>
      <c r="E115" s="71"/>
      <c r="F115" s="71"/>
      <c r="G115" s="71"/>
      <c r="H115" s="71"/>
      <c r="I115" s="71"/>
      <c r="J115" s="71"/>
      <c r="K115" s="71"/>
      <c r="L115" s="71"/>
      <c r="M115" s="71"/>
      <c r="N115" s="71"/>
      <c r="O115" s="71"/>
    </row>
  </sheetData>
  <sheetProtection algorithmName="SHA-512" hashValue="mdcYA3GKCCTKzYArsSCH0fOAEOCAdOKCIGDimYrH3AWmTZeuvsdzCLQdHTvqolQToMCV25NrwwDWp04F+pxxqA==" saltValue="0rNTcYxz/4DxlrgQCLnZYw==" spinCount="100000" sheet="1" objects="1" scenarios="1" formatRows="0"/>
  <mergeCells count="72">
    <mergeCell ref="B21:B25"/>
    <mergeCell ref="G21:G25"/>
    <mergeCell ref="B60:B64"/>
    <mergeCell ref="G60:G64"/>
    <mergeCell ref="H21:H25"/>
    <mergeCell ref="H60:H64"/>
    <mergeCell ref="H26:H30"/>
    <mergeCell ref="B48:B52"/>
    <mergeCell ref="G48:G52"/>
    <mergeCell ref="H48:H52"/>
    <mergeCell ref="B37:B41"/>
    <mergeCell ref="G37:G41"/>
    <mergeCell ref="B54:B58"/>
    <mergeCell ref="G54:G58"/>
    <mergeCell ref="B26:B30"/>
    <mergeCell ref="G26:G30"/>
    <mergeCell ref="K78:K82"/>
    <mergeCell ref="B66:B70"/>
    <mergeCell ref="G66:G70"/>
    <mergeCell ref="B78:B82"/>
    <mergeCell ref="G78:G82"/>
    <mergeCell ref="H78:H82"/>
    <mergeCell ref="B72:B76"/>
    <mergeCell ref="G72:G76"/>
    <mergeCell ref="H72:H76"/>
    <mergeCell ref="K72:K76"/>
    <mergeCell ref="K66:K70"/>
    <mergeCell ref="H66:H70"/>
    <mergeCell ref="B10:B14"/>
    <mergeCell ref="K32:K36"/>
    <mergeCell ref="G10:G14"/>
    <mergeCell ref="B43:B47"/>
    <mergeCell ref="G43:G47"/>
    <mergeCell ref="H32:H36"/>
    <mergeCell ref="K10:K14"/>
    <mergeCell ref="K43:K47"/>
    <mergeCell ref="H10:H14"/>
    <mergeCell ref="H43:H47"/>
    <mergeCell ref="B32:B36"/>
    <mergeCell ref="G32:G36"/>
    <mergeCell ref="B15:B19"/>
    <mergeCell ref="G15:G19"/>
    <mergeCell ref="H15:H19"/>
    <mergeCell ref="K15:K19"/>
    <mergeCell ref="B4:L4"/>
    <mergeCell ref="B6:D6"/>
    <mergeCell ref="F7:G7"/>
    <mergeCell ref="J7:K7"/>
    <mergeCell ref="B7:D7"/>
    <mergeCell ref="L78:L82"/>
    <mergeCell ref="L10:L14"/>
    <mergeCell ref="L43:L47"/>
    <mergeCell ref="L32:L36"/>
    <mergeCell ref="L54:L58"/>
    <mergeCell ref="L21:L25"/>
    <mergeCell ref="L60:L64"/>
    <mergeCell ref="L66:L70"/>
    <mergeCell ref="L15:L19"/>
    <mergeCell ref="L26:L30"/>
    <mergeCell ref="L48:L52"/>
    <mergeCell ref="L37:L41"/>
    <mergeCell ref="K21:K25"/>
    <mergeCell ref="H54:H58"/>
    <mergeCell ref="F6:H6"/>
    <mergeCell ref="J6:L6"/>
    <mergeCell ref="L72:L76"/>
    <mergeCell ref="K26:K30"/>
    <mergeCell ref="K48:K52"/>
    <mergeCell ref="K60:K64"/>
    <mergeCell ref="H37:H41"/>
    <mergeCell ref="K37:K41"/>
    <mergeCell ref="K54:K58"/>
  </mergeCells>
  <phoneticPr fontId="6" type="noConversion"/>
  <conditionalFormatting sqref="B9:D9">
    <cfRule type="cellIs" dxfId="56" priority="188" operator="equal">
      <formula>"Proceed with the scheme"</formula>
    </cfRule>
  </conditionalFormatting>
  <conditionalFormatting sqref="C21">
    <cfRule type="cellIs" dxfId="55" priority="171" operator="equal">
      <formula>"Stop. Redesign scheme to reduce traffic."</formula>
    </cfRule>
  </conditionalFormatting>
  <conditionalFormatting sqref="C32">
    <cfRule type="cellIs" dxfId="54" priority="173" operator="equal">
      <formula>"Stop. Redesign scheme to reduce traffic."</formula>
    </cfRule>
  </conditionalFormatting>
  <conditionalFormatting sqref="C43">
    <cfRule type="cellIs" dxfId="53" priority="174" operator="equal">
      <formula>"Stop. Redesign scheme to reduce traffic."</formula>
    </cfRule>
  </conditionalFormatting>
  <conditionalFormatting sqref="C54">
    <cfRule type="cellIs" dxfId="52" priority="172" operator="equal">
      <formula>"Stop. Redesign scheme to reduce traffic."</formula>
    </cfRule>
  </conditionalFormatting>
  <conditionalFormatting sqref="C60">
    <cfRule type="cellIs" dxfId="51" priority="170" operator="equal">
      <formula>"Stop. Redesign scheme to reduce traffic."</formula>
    </cfRule>
  </conditionalFormatting>
  <conditionalFormatting sqref="C66">
    <cfRule type="cellIs" dxfId="50" priority="169" operator="equal">
      <formula>"Stop. Redesign scheme to reduce traffic."</formula>
    </cfRule>
  </conditionalFormatting>
  <conditionalFormatting sqref="C72">
    <cfRule type="cellIs" dxfId="49" priority="29" operator="equal">
      <formula>"Stop. Redesign scheme to reduce traffic."</formula>
    </cfRule>
  </conditionalFormatting>
  <conditionalFormatting sqref="C78">
    <cfRule type="cellIs" dxfId="48" priority="168" operator="equal">
      <formula>"Stop. Redesign scheme to reduce traffic."</formula>
    </cfRule>
  </conditionalFormatting>
  <conditionalFormatting sqref="F9:F70 J9:J82 F72:F82">
    <cfRule type="cellIs" dxfId="47" priority="178" operator="equal">
      <formula>"Yes"</formula>
    </cfRule>
  </conditionalFormatting>
  <conditionalFormatting sqref="F7:G7">
    <cfRule type="cellIs" dxfId="46" priority="187" operator="equal">
      <formula>"Please review inputs"</formula>
    </cfRule>
  </conditionalFormatting>
  <conditionalFormatting sqref="G9:H9 K9:K82 G10:G19 G20:H42 G43:G52 G53:H53 G54:G58 G59:H60 G61:G64 G65:H65 G66:G76 G77:H77 G78:G82">
    <cfRule type="cellIs" dxfId="45" priority="184" operator="equal">
      <formula>"Please choose the most applicable option"</formula>
    </cfRule>
    <cfRule type="cellIs" dxfId="44" priority="181" operator="equal">
      <formula>"Please only choose one applicable option"</formula>
    </cfRule>
  </conditionalFormatting>
  <conditionalFormatting sqref="H10">
    <cfRule type="cellIs" dxfId="43" priority="41" operator="equal">
      <formula>"Please choose the most applicable option"</formula>
    </cfRule>
    <cfRule type="cellIs" dxfId="42" priority="40" operator="equal">
      <formula>"Please only choose one applicable option"</formula>
    </cfRule>
  </conditionalFormatting>
  <conditionalFormatting sqref="H15">
    <cfRule type="cellIs" dxfId="41" priority="13" operator="equal">
      <formula>"Please only choose one applicable option"</formula>
    </cfRule>
    <cfRule type="cellIs" dxfId="40" priority="14" operator="equal">
      <formula>"Please choose the most applicable option"</formula>
    </cfRule>
  </conditionalFormatting>
  <conditionalFormatting sqref="H21">
    <cfRule type="cellIs" dxfId="39" priority="32" operator="equal">
      <formula>"Please only choose one applicable option"</formula>
    </cfRule>
    <cfRule type="cellIs" dxfId="38" priority="33" operator="equal">
      <formula>"Please choose the most applicable option"</formula>
    </cfRule>
  </conditionalFormatting>
  <conditionalFormatting sqref="H26">
    <cfRule type="cellIs" dxfId="37" priority="1" operator="equal">
      <formula>"Please only choose one applicable option"</formula>
    </cfRule>
    <cfRule type="cellIs" dxfId="36" priority="2" operator="equal">
      <formula>"Please choose the most applicable option"</formula>
    </cfRule>
  </conditionalFormatting>
  <conditionalFormatting sqref="H32">
    <cfRule type="cellIs" dxfId="35" priority="36" operator="equal">
      <formula>"Please only choose one applicable option"</formula>
    </cfRule>
    <cfRule type="cellIs" dxfId="34" priority="37" operator="equal">
      <formula>"Please choose the most applicable option"</formula>
    </cfRule>
  </conditionalFormatting>
  <conditionalFormatting sqref="H37">
    <cfRule type="cellIs" dxfId="33" priority="5" operator="equal">
      <formula>"Please only choose one applicable option"</formula>
    </cfRule>
    <cfRule type="cellIs" dxfId="32" priority="6" operator="equal">
      <formula>"Please choose the most applicable option"</formula>
    </cfRule>
  </conditionalFormatting>
  <conditionalFormatting sqref="H43">
    <cfRule type="cellIs" dxfId="31" priority="38" operator="equal">
      <formula>"Please only choose one applicable option"</formula>
    </cfRule>
    <cfRule type="cellIs" dxfId="30" priority="39" operator="equal">
      <formula>"Please choose the most applicable option"</formula>
    </cfRule>
  </conditionalFormatting>
  <conditionalFormatting sqref="H48">
    <cfRule type="cellIs" dxfId="29" priority="9" operator="equal">
      <formula>"Please only choose one applicable option"</formula>
    </cfRule>
    <cfRule type="cellIs" dxfId="28" priority="10" operator="equal">
      <formula>"Please choose the most applicable option"</formula>
    </cfRule>
  </conditionalFormatting>
  <conditionalFormatting sqref="H54">
    <cfRule type="cellIs" dxfId="27" priority="35" operator="equal">
      <formula>"Please choose the most applicable option"</formula>
    </cfRule>
    <cfRule type="cellIs" dxfId="26" priority="34" operator="equal">
      <formula>"Please only choose one applicable option"</formula>
    </cfRule>
  </conditionalFormatting>
  <conditionalFormatting sqref="H66">
    <cfRule type="cellIs" dxfId="25" priority="134" operator="equal">
      <formula>"Please only choose one applicable option"</formula>
    </cfRule>
    <cfRule type="cellIs" dxfId="24" priority="135" operator="equal">
      <formula>"Please choose the most applicable option"</formula>
    </cfRule>
  </conditionalFormatting>
  <conditionalFormatting sqref="H72">
    <cfRule type="cellIs" dxfId="23" priority="28" operator="equal">
      <formula>"Please choose the most applicable option"</formula>
    </cfRule>
    <cfRule type="cellIs" dxfId="22" priority="27" operator="equal">
      <formula>"Please only choose one applicable option"</formula>
    </cfRule>
  </conditionalFormatting>
  <conditionalFormatting sqref="H78">
    <cfRule type="cellIs" dxfId="21" priority="31" operator="equal">
      <formula>"Please choose the most applicable option"</formula>
    </cfRule>
    <cfRule type="cellIs" dxfId="20" priority="30" operator="equal">
      <formula>"Please only choose one applicable option"</formula>
    </cfRule>
  </conditionalFormatting>
  <conditionalFormatting sqref="J7:K7">
    <cfRule type="cellIs" dxfId="19" priority="186" operator="equal">
      <formula>"Please review inputs"</formula>
    </cfRule>
  </conditionalFormatting>
  <conditionalFormatting sqref="K20:K42">
    <cfRule type="cellIs" dxfId="18" priority="190" operator="equal">
      <formula>"Yes"</formula>
    </cfRule>
  </conditionalFormatting>
  <conditionalFormatting sqref="L9:L10">
    <cfRule type="cellIs" dxfId="17" priority="52" operator="equal">
      <formula>"Please only choose one applicable option"</formula>
    </cfRule>
    <cfRule type="cellIs" dxfId="16" priority="53" operator="equal">
      <formula>"Please choose the most applicable option"</formula>
    </cfRule>
  </conditionalFormatting>
  <conditionalFormatting sqref="L15">
    <cfRule type="cellIs" dxfId="15" priority="16" operator="equal">
      <formula>"Please choose the most applicable option"</formula>
    </cfRule>
    <cfRule type="cellIs" dxfId="14" priority="15" operator="equal">
      <formula>"Please only choose one applicable option"</formula>
    </cfRule>
  </conditionalFormatting>
  <conditionalFormatting sqref="L20:L43">
    <cfRule type="cellIs" dxfId="13" priority="4" operator="equal">
      <formula>"Please choose the most applicable option"</formula>
    </cfRule>
    <cfRule type="cellIs" dxfId="12" priority="3" operator="equal">
      <formula>"Please only choose one applicable option"</formula>
    </cfRule>
  </conditionalFormatting>
  <conditionalFormatting sqref="L48">
    <cfRule type="cellIs" dxfId="11" priority="12" operator="equal">
      <formula>"Please choose the most applicable option"</formula>
    </cfRule>
    <cfRule type="cellIs" dxfId="10" priority="11" operator="equal">
      <formula>"Please only choose one applicable option"</formula>
    </cfRule>
  </conditionalFormatting>
  <conditionalFormatting sqref="L53:L54">
    <cfRule type="cellIs" dxfId="9" priority="46" operator="equal">
      <formula>"Please only choose one applicable option"</formula>
    </cfRule>
    <cfRule type="cellIs" dxfId="8" priority="47" operator="equal">
      <formula>"Please choose the most applicable option"</formula>
    </cfRule>
  </conditionalFormatting>
  <conditionalFormatting sqref="L59:L60">
    <cfRule type="cellIs" dxfId="7" priority="122" operator="equal">
      <formula>"Please only choose one applicable option"</formula>
    </cfRule>
    <cfRule type="cellIs" dxfId="6" priority="123" operator="equal">
      <formula>"Please choose the most applicable option"</formula>
    </cfRule>
  </conditionalFormatting>
  <conditionalFormatting sqref="L65:L66">
    <cfRule type="cellIs" dxfId="5" priority="132" operator="equal">
      <formula>"Please only choose one applicable option"</formula>
    </cfRule>
    <cfRule type="cellIs" dxfId="4" priority="133" operator="equal">
      <formula>"Please choose the most applicable option"</formula>
    </cfRule>
  </conditionalFormatting>
  <conditionalFormatting sqref="L72">
    <cfRule type="cellIs" dxfId="3" priority="26" operator="equal">
      <formula>"Please choose the most applicable option"</formula>
    </cfRule>
    <cfRule type="cellIs" dxfId="2" priority="25" operator="equal">
      <formula>"Please only choose one applicable option"</formula>
    </cfRule>
  </conditionalFormatting>
  <conditionalFormatting sqref="L77:L78">
    <cfRule type="cellIs" dxfId="1" priority="42" operator="equal">
      <formula>"Please only choose one applicable option"</formula>
    </cfRule>
    <cfRule type="cellIs" dxfId="0" priority="43" operator="equal">
      <formula>"Please choose the most applicable option"</formula>
    </cfRule>
  </conditionalFormatting>
  <pageMargins left="0.70866141732283472" right="0.70866141732283472" top="0.74803149606299213" bottom="0.74803149606299213" header="0.31496062992125984" footer="0.31496062992125984"/>
  <pageSetup paperSize="8" scale="8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34011B-C945-419B-8AD6-E12B1539A410}">
          <x14:formula1>
            <xm:f>Lookups!$A$1:$A$2</xm:f>
          </x14:formula1>
          <xm:sqref>F78:F82 J43:J52 F54:F58 J21:J30 F60:F64 J66:J76 J32:J41 F72:F76 J10:J19 F43:F52 J54:J58 F32:F41 J60:J64 J78:J82 F66:F70 F10:F19 F21:F30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A1C08-6FE4-4793-81C1-19FD675DA3C5}">
  <sheetPr>
    <tabColor rgb="FF7F2669"/>
  </sheetPr>
  <dimension ref="A1:XFC1070"/>
  <sheetViews>
    <sheetView zoomScale="70" zoomScaleNormal="70" workbookViewId="0">
      <selection activeCell="B17" sqref="B17:B18"/>
    </sheetView>
  </sheetViews>
  <sheetFormatPr defaultColWidth="0" defaultRowHeight="14.5" customHeight="1" zeroHeight="1"/>
  <cols>
    <col min="1" max="1" width="3.23046875" customWidth="1"/>
    <col min="2" max="2" width="37.23046875" customWidth="1"/>
    <col min="3" max="3" width="31.15234375" customWidth="1"/>
    <col min="4" max="4" width="29.84375" customWidth="1"/>
    <col min="5" max="5" width="17.3828125" customWidth="1"/>
    <col min="6" max="6" width="62.3828125" customWidth="1"/>
    <col min="7" max="7" width="32.69140625" customWidth="1"/>
    <col min="8" max="34" width="0" hidden="1" customWidth="1"/>
    <col min="35" max="16383" width="8.84375" hidden="1"/>
    <col min="16384" max="16384" width="2.15234375" hidden="1" customWidth="1"/>
  </cols>
  <sheetData>
    <row r="1" spans="1:27" s="6" customFormat="1" ht="8.15" customHeight="1">
      <c r="A1" s="71"/>
      <c r="B1" s="132"/>
      <c r="C1" s="71"/>
      <c r="D1" s="71"/>
      <c r="E1" s="71"/>
      <c r="F1" s="71"/>
      <c r="G1" s="71"/>
    </row>
    <row r="2" spans="1:27" s="6" customFormat="1" ht="39" customHeight="1">
      <c r="A2" s="71"/>
      <c r="B2" s="132"/>
      <c r="C2" s="232" t="s">
        <v>0</v>
      </c>
      <c r="D2" s="188"/>
      <c r="E2" s="188"/>
      <c r="F2" s="188"/>
      <c r="G2" s="71" t="s">
        <v>2</v>
      </c>
      <c r="W2" s="6" t="s">
        <v>2</v>
      </c>
    </row>
    <row r="3" spans="1:27" s="6" customFormat="1" ht="22.4" customHeight="1">
      <c r="A3" s="71"/>
      <c r="B3" s="132"/>
      <c r="C3" s="133"/>
      <c r="D3" s="133"/>
      <c r="E3" s="133"/>
      <c r="F3" s="133"/>
      <c r="G3" s="71"/>
    </row>
    <row r="4" spans="1:27" s="6" customFormat="1" ht="29.15" customHeight="1">
      <c r="A4" s="71"/>
      <c r="B4" s="188" t="s">
        <v>130</v>
      </c>
      <c r="C4" s="188"/>
      <c r="D4" s="188"/>
      <c r="E4" s="188"/>
      <c r="F4" s="188"/>
      <c r="G4" s="188"/>
    </row>
    <row r="5" spans="1:27" s="6" customFormat="1" ht="12" customHeight="1">
      <c r="A5" s="71"/>
      <c r="B5" s="71"/>
      <c r="C5" s="71"/>
      <c r="D5" s="71"/>
      <c r="E5" s="71"/>
      <c r="F5" s="71"/>
      <c r="G5" s="71"/>
    </row>
    <row r="6" spans="1:27" s="6" customFormat="1" ht="28.3" customHeight="1">
      <c r="A6" s="71"/>
      <c r="B6" s="146" t="s">
        <v>131</v>
      </c>
      <c r="C6" s="71"/>
      <c r="D6" s="71"/>
      <c r="E6" s="71"/>
      <c r="F6" s="71"/>
      <c r="G6" s="71"/>
    </row>
    <row r="7" spans="1:27" s="6" customFormat="1" ht="28.3" customHeight="1">
      <c r="A7" s="71"/>
      <c r="B7" s="71"/>
      <c r="C7" s="71"/>
      <c r="D7" s="71"/>
      <c r="E7" s="71"/>
      <c r="F7" s="71"/>
      <c r="G7" s="71"/>
    </row>
    <row r="8" spans="1:27" ht="24.65" customHeight="1">
      <c r="A8" s="71"/>
      <c r="B8" s="134" t="s">
        <v>545</v>
      </c>
      <c r="C8" s="134"/>
      <c r="D8" s="71"/>
      <c r="E8" s="71"/>
      <c r="F8" s="71"/>
      <c r="G8" s="71"/>
      <c r="H8" s="6"/>
      <c r="I8" s="6"/>
      <c r="J8" s="6"/>
      <c r="K8" s="6"/>
      <c r="L8" s="6"/>
      <c r="M8" s="6"/>
      <c r="N8" s="6"/>
      <c r="O8" s="6"/>
      <c r="P8" s="6"/>
      <c r="Q8" s="6"/>
      <c r="R8" s="6"/>
      <c r="S8" s="6"/>
      <c r="T8" s="6"/>
      <c r="U8" s="6"/>
      <c r="V8" s="6"/>
      <c r="W8" s="6"/>
      <c r="X8" s="6"/>
      <c r="Y8" s="6"/>
      <c r="Z8" s="6"/>
      <c r="AA8" s="6"/>
    </row>
    <row r="9" spans="1:27" ht="9.65" customHeight="1">
      <c r="A9" s="71"/>
      <c r="B9" s="134"/>
      <c r="C9" s="74"/>
      <c r="D9" s="134"/>
      <c r="E9" s="134"/>
      <c r="F9" s="134"/>
      <c r="G9" s="134"/>
      <c r="H9" s="6"/>
      <c r="I9" s="6"/>
      <c r="J9" s="6"/>
      <c r="K9" s="6"/>
      <c r="L9" s="6"/>
      <c r="M9" s="6"/>
      <c r="N9" s="6"/>
      <c r="O9" s="6"/>
      <c r="P9" s="6"/>
      <c r="Q9" s="6"/>
      <c r="R9" s="6"/>
      <c r="S9" s="6"/>
      <c r="T9" s="6"/>
      <c r="U9" s="6"/>
      <c r="V9" s="6"/>
      <c r="W9" s="6"/>
      <c r="X9" s="6"/>
      <c r="Y9" s="6"/>
      <c r="Z9" s="6"/>
      <c r="AA9" s="6"/>
    </row>
    <row r="10" spans="1:27" ht="39" customHeight="1">
      <c r="A10" s="71"/>
      <c r="B10" s="135" t="s">
        <v>132</v>
      </c>
      <c r="C10" s="236" t="s">
        <v>133</v>
      </c>
      <c r="D10" s="237"/>
      <c r="E10" s="136"/>
      <c r="F10" s="136"/>
      <c r="G10" s="136"/>
      <c r="H10" s="6"/>
      <c r="I10" s="6"/>
      <c r="J10" s="6"/>
      <c r="K10" s="6"/>
      <c r="L10" s="6"/>
      <c r="M10" s="6"/>
      <c r="N10" s="6"/>
      <c r="O10" s="6"/>
      <c r="P10" s="6"/>
      <c r="Q10" s="6"/>
      <c r="R10" s="6"/>
      <c r="S10" s="6"/>
      <c r="T10" s="6"/>
      <c r="U10" s="6"/>
      <c r="V10" s="6"/>
      <c r="W10" s="6"/>
      <c r="X10" s="6"/>
      <c r="Y10" s="6"/>
      <c r="Z10" s="6"/>
      <c r="AA10" s="6"/>
    </row>
    <row r="11" spans="1:27" s="43" customFormat="1" ht="76.5" customHeight="1">
      <c r="A11" s="137"/>
      <c r="B11" s="233">
        <f>'Summary of Scheme'!C8</f>
        <v>0</v>
      </c>
      <c r="C11" s="240">
        <f>'Traffic Mitigation Check'!E11</f>
        <v>0</v>
      </c>
      <c r="D11" s="240"/>
      <c r="E11" s="136"/>
      <c r="F11" s="136"/>
      <c r="G11" s="136"/>
      <c r="H11" s="42"/>
      <c r="I11" s="42"/>
      <c r="J11" s="42"/>
      <c r="K11" s="42"/>
      <c r="L11" s="42"/>
      <c r="M11" s="42"/>
      <c r="N11" s="42"/>
      <c r="O11" s="42"/>
      <c r="P11" s="42"/>
      <c r="Q11" s="42"/>
      <c r="R11" s="42"/>
      <c r="S11" s="42"/>
      <c r="T11" s="42"/>
      <c r="U11" s="42"/>
      <c r="V11" s="42"/>
      <c r="W11" s="42"/>
      <c r="X11" s="42"/>
      <c r="Y11" s="42"/>
      <c r="Z11" s="42"/>
      <c r="AA11" s="42"/>
    </row>
    <row r="12" spans="1:27" s="43" customFormat="1" ht="46" customHeight="1">
      <c r="A12" s="137"/>
      <c r="B12" s="233"/>
      <c r="C12" s="240"/>
      <c r="D12" s="240"/>
      <c r="E12" s="136"/>
      <c r="F12" s="136"/>
      <c r="G12" s="136"/>
      <c r="H12" s="42"/>
      <c r="I12" s="42"/>
      <c r="J12" s="42"/>
      <c r="K12" s="42"/>
      <c r="L12" s="42"/>
      <c r="M12" s="42"/>
      <c r="N12" s="42"/>
      <c r="O12" s="42"/>
      <c r="P12" s="42"/>
      <c r="Q12" s="42"/>
      <c r="R12" s="42"/>
      <c r="S12" s="42"/>
      <c r="T12" s="42"/>
      <c r="U12" s="42"/>
      <c r="V12" s="42"/>
      <c r="W12" s="42"/>
      <c r="X12" s="42"/>
      <c r="Y12" s="42"/>
      <c r="Z12" s="42"/>
      <c r="AA12" s="42"/>
    </row>
    <row r="13" spans="1:27" s="6" customFormat="1" ht="28.3" customHeight="1">
      <c r="A13" s="71"/>
      <c r="B13" s="71"/>
      <c r="C13" s="71"/>
      <c r="D13" s="71"/>
      <c r="E13" s="71"/>
      <c r="F13" s="71"/>
      <c r="G13" s="71"/>
    </row>
    <row r="14" spans="1:27" ht="24.65" customHeight="1">
      <c r="A14" s="71"/>
      <c r="B14" s="134" t="s">
        <v>546</v>
      </c>
      <c r="C14" s="134"/>
      <c r="D14" s="71"/>
      <c r="E14" s="71"/>
      <c r="F14" s="71"/>
      <c r="G14" s="71"/>
      <c r="H14" s="6"/>
      <c r="I14" s="6"/>
      <c r="J14" s="6"/>
      <c r="K14" s="6"/>
      <c r="L14" s="6"/>
      <c r="M14" s="6"/>
      <c r="N14" s="6"/>
      <c r="O14" s="6"/>
      <c r="P14" s="6"/>
      <c r="Q14" s="6"/>
      <c r="R14" s="6"/>
      <c r="S14" s="6"/>
      <c r="T14" s="6"/>
      <c r="U14" s="6"/>
      <c r="V14" s="6"/>
      <c r="W14" s="6"/>
      <c r="X14" s="6"/>
      <c r="Y14" s="6"/>
      <c r="Z14" s="6"/>
      <c r="AA14" s="6"/>
    </row>
    <row r="15" spans="1:27" ht="9.65" customHeight="1">
      <c r="A15" s="71"/>
      <c r="B15" s="134"/>
      <c r="C15" s="74"/>
      <c r="D15" s="134"/>
      <c r="E15" s="134"/>
      <c r="F15" s="134"/>
      <c r="G15" s="134"/>
      <c r="H15" s="6"/>
      <c r="I15" s="6"/>
      <c r="J15" s="6"/>
      <c r="K15" s="6"/>
      <c r="L15" s="6"/>
      <c r="M15" s="6"/>
      <c r="N15" s="6"/>
      <c r="O15" s="6"/>
      <c r="P15" s="6"/>
      <c r="Q15" s="6"/>
      <c r="R15" s="6"/>
      <c r="S15" s="6"/>
      <c r="T15" s="6"/>
      <c r="U15" s="6"/>
      <c r="V15" s="6"/>
      <c r="W15" s="6"/>
      <c r="X15" s="6"/>
      <c r="Y15" s="6"/>
      <c r="Z15" s="6"/>
      <c r="AA15" s="6"/>
    </row>
    <row r="16" spans="1:27" s="43" customFormat="1" ht="27" customHeight="1">
      <c r="A16" s="137"/>
      <c r="B16" s="49" t="s">
        <v>132</v>
      </c>
      <c r="C16" s="50" t="s">
        <v>134</v>
      </c>
      <c r="D16" s="49" t="s">
        <v>135</v>
      </c>
      <c r="E16" s="49" t="s">
        <v>136</v>
      </c>
      <c r="F16" s="49" t="s">
        <v>137</v>
      </c>
      <c r="G16" s="138"/>
      <c r="H16" s="42"/>
      <c r="I16" s="42"/>
      <c r="J16" s="42"/>
      <c r="K16" s="42"/>
      <c r="L16" s="42"/>
      <c r="M16" s="42"/>
      <c r="N16" s="42"/>
      <c r="O16" s="42"/>
      <c r="P16" s="42"/>
      <c r="Q16" s="42"/>
      <c r="R16" s="42"/>
      <c r="S16" s="42"/>
      <c r="T16" s="42"/>
      <c r="U16" s="42"/>
      <c r="V16" s="42"/>
      <c r="W16" s="42"/>
      <c r="X16" s="42"/>
      <c r="Y16" s="42"/>
      <c r="Z16" s="42"/>
      <c r="AA16" s="42"/>
    </row>
    <row r="17" spans="1:27" s="43" customFormat="1" ht="88.5" customHeight="1">
      <c r="A17" s="137"/>
      <c r="B17" s="238">
        <f>'Summary of Scheme'!C8</f>
        <v>0</v>
      </c>
      <c r="C17" s="241">
        <f>'Area Scorecard'!F7</f>
        <v>0</v>
      </c>
      <c r="D17" s="238">
        <f>'Area Scorecard'!J7</f>
        <v>100</v>
      </c>
      <c r="E17" s="243">
        <f>D17-C17</f>
        <v>100</v>
      </c>
      <c r="F17" s="234" t="s">
        <v>138</v>
      </c>
      <c r="G17" s="134"/>
      <c r="H17" s="42"/>
      <c r="I17" s="42"/>
      <c r="J17" s="42"/>
      <c r="K17" s="42"/>
      <c r="L17" s="42"/>
      <c r="M17" s="42"/>
      <c r="N17" s="42"/>
      <c r="O17" s="42"/>
      <c r="P17" s="42"/>
      <c r="Q17" s="42"/>
      <c r="R17" s="42"/>
      <c r="S17" s="42"/>
      <c r="T17" s="42"/>
      <c r="U17" s="42"/>
      <c r="V17" s="42"/>
      <c r="W17" s="42"/>
      <c r="X17" s="42"/>
      <c r="Y17" s="42"/>
      <c r="Z17" s="42"/>
      <c r="AA17" s="42"/>
    </row>
    <row r="18" spans="1:27" s="43" customFormat="1" ht="92.15" customHeight="1">
      <c r="A18" s="137"/>
      <c r="B18" s="239"/>
      <c r="C18" s="242"/>
      <c r="D18" s="239"/>
      <c r="E18" s="244"/>
      <c r="F18" s="235"/>
      <c r="G18" s="136"/>
      <c r="H18" s="42"/>
      <c r="I18" s="42"/>
      <c r="J18" s="42"/>
      <c r="K18" s="42"/>
      <c r="L18" s="42"/>
      <c r="M18" s="42"/>
      <c r="N18" s="42"/>
      <c r="O18" s="42"/>
      <c r="P18" s="42"/>
      <c r="Q18" s="42"/>
      <c r="R18" s="42"/>
      <c r="S18" s="42"/>
      <c r="T18" s="42"/>
      <c r="U18" s="42"/>
      <c r="V18" s="42"/>
      <c r="W18" s="42"/>
      <c r="X18" s="42"/>
      <c r="Y18" s="42"/>
      <c r="Z18" s="42"/>
      <c r="AA18" s="42"/>
    </row>
    <row r="19" spans="1:27" s="43" customFormat="1" ht="61" customHeight="1">
      <c r="A19" s="137"/>
      <c r="B19" s="136"/>
      <c r="C19" s="136"/>
      <c r="D19" s="136"/>
      <c r="E19" s="136"/>
      <c r="F19" s="136"/>
      <c r="G19" s="136"/>
      <c r="H19" s="42"/>
      <c r="I19" s="42"/>
      <c r="J19" s="42"/>
      <c r="K19" s="42"/>
      <c r="L19" s="42"/>
      <c r="M19" s="42"/>
      <c r="N19" s="42"/>
      <c r="O19" s="42"/>
      <c r="P19" s="42"/>
      <c r="Q19" s="42"/>
      <c r="R19" s="42"/>
      <c r="S19" s="42"/>
      <c r="T19" s="42"/>
      <c r="U19" s="42"/>
      <c r="V19" s="42"/>
      <c r="W19" s="42"/>
      <c r="X19" s="42"/>
      <c r="Y19" s="42"/>
      <c r="Z19" s="42"/>
      <c r="AA19" s="42"/>
    </row>
    <row r="20" spans="1:27" s="43" customFormat="1" ht="26.5" customHeight="1">
      <c r="A20" s="137"/>
      <c r="B20" s="136"/>
      <c r="C20" s="136"/>
      <c r="D20" s="136"/>
      <c r="E20" s="136"/>
      <c r="F20" s="136"/>
      <c r="G20" s="136"/>
      <c r="H20" s="42"/>
      <c r="I20" s="42"/>
      <c r="J20" s="42"/>
      <c r="K20" s="42"/>
      <c r="L20" s="42"/>
      <c r="M20" s="42"/>
      <c r="N20" s="42"/>
      <c r="O20" s="42"/>
      <c r="P20" s="42"/>
      <c r="Q20" s="42"/>
      <c r="R20" s="42"/>
      <c r="S20" s="42"/>
      <c r="T20" s="42"/>
      <c r="U20" s="42"/>
      <c r="V20" s="42"/>
      <c r="W20" s="42"/>
      <c r="X20" s="42"/>
      <c r="Y20" s="42"/>
      <c r="Z20" s="42"/>
      <c r="AA20" s="42"/>
    </row>
    <row r="21" spans="1:27" s="43" customFormat="1" ht="14.5" customHeight="1">
      <c r="A21" s="137"/>
      <c r="B21" s="136"/>
      <c r="C21" s="136"/>
      <c r="D21" s="136"/>
      <c r="E21" s="136"/>
      <c r="F21" s="136"/>
      <c r="G21" s="136"/>
      <c r="H21" s="42"/>
      <c r="I21" s="42"/>
      <c r="J21" s="42"/>
      <c r="K21" s="42"/>
      <c r="L21" s="42"/>
      <c r="M21" s="42"/>
      <c r="N21" s="42"/>
      <c r="O21" s="42"/>
      <c r="P21" s="42"/>
      <c r="Q21" s="42"/>
      <c r="R21" s="42"/>
      <c r="S21" s="42"/>
      <c r="T21" s="42"/>
      <c r="U21" s="42"/>
      <c r="V21" s="42"/>
      <c r="W21" s="42"/>
      <c r="X21" s="42"/>
      <c r="Y21" s="42"/>
      <c r="Z21" s="42"/>
      <c r="AA21" s="42"/>
    </row>
    <row r="22" spans="1:27" s="43" customFormat="1" ht="12" customHeight="1">
      <c r="A22" s="137"/>
      <c r="B22" s="134"/>
      <c r="C22" s="134"/>
      <c r="D22" s="134"/>
      <c r="E22" s="134"/>
      <c r="F22" s="139"/>
      <c r="G22" s="134"/>
      <c r="H22" s="42"/>
      <c r="I22" s="42"/>
      <c r="J22" s="42"/>
      <c r="K22" s="42"/>
      <c r="L22" s="42"/>
      <c r="M22" s="42"/>
      <c r="N22" s="42"/>
      <c r="O22" s="42"/>
      <c r="P22" s="42"/>
      <c r="Q22" s="42"/>
      <c r="R22" s="42"/>
      <c r="S22" s="42"/>
      <c r="T22" s="42"/>
      <c r="U22" s="42"/>
      <c r="V22" s="42"/>
      <c r="W22" s="42"/>
      <c r="X22" s="42"/>
      <c r="Y22" s="42"/>
      <c r="Z22" s="42"/>
      <c r="AA22" s="42"/>
    </row>
    <row r="23" spans="1:27" s="43" customFormat="1" ht="16.5" customHeight="1">
      <c r="A23" s="137"/>
      <c r="B23" s="134"/>
      <c r="C23" s="134"/>
      <c r="D23" s="134"/>
      <c r="E23" s="134"/>
      <c r="F23" s="134"/>
      <c r="G23" s="134"/>
      <c r="H23" s="42"/>
      <c r="I23" s="42"/>
      <c r="J23" s="42"/>
      <c r="K23" s="42"/>
      <c r="L23" s="42"/>
      <c r="M23" s="42"/>
      <c r="N23" s="42"/>
      <c r="O23" s="42"/>
      <c r="P23" s="42"/>
      <c r="Q23" s="42"/>
      <c r="R23" s="42"/>
      <c r="S23" s="42"/>
      <c r="T23" s="42"/>
      <c r="U23" s="42"/>
      <c r="V23" s="42"/>
      <c r="W23" s="42"/>
      <c r="X23" s="42"/>
      <c r="Y23" s="42"/>
      <c r="Z23" s="42"/>
      <c r="AA23" s="42"/>
    </row>
    <row r="24" spans="1:27" s="43" customFormat="1" ht="13" customHeight="1">
      <c r="A24" s="137"/>
      <c r="B24" s="134"/>
      <c r="C24" s="134"/>
      <c r="D24" s="134"/>
      <c r="E24" s="134"/>
      <c r="F24" s="134"/>
      <c r="G24" s="134"/>
      <c r="H24" s="42"/>
      <c r="I24" s="42"/>
      <c r="J24" s="42"/>
      <c r="K24" s="42"/>
      <c r="L24" s="42"/>
      <c r="M24" s="42"/>
      <c r="N24" s="42"/>
      <c r="O24" s="42"/>
      <c r="P24" s="42"/>
      <c r="Q24" s="42"/>
      <c r="R24" s="42"/>
      <c r="S24" s="42"/>
      <c r="T24" s="42"/>
      <c r="U24" s="42"/>
      <c r="V24" s="42"/>
      <c r="W24" s="42"/>
      <c r="X24" s="42"/>
      <c r="Y24" s="42"/>
      <c r="Z24" s="42"/>
      <c r="AA24" s="42"/>
    </row>
    <row r="25" spans="1:27" s="43" customFormat="1" ht="15.65" customHeight="1">
      <c r="A25" s="137"/>
      <c r="B25" s="134"/>
      <c r="C25" s="134"/>
      <c r="D25" s="134"/>
      <c r="E25" s="134"/>
      <c r="F25" s="134"/>
      <c r="G25" s="134"/>
      <c r="H25" s="42"/>
      <c r="I25" s="42"/>
      <c r="J25" s="42"/>
      <c r="K25" s="42"/>
      <c r="L25" s="42"/>
      <c r="M25" s="42"/>
      <c r="N25" s="42"/>
      <c r="O25" s="42"/>
      <c r="P25" s="42"/>
      <c r="Q25" s="42"/>
      <c r="R25" s="42"/>
      <c r="S25" s="42"/>
      <c r="T25" s="42"/>
      <c r="U25" s="42"/>
      <c r="V25" s="42"/>
      <c r="W25" s="42"/>
      <c r="X25" s="42"/>
      <c r="Y25" s="42"/>
      <c r="Z25" s="42"/>
      <c r="AA25" s="42"/>
    </row>
    <row r="26" spans="1:27" s="43" customFormat="1" ht="7.5" customHeight="1">
      <c r="A26" s="137"/>
      <c r="B26" s="134"/>
      <c r="C26" s="134"/>
      <c r="D26" s="134"/>
      <c r="E26" s="134"/>
      <c r="F26" s="134"/>
      <c r="G26" s="134"/>
      <c r="H26" s="42"/>
      <c r="I26" s="42"/>
      <c r="J26" s="42"/>
      <c r="K26" s="42"/>
      <c r="L26" s="42"/>
      <c r="M26" s="42"/>
      <c r="N26" s="42"/>
      <c r="O26" s="42"/>
      <c r="P26" s="42"/>
      <c r="Q26" s="42"/>
      <c r="R26" s="42"/>
      <c r="S26" s="42"/>
      <c r="T26" s="42"/>
      <c r="U26" s="42"/>
      <c r="V26" s="42"/>
      <c r="W26" s="42"/>
      <c r="X26" s="42"/>
      <c r="Y26" s="42"/>
      <c r="Z26" s="42"/>
      <c r="AA26" s="42"/>
    </row>
    <row r="27" spans="1:27" s="43" customFormat="1" ht="22" customHeight="1">
      <c r="A27" s="137"/>
      <c r="B27" s="134"/>
      <c r="C27" s="134"/>
      <c r="D27" s="134"/>
      <c r="E27" s="134"/>
      <c r="F27" s="134"/>
      <c r="G27" s="134"/>
      <c r="H27" s="42"/>
      <c r="I27" s="42"/>
      <c r="J27" s="42"/>
      <c r="K27" s="42"/>
      <c r="L27" s="42"/>
      <c r="M27" s="42"/>
      <c r="N27" s="42"/>
      <c r="O27" s="42"/>
      <c r="P27" s="42"/>
      <c r="Q27" s="42"/>
      <c r="R27" s="42"/>
      <c r="S27" s="42"/>
      <c r="T27" s="42"/>
      <c r="U27" s="42"/>
      <c r="V27" s="42"/>
      <c r="W27" s="42"/>
      <c r="X27" s="42"/>
      <c r="Y27" s="42"/>
      <c r="Z27" s="42"/>
      <c r="AA27" s="42"/>
    </row>
    <row r="28" spans="1:27" ht="14.6" hidden="1">
      <c r="A28" s="6"/>
      <c r="B28" s="6"/>
      <c r="C28" s="6"/>
      <c r="D28" s="6"/>
      <c r="E28" s="6"/>
      <c r="F28" s="6"/>
      <c r="G28" s="6"/>
      <c r="H28" s="6"/>
      <c r="I28" s="6"/>
      <c r="J28" s="6"/>
      <c r="K28" s="6"/>
      <c r="L28" s="6"/>
      <c r="M28" s="6"/>
      <c r="N28" s="6"/>
      <c r="O28" s="6"/>
      <c r="P28" s="6"/>
      <c r="Q28" s="6"/>
      <c r="R28" s="6"/>
      <c r="S28" s="6"/>
      <c r="T28" s="6"/>
      <c r="U28" s="6"/>
      <c r="V28" s="6"/>
      <c r="W28" s="6"/>
      <c r="X28" s="6"/>
      <c r="Y28" s="6"/>
      <c r="Z28" s="6"/>
      <c r="AA28" s="6"/>
    </row>
    <row r="29" spans="1:27" ht="14.6" hidden="1">
      <c r="A29" s="6"/>
      <c r="B29" s="6"/>
      <c r="C29" s="6"/>
      <c r="D29" s="6"/>
      <c r="E29" s="6"/>
      <c r="F29" s="6"/>
      <c r="G29" s="6"/>
      <c r="H29" s="6"/>
      <c r="I29" s="6"/>
      <c r="J29" s="6"/>
      <c r="K29" s="6"/>
      <c r="L29" s="6"/>
      <c r="M29" s="6"/>
      <c r="N29" s="6"/>
      <c r="O29" s="6"/>
      <c r="P29" s="6"/>
      <c r="Q29" s="6"/>
      <c r="R29" s="6"/>
      <c r="S29" s="6"/>
      <c r="T29" s="6"/>
      <c r="U29" s="6"/>
      <c r="V29" s="6"/>
      <c r="W29" s="6"/>
      <c r="X29" s="6"/>
      <c r="Y29" s="6"/>
      <c r="Z29" s="6"/>
      <c r="AA29" s="6"/>
    </row>
    <row r="30" spans="1:27" ht="14.6" hidden="1">
      <c r="A30" s="6"/>
      <c r="B30" s="6"/>
      <c r="C30" s="6"/>
      <c r="D30" s="6"/>
      <c r="E30" s="6"/>
      <c r="F30" s="6"/>
      <c r="G30" s="6"/>
      <c r="H30" s="6"/>
      <c r="I30" s="6"/>
      <c r="J30" s="6"/>
      <c r="K30" s="6"/>
      <c r="L30" s="6"/>
      <c r="M30" s="6"/>
      <c r="N30" s="6"/>
      <c r="O30" s="6"/>
      <c r="P30" s="6"/>
      <c r="Q30" s="6"/>
      <c r="R30" s="6"/>
      <c r="S30" s="6"/>
      <c r="T30" s="6"/>
      <c r="U30" s="6"/>
      <c r="V30" s="6"/>
      <c r="W30" s="6"/>
      <c r="X30" s="6"/>
      <c r="Y30" s="6"/>
      <c r="Z30" s="6"/>
      <c r="AA30" s="6"/>
    </row>
    <row r="31" spans="1:27" ht="14.6" hidden="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4.6" hidden="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4.6" hidden="1">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ht="14.6" hidden="1">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ht="14.6" hidden="1">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ht="14.6" hidden="1">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ht="14.6" hidden="1">
      <c r="A37" s="6"/>
      <c r="B37" s="6"/>
      <c r="C37" s="6"/>
      <c r="D37" s="6"/>
      <c r="E37" s="6"/>
      <c r="F37" s="6"/>
      <c r="G37" s="6"/>
      <c r="H37" s="6"/>
      <c r="I37" s="6"/>
      <c r="J37" s="6"/>
      <c r="K37" s="6"/>
      <c r="L37" s="6"/>
      <c r="M37" s="6"/>
      <c r="N37" s="6"/>
      <c r="O37" s="6"/>
      <c r="P37" s="6"/>
      <c r="Q37" s="6"/>
      <c r="R37" s="6"/>
      <c r="S37" s="6"/>
      <c r="T37" s="6"/>
      <c r="U37" s="6"/>
      <c r="V37" s="6"/>
      <c r="W37" s="6"/>
      <c r="X37" s="6"/>
      <c r="Y37" s="6"/>
      <c r="Z37" s="6"/>
      <c r="AA37" s="6"/>
    </row>
    <row r="38" spans="1:27" ht="14.6" hidden="1">
      <c r="A38" s="6"/>
      <c r="B38" s="6"/>
      <c r="C38" s="6"/>
      <c r="D38" s="6"/>
      <c r="E38" s="6"/>
      <c r="F38" s="6"/>
      <c r="G38" s="6"/>
      <c r="H38" s="6"/>
      <c r="I38" s="6"/>
      <c r="J38" s="6"/>
      <c r="K38" s="6"/>
      <c r="L38" s="6"/>
      <c r="M38" s="6"/>
      <c r="N38" s="6"/>
      <c r="O38" s="6"/>
      <c r="P38" s="6"/>
      <c r="Q38" s="6"/>
      <c r="R38" s="6"/>
      <c r="S38" s="6"/>
      <c r="T38" s="6"/>
      <c r="U38" s="6"/>
      <c r="V38" s="6"/>
      <c r="W38" s="6"/>
      <c r="X38" s="6"/>
      <c r="Y38" s="6"/>
      <c r="Z38" s="6"/>
      <c r="AA38" s="6"/>
    </row>
    <row r="39" spans="1:27" ht="14.6" hidden="1">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0" spans="1:27" ht="14.6" hidden="1">
      <c r="A40" s="6"/>
      <c r="B40" s="6"/>
      <c r="C40" s="6"/>
      <c r="D40" s="6"/>
      <c r="E40" s="6"/>
      <c r="F40" s="6"/>
      <c r="G40" s="6"/>
      <c r="H40" s="6"/>
      <c r="I40" s="6"/>
      <c r="J40" s="6"/>
      <c r="K40" s="6"/>
      <c r="L40" s="6"/>
      <c r="M40" s="6"/>
      <c r="N40" s="6"/>
      <c r="O40" s="6"/>
      <c r="P40" s="6"/>
      <c r="Q40" s="6"/>
      <c r="R40" s="6"/>
      <c r="S40" s="6"/>
      <c r="T40" s="6"/>
      <c r="U40" s="6"/>
      <c r="V40" s="6"/>
      <c r="W40" s="6"/>
      <c r="X40" s="6"/>
      <c r="Y40" s="6"/>
      <c r="Z40" s="6"/>
      <c r="AA40" s="6"/>
    </row>
    <row r="41" spans="1:27" ht="14.6" hidden="1">
      <c r="A41" s="6"/>
      <c r="B41" s="6"/>
      <c r="C41" s="6"/>
      <c r="D41" s="6"/>
      <c r="E41" s="6"/>
      <c r="F41" s="6"/>
      <c r="G41" s="6"/>
      <c r="H41" s="6"/>
      <c r="I41" s="6"/>
      <c r="J41" s="6"/>
      <c r="K41" s="6"/>
      <c r="L41" s="6"/>
      <c r="M41" s="6"/>
      <c r="N41" s="6"/>
      <c r="O41" s="6"/>
      <c r="P41" s="6"/>
      <c r="Q41" s="6"/>
      <c r="R41" s="6"/>
      <c r="S41" s="6"/>
      <c r="T41" s="6"/>
      <c r="U41" s="6"/>
      <c r="V41" s="6"/>
      <c r="W41" s="6"/>
      <c r="X41" s="6"/>
      <c r="Y41" s="6"/>
      <c r="Z41" s="6"/>
      <c r="AA41" s="6"/>
    </row>
    <row r="42" spans="1:27" ht="14.6" hidden="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14.6" hidden="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14.6" hidden="1">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14.6" hidden="1">
      <c r="A45" s="6"/>
      <c r="B45" s="6"/>
      <c r="C45" s="6"/>
      <c r="D45" s="6"/>
      <c r="E45" s="6"/>
      <c r="F45" s="6"/>
      <c r="G45" s="6"/>
      <c r="H45" s="6"/>
      <c r="I45" s="6"/>
      <c r="J45" s="6"/>
      <c r="K45" s="6"/>
      <c r="L45" s="6"/>
      <c r="M45" s="6"/>
      <c r="N45" s="6"/>
      <c r="O45" s="6"/>
      <c r="P45" s="6"/>
      <c r="Q45" s="6"/>
      <c r="R45" s="6"/>
      <c r="S45" s="6"/>
      <c r="T45" s="6"/>
      <c r="U45" s="6"/>
      <c r="V45" s="6"/>
      <c r="W45" s="6"/>
      <c r="X45" s="6"/>
      <c r="Y45" s="6"/>
      <c r="Z45" s="6"/>
      <c r="AA45" s="6"/>
    </row>
    <row r="46" spans="1:27" ht="14.6" hidden="1">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spans="1:27" ht="14.6" hidden="1">
      <c r="A47" s="6"/>
      <c r="B47" s="6"/>
      <c r="C47" s="6"/>
      <c r="D47" s="6"/>
      <c r="E47" s="6"/>
      <c r="F47" s="6"/>
      <c r="G47" s="6"/>
      <c r="H47" s="6"/>
      <c r="I47" s="6"/>
      <c r="J47" s="6"/>
      <c r="K47" s="6"/>
      <c r="L47" s="6"/>
      <c r="M47" s="6"/>
      <c r="N47" s="6"/>
      <c r="O47" s="6"/>
      <c r="P47" s="6"/>
      <c r="Q47" s="6"/>
      <c r="R47" s="6"/>
      <c r="S47" s="6"/>
      <c r="T47" s="6"/>
      <c r="U47" s="6"/>
      <c r="V47" s="6"/>
      <c r="W47" s="6"/>
      <c r="X47" s="6"/>
      <c r="Y47" s="6"/>
      <c r="Z47" s="6"/>
      <c r="AA47" s="6"/>
    </row>
    <row r="48" spans="1:27" ht="14.6" hidden="1">
      <c r="A48" s="6"/>
      <c r="B48" s="6"/>
      <c r="C48" s="6"/>
      <c r="D48" s="6"/>
      <c r="E48" s="6"/>
      <c r="F48" s="6"/>
      <c r="G48" s="6"/>
      <c r="H48" s="6"/>
      <c r="I48" s="6"/>
      <c r="J48" s="6"/>
      <c r="K48" s="6"/>
      <c r="L48" s="6"/>
      <c r="M48" s="6"/>
      <c r="N48" s="6"/>
      <c r="O48" s="6"/>
      <c r="P48" s="6"/>
      <c r="Q48" s="6"/>
      <c r="R48" s="6"/>
      <c r="S48" s="6"/>
      <c r="T48" s="6"/>
      <c r="U48" s="6"/>
      <c r="V48" s="6"/>
      <c r="W48" s="6"/>
      <c r="X48" s="6"/>
      <c r="Y48" s="6"/>
      <c r="Z48" s="6"/>
      <c r="AA48" s="6"/>
    </row>
    <row r="49" spans="1:27" ht="14.6" hidden="1">
      <c r="A49" s="6"/>
      <c r="B49" s="6"/>
      <c r="C49" s="6"/>
      <c r="D49" s="6"/>
      <c r="E49" s="6"/>
      <c r="F49" s="6"/>
      <c r="G49" s="6"/>
      <c r="H49" s="6"/>
      <c r="I49" s="6"/>
      <c r="J49" s="6"/>
      <c r="K49" s="6"/>
      <c r="L49" s="6"/>
      <c r="M49" s="6"/>
      <c r="N49" s="6"/>
      <c r="O49" s="6"/>
      <c r="P49" s="6"/>
      <c r="Q49" s="6"/>
      <c r="R49" s="6"/>
      <c r="S49" s="6"/>
      <c r="T49" s="6"/>
      <c r="U49" s="6"/>
      <c r="V49" s="6"/>
      <c r="W49" s="6"/>
      <c r="X49" s="6"/>
      <c r="Y49" s="6"/>
      <c r="Z49" s="6"/>
      <c r="AA49" s="6"/>
    </row>
    <row r="50" spans="1:27" ht="14.6" hidden="1">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spans="1:27" ht="14.6" hidden="1">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spans="1:27" ht="14.6" hidden="1">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spans="1:27" ht="14.6" hidden="1">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spans="1:27" ht="14.6" hidden="1">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spans="1:27" ht="14.6" hidden="1">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spans="1:27" ht="14.6" hidden="1">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spans="1:27" ht="14.6" hidden="1">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spans="1:27" ht="14.6" hidden="1">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spans="1:27" ht="14.6" hidden="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ht="14.6" hidden="1">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spans="1:27" ht="14.6" hidden="1">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spans="1:27" ht="14.6" hidden="1">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spans="1:27" ht="14.6" hidden="1">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spans="1:27" ht="14.6" hidden="1">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spans="1:27" ht="14.6" hidden="1">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spans="1:27" ht="14.6" hidden="1">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spans="1:27" ht="14.6" hidden="1">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spans="1:27" ht="14.6" hidden="1">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spans="1:27" ht="14.6" hidden="1">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spans="1:27" ht="14.6" hidden="1">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spans="1:27" ht="14.6" hidden="1">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spans="1:27" ht="14.6" hidden="1">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spans="1:27" ht="14.6" hidden="1">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spans="1:27" ht="14.6" hidden="1">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spans="1:27" ht="14.6" hidden="1">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spans="1:27" ht="14.6" hidden="1">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spans="1:27" ht="14.6" hidden="1">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spans="1:27" ht="14.6" hidden="1">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spans="1:27" ht="14.6" hidden="1">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spans="1:27" ht="14.6" hidden="1">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spans="1:27" ht="14.6" hidden="1">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spans="1:27" ht="14.6" hidden="1">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spans="1:27" ht="14.6" hidden="1">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spans="1:27" ht="14.6" hidden="1">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spans="1:27" ht="14.6" hidden="1">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spans="1:27" ht="14.6" hidden="1">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spans="1:27" ht="14.6" hidden="1">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spans="1:27" ht="14.6" hidden="1">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spans="1:27" ht="14.6" hidden="1">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spans="1:27" ht="14.6" hidden="1">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spans="1:27" ht="14.6" hidden="1">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ht="14.6" hidden="1">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ht="14.6" hidden="1">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ht="14.6" hidden="1">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ht="14.6" hidden="1">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ht="14.6" hidden="1">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ht="14.6" hidden="1">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ht="14.6" hidden="1">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ht="14.6" hidden="1">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ht="14.6" hidden="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ht="14.6" hidden="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ht="14.6" hidden="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ht="14.6" hidden="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ht="14.6" hidden="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ht="14.6" hidden="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ht="14.6" hidden="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ht="14.6" hidden="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ht="14.6" hidden="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ht="14.6" hidden="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ht="14.6" hidden="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ht="14.6" hidden="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ht="14.6" hidden="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ht="14.6" hidden="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ht="14.6" hidden="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ht="14.6" hidden="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ht="14.6" hidden="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ht="14.6" hidden="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ht="14.6" hidden="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ht="14.6" hidden="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ht="14.6" hidden="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ht="14.6" hidden="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ht="14.6" hidden="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ht="14.6" hidden="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ht="14.6" hidden="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ht="14.6" hidden="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ht="14.6" hidden="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ht="14.6" hidden="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ht="14.6" hidden="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ht="14.6" hidden="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ht="14.6" hidden="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ht="14.6" hidden="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ht="14.6" hidden="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ht="14.6" hidden="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ht="14.6" hidden="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ht="14.6" hidden="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ht="14.6" hidden="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ht="14.6" hidden="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ht="14.6" hidden="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ht="14.6" hidden="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4.6" hidden="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4.6" hidden="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ht="14.6" hidden="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ht="14.6" hidden="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ht="14.6" hidden="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ht="14.6" hidden="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ht="14.6" hidden="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ht="14.6" hidden="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ht="14.6" hidden="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ht="14.6" hidden="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ht="14.6" hidden="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ht="14.6" hidden="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ht="14.6" hidden="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ht="14.6" hidden="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ht="14.6" hidden="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ht="14.6" hidden="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ht="14.6" hidden="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ht="14.6" hidden="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ht="14.6" hidden="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ht="14.6" hidden="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ht="14.6" hidden="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ht="14.6" hidden="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ht="14.6" hidden="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ht="14.6" hidden="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ht="14.6" hidden="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ht="14.6" hidden="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ht="14.6" hidden="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ht="14.6" hidden="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ht="14.6" hidden="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ht="14.6" hidden="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ht="14.6" hidden="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ht="14.6" hidden="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ht="14.6" hidden="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ht="14.6" hidden="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ht="14.6" hidden="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ht="14.6" hidden="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ht="14.6" hidden="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ht="14.6" hidden="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ht="14.6" hidden="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ht="14.6" hidden="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ht="14.6" hidden="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ht="14.6" hidden="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ht="14.6" hidden="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ht="14.6" hidden="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ht="14.6" hidden="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ht="14.6" hidden="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ht="14.6" hidden="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ht="14.6" hidden="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ht="14.6" hidden="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ht="14.6" hidden="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ht="14.6" hidden="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ht="14.6" hidden="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ht="14.6" hidden="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ht="14.6" hidden="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ht="14.6" hidden="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ht="14.6" hidden="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ht="14.6" hidden="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ht="14.6" hidden="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ht="14.6" hidden="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ht="14.6" hidden="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ht="14.6" hidden="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ht="14.6" hidden="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ht="14.6" hidden="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ht="14.6" hidden="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ht="14.6" hidden="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ht="14.6" hidden="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ht="14.6" hidden="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ht="14.6" hidden="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ht="14.6" hidden="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ht="14.6" hidden="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ht="14.6" hidden="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ht="14.6" hidden="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ht="14.6" hidden="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ht="14.6" hidden="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ht="14.6" hidden="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ht="14.6" hidden="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ht="14.6" hidden="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ht="14.6" hidden="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ht="14.6" hidden="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ht="14.6" hidden="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ht="14.6" hidden="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ht="14.6" hidden="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ht="14.6" hidden="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4.6" hidden="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4.6" hidden="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4.6" hidden="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4.6" hidden="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4.6" hidden="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4.6" hidden="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4.6" hidden="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4.6" hidden="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4.6" hidden="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4.6" hidden="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4.6" hidden="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4.6" hidden="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4.6" hidden="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4.6" hidden="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4.6" hidden="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4.6" hidden="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4.6" hidden="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4.6" hidden="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4.6" hidden="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4.6" hidden="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4.6" hidden="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4.6" hidden="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4.6" hidden="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4.6" hidden="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4.6" hidden="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4.6" hidden="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4.6" hidden="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4.6" hidden="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4.6" hidden="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4.6" hidden="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4.6" hidden="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4.6" hidden="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4.6" hidden="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4.6" hidden="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4.6" hidden="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4.6" hidden="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4.6" hidden="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4.6" hidden="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4.6" hidden="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4.6" hidden="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4.6" hidden="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4.6" hidden="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4.6" hidden="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4.6" hidden="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4.6" hidden="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4.6" hidden="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4.6" hidden="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4.6" hidden="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4.6" hidden="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4.6" hidden="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4.6" hidden="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4.6" hidden="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4.6" hidden="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4.6" hidden="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4.6" hidden="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4.6" hidden="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4.6" hidden="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4.6" hidden="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4.6" hidden="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4.6" hidden="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4.6" hidden="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4.6" hidden="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4.6" hidden="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4.6" hidden="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4.6" hidden="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4.6" hidden="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4.6" hidden="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4.6" hidden="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4.6" hidden="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4.6" hidden="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4.6" hidden="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4.6" hidden="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4.6" hidden="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4.6" hidden="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4.6" hidden="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4.6" hidden="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4.6" hidden="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4.6" hidden="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4.6" hidden="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4.6" hidden="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4.6" hidden="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4.6" hidden="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4.6" hidden="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4.6" hidden="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4.6" hidden="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4.6" hidden="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4.6" hidden="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4.6" hidden="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4.6" hidden="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4.6" hidden="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4.6" hidden="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4.6" hidden="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4.6" hidden="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4.6" hidden="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4.6" hidden="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4.6" hidden="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4.6" hidden="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4.6" hidden="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4.6" hidden="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4.6" hidden="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4.6" hidden="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4.6" hidden="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4.6" hidden="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4.6" hidden="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4.6" hidden="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4.6" hidden="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4.6" hidden="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4.6" hidden="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4.6" hidden="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4.6" hidden="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4.6" hidden="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4.6" hidden="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4.6" hidden="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4.6" hidden="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4.6" hidden="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4.6" hidden="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4.6" hidden="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4.6" hidden="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4.6" hidden="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4.6" hidden="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4.6" hidden="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4.6" hidden="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4.6" hidden="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4.6" hidden="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4.6" hidden="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4.6" hidden="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4.6" hidden="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4.6" hidden="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4.6" hidden="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4.6" hidden="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4.6" hidden="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4.6" hidden="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4.6" hidden="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4.6" hidden="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4.6" hidden="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4.6" hidden="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4.6" hidden="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4.6" hidden="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4.6" hidden="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4.6" hidden="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4.6" hidden="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4.6" hidden="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4.6" hidden="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4.6" hidden="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4.6" hidden="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4.6" hidden="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4.6" hidden="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4.6" hidden="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4.6" hidden="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4.6" hidden="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4.6" hidden="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4.6" hidden="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4.6" hidden="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4.6" hidden="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4.6" hidden="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4.6" hidden="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4.6" hidden="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4.6" hidden="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4.6" hidden="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4.6" hidden="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4.6" hidden="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4.6" hidden="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4.6" hidden="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4.6" hidden="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4.6" hidden="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4.6" hidden="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4.6" hidden="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4.6" hidden="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4.6" hidden="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4.6" hidden="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4.6" hidden="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4.6" hidden="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4.6" hidden="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4.6" hidden="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4.6" hidden="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4.6" hidden="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4.6" hidden="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4.6" hidden="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4.6" hidden="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4.6" hidden="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4.6" hidden="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4.6" hidden="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4.6" hidden="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4.6" hidden="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4.6" hidden="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4.6" hidden="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4.6" hidden="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4.6" hidden="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4.6" hidden="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4.6" hidden="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4.6" hidden="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4.6" hidden="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4.6" hidden="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4.6" hidden="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4.6" hidden="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4.6" hidden="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4.6" hidden="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4.6" hidden="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4.6" hidden="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4.6" hidden="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4.6" hidden="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4.6" hidden="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4.6" hidden="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4.6" hidden="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4.6" hidden="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4.6" hidden="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4.6" hidden="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4.6" hidden="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4.6" hidden="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4.6" hidden="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4.6" hidden="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4.6" hidden="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4.6" hidden="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4.6" hidden="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4.6" hidden="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4.6" hidden="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4.6" hidden="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4.6" hidden="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4.6" hidden="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4.6" hidden="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4.6" hidden="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4.6" hidden="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4.6" hidden="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4.6" hidden="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4.6" hidden="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4.6" hidden="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4.6" hidden="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4.6" hidden="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4.6" hidden="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4.6" hidden="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4.6" hidden="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4.6" hidden="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4.6" hidden="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4.6" hidden="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4.6" hidden="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4.6" hidden="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4.6" hidden="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4.6" hidden="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4.6" hidden="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4.6" hidden="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4.6" hidden="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4.6" hidden="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4.6" hidden="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4.6" hidden="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4.6" hidden="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4.6" hidden="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4.6" hidden="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4.6" hidden="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4.6" hidden="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4.6" hidden="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4.6" hidden="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4.6" hidden="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4.6" hidden="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4.6" hidden="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4.6" hidden="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4.6" hidden="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4.6" hidden="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4.6" hidden="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4.6" hidden="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4.6" hidden="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4.6" hidden="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4.6" hidden="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4.6" hidden="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4.6" hidden="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4.6" hidden="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4.6" hidden="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4.6" hidden="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4.6" hidden="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4.6" hidden="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4.6" hidden="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4.6" hidden="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4.6" hidden="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4.6" hidden="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4.6" hidden="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4.6" hidden="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4.6" hidden="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4.6" hidden="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4.6" hidden="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4.6" hidden="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4.6" hidden="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4.6" hidden="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4.6" hidden="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4.6" hidden="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4.6" hidden="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4.6" hidden="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4.6" hidden="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4.6" hidden="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4.6" hidden="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4.6" hidden="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4.6" hidden="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4.6" hidden="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4.6" hidden="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4.6" hidden="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4.6" hidden="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4.6" hidden="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4.6" hidden="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4.6" hidden="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4.6" hidden="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4.6" hidden="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4.6" hidden="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4.6" hidden="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4.6" hidden="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4.6" hidden="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4.6" hidden="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4.6" hidden="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4.6" hidden="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4.6" hidden="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4.6" hidden="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4.6" hidden="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4.6" hidden="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4.6" hidden="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4.6" hidden="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4.6" hidden="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4.6" hidden="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4.6" hidden="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4.6" hidden="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4.6" hidden="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4.6" hidden="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4.6" hidden="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4.6" hidden="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4.6" hidden="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4.6" hidden="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4.6" hidden="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4.6" hidden="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4.6" hidden="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4.6" hidden="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4.6" hidden="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4.6" hidden="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4.6" hidden="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4.6" hidden="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4.6" hidden="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4.6" hidden="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4.6" hidden="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4.6" hidden="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4.6" hidden="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4.6" hidden="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4.6" hidden="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4.6" hidden="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4.6" hidden="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4.6" hidden="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4.6" hidden="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4.6" hidden="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4.6" hidden="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4.6" hidden="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4.6" hidden="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4.6" hidden="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4.6" hidden="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4.6" hidden="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4.6" hidden="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4.6" hidden="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4.6" hidden="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4.6" hidden="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4.6" hidden="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4.6" hidden="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4.6" hidden="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4.6" hidden="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4.6" hidden="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4.6" hidden="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4.6" hidden="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4.6" hidden="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4.6" hidden="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4.6" hidden="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4.6" hidden="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4.6" hidden="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4.6" hidden="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4.6" hidden="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4.6" hidden="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4.6" hidden="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4.6" hidden="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4.6" hidden="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4.6" hidden="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4.6" hidden="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4.6" hidden="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4.6" hidden="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4.6" hidden="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4.6" hidden="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4.6" hidden="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4.6" hidden="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4.6" hidden="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4.6" hidden="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4.6" hidden="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4.6" hidden="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4.6" hidden="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4.6" hidden="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4.6" hidden="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4.6" hidden="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4.6" hidden="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4.6" hidden="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4.6" hidden="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4.6" hidden="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4.6" hidden="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4.6" hidden="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4.6" hidden="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4.6" hidden="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4.6" hidden="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4.6" hidden="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4.6" hidden="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4.6" hidden="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4.6" hidden="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4.6" hidden="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4.6" hidden="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4.6" hidden="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4.6" hidden="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4.6" hidden="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4.6" hidden="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4.6" hidden="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4.6" hidden="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4.6" hidden="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4.6" hidden="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4.6" hidden="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4.6" hidden="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4.6" hidden="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4.6" hidden="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4.6" hidden="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4.6" hidden="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4.6" hidden="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4.6" hidden="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4.6" hidden="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4.6" hidden="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4.6" hidden="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4.6" hidden="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4.6" hidden="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4.6" hidden="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4.6" hidden="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4.6" hidden="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4.6" hidden="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4.6" hidden="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4.6" hidden="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4.6" hidden="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4.6" hidden="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4.6" hidden="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4.6" hidden="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4.6" hidden="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4.6" hidden="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4.6" hidden="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4.6" hidden="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4.6" hidden="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4.6" hidden="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4.6" hidden="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4.6" hidden="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4.6" hidden="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4.6" hidden="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4.6" hidden="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4.6" hidden="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4.6" hidden="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4.6" hidden="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4.6" hidden="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4.6" hidden="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4.6" hidden="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4.6" hidden="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4.6" hidden="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4.6" hidden="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4.6" hidden="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4.6" hidden="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4.6" hidden="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4.6" hidden="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4.6" hidden="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4.6" hidden="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4.6" hidden="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4.6" hidden="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4.6" hidden="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4.6" hidden="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4.6" hidden="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4.6" hidden="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4.6" hidden="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4.6" hidden="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4.6" hidden="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4.6" hidden="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4.6" hidden="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4.6" hidden="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4.6" hidden="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4.6" hidden="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4.6" hidden="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4.6" hidden="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4.6" hidden="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4.6" hidden="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4.6" hidden="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4.6" hidden="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4.6" hidden="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4.6" hidden="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4.6" hidden="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4.6" hidden="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4.6" hidden="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4.6" hidden="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4.6" hidden="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4.6" hidden="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4.6" hidden="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4.6" hidden="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4.6" hidden="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4.6" hidden="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4.6" hidden="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4.6" hidden="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4.6" hidden="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4.6" hidden="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4.6" hidden="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4.6" hidden="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4.6" hidden="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4.6" hidden="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4.6" hidden="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4.6" hidden="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4.6" hidden="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4.6" hidden="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4.6" hidden="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4.6" hidden="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4.6" hidden="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4.6" hidden="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4.6" hidden="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4.6" hidden="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4.6" hidden="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4.6" hidden="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4.6" hidden="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4.6" hidden="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4.6" hidden="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4.6" hidden="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4.6" hidden="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4.6" hidden="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4.6" hidden="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4.6" hidden="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4.6" hidden="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4.6" hidden="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4.6" hidden="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4.6" hidden="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4.6" hidden="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4.6" hidden="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4.6" hidden="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4.6" hidden="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4.6" hidden="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4.6" hidden="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4.6" hidden="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4.6" hidden="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4.6" hidden="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4.6" hidden="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4.6" hidden="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4.6" hidden="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4.6" hidden="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4.6" hidden="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4.6" hidden="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4.6" hidden="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4.6" hidden="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4.6" hidden="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4.6" hidden="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4.6" hidden="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4.6" hidden="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4.6" hidden="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4.6" hidden="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4.6" hidden="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4.6" hidden="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4.6" hidden="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4.6" hidden="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4.6" hidden="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4.6" hidden="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4.6" hidden="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4.6" hidden="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4.6" hidden="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4.6" hidden="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4.6" hidden="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4.6" hidden="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4.6" hidden="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4.6" hidden="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4.6" hidden="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4.6" hidden="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4.6" hidden="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4.6" hidden="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4.6" hidden="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4.6" hidden="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4.6" hidden="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4.6" hidden="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4.6" hidden="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4.6" hidden="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4.6" hidden="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4.6" hidden="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4.6" hidden="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4.6" hidden="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4.6" hidden="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4.6" hidden="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4.6" hidden="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4.6" hidden="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4.6" hidden="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4.6" hidden="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4.6" hidden="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4.6" hidden="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4.6" hidden="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4.6" hidden="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4.6" hidden="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4.6" hidden="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4.6" hidden="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4.6" hidden="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4.6" hidden="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4.6" hidden="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4.6" hidden="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4.6" hidden="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4.6" hidden="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4.6" hidden="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4.6" hidden="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4.6" hidden="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4.6" hidden="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4.6" hidden="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4.6" hidden="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4.6" hidden="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4.6" hidden="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4.6" hidden="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4.6" hidden="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4.6" hidden="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4.6" hidden="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4.6" hidden="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4.6" hidden="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4.6" hidden="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4.6" hidden="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4.6" hidden="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4.6" hidden="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4.6" hidden="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4.6" hidden="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4.6" hidden="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4.6" hidden="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4.6" hidden="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4.6" hidden="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4.6" hidden="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4.6" hidden="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4.6" hidden="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4.6" hidden="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4.6" hidden="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4.6" hidden="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4.6" hidden="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4.6" hidden="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4.6" hidden="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4.6" hidden="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4.6" hidden="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4.6" hidden="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4.6" hidden="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4.6" hidden="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4.6" hidden="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4.6" hidden="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4.6" hidden="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4.6" hidden="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4.6" hidden="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4.6" hidden="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4.6" hidden="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4.6" hidden="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4.6" hidden="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4.6" hidden="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4.6" hidden="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4.6" hidden="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4.6" hidden="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4.6" hidden="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4.6" hidden="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4.6" hidden="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4.6" hidden="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4.6" hidden="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4.6" hidden="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4.6" hidden="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4.6" hidden="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4.6" hidden="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4.6" hidden="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4.6" hidden="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4.6" hidden="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4.6" hidden="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4.6" hidden="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4.6" hidden="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4.6" hidden="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4.6" hidden="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4.6" hidden="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4.6" hidden="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4.6" hidden="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4.6" hidden="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4.6" hidden="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4.6" hidden="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4.6" hidden="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4.6" hidden="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4.6" hidden="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4.6" hidden="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4.6" hidden="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4.6" hidden="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4.6" hidden="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4.6" hidden="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4.6" hidden="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4.6" hidden="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4.6" hidden="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4.6" hidden="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4.6" hidden="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4.6" hidden="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4.6" hidden="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4.6" hidden="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4.6" hidden="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4.6" hidden="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4.6" hidden="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4.6" hidden="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4.6" hidden="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4.6" hidden="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4.6" hidden="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4.6" hidden="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4.6" hidden="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4.6" hidden="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4.6" hidden="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4.6" hidden="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4.6" hidden="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4.6" hidden="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4.6" hidden="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4.6" hidden="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4.6" hidden="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4.6" hidden="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4.6" hidden="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4.6" hidden="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4.6" hidden="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4.6" hidden="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4.6" hidden="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4.6" hidden="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4.6" hidden="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4.6" hidden="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4.6" hidden="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4.6" hidden="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4.6" hidden="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4.6" hidden="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4.6" hidden="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4.6" hidden="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4.6" hidden="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4.6" hidden="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4.6" hidden="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4.6" hidden="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4.6" hidden="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4.6" hidden="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4.6" hidden="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4.6" hidden="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4.6" hidden="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4.6" hidden="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4.6" hidden="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4.6" hidden="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4.6" hidden="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4.6" hidden="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4.6" hidden="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4.6" hidden="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4.6" hidden="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4.6" hidden="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4.6" hidden="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4.6" hidden="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4.6" hidden="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4.6" hidden="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4.6" hidden="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4.6" hidden="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4.6" hidden="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4.6" hidden="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4.6" hidden="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4.6" hidden="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4.6" hidden="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4.6" hidden="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4.6" hidden="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4.6" hidden="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4.6" hidden="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4.6" hidden="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4.6" hidden="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4.6" hidden="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4.6" hidden="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4.6" hidden="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4.6" hidden="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4.6" hidden="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4.6" hidden="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4.6" hidden="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4.6" hidden="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4.6" hidden="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4.6" hidden="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4.6" hidden="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4.6" hidden="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4.6" hidden="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4.6" hidden="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4.6" hidden="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4.6" hidden="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4.6" hidden="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4.6" hidden="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4.6" hidden="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4.6" hidden="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4.6" hidden="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4.6" hidden="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4.6" hidden="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4.6" hidden="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4.6" hidden="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4.6" hidden="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4.6" hidden="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4.6" hidden="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4.6" hidden="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ht="14.6" hidden="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row r="1002" spans="1:27" ht="14.6" hidden="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row>
    <row r="1003" spans="1:27" ht="14.6" hidden="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row>
    <row r="1004" spans="1:27" ht="14.6" hidden="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row>
    <row r="1005" spans="1:27" ht="14.6" hidden="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row>
    <row r="1006" spans="1:27" ht="14.6" hidden="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row>
    <row r="1007" spans="1:27" ht="14.6" hidden="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row>
    <row r="1008" spans="1:27" ht="14.6" hidden="1">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row>
    <row r="1009" spans="1:27" ht="14.6" hidden="1">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row>
    <row r="1010" spans="1:27" ht="14.6" hidden="1">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row>
    <row r="1011" spans="1:27" ht="14.6" hidden="1">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row>
    <row r="1012" spans="1:27" ht="14.6" hidden="1">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row>
    <row r="1013" spans="1:27" ht="14.6" hidden="1">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row>
    <row r="1014" spans="1:27" ht="14.6" hidden="1">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row>
    <row r="1015" spans="1:27" ht="14.6" hidden="1">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row>
    <row r="1016" spans="1:27" ht="14.6" hidden="1">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row>
    <row r="1017" spans="1:27" ht="14.6" hidden="1">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row>
    <row r="1018" spans="1:27" ht="14.6" hidden="1">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row>
    <row r="1019" spans="1:27" ht="14.6" hidden="1">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row>
    <row r="1020" spans="1:27" ht="14.6" hidden="1">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row>
    <row r="1021" spans="1:27" ht="14.6" hidden="1">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row>
    <row r="1022" spans="1:27" ht="14.6" hidden="1">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row>
    <row r="1023" spans="1:27" ht="14.6" hidden="1">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row>
    <row r="1024" spans="1:27" ht="14.6" hidden="1">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row>
    <row r="1025" spans="1:27" ht="14.6" hidden="1">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row>
    <row r="1026" spans="1:27" ht="14.6" hidden="1">
      <c r="A1026" s="6"/>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row>
    <row r="1027" spans="1:27" ht="14.6" hidden="1">
      <c r="A1027" s="6"/>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row>
    <row r="1028" spans="1:27" ht="14.6" hidden="1">
      <c r="A1028" s="6"/>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row>
    <row r="1029" spans="1:27" ht="14.6" hidden="1">
      <c r="A1029" s="6"/>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row>
    <row r="1030" spans="1:27" ht="14.6" hidden="1">
      <c r="A1030" s="6"/>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row>
    <row r="1031" spans="1:27" ht="14.6" hidden="1">
      <c r="A1031" s="6"/>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row>
    <row r="1032" spans="1:27" ht="14.6" hidden="1">
      <c r="A1032" s="6"/>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row>
    <row r="1033" spans="1:27" ht="14.6" hidden="1">
      <c r="A1033" s="6"/>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row>
    <row r="1034" spans="1:27" ht="14.6" hidden="1">
      <c r="A1034" s="6"/>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row>
    <row r="1035" spans="1:27" ht="14.6" hidden="1">
      <c r="A1035" s="6"/>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row>
    <row r="1036" spans="1:27" ht="14.6" hidden="1">
      <c r="A1036" s="6"/>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row>
    <row r="1037" spans="1:27" ht="14.6" hidden="1">
      <c r="A1037" s="6"/>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row>
    <row r="1038" spans="1:27" ht="14.6" hidden="1">
      <c r="A1038" s="6"/>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row>
    <row r="1039" spans="1:27" ht="14.6" hidden="1">
      <c r="A1039" s="6"/>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row>
    <row r="1040" spans="1:27" ht="14.6" hidden="1">
      <c r="A1040" s="6"/>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row>
    <row r="1041" spans="1:27" ht="14.6" hidden="1">
      <c r="A1041" s="6"/>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row>
    <row r="1042" spans="1:27" ht="14.6" hidden="1">
      <c r="A1042" s="6"/>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row>
    <row r="1043" spans="1:27" ht="14.6" hidden="1">
      <c r="A1043" s="6"/>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row>
    <row r="1044" spans="1:27" ht="14.6" hidden="1">
      <c r="A1044" s="6"/>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row>
    <row r="1045" spans="1:27" ht="14.6" hidden="1">
      <c r="A1045" s="6"/>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row>
    <row r="1046" spans="1:27" ht="14.6" hidden="1">
      <c r="A1046" s="6"/>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row>
    <row r="1047" spans="1:27" ht="14.6" hidden="1">
      <c r="A1047" s="6"/>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row>
    <row r="1048" spans="1:27" ht="14.6" hidden="1">
      <c r="A1048" s="6"/>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row>
    <row r="1049" spans="1:27" ht="14.6" hidden="1">
      <c r="A1049" s="6"/>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row>
    <row r="1050" spans="1:27" ht="14.6" hidden="1">
      <c r="A1050" s="6"/>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row>
    <row r="1051" spans="1:27" ht="14.6" hidden="1">
      <c r="A1051" s="6"/>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row>
    <row r="1052" spans="1:27" ht="14.6" hidden="1">
      <c r="A1052" s="6"/>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row>
    <row r="1053" spans="1:27" ht="14.6" hidden="1">
      <c r="A1053" s="6"/>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row>
    <row r="1054" spans="1:27" ht="14.6" hidden="1">
      <c r="A1054" s="6"/>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row>
    <row r="1055" spans="1:27" ht="14.6" hidden="1">
      <c r="A1055" s="6"/>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row>
    <row r="1056" spans="1:27" ht="14.6" hidden="1">
      <c r="A1056" s="6"/>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row>
    <row r="1057" spans="1:27" ht="14.6" hidden="1">
      <c r="A1057" s="6"/>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row>
    <row r="1058" spans="1:27" ht="14.6" hidden="1">
      <c r="A1058" s="6"/>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row>
    <row r="1059" spans="1:27" ht="14.6" hidden="1">
      <c r="A1059" s="6"/>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row>
    <row r="1060" spans="1:27" ht="14.6" hidden="1">
      <c r="A1060" s="6"/>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row>
    <row r="1061" spans="1:27" ht="14.6" hidden="1">
      <c r="A1061" s="6"/>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row>
    <row r="1062" spans="1:27" ht="14.6" hidden="1">
      <c r="A1062" s="6"/>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row>
    <row r="1063" spans="1:27" ht="14.6" hidden="1">
      <c r="A1063" s="6"/>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row>
    <row r="1064" spans="1:27" ht="14.6" hidden="1">
      <c r="A1064" s="6"/>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row>
    <row r="1065" spans="1:27" ht="14.6" hidden="1">
      <c r="A1065" s="6"/>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row>
    <row r="1066" spans="1:27" ht="14.6" hidden="1">
      <c r="A1066" s="6"/>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row>
    <row r="1067" spans="1:27" ht="14.6" hidden="1">
      <c r="A1067" s="6"/>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row>
    <row r="1068" spans="1:27" ht="14.6" hidden="1">
      <c r="A1068" s="6"/>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row>
    <row r="1069" spans="1:27" ht="14.6" hidden="1">
      <c r="A1069" s="6"/>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row>
    <row r="1070" spans="1:27" ht="14.5" customHeight="1"/>
  </sheetData>
  <sheetProtection algorithmName="SHA-512" hashValue="7cItPkCyQJopWAIMl3zNcPTHXatsI1jVIgc7qujuqgwbhukYdOqCexsos7BnUgsLDy0B4EDqex2Ec5bB5L8+Qw==" saltValue="NsORG32JadLP/mA1UsZ6zA==" spinCount="100000" sheet="1" formatRows="0"/>
  <mergeCells count="10">
    <mergeCell ref="C2:F2"/>
    <mergeCell ref="B4:G4"/>
    <mergeCell ref="B11:B12"/>
    <mergeCell ref="F17:F18"/>
    <mergeCell ref="C10:D10"/>
    <mergeCell ref="B17:B18"/>
    <mergeCell ref="C11:D12"/>
    <mergeCell ref="C17:C18"/>
    <mergeCell ref="D17:D18"/>
    <mergeCell ref="E17:E1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E7D1-6C11-4324-9339-7F5A54A3F9AA}">
  <sheetPr>
    <tabColor rgb="FFFF0000"/>
  </sheetPr>
  <dimension ref="A1:H359"/>
  <sheetViews>
    <sheetView topLeftCell="A54" workbookViewId="0">
      <selection activeCell="A83" sqref="A83"/>
    </sheetView>
  </sheetViews>
  <sheetFormatPr defaultRowHeight="14.6"/>
  <cols>
    <col min="1" max="1" width="52.69140625" customWidth="1"/>
    <col min="2" max="2" width="53.15234375" customWidth="1"/>
    <col min="3" max="3" width="11" customWidth="1"/>
  </cols>
  <sheetData>
    <row r="1" spans="1:8">
      <c r="A1" t="s">
        <v>50</v>
      </c>
    </row>
    <row r="2" spans="1:8">
      <c r="A2" t="s">
        <v>48</v>
      </c>
    </row>
    <row r="3" spans="1:8" ht="14.5" customHeight="1"/>
    <row r="4" spans="1:8" ht="14.5" customHeight="1">
      <c r="B4" s="10" t="s">
        <v>139</v>
      </c>
      <c r="C4" t="s">
        <v>140</v>
      </c>
      <c r="D4" t="s">
        <v>141</v>
      </c>
      <c r="E4" t="s">
        <v>142</v>
      </c>
      <c r="F4" t="s">
        <v>143</v>
      </c>
      <c r="G4" t="s">
        <v>144</v>
      </c>
      <c r="H4" t="s">
        <v>145</v>
      </c>
    </row>
    <row r="5" spans="1:8">
      <c r="A5" t="s">
        <v>146</v>
      </c>
      <c r="B5">
        <v>2</v>
      </c>
      <c r="C5" t="b">
        <f>ISTEXT('Area Scorecard'!#REF!)</f>
        <v>0</v>
      </c>
      <c r="D5" t="b">
        <f>ISTEXT('Area Scorecard'!#REF!)</f>
        <v>0</v>
      </c>
      <c r="E5" t="b">
        <f>ISTEXT('Area Scorecard'!#REF!)</f>
        <v>0</v>
      </c>
      <c r="F5" t="b">
        <f>ISTEXT('Area Scorecard'!#REF!)</f>
        <v>0</v>
      </c>
      <c r="G5" t="b">
        <f>ISTEXT('Area Scorecard'!#REF!)</f>
        <v>0</v>
      </c>
      <c r="H5" t="b">
        <f>ISTEXT('Area Scorecard'!#REF!)</f>
        <v>0</v>
      </c>
    </row>
    <row r="6" spans="1:8">
      <c r="A6" t="s">
        <v>147</v>
      </c>
      <c r="B6">
        <v>2</v>
      </c>
      <c r="C6" t="b">
        <f>ISTEXT('Area Scorecard'!G10)</f>
        <v>0</v>
      </c>
      <c r="D6" t="b">
        <f>ISTEXT('Area Scorecard'!K10)</f>
        <v>0</v>
      </c>
      <c r="E6" t="b">
        <f>ISTEXT('Area Scorecard'!#REF!)</f>
        <v>0</v>
      </c>
      <c r="F6" t="b">
        <f>ISTEXT('Area Scorecard'!#REF!)</f>
        <v>0</v>
      </c>
      <c r="G6" t="b">
        <f>ISTEXT('Area Scorecard'!#REF!)</f>
        <v>0</v>
      </c>
      <c r="H6" t="b">
        <f>ISTEXT('Area Scorecard'!#REF!)</f>
        <v>0</v>
      </c>
    </row>
    <row r="7" spans="1:8">
      <c r="A7" t="s">
        <v>148</v>
      </c>
      <c r="B7">
        <v>2</v>
      </c>
      <c r="C7" t="b">
        <f>ISTEXT('Area Scorecard'!G43)</f>
        <v>0</v>
      </c>
      <c r="D7" t="b">
        <f>ISTEXT('Area Scorecard'!K43)</f>
        <v>0</v>
      </c>
      <c r="E7" t="b">
        <f>ISTEXT('Area Scorecard'!#REF!)</f>
        <v>0</v>
      </c>
      <c r="F7" t="b">
        <f>ISTEXT('Area Scorecard'!#REF!)</f>
        <v>0</v>
      </c>
      <c r="G7" t="b">
        <f>ISTEXT('Area Scorecard'!#REF!)</f>
        <v>0</v>
      </c>
      <c r="H7" t="b">
        <f>ISTEXT('Area Scorecard'!#REF!)</f>
        <v>0</v>
      </c>
    </row>
    <row r="8" spans="1:8">
      <c r="A8" t="s">
        <v>149</v>
      </c>
      <c r="B8">
        <v>2</v>
      </c>
      <c r="C8" t="b">
        <f>ISTEXT('Area Scorecard'!G32)</f>
        <v>0</v>
      </c>
      <c r="D8" t="b">
        <f>ISTEXT('Area Scorecard'!K32)</f>
        <v>0</v>
      </c>
      <c r="E8" t="b">
        <f>ISTEXT('Area Scorecard'!#REF!)</f>
        <v>0</v>
      </c>
      <c r="F8" t="b">
        <f>ISTEXT('Area Scorecard'!#REF!)</f>
        <v>0</v>
      </c>
      <c r="G8" t="b">
        <f>ISTEXT('Area Scorecard'!#REF!)</f>
        <v>0</v>
      </c>
      <c r="H8" t="b">
        <f>ISTEXT('Area Scorecard'!#REF!)</f>
        <v>0</v>
      </c>
    </row>
    <row r="9" spans="1:8">
      <c r="A9" t="s">
        <v>150</v>
      </c>
      <c r="B9">
        <v>2</v>
      </c>
      <c r="C9" t="b">
        <f>ISTEXT('Area Scorecard'!G54)</f>
        <v>0</v>
      </c>
      <c r="D9" t="b">
        <f>ISTEXT('Area Scorecard'!K54)</f>
        <v>0</v>
      </c>
      <c r="E9" t="b">
        <f>ISTEXT('Area Scorecard'!#REF!)</f>
        <v>0</v>
      </c>
      <c r="F9" t="b">
        <f>ISTEXT('Area Scorecard'!#REF!)</f>
        <v>0</v>
      </c>
      <c r="G9" t="b">
        <f>ISTEXT('Area Scorecard'!#REF!)</f>
        <v>0</v>
      </c>
      <c r="H9" t="b">
        <f>ISTEXT('Area Scorecard'!#REF!)</f>
        <v>0</v>
      </c>
    </row>
    <row r="10" spans="1:8" ht="14.5" customHeight="1">
      <c r="A10" t="s">
        <v>151</v>
      </c>
      <c r="B10">
        <v>2</v>
      </c>
      <c r="C10" t="b">
        <f>ISTEXT('Area Scorecard'!G21)</f>
        <v>0</v>
      </c>
      <c r="D10" t="b">
        <f>ISTEXT('Area Scorecard'!K21)</f>
        <v>0</v>
      </c>
      <c r="E10" t="b">
        <f>ISTEXT('Area Scorecard'!#REF!)</f>
        <v>0</v>
      </c>
      <c r="F10" t="b">
        <f>ISTEXT('Area Scorecard'!#REF!)</f>
        <v>0</v>
      </c>
      <c r="G10" t="b">
        <f>ISTEXT('Area Scorecard'!#REF!)</f>
        <v>0</v>
      </c>
      <c r="H10" t="b">
        <f>ISTEXT('Area Scorecard'!#REF!)</f>
        <v>0</v>
      </c>
    </row>
    <row r="11" spans="1:8" ht="14.5" customHeight="1">
      <c r="A11" t="s">
        <v>152</v>
      </c>
      <c r="B11">
        <v>3</v>
      </c>
      <c r="C11" t="b">
        <f>ISTEXT('Area Scorecard'!G60)</f>
        <v>0</v>
      </c>
      <c r="D11" t="b">
        <f>ISTEXT('Area Scorecard'!K60)</f>
        <v>0</v>
      </c>
      <c r="E11" t="b">
        <f>ISTEXT('Area Scorecard'!#REF!)</f>
        <v>0</v>
      </c>
      <c r="F11" t="b">
        <f>ISTEXT('Area Scorecard'!#REF!)</f>
        <v>0</v>
      </c>
      <c r="G11" t="b">
        <f>ISTEXT('Area Scorecard'!#REF!)</f>
        <v>0</v>
      </c>
      <c r="H11" t="b">
        <f>ISTEXT('Area Scorecard'!#REF!)</f>
        <v>0</v>
      </c>
    </row>
    <row r="12" spans="1:8" ht="14.5" customHeight="1">
      <c r="A12" t="s">
        <v>153</v>
      </c>
      <c r="B12">
        <v>3</v>
      </c>
      <c r="C12" t="b">
        <f>ISTEXT('Area Scorecard'!G66)</f>
        <v>0</v>
      </c>
      <c r="D12" t="b">
        <f>ISTEXT('Area Scorecard'!K66)</f>
        <v>0</v>
      </c>
      <c r="E12" t="b">
        <f>ISTEXT('Area Scorecard'!#REF!)</f>
        <v>0</v>
      </c>
      <c r="F12" t="b">
        <f>ISTEXT('Area Scorecard'!#REF!)</f>
        <v>0</v>
      </c>
      <c r="G12" t="b">
        <f>ISTEXT('Area Scorecard'!#REF!)</f>
        <v>0</v>
      </c>
      <c r="H12" t="b">
        <f>ISTEXT('Area Scorecard'!#REF!)</f>
        <v>0</v>
      </c>
    </row>
    <row r="13" spans="1:8" ht="14.5" customHeight="1">
      <c r="A13" t="s">
        <v>124</v>
      </c>
      <c r="B13">
        <v>2</v>
      </c>
      <c r="C13" t="b">
        <f>ISTEXT('Area Scorecard'!G78)</f>
        <v>0</v>
      </c>
      <c r="D13" t="b">
        <f>ISTEXT('Area Scorecard'!K78)</f>
        <v>0</v>
      </c>
      <c r="E13" t="b">
        <f>ISTEXT('Area Scorecard'!#REF!)</f>
        <v>0</v>
      </c>
      <c r="F13" t="b">
        <f>ISTEXT('Area Scorecard'!#REF!)</f>
        <v>0</v>
      </c>
      <c r="G13" t="b">
        <f>ISTEXT('Area Scorecard'!#REF!)</f>
        <v>0</v>
      </c>
      <c r="H13" t="b">
        <f>ISTEXT('Area Scorecard'!#REF!)</f>
        <v>0</v>
      </c>
    </row>
    <row r="14" spans="1:8" ht="14.5" customHeight="1"/>
    <row r="15" spans="1:8" ht="14.5" customHeight="1">
      <c r="A15" t="s">
        <v>154</v>
      </c>
      <c r="B15">
        <f>SUM(B5*5, B6*5, B7*5, B8*5, B9*5, B10*5, B11*5, B12*5, B13*5)</f>
        <v>100</v>
      </c>
      <c r="C15" t="b">
        <f>IF(OR(C5=TRUE,C6=TRUE,C7=TRUE,C8=TRUE, C9=TRUE, C10=TRUE,C11=TRUE, C12=TRUE, C13=TRUE), TRUE, FALSE)</f>
        <v>0</v>
      </c>
      <c r="D15" t="b">
        <f>IF(OR(D5=TRUE,D6=TRUE,D7=TRUE,D8=TRUE, D9=TRUE, D10=TRUE,D11=TRUE, D12=TRUE, D13=TRUE), TRUE, FALSE)</f>
        <v>0</v>
      </c>
      <c r="E15" t="b">
        <f>IF(OR(E5=TRUE,E6=TRUE,E7=TRUE,E8=TRUE, E9=TRUE, E10=TRUE,E11=TRUE, E12=TRUE, E13=TRUE), TRUE, FALSE)</f>
        <v>0</v>
      </c>
      <c r="F15" t="b">
        <f t="shared" ref="F15" si="0">IF(OR(F5=TRUE,F6=TRUE,F7=TRUE,F8=TRUE, F9=TRUE, F10=TRUE,F11=TRUE, F12=TRUE, F13=TRUE), TRUE, FALSE)</f>
        <v>0</v>
      </c>
      <c r="G15" t="b">
        <f t="shared" ref="G15:H15" si="1">IF(OR(G5=TRUE,G6=TRUE,G7=TRUE,G8=TRUE, G9=TRUE, G10=TRUE,G11=TRUE, G12=TRUE, G13=TRUE), TRUE, FALSE)</f>
        <v>0</v>
      </c>
      <c r="H15" t="b">
        <f t="shared" si="1"/>
        <v>0</v>
      </c>
    </row>
    <row r="16" spans="1:8" ht="14.5" customHeight="1"/>
    <row r="17" spans="1:3" ht="14.5" customHeight="1">
      <c r="A17" t="s">
        <v>155</v>
      </c>
    </row>
    <row r="18" spans="1:3" ht="14.5" customHeight="1">
      <c r="A18" t="s">
        <v>156</v>
      </c>
    </row>
    <row r="19" spans="1:3" ht="14.5" customHeight="1"/>
    <row r="20" spans="1:3" ht="14.5" customHeight="1">
      <c r="A20" t="s">
        <v>48</v>
      </c>
    </row>
    <row r="21" spans="1:3" ht="14.5" customHeight="1">
      <c r="A21" t="s">
        <v>157</v>
      </c>
      <c r="B21" t="s">
        <v>158</v>
      </c>
      <c r="C21" t="s">
        <v>159</v>
      </c>
    </row>
    <row r="22" spans="1:3" ht="14.5" customHeight="1">
      <c r="A22" t="s">
        <v>160</v>
      </c>
      <c r="B22" t="s">
        <v>161</v>
      </c>
      <c r="C22" t="s">
        <v>162</v>
      </c>
    </row>
    <row r="23" spans="1:3" ht="14.5" customHeight="1"/>
    <row r="24" spans="1:3" ht="14.5" customHeight="1">
      <c r="A24" t="s">
        <v>163</v>
      </c>
    </row>
    <row r="25" spans="1:3" ht="14.5" customHeight="1">
      <c r="A25" t="s">
        <v>164</v>
      </c>
    </row>
    <row r="26" spans="1:3" ht="14.5" customHeight="1">
      <c r="A26" t="s">
        <v>165</v>
      </c>
    </row>
    <row r="27" spans="1:3" ht="14.5" customHeight="1">
      <c r="B27" s="10" t="s">
        <v>166</v>
      </c>
    </row>
    <row r="28" spans="1:3" ht="14.5" customHeight="1"/>
    <row r="29" spans="1:3" ht="14.5" customHeight="1">
      <c r="A29" s="10" t="s">
        <v>30</v>
      </c>
      <c r="B29" t="s">
        <v>167</v>
      </c>
    </row>
    <row r="30" spans="1:3" ht="14.5" customHeight="1">
      <c r="A30" t="s">
        <v>168</v>
      </c>
      <c r="B30" t="s">
        <v>169</v>
      </c>
    </row>
    <row r="31" spans="1:3" ht="14.5" customHeight="1">
      <c r="A31" t="s">
        <v>170</v>
      </c>
      <c r="B31" t="s">
        <v>171</v>
      </c>
    </row>
    <row r="32" spans="1:3" ht="14.5" customHeight="1">
      <c r="A32" t="s">
        <v>172</v>
      </c>
      <c r="B32" t="s">
        <v>173</v>
      </c>
    </row>
    <row r="33" spans="1:2" ht="14.5" customHeight="1">
      <c r="A33" t="s">
        <v>174</v>
      </c>
      <c r="B33" t="s">
        <v>175</v>
      </c>
    </row>
    <row r="34" spans="1:2" ht="14.5" customHeight="1">
      <c r="A34" t="s">
        <v>176</v>
      </c>
      <c r="B34" t="s">
        <v>177</v>
      </c>
    </row>
    <row r="35" spans="1:2" ht="14.5" customHeight="1">
      <c r="A35" t="s">
        <v>178</v>
      </c>
      <c r="B35" t="s">
        <v>179</v>
      </c>
    </row>
    <row r="36" spans="1:2" ht="14.5" customHeight="1">
      <c r="A36" t="s">
        <v>180</v>
      </c>
      <c r="B36" t="s">
        <v>181</v>
      </c>
    </row>
    <row r="37" spans="1:2" ht="14.5" customHeight="1">
      <c r="A37" t="s">
        <v>182</v>
      </c>
      <c r="B37" t="s">
        <v>183</v>
      </c>
    </row>
    <row r="38" spans="1:2" ht="14.5" customHeight="1">
      <c r="A38" t="s">
        <v>184</v>
      </c>
      <c r="B38" t="s">
        <v>185</v>
      </c>
    </row>
    <row r="39" spans="1:2" ht="14.5" customHeight="1">
      <c r="B39" t="s">
        <v>186</v>
      </c>
    </row>
    <row r="40" spans="1:2" ht="14.5" customHeight="1">
      <c r="A40" s="10" t="s">
        <v>187</v>
      </c>
      <c r="B40" t="s">
        <v>188</v>
      </c>
    </row>
    <row r="41" spans="1:2" ht="14.5" customHeight="1">
      <c r="A41" t="s">
        <v>189</v>
      </c>
      <c r="B41" t="s">
        <v>190</v>
      </c>
    </row>
    <row r="42" spans="1:2" ht="14.5" customHeight="1">
      <c r="A42" t="s">
        <v>191</v>
      </c>
      <c r="B42" t="s">
        <v>192</v>
      </c>
    </row>
    <row r="43" spans="1:2" ht="14.5" customHeight="1">
      <c r="A43" t="s">
        <v>193</v>
      </c>
      <c r="B43" t="s">
        <v>194</v>
      </c>
    </row>
    <row r="44" spans="1:2" ht="14.5" customHeight="1">
      <c r="A44" t="s">
        <v>195</v>
      </c>
      <c r="B44" t="s">
        <v>196</v>
      </c>
    </row>
    <row r="45" spans="1:2" ht="14.5" customHeight="1">
      <c r="A45" t="s">
        <v>197</v>
      </c>
      <c r="B45" t="s">
        <v>198</v>
      </c>
    </row>
    <row r="46" spans="1:2" ht="14.5" customHeight="1">
      <c r="A46" t="s">
        <v>199</v>
      </c>
      <c r="B46" t="s">
        <v>200</v>
      </c>
    </row>
    <row r="47" spans="1:2" ht="14.5" customHeight="1">
      <c r="A47" t="s">
        <v>201</v>
      </c>
      <c r="B47" t="s">
        <v>202</v>
      </c>
    </row>
    <row r="48" spans="1:2" ht="14.5" customHeight="1">
      <c r="A48" t="s">
        <v>203</v>
      </c>
      <c r="B48" t="s">
        <v>204</v>
      </c>
    </row>
    <row r="49" spans="1:2" ht="14.5" customHeight="1">
      <c r="A49" t="s">
        <v>205</v>
      </c>
      <c r="B49" t="s">
        <v>206</v>
      </c>
    </row>
    <row r="50" spans="1:2" ht="14.5" customHeight="1">
      <c r="A50" t="s">
        <v>184</v>
      </c>
      <c r="B50" t="s">
        <v>207</v>
      </c>
    </row>
    <row r="51" spans="1:2" ht="14.5" customHeight="1">
      <c r="B51" t="s">
        <v>208</v>
      </c>
    </row>
    <row r="52" spans="1:2" ht="14.5" customHeight="1">
      <c r="A52" s="10" t="s">
        <v>28</v>
      </c>
      <c r="B52" t="s">
        <v>209</v>
      </c>
    </row>
    <row r="53" spans="1:2" ht="14.5" customHeight="1">
      <c r="A53" t="s">
        <v>210</v>
      </c>
      <c r="B53" t="s">
        <v>211</v>
      </c>
    </row>
    <row r="54" spans="1:2" ht="14.5" customHeight="1">
      <c r="A54" t="s">
        <v>212</v>
      </c>
      <c r="B54" t="s">
        <v>213</v>
      </c>
    </row>
    <row r="55" spans="1:2" ht="14.5" customHeight="1">
      <c r="A55" t="s">
        <v>214</v>
      </c>
      <c r="B55" t="s">
        <v>215</v>
      </c>
    </row>
    <row r="56" spans="1:2" ht="14.5" customHeight="1">
      <c r="A56" t="s">
        <v>216</v>
      </c>
      <c r="B56" t="s">
        <v>217</v>
      </c>
    </row>
    <row r="57" spans="1:2" ht="14.5" customHeight="1">
      <c r="A57" t="s">
        <v>218</v>
      </c>
      <c r="B57" t="s">
        <v>219</v>
      </c>
    </row>
    <row r="58" spans="1:2" ht="14.5" customHeight="1">
      <c r="A58" t="s">
        <v>220</v>
      </c>
      <c r="B58" t="s">
        <v>221</v>
      </c>
    </row>
    <row r="59" spans="1:2" ht="14.5" customHeight="1">
      <c r="A59" t="s">
        <v>222</v>
      </c>
      <c r="B59" t="s">
        <v>223</v>
      </c>
    </row>
    <row r="60" spans="1:2" ht="14.5" customHeight="1">
      <c r="A60" t="s">
        <v>224</v>
      </c>
      <c r="B60" t="s">
        <v>225</v>
      </c>
    </row>
    <row r="61" spans="1:2" ht="14.5" customHeight="1">
      <c r="A61" t="s">
        <v>226</v>
      </c>
      <c r="B61" t="s">
        <v>227</v>
      </c>
    </row>
    <row r="62" spans="1:2" ht="14.5" customHeight="1">
      <c r="A62" t="s">
        <v>228</v>
      </c>
      <c r="B62" t="s">
        <v>229</v>
      </c>
    </row>
    <row r="63" spans="1:2" ht="14.5" customHeight="1">
      <c r="A63" t="s">
        <v>230</v>
      </c>
      <c r="B63" t="s">
        <v>231</v>
      </c>
    </row>
    <row r="64" spans="1:2" ht="14.5" customHeight="1">
      <c r="A64" t="s">
        <v>232</v>
      </c>
      <c r="B64" t="s">
        <v>233</v>
      </c>
    </row>
    <row r="65" spans="1:2">
      <c r="B65" t="s">
        <v>234</v>
      </c>
    </row>
    <row r="66" spans="1:2">
      <c r="A66" s="10" t="s">
        <v>235</v>
      </c>
      <c r="B66" t="s">
        <v>236</v>
      </c>
    </row>
    <row r="67" spans="1:2">
      <c r="B67" t="s">
        <v>237</v>
      </c>
    </row>
    <row r="68" spans="1:2">
      <c r="A68" t="s">
        <v>27</v>
      </c>
      <c r="B68" t="s">
        <v>238</v>
      </c>
    </row>
    <row r="69" spans="1:2">
      <c r="A69" t="s">
        <v>239</v>
      </c>
      <c r="B69" t="s">
        <v>240</v>
      </c>
    </row>
    <row r="70" spans="1:2">
      <c r="A70" t="s">
        <v>241</v>
      </c>
      <c r="B70" t="s">
        <v>242</v>
      </c>
    </row>
    <row r="71" spans="1:2">
      <c r="A71" t="s">
        <v>243</v>
      </c>
      <c r="B71" t="s">
        <v>244</v>
      </c>
    </row>
    <row r="72" spans="1:2">
      <c r="A72" t="s">
        <v>245</v>
      </c>
      <c r="B72" t="s">
        <v>246</v>
      </c>
    </row>
    <row r="73" spans="1:2">
      <c r="A73" t="s">
        <v>247</v>
      </c>
      <c r="B73" t="s">
        <v>248</v>
      </c>
    </row>
    <row r="74" spans="1:2">
      <c r="A74" t="s">
        <v>249</v>
      </c>
      <c r="B74" t="s">
        <v>250</v>
      </c>
    </row>
    <row r="75" spans="1:2">
      <c r="A75" t="s">
        <v>251</v>
      </c>
      <c r="B75" t="s">
        <v>252</v>
      </c>
    </row>
    <row r="76" spans="1:2">
      <c r="A76" t="s">
        <v>253</v>
      </c>
      <c r="B76" t="s">
        <v>254</v>
      </c>
    </row>
    <row r="77" spans="1:2">
      <c r="A77" t="s">
        <v>255</v>
      </c>
      <c r="B77" t="s">
        <v>256</v>
      </c>
    </row>
    <row r="78" spans="1:2">
      <c r="B78" t="s">
        <v>257</v>
      </c>
    </row>
    <row r="79" spans="1:2">
      <c r="B79" t="s">
        <v>258</v>
      </c>
    </row>
    <row r="80" spans="1:2">
      <c r="B80" t="s">
        <v>259</v>
      </c>
    </row>
    <row r="81" spans="2:2">
      <c r="B81" t="s">
        <v>260</v>
      </c>
    </row>
    <row r="82" spans="2:2">
      <c r="B82" t="s">
        <v>261</v>
      </c>
    </row>
    <row r="83" spans="2:2">
      <c r="B83" t="s">
        <v>262</v>
      </c>
    </row>
    <row r="84" spans="2:2">
      <c r="B84" t="s">
        <v>263</v>
      </c>
    </row>
    <row r="85" spans="2:2">
      <c r="B85" t="s">
        <v>264</v>
      </c>
    </row>
    <row r="86" spans="2:2">
      <c r="B86" t="s">
        <v>265</v>
      </c>
    </row>
    <row r="87" spans="2:2">
      <c r="B87" t="s">
        <v>266</v>
      </c>
    </row>
    <row r="88" spans="2:2">
      <c r="B88" t="s">
        <v>267</v>
      </c>
    </row>
    <row r="89" spans="2:2">
      <c r="B89" t="s">
        <v>268</v>
      </c>
    </row>
    <row r="90" spans="2:2">
      <c r="B90" t="s">
        <v>269</v>
      </c>
    </row>
    <row r="91" spans="2:2">
      <c r="B91" t="s">
        <v>270</v>
      </c>
    </row>
    <row r="92" spans="2:2">
      <c r="B92" t="s">
        <v>271</v>
      </c>
    </row>
    <row r="93" spans="2:2">
      <c r="B93" t="s">
        <v>272</v>
      </c>
    </row>
    <row r="94" spans="2:2">
      <c r="B94" t="s">
        <v>273</v>
      </c>
    </row>
    <row r="95" spans="2:2">
      <c r="B95" t="s">
        <v>274</v>
      </c>
    </row>
    <row r="96" spans="2:2">
      <c r="B96" t="s">
        <v>275</v>
      </c>
    </row>
    <row r="97" spans="2:2">
      <c r="B97" t="s">
        <v>276</v>
      </c>
    </row>
    <row r="98" spans="2:2">
      <c r="B98" t="s">
        <v>277</v>
      </c>
    </row>
    <row r="99" spans="2:2">
      <c r="B99" t="s">
        <v>278</v>
      </c>
    </row>
    <row r="100" spans="2:2">
      <c r="B100" t="s">
        <v>279</v>
      </c>
    </row>
    <row r="101" spans="2:2">
      <c r="B101" t="s">
        <v>280</v>
      </c>
    </row>
    <row r="102" spans="2:2">
      <c r="B102" t="s">
        <v>281</v>
      </c>
    </row>
    <row r="103" spans="2:2">
      <c r="B103" t="s">
        <v>282</v>
      </c>
    </row>
    <row r="104" spans="2:2">
      <c r="B104" t="s">
        <v>283</v>
      </c>
    </row>
    <row r="105" spans="2:2">
      <c r="B105" t="s">
        <v>284</v>
      </c>
    </row>
    <row r="106" spans="2:2">
      <c r="B106" t="s">
        <v>285</v>
      </c>
    </row>
    <row r="107" spans="2:2">
      <c r="B107" t="s">
        <v>286</v>
      </c>
    </row>
    <row r="108" spans="2:2">
      <c r="B108" t="s">
        <v>287</v>
      </c>
    </row>
    <row r="109" spans="2:2">
      <c r="B109" t="s">
        <v>288</v>
      </c>
    </row>
    <row r="110" spans="2:2">
      <c r="B110" t="s">
        <v>289</v>
      </c>
    </row>
    <row r="111" spans="2:2">
      <c r="B111" t="s">
        <v>290</v>
      </c>
    </row>
    <row r="112" spans="2:2">
      <c r="B112" t="s">
        <v>291</v>
      </c>
    </row>
    <row r="113" spans="2:2">
      <c r="B113" t="s">
        <v>292</v>
      </c>
    </row>
    <row r="114" spans="2:2">
      <c r="B114" t="s">
        <v>293</v>
      </c>
    </row>
    <row r="115" spans="2:2">
      <c r="B115" t="s">
        <v>294</v>
      </c>
    </row>
    <row r="116" spans="2:2">
      <c r="B116" t="s">
        <v>295</v>
      </c>
    </row>
    <row r="117" spans="2:2">
      <c r="B117" t="s">
        <v>296</v>
      </c>
    </row>
    <row r="118" spans="2:2">
      <c r="B118" t="s">
        <v>297</v>
      </c>
    </row>
    <row r="119" spans="2:2">
      <c r="B119" t="s">
        <v>298</v>
      </c>
    </row>
    <row r="120" spans="2:2">
      <c r="B120" t="s">
        <v>299</v>
      </c>
    </row>
    <row r="121" spans="2:2">
      <c r="B121" t="s">
        <v>300</v>
      </c>
    </row>
    <row r="122" spans="2:2">
      <c r="B122" t="s">
        <v>301</v>
      </c>
    </row>
    <row r="123" spans="2:2">
      <c r="B123" t="s">
        <v>302</v>
      </c>
    </row>
    <row r="124" spans="2:2">
      <c r="B124" t="s">
        <v>303</v>
      </c>
    </row>
    <row r="125" spans="2:2">
      <c r="B125" t="s">
        <v>304</v>
      </c>
    </row>
    <row r="126" spans="2:2">
      <c r="B126" t="s">
        <v>305</v>
      </c>
    </row>
    <row r="127" spans="2:2">
      <c r="B127" t="s">
        <v>306</v>
      </c>
    </row>
    <row r="128" spans="2:2">
      <c r="B128" t="s">
        <v>307</v>
      </c>
    </row>
    <row r="129" spans="2:2">
      <c r="B129" t="s">
        <v>308</v>
      </c>
    </row>
    <row r="130" spans="2:2">
      <c r="B130" t="s">
        <v>241</v>
      </c>
    </row>
    <row r="131" spans="2:2">
      <c r="B131" t="s">
        <v>309</v>
      </c>
    </row>
    <row r="132" spans="2:2">
      <c r="B132" t="s">
        <v>310</v>
      </c>
    </row>
    <row r="133" spans="2:2">
      <c r="B133" t="s">
        <v>311</v>
      </c>
    </row>
    <row r="134" spans="2:2">
      <c r="B134" t="s">
        <v>312</v>
      </c>
    </row>
    <row r="135" spans="2:2">
      <c r="B135" t="s">
        <v>313</v>
      </c>
    </row>
    <row r="136" spans="2:2">
      <c r="B136" t="s">
        <v>314</v>
      </c>
    </row>
    <row r="137" spans="2:2">
      <c r="B137" t="s">
        <v>315</v>
      </c>
    </row>
    <row r="138" spans="2:2">
      <c r="B138" t="s">
        <v>316</v>
      </c>
    </row>
    <row r="139" spans="2:2">
      <c r="B139" t="s">
        <v>317</v>
      </c>
    </row>
    <row r="140" spans="2:2">
      <c r="B140" t="s">
        <v>318</v>
      </c>
    </row>
    <row r="141" spans="2:2">
      <c r="B141" t="s">
        <v>319</v>
      </c>
    </row>
    <row r="142" spans="2:2">
      <c r="B142" t="s">
        <v>320</v>
      </c>
    </row>
    <row r="143" spans="2:2">
      <c r="B143" t="s">
        <v>321</v>
      </c>
    </row>
    <row r="144" spans="2:2">
      <c r="B144" t="s">
        <v>322</v>
      </c>
    </row>
    <row r="145" spans="2:2">
      <c r="B145" t="s">
        <v>323</v>
      </c>
    </row>
    <row r="146" spans="2:2">
      <c r="B146" t="s">
        <v>324</v>
      </c>
    </row>
    <row r="147" spans="2:2">
      <c r="B147" t="s">
        <v>325</v>
      </c>
    </row>
    <row r="148" spans="2:2">
      <c r="B148" t="s">
        <v>326</v>
      </c>
    </row>
    <row r="149" spans="2:2">
      <c r="B149" t="s">
        <v>327</v>
      </c>
    </row>
    <row r="150" spans="2:2">
      <c r="B150" t="s">
        <v>328</v>
      </c>
    </row>
    <row r="151" spans="2:2">
      <c r="B151" t="s">
        <v>329</v>
      </c>
    </row>
    <row r="152" spans="2:2">
      <c r="B152" t="s">
        <v>330</v>
      </c>
    </row>
    <row r="153" spans="2:2">
      <c r="B153" t="s">
        <v>331</v>
      </c>
    </row>
    <row r="154" spans="2:2">
      <c r="B154" t="s">
        <v>332</v>
      </c>
    </row>
    <row r="155" spans="2:2">
      <c r="B155" t="s">
        <v>333</v>
      </c>
    </row>
    <row r="156" spans="2:2">
      <c r="B156" t="s">
        <v>334</v>
      </c>
    </row>
    <row r="157" spans="2:2">
      <c r="B157" t="s">
        <v>335</v>
      </c>
    </row>
    <row r="158" spans="2:2">
      <c r="B158" t="s">
        <v>336</v>
      </c>
    </row>
    <row r="159" spans="2:2">
      <c r="B159" t="s">
        <v>337</v>
      </c>
    </row>
    <row r="160" spans="2:2">
      <c r="B160" t="s">
        <v>338</v>
      </c>
    </row>
    <row r="161" spans="2:2">
      <c r="B161" t="s">
        <v>339</v>
      </c>
    </row>
    <row r="162" spans="2:2">
      <c r="B162" t="s">
        <v>340</v>
      </c>
    </row>
    <row r="163" spans="2:2">
      <c r="B163" t="s">
        <v>341</v>
      </c>
    </row>
    <row r="164" spans="2:2">
      <c r="B164" t="s">
        <v>342</v>
      </c>
    </row>
    <row r="165" spans="2:2">
      <c r="B165" t="s">
        <v>243</v>
      </c>
    </row>
    <row r="166" spans="2:2">
      <c r="B166" t="s">
        <v>343</v>
      </c>
    </row>
    <row r="167" spans="2:2">
      <c r="B167" t="s">
        <v>344</v>
      </c>
    </row>
    <row r="168" spans="2:2">
      <c r="B168" t="s">
        <v>345</v>
      </c>
    </row>
    <row r="169" spans="2:2">
      <c r="B169" t="s">
        <v>346</v>
      </c>
    </row>
    <row r="170" spans="2:2">
      <c r="B170" t="s">
        <v>347</v>
      </c>
    </row>
    <row r="171" spans="2:2">
      <c r="B171" t="s">
        <v>348</v>
      </c>
    </row>
    <row r="172" spans="2:2">
      <c r="B172" t="s">
        <v>349</v>
      </c>
    </row>
    <row r="173" spans="2:2">
      <c r="B173" t="s">
        <v>350</v>
      </c>
    </row>
    <row r="174" spans="2:2">
      <c r="B174" t="s">
        <v>351</v>
      </c>
    </row>
    <row r="175" spans="2:2">
      <c r="B175" t="s">
        <v>352</v>
      </c>
    </row>
    <row r="176" spans="2:2">
      <c r="B176" t="s">
        <v>353</v>
      </c>
    </row>
    <row r="177" spans="2:2">
      <c r="B177" t="s">
        <v>354</v>
      </c>
    </row>
    <row r="178" spans="2:2">
      <c r="B178" t="s">
        <v>355</v>
      </c>
    </row>
    <row r="179" spans="2:2">
      <c r="B179" t="s">
        <v>356</v>
      </c>
    </row>
    <row r="180" spans="2:2">
      <c r="B180" t="s">
        <v>357</v>
      </c>
    </row>
    <row r="181" spans="2:2">
      <c r="B181" t="s">
        <v>358</v>
      </c>
    </row>
    <row r="182" spans="2:2">
      <c r="B182" t="s">
        <v>359</v>
      </c>
    </row>
    <row r="183" spans="2:2">
      <c r="B183" t="s">
        <v>360</v>
      </c>
    </row>
    <row r="184" spans="2:2">
      <c r="B184" t="s">
        <v>361</v>
      </c>
    </row>
    <row r="185" spans="2:2">
      <c r="B185" t="s">
        <v>362</v>
      </c>
    </row>
    <row r="186" spans="2:2">
      <c r="B186" t="s">
        <v>363</v>
      </c>
    </row>
    <row r="187" spans="2:2">
      <c r="B187" t="s">
        <v>364</v>
      </c>
    </row>
    <row r="188" spans="2:2">
      <c r="B188" t="s">
        <v>365</v>
      </c>
    </row>
    <row r="189" spans="2:2">
      <c r="B189" t="s">
        <v>366</v>
      </c>
    </row>
    <row r="190" spans="2:2">
      <c r="B190" t="s">
        <v>367</v>
      </c>
    </row>
    <row r="191" spans="2:2">
      <c r="B191" t="s">
        <v>368</v>
      </c>
    </row>
    <row r="192" spans="2:2">
      <c r="B192" t="s">
        <v>369</v>
      </c>
    </row>
    <row r="193" spans="2:2">
      <c r="B193" t="s">
        <v>370</v>
      </c>
    </row>
    <row r="194" spans="2:2">
      <c r="B194" t="s">
        <v>371</v>
      </c>
    </row>
    <row r="195" spans="2:2">
      <c r="B195" t="s">
        <v>372</v>
      </c>
    </row>
    <row r="196" spans="2:2">
      <c r="B196" t="s">
        <v>373</v>
      </c>
    </row>
    <row r="197" spans="2:2">
      <c r="B197" t="s">
        <v>374</v>
      </c>
    </row>
    <row r="198" spans="2:2">
      <c r="B198" t="s">
        <v>375</v>
      </c>
    </row>
    <row r="199" spans="2:2">
      <c r="B199" t="s">
        <v>376</v>
      </c>
    </row>
    <row r="200" spans="2:2">
      <c r="B200" t="s">
        <v>377</v>
      </c>
    </row>
    <row r="201" spans="2:2">
      <c r="B201" t="s">
        <v>378</v>
      </c>
    </row>
    <row r="202" spans="2:2">
      <c r="B202" t="s">
        <v>379</v>
      </c>
    </row>
    <row r="203" spans="2:2">
      <c r="B203" t="s">
        <v>380</v>
      </c>
    </row>
    <row r="204" spans="2:2">
      <c r="B204" t="s">
        <v>381</v>
      </c>
    </row>
    <row r="205" spans="2:2">
      <c r="B205" t="s">
        <v>382</v>
      </c>
    </row>
    <row r="206" spans="2:2">
      <c r="B206" t="s">
        <v>383</v>
      </c>
    </row>
    <row r="207" spans="2:2">
      <c r="B207" t="s">
        <v>384</v>
      </c>
    </row>
    <row r="208" spans="2:2">
      <c r="B208" t="s">
        <v>385</v>
      </c>
    </row>
    <row r="209" spans="2:2">
      <c r="B209" t="s">
        <v>386</v>
      </c>
    </row>
    <row r="210" spans="2:2">
      <c r="B210" t="s">
        <v>387</v>
      </c>
    </row>
    <row r="211" spans="2:2">
      <c r="B211" t="s">
        <v>388</v>
      </c>
    </row>
    <row r="212" spans="2:2">
      <c r="B212" t="s">
        <v>389</v>
      </c>
    </row>
    <row r="213" spans="2:2">
      <c r="B213" t="s">
        <v>390</v>
      </c>
    </row>
    <row r="214" spans="2:2">
      <c r="B214" t="s">
        <v>391</v>
      </c>
    </row>
    <row r="215" spans="2:2">
      <c r="B215" t="s">
        <v>392</v>
      </c>
    </row>
    <row r="216" spans="2:2">
      <c r="B216" t="s">
        <v>393</v>
      </c>
    </row>
    <row r="217" spans="2:2">
      <c r="B217" t="s">
        <v>394</v>
      </c>
    </row>
    <row r="218" spans="2:2">
      <c r="B218" t="s">
        <v>395</v>
      </c>
    </row>
    <row r="219" spans="2:2">
      <c r="B219" t="s">
        <v>396</v>
      </c>
    </row>
    <row r="220" spans="2:2">
      <c r="B220" t="s">
        <v>245</v>
      </c>
    </row>
    <row r="221" spans="2:2">
      <c r="B221" t="s">
        <v>397</v>
      </c>
    </row>
    <row r="222" spans="2:2">
      <c r="B222" t="s">
        <v>398</v>
      </c>
    </row>
    <row r="223" spans="2:2">
      <c r="B223" t="s">
        <v>399</v>
      </c>
    </row>
    <row r="224" spans="2:2">
      <c r="B224" t="s">
        <v>400</v>
      </c>
    </row>
    <row r="225" spans="2:2">
      <c r="B225" t="s">
        <v>401</v>
      </c>
    </row>
    <row r="226" spans="2:2">
      <c r="B226" t="s">
        <v>402</v>
      </c>
    </row>
    <row r="227" spans="2:2">
      <c r="B227" t="s">
        <v>403</v>
      </c>
    </row>
    <row r="228" spans="2:2">
      <c r="B228" t="s">
        <v>404</v>
      </c>
    </row>
    <row r="229" spans="2:2">
      <c r="B229" t="s">
        <v>405</v>
      </c>
    </row>
    <row r="230" spans="2:2">
      <c r="B230" t="s">
        <v>406</v>
      </c>
    </row>
    <row r="231" spans="2:2">
      <c r="B231" t="s">
        <v>407</v>
      </c>
    </row>
    <row r="232" spans="2:2">
      <c r="B232" t="s">
        <v>408</v>
      </c>
    </row>
    <row r="233" spans="2:2">
      <c r="B233" t="s">
        <v>409</v>
      </c>
    </row>
    <row r="234" spans="2:2">
      <c r="B234" t="s">
        <v>410</v>
      </c>
    </row>
    <row r="235" spans="2:2">
      <c r="B235" t="s">
        <v>411</v>
      </c>
    </row>
    <row r="236" spans="2:2">
      <c r="B236" t="s">
        <v>412</v>
      </c>
    </row>
    <row r="237" spans="2:2">
      <c r="B237" t="s">
        <v>413</v>
      </c>
    </row>
    <row r="238" spans="2:2">
      <c r="B238" t="s">
        <v>414</v>
      </c>
    </row>
    <row r="239" spans="2:2">
      <c r="B239" t="s">
        <v>415</v>
      </c>
    </row>
    <row r="240" spans="2:2">
      <c r="B240" t="s">
        <v>416</v>
      </c>
    </row>
    <row r="241" spans="2:2">
      <c r="B241" t="s">
        <v>417</v>
      </c>
    </row>
    <row r="242" spans="2:2">
      <c r="B242" t="s">
        <v>418</v>
      </c>
    </row>
    <row r="243" spans="2:2">
      <c r="B243" t="s">
        <v>419</v>
      </c>
    </row>
    <row r="244" spans="2:2">
      <c r="B244" t="s">
        <v>420</v>
      </c>
    </row>
    <row r="245" spans="2:2">
      <c r="B245" t="s">
        <v>421</v>
      </c>
    </row>
    <row r="246" spans="2:2">
      <c r="B246" t="s">
        <v>422</v>
      </c>
    </row>
    <row r="247" spans="2:2">
      <c r="B247" t="s">
        <v>423</v>
      </c>
    </row>
    <row r="248" spans="2:2">
      <c r="B248" t="s">
        <v>424</v>
      </c>
    </row>
    <row r="249" spans="2:2">
      <c r="B249" t="s">
        <v>425</v>
      </c>
    </row>
    <row r="250" spans="2:2">
      <c r="B250" t="s">
        <v>426</v>
      </c>
    </row>
    <row r="251" spans="2:2">
      <c r="B251" t="s">
        <v>427</v>
      </c>
    </row>
    <row r="252" spans="2:2">
      <c r="B252" t="s">
        <v>428</v>
      </c>
    </row>
    <row r="253" spans="2:2">
      <c r="B253" t="s">
        <v>429</v>
      </c>
    </row>
    <row r="254" spans="2:2">
      <c r="B254" t="s">
        <v>430</v>
      </c>
    </row>
    <row r="255" spans="2:2">
      <c r="B255" t="s">
        <v>431</v>
      </c>
    </row>
    <row r="256" spans="2:2">
      <c r="B256" t="s">
        <v>432</v>
      </c>
    </row>
    <row r="257" spans="2:2">
      <c r="B257" t="s">
        <v>433</v>
      </c>
    </row>
    <row r="258" spans="2:2">
      <c r="B258" t="s">
        <v>434</v>
      </c>
    </row>
    <row r="259" spans="2:2">
      <c r="B259" t="s">
        <v>435</v>
      </c>
    </row>
    <row r="260" spans="2:2">
      <c r="B260" t="s">
        <v>436</v>
      </c>
    </row>
    <row r="261" spans="2:2">
      <c r="B261" t="s">
        <v>437</v>
      </c>
    </row>
    <row r="262" spans="2:2">
      <c r="B262" t="s">
        <v>438</v>
      </c>
    </row>
    <row r="263" spans="2:2">
      <c r="B263" t="s">
        <v>439</v>
      </c>
    </row>
    <row r="264" spans="2:2">
      <c r="B264" t="s">
        <v>440</v>
      </c>
    </row>
    <row r="265" spans="2:2">
      <c r="B265" t="s">
        <v>441</v>
      </c>
    </row>
    <row r="266" spans="2:2">
      <c r="B266" t="s">
        <v>442</v>
      </c>
    </row>
    <row r="267" spans="2:2">
      <c r="B267" t="s">
        <v>443</v>
      </c>
    </row>
    <row r="268" spans="2:2">
      <c r="B268" t="s">
        <v>444</v>
      </c>
    </row>
    <row r="269" spans="2:2">
      <c r="B269" t="s">
        <v>445</v>
      </c>
    </row>
    <row r="270" spans="2:2">
      <c r="B270" t="s">
        <v>446</v>
      </c>
    </row>
    <row r="271" spans="2:2">
      <c r="B271" t="s">
        <v>447</v>
      </c>
    </row>
    <row r="272" spans="2:2">
      <c r="B272" t="s">
        <v>448</v>
      </c>
    </row>
    <row r="273" spans="2:2">
      <c r="B273" t="s">
        <v>449</v>
      </c>
    </row>
    <row r="274" spans="2:2">
      <c r="B274" t="s">
        <v>450</v>
      </c>
    </row>
    <row r="275" spans="2:2">
      <c r="B275" t="s">
        <v>451</v>
      </c>
    </row>
    <row r="276" spans="2:2">
      <c r="B276" t="s">
        <v>452</v>
      </c>
    </row>
    <row r="277" spans="2:2">
      <c r="B277" t="s">
        <v>453</v>
      </c>
    </row>
    <row r="278" spans="2:2">
      <c r="B278" t="s">
        <v>454</v>
      </c>
    </row>
    <row r="279" spans="2:2">
      <c r="B279" t="s">
        <v>455</v>
      </c>
    </row>
    <row r="280" spans="2:2">
      <c r="B280" t="s">
        <v>456</v>
      </c>
    </row>
    <row r="281" spans="2:2">
      <c r="B281" t="s">
        <v>457</v>
      </c>
    </row>
    <row r="282" spans="2:2">
      <c r="B282" t="s">
        <v>458</v>
      </c>
    </row>
    <row r="283" spans="2:2">
      <c r="B283" t="s">
        <v>247</v>
      </c>
    </row>
    <row r="284" spans="2:2">
      <c r="B284" t="s">
        <v>459</v>
      </c>
    </row>
    <row r="285" spans="2:2">
      <c r="B285" t="s">
        <v>460</v>
      </c>
    </row>
    <row r="286" spans="2:2">
      <c r="B286" t="s">
        <v>461</v>
      </c>
    </row>
    <row r="287" spans="2:2">
      <c r="B287" t="s">
        <v>462</v>
      </c>
    </row>
    <row r="288" spans="2:2">
      <c r="B288" t="s">
        <v>463</v>
      </c>
    </row>
    <row r="289" spans="2:2">
      <c r="B289" t="s">
        <v>464</v>
      </c>
    </row>
    <row r="290" spans="2:2">
      <c r="B290" t="s">
        <v>465</v>
      </c>
    </row>
    <row r="291" spans="2:2">
      <c r="B291" t="s">
        <v>466</v>
      </c>
    </row>
    <row r="292" spans="2:2">
      <c r="B292" t="s">
        <v>467</v>
      </c>
    </row>
    <row r="293" spans="2:2">
      <c r="B293" t="s">
        <v>468</v>
      </c>
    </row>
    <row r="294" spans="2:2">
      <c r="B294" t="s">
        <v>469</v>
      </c>
    </row>
    <row r="295" spans="2:2">
      <c r="B295" t="s">
        <v>470</v>
      </c>
    </row>
    <row r="296" spans="2:2">
      <c r="B296" t="s">
        <v>471</v>
      </c>
    </row>
    <row r="297" spans="2:2">
      <c r="B297" t="s">
        <v>472</v>
      </c>
    </row>
    <row r="298" spans="2:2">
      <c r="B298" t="s">
        <v>473</v>
      </c>
    </row>
    <row r="299" spans="2:2">
      <c r="B299" t="s">
        <v>474</v>
      </c>
    </row>
    <row r="300" spans="2:2">
      <c r="B300" t="s">
        <v>475</v>
      </c>
    </row>
    <row r="301" spans="2:2">
      <c r="B301" t="s">
        <v>476</v>
      </c>
    </row>
    <row r="302" spans="2:2">
      <c r="B302" t="s">
        <v>477</v>
      </c>
    </row>
    <row r="303" spans="2:2">
      <c r="B303" t="s">
        <v>478</v>
      </c>
    </row>
    <row r="304" spans="2:2">
      <c r="B304" t="s">
        <v>479</v>
      </c>
    </row>
    <row r="305" spans="2:2">
      <c r="B305" t="s">
        <v>480</v>
      </c>
    </row>
    <row r="306" spans="2:2">
      <c r="B306" t="s">
        <v>481</v>
      </c>
    </row>
    <row r="307" spans="2:2">
      <c r="B307" t="s">
        <v>249</v>
      </c>
    </row>
    <row r="308" spans="2:2">
      <c r="B308" t="s">
        <v>482</v>
      </c>
    </row>
    <row r="309" spans="2:2">
      <c r="B309" t="s">
        <v>483</v>
      </c>
    </row>
    <row r="310" spans="2:2">
      <c r="B310" t="s">
        <v>484</v>
      </c>
    </row>
    <row r="311" spans="2:2">
      <c r="B311" t="s">
        <v>485</v>
      </c>
    </row>
    <row r="312" spans="2:2">
      <c r="B312" t="s">
        <v>486</v>
      </c>
    </row>
    <row r="313" spans="2:2">
      <c r="B313" t="s">
        <v>487</v>
      </c>
    </row>
    <row r="314" spans="2:2">
      <c r="B314" t="s">
        <v>488</v>
      </c>
    </row>
    <row r="315" spans="2:2">
      <c r="B315" t="s">
        <v>489</v>
      </c>
    </row>
    <row r="316" spans="2:2">
      <c r="B316" t="s">
        <v>490</v>
      </c>
    </row>
    <row r="317" spans="2:2">
      <c r="B317" t="s">
        <v>491</v>
      </c>
    </row>
    <row r="318" spans="2:2">
      <c r="B318" t="s">
        <v>492</v>
      </c>
    </row>
    <row r="319" spans="2:2">
      <c r="B319" t="s">
        <v>493</v>
      </c>
    </row>
    <row r="320" spans="2:2">
      <c r="B320" t="s">
        <v>494</v>
      </c>
    </row>
    <row r="321" spans="2:2">
      <c r="B321" t="s">
        <v>495</v>
      </c>
    </row>
    <row r="322" spans="2:2">
      <c r="B322" t="s">
        <v>496</v>
      </c>
    </row>
    <row r="323" spans="2:2">
      <c r="B323" t="s">
        <v>497</v>
      </c>
    </row>
    <row r="324" spans="2:2">
      <c r="B324" t="s">
        <v>498</v>
      </c>
    </row>
    <row r="325" spans="2:2">
      <c r="B325" t="s">
        <v>499</v>
      </c>
    </row>
    <row r="326" spans="2:2">
      <c r="B326" t="s">
        <v>500</v>
      </c>
    </row>
    <row r="327" spans="2:2">
      <c r="B327" t="s">
        <v>501</v>
      </c>
    </row>
    <row r="328" spans="2:2">
      <c r="B328" t="s">
        <v>502</v>
      </c>
    </row>
    <row r="329" spans="2:2">
      <c r="B329" t="s">
        <v>503</v>
      </c>
    </row>
    <row r="330" spans="2:2">
      <c r="B330" t="s">
        <v>504</v>
      </c>
    </row>
    <row r="331" spans="2:2">
      <c r="B331" t="s">
        <v>505</v>
      </c>
    </row>
    <row r="332" spans="2:2">
      <c r="B332" t="s">
        <v>506</v>
      </c>
    </row>
    <row r="333" spans="2:2">
      <c r="B333" t="s">
        <v>507</v>
      </c>
    </row>
    <row r="334" spans="2:2">
      <c r="B334" t="s">
        <v>508</v>
      </c>
    </row>
    <row r="335" spans="2:2">
      <c r="B335" t="s">
        <v>509</v>
      </c>
    </row>
    <row r="336" spans="2:2">
      <c r="B336" t="s">
        <v>510</v>
      </c>
    </row>
    <row r="337" spans="2:2">
      <c r="B337" t="s">
        <v>511</v>
      </c>
    </row>
    <row r="338" spans="2:2">
      <c r="B338" t="s">
        <v>251</v>
      </c>
    </row>
    <row r="339" spans="2:2">
      <c r="B339" t="s">
        <v>512</v>
      </c>
    </row>
    <row r="340" spans="2:2">
      <c r="B340" t="s">
        <v>253</v>
      </c>
    </row>
    <row r="341" spans="2:2">
      <c r="B341" t="s">
        <v>513</v>
      </c>
    </row>
    <row r="342" spans="2:2">
      <c r="B342" t="s">
        <v>514</v>
      </c>
    </row>
    <row r="343" spans="2:2">
      <c r="B343" t="s">
        <v>515</v>
      </c>
    </row>
    <row r="344" spans="2:2">
      <c r="B344" t="s">
        <v>255</v>
      </c>
    </row>
    <row r="345" spans="2:2">
      <c r="B345" t="s">
        <v>516</v>
      </c>
    </row>
    <row r="346" spans="2:2">
      <c r="B346" t="s">
        <v>517</v>
      </c>
    </row>
    <row r="347" spans="2:2">
      <c r="B347" t="s">
        <v>518</v>
      </c>
    </row>
    <row r="348" spans="2:2">
      <c r="B348" t="s">
        <v>519</v>
      </c>
    </row>
    <row r="349" spans="2:2">
      <c r="B349" t="s">
        <v>520</v>
      </c>
    </row>
    <row r="350" spans="2:2">
      <c r="B350" t="s">
        <v>521</v>
      </c>
    </row>
    <row r="351" spans="2:2">
      <c r="B351" t="s">
        <v>522</v>
      </c>
    </row>
    <row r="352" spans="2:2">
      <c r="B352" t="s">
        <v>523</v>
      </c>
    </row>
    <row r="353" spans="2:2">
      <c r="B353" t="s">
        <v>524</v>
      </c>
    </row>
    <row r="354" spans="2:2">
      <c r="B354" t="s">
        <v>525</v>
      </c>
    </row>
    <row r="355" spans="2:2">
      <c r="B355" t="s">
        <v>526</v>
      </c>
    </row>
    <row r="356" spans="2:2">
      <c r="B356" t="s">
        <v>527</v>
      </c>
    </row>
    <row r="357" spans="2:2">
      <c r="B357" t="s">
        <v>528</v>
      </c>
    </row>
    <row r="358" spans="2:2">
      <c r="B358" t="s">
        <v>529</v>
      </c>
    </row>
    <row r="359" spans="2:2">
      <c r="B359" t="s">
        <v>530</v>
      </c>
    </row>
  </sheetData>
  <phoneticPr fontId="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4010E-663F-4602-A862-0C0CB1B4BAA8}">
  <sheetPr>
    <tabColor theme="0" tint="-0.34998626667073579"/>
    <pageSetUpPr fitToPage="1"/>
  </sheetPr>
  <dimension ref="A1:Q74"/>
  <sheetViews>
    <sheetView zoomScale="55" zoomScaleNormal="55" workbookViewId="0">
      <selection activeCell="Q5" sqref="Q5"/>
    </sheetView>
  </sheetViews>
  <sheetFormatPr defaultColWidth="0" defaultRowHeight="14.6" zeroHeight="1"/>
  <cols>
    <col min="1" max="17" width="8.69140625" style="6" customWidth="1"/>
    <col min="18" max="16384" width="8.6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sheetData>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1583C-EA23-41EF-BEF0-E2DF0645EE7A}">
  <sheetPr>
    <tabColor theme="0" tint="-0.34998626667073579"/>
  </sheetPr>
  <dimension ref="A1:A27"/>
  <sheetViews>
    <sheetView topLeftCell="A64" workbookViewId="0">
      <selection activeCell="E16" sqref="E16"/>
    </sheetView>
  </sheetViews>
  <sheetFormatPr defaultRowHeight="14.6"/>
  <sheetData>
    <row r="1" spans="1:1">
      <c r="A1" s="10" t="s">
        <v>531</v>
      </c>
    </row>
    <row r="2" spans="1:1">
      <c r="A2" t="s">
        <v>532</v>
      </c>
    </row>
    <row r="3" spans="1:1">
      <c r="A3" t="s">
        <v>533</v>
      </c>
    </row>
    <row r="5" spans="1:1">
      <c r="A5" s="10" t="s">
        <v>147</v>
      </c>
    </row>
    <row r="6" spans="1:1">
      <c r="A6" t="s">
        <v>534</v>
      </c>
    </row>
    <row r="8" spans="1:1">
      <c r="A8" s="10" t="s">
        <v>148</v>
      </c>
    </row>
    <row r="9" spans="1:1">
      <c r="A9" t="s">
        <v>535</v>
      </c>
    </row>
    <row r="11" spans="1:1">
      <c r="A11" s="10" t="s">
        <v>149</v>
      </c>
    </row>
    <row r="12" spans="1:1">
      <c r="A12" t="s">
        <v>536</v>
      </c>
    </row>
    <row r="14" spans="1:1">
      <c r="A14" s="10" t="s">
        <v>537</v>
      </c>
    </row>
    <row r="15" spans="1:1">
      <c r="A15" t="s">
        <v>538</v>
      </c>
    </row>
    <row r="17" spans="1:1">
      <c r="A17" s="10" t="s">
        <v>151</v>
      </c>
    </row>
    <row r="18" spans="1:1">
      <c r="A18" t="s">
        <v>539</v>
      </c>
    </row>
    <row r="20" spans="1:1">
      <c r="A20" s="10" t="s">
        <v>540</v>
      </c>
    </row>
    <row r="21" spans="1:1">
      <c r="A21" t="s">
        <v>541</v>
      </c>
    </row>
    <row r="23" spans="1:1">
      <c r="A23" s="10" t="s">
        <v>542</v>
      </c>
    </row>
    <row r="24" spans="1:1">
      <c r="A24" t="s">
        <v>543</v>
      </c>
    </row>
    <row r="26" spans="1:1">
      <c r="A26" s="10" t="s">
        <v>124</v>
      </c>
    </row>
    <row r="27" spans="1:1">
      <c r="A27" t="s">
        <v>544</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5ff3d39-6e7b-4d70-9b7c-8d9fe85d0f29" xsi:nil="true"/>
    <dlc_EmailTo xmlns="15ff3d39-6e7b-4d70-9b7c-8d9fe85d0f29" xsi:nil="true"/>
    <dlc_EmailSubject xmlns="15ff3d39-6e7b-4d70-9b7c-8d9fe85d0f29" xsi:nil="true"/>
    <dlc_EmailCC xmlns="15ff3d39-6e7b-4d70-9b7c-8d9fe85d0f29" xsi:nil="true"/>
    <Historical_x0020_Importance xmlns="15ff3d39-6e7b-4d70-9b7c-8d9fe85d0f29">false</Historical_x0020_Importance>
    <dlc_EmailBCC xmlns="15ff3d39-6e7b-4d70-9b7c-8d9fe85d0f29" xsi:nil="true"/>
    <dlc_EmailFrom xmlns="15ff3d39-6e7b-4d70-9b7c-8d9fe85d0f29" xsi:nil="true"/>
    <Security_x0020_Classification xmlns="15ff3d39-6e7b-4d70-9b7c-8d9fe85d0f29">Official</Security_x0020_Classification>
    <dlc_EmailReceivedUTC xmlns="15ff3d39-6e7b-4d70-9b7c-8d9fe85d0f29" xsi:nil="true"/>
    <dlc_EmailSentUTC xmlns="15ff3d39-6e7b-4d70-9b7c-8d9fe85d0f29" xsi:nil="true"/>
    <c5f644a3ec284fc0aaf33d533ae8d236 xmlns="6e212e52-b4d6-4420-bb89-3e90e8e66553">
      <Terms xmlns="http://schemas.microsoft.com/office/infopath/2007/PartnerControls"/>
    </c5f644a3ec284fc0aaf33d533ae8d236>
    <e5fe506c656f45ceb12d984426b9bbda xmlns="6e212e52-b4d6-4420-bb89-3e90e8e66553">
      <Terms xmlns="http://schemas.microsoft.com/office/infopath/2007/PartnerControls"/>
    </e5fe506c656f45ceb12d984426b9bbda>
    <lcf76f155ced4ddcb4097134ff3c332f xmlns="9527a7dd-06d7-4107-9c15-5cf0c8c65a30">
      <Terms xmlns="http://schemas.microsoft.com/office/infopath/2007/PartnerControls"/>
    </lcf76f155ced4ddcb4097134ff3c332f>
    <_Flow_SignoffStatus xmlns="9527a7dd-06d7-4107-9c15-5cf0c8c65a3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094ED8B4122144A3762C1D4F4B4D6F" ma:contentTypeVersion="15" ma:contentTypeDescription="Create a new document." ma:contentTypeScope="" ma:versionID="e4c740c942069abde20e06b35260368a">
  <xsd:schema xmlns:xsd="http://www.w3.org/2001/XMLSchema" xmlns:xs="http://www.w3.org/2001/XMLSchema" xmlns:p="http://schemas.microsoft.com/office/2006/metadata/properties" xmlns:ns2="6e212e52-b4d6-4420-bb89-3e90e8e66553" xmlns:ns3="15ff3d39-6e7b-4d70-9b7c-8d9fe85d0f29" xmlns:ns4="9527a7dd-06d7-4107-9c15-5cf0c8c65a30" targetNamespace="http://schemas.microsoft.com/office/2006/metadata/properties" ma:root="true" ma:fieldsID="3702b869dbab2c98258d332497ab43e7" ns2:_="" ns3:_="" ns4:_="">
    <xsd:import namespace="6e212e52-b4d6-4420-bb89-3e90e8e66553"/>
    <xsd:import namespace="15ff3d39-6e7b-4d70-9b7c-8d9fe85d0f29"/>
    <xsd:import namespace="9527a7dd-06d7-4107-9c15-5cf0c8c65a30"/>
    <xsd:element name="properties">
      <xsd:complexType>
        <xsd:sequence>
          <xsd:element name="documentManagement">
            <xsd:complexType>
              <xsd:all>
                <xsd:element ref="ns2:c5f644a3ec284fc0aaf33d533ae8d236" minOccurs="0"/>
                <xsd:element ref="ns3:TaxCatchAll" minOccurs="0"/>
                <xsd:element ref="ns3:TaxCatchAllLabel" minOccurs="0"/>
                <xsd:element ref="ns2:e5fe506c656f45ceb12d984426b9bbda" minOccurs="0"/>
                <xsd:element ref="ns3:dlc_EmailBCC" minOccurs="0"/>
                <xsd:element ref="ns3:dlc_EmailCC" minOccurs="0"/>
                <xsd:element ref="ns3:dlc_EmailReceivedUTC" minOccurs="0"/>
                <xsd:element ref="ns3:dlc_EmailSentUTC" minOccurs="0"/>
                <xsd:element ref="ns3:dlc_EmailFrom" minOccurs="0"/>
                <xsd:element ref="ns3:dlc_EmailSubject" minOccurs="0"/>
                <xsd:element ref="ns3:dlc_EmailTo" minOccurs="0"/>
                <xsd:element ref="ns3:Historical_x0020_Importance" minOccurs="0"/>
                <xsd:element ref="ns3:Security_x0020_Classification" minOccurs="0"/>
                <xsd:element ref="ns4:MediaServiceMetadata" minOccurs="0"/>
                <xsd:element ref="ns4:MediaServiceFastMetadata" minOccurs="0"/>
                <xsd:element ref="ns2:SharedWithUsers" minOccurs="0"/>
                <xsd:element ref="ns2:SharedWithDetails" minOccurs="0"/>
                <xsd:element ref="ns4:lcf76f155ced4ddcb4097134ff3c332f" minOccurs="0"/>
                <xsd:element ref="ns4:MediaServiceDateTaken"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ObjectDetectorVersions" minOccurs="0"/>
                <xsd:element ref="ns4:_Flow_SignoffStatu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12e52-b4d6-4420-bb89-3e90e8e66553" elementFormDefault="qualified">
    <xsd:import namespace="http://schemas.microsoft.com/office/2006/documentManagement/types"/>
    <xsd:import namespace="http://schemas.microsoft.com/office/infopath/2007/PartnerControls"/>
    <xsd:element name="c5f644a3ec284fc0aaf33d533ae8d236" ma:index="8" nillable="true" ma:taxonomy="true" ma:internalName="c5f644a3ec284fc0aaf33d533ae8d236" ma:taxonomyFieldName="CustomTag" ma:displayName="Custom Tag" ma:fieldId="{c5f644a3-ec28-4fc0-aaf3-3d533ae8d236}" ma:sspId="5de26ec3-896b-4bef-bed1-ad194f885b2b" ma:termSetId="60899e32-f39c-4c0a-8be0-1054c416bacd" ma:anchorId="00000000-0000-0000-0000-000000000000" ma:open="true" ma:isKeyword="false">
      <xsd:complexType>
        <xsd:sequence>
          <xsd:element ref="pc:Terms" minOccurs="0" maxOccurs="1"/>
        </xsd:sequence>
      </xsd:complexType>
    </xsd:element>
    <xsd:element name="e5fe506c656f45ceb12d984426b9bbda" ma:index="12" nillable="true" ma:taxonomy="true" ma:internalName="e5fe506c656f45ceb12d984426b9bbda" ma:taxonomyFieldName="FinancialYear" ma:displayName="Financial Year" ma:fieldId="{e5fe506c-656f-45ce-b12d-984426b9bbda}"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d9269bfb-83da-4145-bbfd-a8745e3e5fa5}" ma:internalName="TaxCatchAll" ma:showField="CatchAllData" ma:web="6e212e52-b4d6-4420-bb89-3e90e8e6655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269bfb-83da-4145-bbfd-a8745e3e5fa5}" ma:internalName="TaxCatchAllLabel" ma:readOnly="true" ma:showField="CatchAllDataLabel" ma:web="6e212e52-b4d6-4420-bb89-3e90e8e66553">
      <xsd:complexType>
        <xsd:complexContent>
          <xsd:extension base="dms:MultiChoiceLookup">
            <xsd:sequence>
              <xsd:element name="Value" type="dms:Lookup" maxOccurs="unbounded" minOccurs="0" nillable="true"/>
            </xsd:sequence>
          </xsd:extension>
        </xsd:complexContent>
      </xsd:complexType>
    </xsd:element>
    <xsd:element name="dlc_EmailBCC" ma:index="14" nillable="true" ma:displayName="BCC" ma:description="" ma:internalName="dlc_EmailBCC">
      <xsd:simpleType>
        <xsd:restriction base="dms:Note">
          <xsd:maxLength value="1024"/>
        </xsd:restriction>
      </xsd:simpleType>
    </xsd:element>
    <xsd:element name="dlc_EmailCC" ma:index="15" nillable="true" ma:displayName="CC" ma:description="" ma:internalName="dlc_EmailCC">
      <xsd:simpleType>
        <xsd:restriction base="dms:Note">
          <xsd:maxLength value="1024"/>
        </xsd:restriction>
      </xsd:simpleType>
    </xsd:element>
    <xsd:element name="dlc_EmailReceivedUTC" ma:index="16" nillable="true" ma:displayName="Date Received" ma:description="" ma:internalName="dlc_EmailReceivedUTC">
      <xsd:simpleType>
        <xsd:restriction base="dms:DateTime"/>
      </xsd:simpleType>
    </xsd:element>
    <xsd:element name="dlc_EmailSentUTC" ma:index="17" nillable="true" ma:displayName="Date Sent" ma:description="" ma:internalName="dlc_EmailSentUTC">
      <xsd:simpleType>
        <xsd:restriction base="dms:DateTime"/>
      </xsd:simpleType>
    </xsd:element>
    <xsd:element name="dlc_EmailFrom" ma:index="18" nillable="true" ma:displayName="From" ma:description="" ma:internalName="dlc_EmailFrom">
      <xsd:simpleType>
        <xsd:restriction base="dms:Text">
          <xsd:maxLength value="255"/>
        </xsd:restriction>
      </xsd:simpleType>
    </xsd:element>
    <xsd:element name="dlc_EmailSubject" ma:index="19" nillable="true" ma:displayName="Email Subject" ma:description="" ma:internalName="dlc_EmailSubject">
      <xsd:simpleType>
        <xsd:restriction base="dms:Note"/>
      </xsd:simpleType>
    </xsd:element>
    <xsd:element name="dlc_EmailTo" ma:index="20" nillable="true" ma:displayName="To" ma:description="" ma:internalName="dlc_EmailTo">
      <xsd:simpleType>
        <xsd:restriction base="dms:Note"/>
      </xsd:simpleType>
    </xsd:element>
    <xsd:element name="Historical_x0020_Importance" ma:index="21" nillable="true" ma:displayName="Historical Importance" ma:default="0" ma:internalName="Historical_x0020_Importance">
      <xsd:simpleType>
        <xsd:restriction base="dms:Boolean"/>
      </xsd:simpleType>
    </xsd:element>
    <xsd:element name="Security_x0020_Classification" ma:index="22"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schema>
  <xsd:schema xmlns:xsd="http://www.w3.org/2001/XMLSchema" xmlns:xs="http://www.w3.org/2001/XMLSchema" xmlns:dms="http://schemas.microsoft.com/office/2006/documentManagement/types" xmlns:pc="http://schemas.microsoft.com/office/infopath/2007/PartnerControls" targetNamespace="9527a7dd-06d7-4107-9c15-5cf0c8c65a30"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DateTaken" ma:index="29" nillable="true" ma:displayName="MediaServiceDateTaken" ma:hidden="true" ma:indexed="true" ma:internalName="MediaServiceDateTaken"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MediaServiceLocation" ma:index="34" nillable="true" ma:displayName="Location" ma:indexed="true"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_Flow_SignoffStatus" ma:index="36" nillable="true" ma:displayName="Sign-off status" ma:internalName="Sign_x002d_off_x0020_status">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22BB9D-6365-443D-9CB0-E156800F27CC}">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9527a7dd-06d7-4107-9c15-5cf0c8c65a30"/>
    <ds:schemaRef ds:uri="http://purl.org/dc/terms/"/>
    <ds:schemaRef ds:uri="15ff3d39-6e7b-4d70-9b7c-8d9fe85d0f29"/>
    <ds:schemaRef ds:uri="http://schemas.microsoft.com/office/2006/metadata/properties"/>
    <ds:schemaRef ds:uri="6e212e52-b4d6-4420-bb89-3e90e8e66553"/>
    <ds:schemaRef ds:uri="http://www.w3.org/XML/1998/namespace"/>
    <ds:schemaRef ds:uri="http://purl.org/dc/dcmitype/"/>
  </ds:schemaRefs>
</ds:datastoreItem>
</file>

<file path=customXml/itemProps2.xml><?xml version="1.0" encoding="utf-8"?>
<ds:datastoreItem xmlns:ds="http://schemas.openxmlformats.org/officeDocument/2006/customXml" ds:itemID="{A318A356-DF76-4975-9366-FFDA5AEF85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212e52-b4d6-4420-bb89-3e90e8e66553"/>
    <ds:schemaRef ds:uri="15ff3d39-6e7b-4d70-9b7c-8d9fe85d0f29"/>
    <ds:schemaRef ds:uri="9527a7dd-06d7-4107-9c15-5cf0c8c65a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D3D9B8-C0FF-4FC8-A350-25F14400D6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Version Control</vt:lpstr>
      <vt:lpstr>Introduction</vt:lpstr>
      <vt:lpstr>Summary of Scheme</vt:lpstr>
      <vt:lpstr>Traffic Mitigation Check</vt:lpstr>
      <vt:lpstr>Area Scorecard</vt:lpstr>
      <vt:lpstr>Results &amp; Commentary</vt:lpstr>
      <vt:lpstr>Lookups</vt:lpstr>
      <vt:lpstr>Flowchart</vt:lpstr>
      <vt:lpstr>Technical Guidance</vt:lpstr>
      <vt:lpstr>'Area Scorecard'!Print_Area</vt:lpstr>
      <vt:lpstr>Flowchart!Print_Area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Hudson-Jaques, Joshua</dc:creator>
  <cp:keywords/>
  <dc:description/>
  <cp:lastModifiedBy>Tom Holcroft</cp:lastModifiedBy>
  <cp:revision/>
  <dcterms:created xsi:type="dcterms:W3CDTF">2022-05-05T09:34:31Z</dcterms:created>
  <dcterms:modified xsi:type="dcterms:W3CDTF">2024-01-26T13:31:05Z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0x01010083094ED8B4122144A3762C1D4F4B4D6F</vt:lpwstr>
  </property>
  <property fmtid="{D5CDD505-2E9C-101B-9397-08002B2CF9AE}" pid="3" name="MediaServiceImageTags">
    <vt:lpwstr/>
  </property>
  <property fmtid="{D5CDD505-2E9C-101B-9397-08002B2CF9AE}" pid="4" name="Order">
    <vt:r8>286800</vt:r8>
  </property>
  <property fmtid="{D5CDD505-2E9C-101B-9397-08002B2CF9AE}" pid="5" name="CustomTag">
    <vt:lpwstr/>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FinancialYear">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